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externalLinks/externalLink68.xml" ContentType="application/vnd.openxmlformats-officedocument.spreadsheetml.externalLink+xml"/>
  <Override PartName="/xl/externalLinks/externalLink69.xml" ContentType="application/vnd.openxmlformats-officedocument.spreadsheetml.externalLink+xml"/>
  <Override PartName="/xl/externalLinks/externalLink70.xml" ContentType="application/vnd.openxmlformats-officedocument.spreadsheetml.externalLink+xml"/>
  <Override PartName="/xl/externalLinks/externalLink71.xml" ContentType="application/vnd.openxmlformats-officedocument.spreadsheetml.externalLink+xml"/>
  <Override PartName="/xl/externalLinks/externalLink72.xml" ContentType="application/vnd.openxmlformats-officedocument.spreadsheetml.externalLink+xml"/>
  <Override PartName="/xl/externalLinks/externalLink73.xml" ContentType="application/vnd.openxmlformats-officedocument.spreadsheetml.externalLink+xml"/>
  <Override PartName="/xl/externalLinks/externalLink74.xml" ContentType="application/vnd.openxmlformats-officedocument.spreadsheetml.externalLink+xml"/>
  <Override PartName="/xl/externalLinks/externalLink75.xml" ContentType="application/vnd.openxmlformats-officedocument.spreadsheetml.externalLink+xml"/>
  <Override PartName="/xl/externalLinks/externalLink76.xml" ContentType="application/vnd.openxmlformats-officedocument.spreadsheetml.externalLink+xml"/>
  <Override PartName="/xl/externalLinks/externalLink77.xml" ContentType="application/vnd.openxmlformats-officedocument.spreadsheetml.externalLink+xml"/>
  <Override PartName="/xl/externalLinks/externalLink78.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codeName="ThisWorkbook" defaultThemeVersion="124226"/>
  <mc:AlternateContent xmlns:mc="http://schemas.openxmlformats.org/markup-compatibility/2006">
    <mc:Choice Requires="x15">
      <x15ac:absPath xmlns:x15ac="http://schemas.microsoft.com/office/spreadsheetml/2010/11/ac" url="C:\Users\HP\OneDrive\Desktop\Central Zone\Central Zone\FSD\"/>
    </mc:Choice>
  </mc:AlternateContent>
  <xr:revisionPtr revIDLastSave="0" documentId="13_ncr:1_{58D82C6C-31A2-4CC6-B2D2-6499FFC94984}" xr6:coauthVersionLast="47" xr6:coauthVersionMax="47" xr10:uidLastSave="{00000000-0000-0000-0000-000000000000}"/>
  <bookViews>
    <workbookView xWindow="-110" yWindow="-110" windowWidth="19420" windowHeight="10420" tabRatio="951" firstSheet="5" activeTab="24" xr2:uid="{00000000-000D-0000-FFFF-FFFF00000000}"/>
  </bookViews>
  <sheets>
    <sheet name="SZ Abstract (2)" sheetId="67" state="hidden" r:id="rId1"/>
    <sheet name="SZ Abstract" sheetId="66" state="hidden" r:id="rId2"/>
    <sheet name="One Pager" sheetId="79" state="hidden" r:id="rId3"/>
    <sheet name="Gen Abstract 6 Months" sheetId="84" state="hidden" r:id="rId4"/>
    <sheet name="GA" sheetId="70" state="hidden" r:id="rId5"/>
    <sheet name="GS" sheetId="65" r:id="rId6"/>
    <sheet name="Abstract" sheetId="35" state="hidden" r:id="rId7"/>
    <sheet name="RO Rehab 500LPH" sheetId="39" state="hidden" r:id="rId8"/>
    <sheet name="New RO500" sheetId="59" state="hidden" r:id="rId9"/>
    <sheet name="R5" sheetId="46" r:id="rId10"/>
    <sheet name="Bill No 2 RO 2000 Rehab" sheetId="47" state="hidden" r:id="rId11"/>
    <sheet name="Bill No 3 UF 1000 Rehab" sheetId="49" state="hidden" r:id="rId12"/>
    <sheet name="R1" sheetId="93" r:id="rId13"/>
    <sheet name="R2" sheetId="103" r:id="rId14"/>
    <sheet name="UF 1 Rehab" sheetId="77" state="hidden" r:id="rId15"/>
    <sheet name="U4" sheetId="78" r:id="rId16"/>
    <sheet name="B3 R1 New" sheetId="71" state="hidden" r:id="rId17"/>
    <sheet name="B4 R2 New" sheetId="72" state="hidden" r:id="rId18"/>
    <sheet name="B5 U2 New" sheetId="73" state="hidden" r:id="rId19"/>
    <sheet name="Bill no 3 RO 1000 New" sheetId="60" state="hidden" r:id="rId20"/>
    <sheet name="Bill No 4 RO 2000 New" sheetId="61" state="hidden" r:id="rId21"/>
    <sheet name="Bill No 5 UF 2000 New" sheetId="62" state="hidden" r:id="rId22"/>
    <sheet name="NEW MF 2000" sheetId="63" state="hidden" r:id="rId23"/>
    <sheet name="U2" sheetId="53" r:id="rId24"/>
    <sheet name="U1" sheetId="104" r:id="rId25"/>
    <sheet name="R5 N" sheetId="114" r:id="rId26"/>
    <sheet name="U2 N" sheetId="101" r:id="rId27"/>
    <sheet name="R2 N" sheetId="105" r:id="rId28"/>
    <sheet name="R1 N" sheetId="92" r:id="rId29"/>
    <sheet name="BH" sheetId="82" r:id="rId30"/>
    <sheet name="WB" sheetId="64" r:id="rId31"/>
    <sheet name="B8 Civil" sheetId="12" state="hidden" r:id="rId32"/>
    <sheet name="IW" sheetId="115" r:id="rId33"/>
    <sheet name="PF F" sheetId="106" r:id="rId34"/>
    <sheet name="C FSD" sheetId="116" r:id="rId35"/>
    <sheet name="C F" sheetId="107" state="hidden" r:id="rId36"/>
    <sheet name="C CHI" sheetId="120" r:id="rId37"/>
    <sheet name="C JHA" sheetId="121" r:id="rId38"/>
    <sheet name="C TTS" sheetId="122" r:id="rId39"/>
    <sheet name="C C" sheetId="111" state="hidden" r:id="rId40"/>
    <sheet name="C J" sheetId="112" state="hidden" r:id="rId41"/>
    <sheet name="C T" sheetId="113" state="hidden" r:id="rId42"/>
    <sheet name="B19 PF" sheetId="117" r:id="rId43"/>
    <sheet name="B19(i)" sheetId="118" r:id="rId44"/>
    <sheet name="B19(ii)" sheetId="119" r:id="rId45"/>
    <sheet name="PFR F" sheetId="108" state="hidden" r:id="rId46"/>
    <sheet name="B19(i) F" sheetId="109" state="hidden" r:id="rId47"/>
    <sheet name="B19(ii) F" sheetId="110" state="hidden" r:id="rId48"/>
    <sheet name="WT" sheetId="69" r:id="rId49"/>
    <sheet name="Rate Analysis" sheetId="41" state="hidden" r:id="rId50"/>
    <sheet name="RA RO500" sheetId="44" state="hidden" r:id="rId51"/>
    <sheet name="RA RO1000" sheetId="43" state="hidden" r:id="rId52"/>
    <sheet name="RA UF1000" sheetId="50" state="hidden" r:id="rId53"/>
    <sheet name="RA RO2000" sheetId="45" state="hidden" r:id="rId54"/>
    <sheet name="RA UF2000" sheetId="51" state="hidden" r:id="rId55"/>
    <sheet name="RA MF2000" sheetId="56" state="hidden" r:id="rId56"/>
    <sheet name="Injection well" sheetId="34" state="hidden" r:id="rId57"/>
    <sheet name="HR for Projects" sheetId="36" state="hidden" r:id="rId58"/>
    <sheet name="O&amp;M Analysis" sheetId="57" state="hidden" r:id="rId59"/>
    <sheet name="O&amp;M Abs 06 Months" sheetId="68" state="hidden" r:id="rId60"/>
    <sheet name="Electricity Charges 06 Months" sheetId="75" state="hidden" r:id="rId61"/>
    <sheet name="O&amp;M 06" sheetId="81" r:id="rId62"/>
    <sheet name="EC 06" sheetId="85" state="hidden" r:id="rId63"/>
    <sheet name="O&amp;M RA" sheetId="58" state="hidden" r:id="rId64"/>
  </sheets>
  <externalReferences>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 r:id="rId110"/>
    <externalReference r:id="rId111"/>
    <externalReference r:id="rId112"/>
    <externalReference r:id="rId113"/>
    <externalReference r:id="rId114"/>
    <externalReference r:id="rId115"/>
    <externalReference r:id="rId116"/>
    <externalReference r:id="rId117"/>
    <externalReference r:id="rId118"/>
    <externalReference r:id="rId119"/>
    <externalReference r:id="rId120"/>
    <externalReference r:id="rId121"/>
    <externalReference r:id="rId122"/>
    <externalReference r:id="rId123"/>
    <externalReference r:id="rId124"/>
    <externalReference r:id="rId125"/>
    <externalReference r:id="rId126"/>
    <externalReference r:id="rId127"/>
    <externalReference r:id="rId128"/>
    <externalReference r:id="rId129"/>
    <externalReference r:id="rId130"/>
    <externalReference r:id="rId131"/>
    <externalReference r:id="rId132"/>
    <externalReference r:id="rId133"/>
    <externalReference r:id="rId134"/>
    <externalReference r:id="rId135"/>
    <externalReference r:id="rId136"/>
    <externalReference r:id="rId137"/>
    <externalReference r:id="rId138"/>
    <externalReference r:id="rId139"/>
    <externalReference r:id="rId140"/>
    <externalReference r:id="rId141"/>
    <externalReference r:id="rId142"/>
  </externalReferences>
  <definedNames>
    <definedName name="\0">#REF!</definedName>
    <definedName name="\1">#REF!</definedName>
    <definedName name="\2" hidden="1">#REF!</definedName>
    <definedName name="\3">#REF!</definedName>
    <definedName name="\4">#REF!</definedName>
    <definedName name="\a">#N/A</definedName>
    <definedName name="\B" localSheetId="26">#REF!</definedName>
    <definedName name="\B">#REF!</definedName>
    <definedName name="\c" localSheetId="42">#REF!</definedName>
    <definedName name="\c" localSheetId="39">#REF!</definedName>
    <definedName name="\c" localSheetId="36">#REF!</definedName>
    <definedName name="\c" localSheetId="35">#REF!</definedName>
    <definedName name="\c" localSheetId="34">#REF!</definedName>
    <definedName name="\c" localSheetId="40">#REF!</definedName>
    <definedName name="\c" localSheetId="37">#REF!</definedName>
    <definedName name="\c" localSheetId="41">#REF!</definedName>
    <definedName name="\c" localSheetId="38">#REF!</definedName>
    <definedName name="\c" localSheetId="45">#REF!</definedName>
    <definedName name="\c">#REF!</definedName>
    <definedName name="\d">#N/A</definedName>
    <definedName name="\e" localSheetId="42">#REF!</definedName>
    <definedName name="\e" localSheetId="39">#REF!</definedName>
    <definedName name="\e" localSheetId="36">#REF!</definedName>
    <definedName name="\e" localSheetId="35">#REF!</definedName>
    <definedName name="\e" localSheetId="34">#REF!</definedName>
    <definedName name="\e" localSheetId="40">#REF!</definedName>
    <definedName name="\e" localSheetId="37">#REF!</definedName>
    <definedName name="\e" localSheetId="41">#REF!</definedName>
    <definedName name="\e" localSheetId="38">#REF!</definedName>
    <definedName name="\e" localSheetId="45">#REF!</definedName>
    <definedName name="\e">#REF!</definedName>
    <definedName name="\f">#N/A</definedName>
    <definedName name="\FF">'[1]97 사업추정(WEKI)'!#REF!</definedName>
    <definedName name="\FG">[2]손익차총괄2!#REF!</definedName>
    <definedName name="\g" localSheetId="26">#REF!</definedName>
    <definedName name="\g">#REF!</definedName>
    <definedName name="\j" localSheetId="42">#REF!</definedName>
    <definedName name="\j" localSheetId="39">#REF!</definedName>
    <definedName name="\j" localSheetId="36">#REF!</definedName>
    <definedName name="\j" localSheetId="35">#REF!</definedName>
    <definedName name="\j" localSheetId="34">#REF!</definedName>
    <definedName name="\j" localSheetId="40">#REF!</definedName>
    <definedName name="\j" localSheetId="37">#REF!</definedName>
    <definedName name="\j" localSheetId="41">#REF!</definedName>
    <definedName name="\j" localSheetId="38">#REF!</definedName>
    <definedName name="\j" localSheetId="45">#REF!</definedName>
    <definedName name="\j">#REF!</definedName>
    <definedName name="\LL">#REF!</definedName>
    <definedName name="\M">#REF!</definedName>
    <definedName name="\n" localSheetId="42">#REF!</definedName>
    <definedName name="\n" localSheetId="39">#REF!</definedName>
    <definedName name="\n" localSheetId="36">#REF!</definedName>
    <definedName name="\n" localSheetId="35">#REF!</definedName>
    <definedName name="\n" localSheetId="34">#REF!</definedName>
    <definedName name="\n" localSheetId="40">#REF!</definedName>
    <definedName name="\n" localSheetId="37">#REF!</definedName>
    <definedName name="\n" localSheetId="41">#REF!</definedName>
    <definedName name="\n" localSheetId="38">#REF!</definedName>
    <definedName name="\n" localSheetId="45">#REF!</definedName>
    <definedName name="\n">#REF!</definedName>
    <definedName name="\o">#REF!</definedName>
    <definedName name="\p" localSheetId="42">#REF!</definedName>
    <definedName name="\p" localSheetId="39">#REF!</definedName>
    <definedName name="\p" localSheetId="36">#REF!</definedName>
    <definedName name="\p" localSheetId="35">#REF!</definedName>
    <definedName name="\p" localSheetId="34">#REF!</definedName>
    <definedName name="\p" localSheetId="40">#REF!</definedName>
    <definedName name="\p" localSheetId="37">#REF!</definedName>
    <definedName name="\p" localSheetId="41">#REF!</definedName>
    <definedName name="\p" localSheetId="38">#REF!</definedName>
    <definedName name="\p" localSheetId="45">#REF!</definedName>
    <definedName name="\p">#REF!</definedName>
    <definedName name="\PP">#N/A</definedName>
    <definedName name="\r">#N/A</definedName>
    <definedName name="\s" localSheetId="42">#REF!</definedName>
    <definedName name="\s" localSheetId="39">#REF!</definedName>
    <definedName name="\s" localSheetId="36">#REF!</definedName>
    <definedName name="\s" localSheetId="35">#REF!</definedName>
    <definedName name="\s" localSheetId="34">#REF!</definedName>
    <definedName name="\s" localSheetId="40">#REF!</definedName>
    <definedName name="\s" localSheetId="37">#REF!</definedName>
    <definedName name="\s" localSheetId="41">#REF!</definedName>
    <definedName name="\s" localSheetId="38">#REF!</definedName>
    <definedName name="\s" localSheetId="45">#REF!</definedName>
    <definedName name="\s">#REF!</definedName>
    <definedName name="\X" localSheetId="42">'[3]URA-C1'!#REF!</definedName>
    <definedName name="\X" localSheetId="39">'[3]URA-C1'!#REF!</definedName>
    <definedName name="\X" localSheetId="36">'[3]URA-C1'!#REF!</definedName>
    <definedName name="\X" localSheetId="35">'[3]URA-C1'!#REF!</definedName>
    <definedName name="\X" localSheetId="34">'[3]URA-C1'!#REF!</definedName>
    <definedName name="\X" localSheetId="40">'[3]URA-C1'!#REF!</definedName>
    <definedName name="\X" localSheetId="37">'[3]URA-C1'!#REF!</definedName>
    <definedName name="\X" localSheetId="41">'[3]URA-C1'!#REF!</definedName>
    <definedName name="\X" localSheetId="38">'[3]URA-C1'!#REF!</definedName>
    <definedName name="\X" localSheetId="33">#REF!</definedName>
    <definedName name="\X" localSheetId="45">'[3]URA-C1'!#REF!</definedName>
    <definedName name="\X">'[3]URA-C1'!#REF!</definedName>
    <definedName name="\z" localSheetId="42">#REF!</definedName>
    <definedName name="\z" localSheetId="39">#REF!</definedName>
    <definedName name="\z" localSheetId="36">#REF!</definedName>
    <definedName name="\z" localSheetId="35">#REF!</definedName>
    <definedName name="\z" localSheetId="34">#REF!</definedName>
    <definedName name="\z" localSheetId="40">#REF!</definedName>
    <definedName name="\z" localSheetId="37">#REF!</definedName>
    <definedName name="\z" localSheetId="41">#REF!</definedName>
    <definedName name="\z" localSheetId="38">#REF!</definedName>
    <definedName name="\z" localSheetId="45">#REF!</definedName>
    <definedName name="\z">#REF!</definedName>
    <definedName name="__________" hidden="1">#REF!</definedName>
    <definedName name="__________________________________________________________________________________csr1">#REF!</definedName>
    <definedName name="_________________________________________________________________________________csr1">#REF!</definedName>
    <definedName name="________________________________________________________________________________csr1">#REF!</definedName>
    <definedName name="_______________________________________________________________________________csr1">#REF!</definedName>
    <definedName name="______________________________________________________________________________csr1">#REF!</definedName>
    <definedName name="_____________________________________________________________________________csr1">#REF!</definedName>
    <definedName name="____________________________________________________________________________csr1">#REF!</definedName>
    <definedName name="___________________________________________________________________________csr1">#REF!</definedName>
    <definedName name="__________________________________________________________________________csr1">#REF!</definedName>
    <definedName name="_________________________________________________________________________csr1">#REF!</definedName>
    <definedName name="________________________________________________________________________csr1">#REF!</definedName>
    <definedName name="_______________________________________________________________________csr1">#REF!</definedName>
    <definedName name="______________________________________________________________________csr1">#REF!</definedName>
    <definedName name="_____________________________________________________________________csr1">#REF!</definedName>
    <definedName name="____________________________________________________________________csr1">#REF!</definedName>
    <definedName name="___________________________________________________________________csr1">#REF!</definedName>
    <definedName name="__________________________________________________________________csr1">#REF!</definedName>
    <definedName name="_________________________________________________________________csr1">#REF!</definedName>
    <definedName name="________________________________________________________________csr1">#REF!</definedName>
    <definedName name="_______________________________________________________________csr1">#REF!</definedName>
    <definedName name="______________________________________________________________csr1">#REF!</definedName>
    <definedName name="_____________________________________________________________csr1">#REF!</definedName>
    <definedName name="____________________________________________________________csr1">#REF!</definedName>
    <definedName name="___________________________________________________________csr1">#REF!</definedName>
    <definedName name="__________________________________________________________csr1">#REF!</definedName>
    <definedName name="_________________________________________________________csr1">#REF!</definedName>
    <definedName name="________________________________________________________csr1">#REF!</definedName>
    <definedName name="_______________________________________________________csr1">#REF!</definedName>
    <definedName name="______________________________________________________csr1">#REF!</definedName>
    <definedName name="_____________________________________________________csr1">#REF!</definedName>
    <definedName name="____________________________________________________csr1">#REF!</definedName>
    <definedName name="___________________________________________________csr1">#REF!</definedName>
    <definedName name="__________________________________________________csr1">#REF!</definedName>
    <definedName name="_________________________________________________csr1">#REF!</definedName>
    <definedName name="________________________________________________csr1">#REF!</definedName>
    <definedName name="_______________________________________________csr1">#REF!</definedName>
    <definedName name="______________________________________________csr1">#REF!</definedName>
    <definedName name="_____________________________________________csr1">#REF!</definedName>
    <definedName name="____________________________________________csr1">#REF!</definedName>
    <definedName name="___________________________________________csr1">#REF!</definedName>
    <definedName name="__________________________________________csr1">#REF!</definedName>
    <definedName name="_________________________________________csr1">#REF!</definedName>
    <definedName name="________________________________________csr1">#REF!</definedName>
    <definedName name="_______________________________________csr1">#REF!</definedName>
    <definedName name="______________________________________csr1">#REF!</definedName>
    <definedName name="_____________________________________csr1">#REF!</definedName>
    <definedName name="_____________________________________MS16">#REF!</definedName>
    <definedName name="_____________________________________MS6">#REF!</definedName>
    <definedName name="____________________________________csr1">#REF!</definedName>
    <definedName name="____________________________________MS16">#REF!</definedName>
    <definedName name="____________________________________MS6">#REF!</definedName>
    <definedName name="___________________________________csr1">#REF!</definedName>
    <definedName name="___________________________________MS16">#REF!</definedName>
    <definedName name="___________________________________MS6">#REF!</definedName>
    <definedName name="__________________________________csr1">#REF!</definedName>
    <definedName name="__________________________________MS16">#REF!</definedName>
    <definedName name="__________________________________MS6">#REF!</definedName>
    <definedName name="_________________________________csr1">#REF!</definedName>
    <definedName name="_________________________________MS16">#REF!</definedName>
    <definedName name="_________________________________MS6">#REF!</definedName>
    <definedName name="________________________________csr1">#REF!</definedName>
    <definedName name="________________________________MS16">#REF!</definedName>
    <definedName name="________________________________MS6">#REF!</definedName>
    <definedName name="_______________________________csr1">#REF!</definedName>
    <definedName name="_______________________________MS16">#REF!</definedName>
    <definedName name="_______________________________MS6">#REF!</definedName>
    <definedName name="______________________________csr1">#REF!</definedName>
    <definedName name="______________________________MS16">#REF!</definedName>
    <definedName name="______________________________MS6">#REF!</definedName>
    <definedName name="_____________________________csr1">#REF!</definedName>
    <definedName name="_____________________________MS16">#REF!</definedName>
    <definedName name="_____________________________MS6">#REF!</definedName>
    <definedName name="____________________________csr1">#REF!</definedName>
    <definedName name="____________________________MS16">#REF!</definedName>
    <definedName name="____________________________MS6">#REF!</definedName>
    <definedName name="___________________________csr1">#REF!</definedName>
    <definedName name="___________________________MS16">#REF!</definedName>
    <definedName name="___________________________MS6">#REF!</definedName>
    <definedName name="__________________________csr1">#REF!</definedName>
    <definedName name="__________________________MS16">#REF!</definedName>
    <definedName name="__________________________MS6">#REF!</definedName>
    <definedName name="_________________________csr1">#REF!</definedName>
    <definedName name="_________________________MS16">#REF!</definedName>
    <definedName name="_________________________MS6">#REF!</definedName>
    <definedName name="________________________csr1">#REF!</definedName>
    <definedName name="________________________MS16">#REF!</definedName>
    <definedName name="________________________MS6">#REF!</definedName>
    <definedName name="_______________________csr1">#REF!</definedName>
    <definedName name="_______________________MS16">#REF!</definedName>
    <definedName name="_______________________MS6">#REF!</definedName>
    <definedName name="______________________ccr1" localSheetId="39" hidden="1">{#N/A,#N/A,TRUE,"Cover";#N/A,#N/A,TRUE,"Conts";#N/A,#N/A,TRUE,"VOS";#N/A,#N/A,TRUE,"Warrington";#N/A,#N/A,TRUE,"Widnes"}</definedName>
    <definedName name="______________________ccr1" localSheetId="36" hidden="1">{#N/A,#N/A,TRUE,"Cover";#N/A,#N/A,TRUE,"Conts";#N/A,#N/A,TRUE,"VOS";#N/A,#N/A,TRUE,"Warrington";#N/A,#N/A,TRUE,"Widnes"}</definedName>
    <definedName name="______________________ccr1" localSheetId="34" hidden="1">{#N/A,#N/A,TRUE,"Cover";#N/A,#N/A,TRUE,"Conts";#N/A,#N/A,TRUE,"VOS";#N/A,#N/A,TRUE,"Warrington";#N/A,#N/A,TRUE,"Widnes"}</definedName>
    <definedName name="______________________ccr1" localSheetId="40" hidden="1">{#N/A,#N/A,TRUE,"Cover";#N/A,#N/A,TRUE,"Conts";#N/A,#N/A,TRUE,"VOS";#N/A,#N/A,TRUE,"Warrington";#N/A,#N/A,TRUE,"Widnes"}</definedName>
    <definedName name="______________________ccr1" localSheetId="37" hidden="1">{#N/A,#N/A,TRUE,"Cover";#N/A,#N/A,TRUE,"Conts";#N/A,#N/A,TRUE,"VOS";#N/A,#N/A,TRUE,"Warrington";#N/A,#N/A,TRUE,"Widnes"}</definedName>
    <definedName name="______________________ccr1" localSheetId="41" hidden="1">{#N/A,#N/A,TRUE,"Cover";#N/A,#N/A,TRUE,"Conts";#N/A,#N/A,TRUE,"VOS";#N/A,#N/A,TRUE,"Warrington";#N/A,#N/A,TRUE,"Widnes"}</definedName>
    <definedName name="______________________ccr1" localSheetId="38" hidden="1">{#N/A,#N/A,TRUE,"Cover";#N/A,#N/A,TRUE,"Conts";#N/A,#N/A,TRUE,"VOS";#N/A,#N/A,TRUE,"Warrington";#N/A,#N/A,TRUE,"Widnes"}</definedName>
    <definedName name="______________________ccr1" localSheetId="32" hidden="1">{#N/A,#N/A,TRUE,"Cover";#N/A,#N/A,TRUE,"Conts";#N/A,#N/A,TRUE,"VOS";#N/A,#N/A,TRUE,"Warrington";#N/A,#N/A,TRUE,"Widnes"}</definedName>
    <definedName name="______________________ccr1" localSheetId="13" hidden="1">{#N/A,#N/A,TRUE,"Cover";#N/A,#N/A,TRUE,"Conts";#N/A,#N/A,TRUE,"VOS";#N/A,#N/A,TRUE,"Warrington";#N/A,#N/A,TRUE,"Widnes"}</definedName>
    <definedName name="______________________ccr1" localSheetId="27" hidden="1">{#N/A,#N/A,TRUE,"Cover";#N/A,#N/A,TRUE,"Conts";#N/A,#N/A,TRUE,"VOS";#N/A,#N/A,TRUE,"Warrington";#N/A,#N/A,TRUE,"Widnes"}</definedName>
    <definedName name="______________________ccr1" localSheetId="25" hidden="1">{#N/A,#N/A,TRUE,"Cover";#N/A,#N/A,TRUE,"Conts";#N/A,#N/A,TRUE,"VOS";#N/A,#N/A,TRUE,"Warrington";#N/A,#N/A,TRUE,"Widnes"}</definedName>
    <definedName name="______________________ccr1" localSheetId="24" hidden="1">{#N/A,#N/A,TRUE,"Cover";#N/A,#N/A,TRUE,"Conts";#N/A,#N/A,TRUE,"VOS";#N/A,#N/A,TRUE,"Warrington";#N/A,#N/A,TRUE,"Widnes"}</definedName>
    <definedName name="______________________ccr1" localSheetId="26" hidden="1">{#N/A,#N/A,TRUE,"Cover";#N/A,#N/A,TRUE,"Conts";#N/A,#N/A,TRUE,"VOS";#N/A,#N/A,TRUE,"Warrington";#N/A,#N/A,TRUE,"Widnes"}</definedName>
    <definedName name="______________________ccr1" hidden="1">{#N/A,#N/A,TRUE,"Cover";#N/A,#N/A,TRUE,"Conts";#N/A,#N/A,TRUE,"VOS";#N/A,#N/A,TRUE,"Warrington";#N/A,#N/A,TRUE,"Widnes"}</definedName>
    <definedName name="______________________csr1">#REF!</definedName>
    <definedName name="______________________MS16">#REF!</definedName>
    <definedName name="______________________MS6">#REF!</definedName>
    <definedName name="_____________________csr1">#REF!</definedName>
    <definedName name="_____________________MS16">#REF!</definedName>
    <definedName name="_____________________MS6">#REF!</definedName>
    <definedName name="____________________csr1">#REF!</definedName>
    <definedName name="____________________MS16">#REF!</definedName>
    <definedName name="____________________MS6">#REF!</definedName>
    <definedName name="___________________csr1">#REF!</definedName>
    <definedName name="___________________MS16">#REF!</definedName>
    <definedName name="___________________MS6">#REF!</definedName>
    <definedName name="__________________csr1">#REF!</definedName>
    <definedName name="__________________MS16">#REF!</definedName>
    <definedName name="__________________MS6">#REF!</definedName>
    <definedName name="__________________tw1">#REF!</definedName>
    <definedName name="_________________ccr1" localSheetId="39" hidden="1">{#N/A,#N/A,TRUE,"Cover";#N/A,#N/A,TRUE,"Conts";#N/A,#N/A,TRUE,"VOS";#N/A,#N/A,TRUE,"Warrington";#N/A,#N/A,TRUE,"Widnes"}</definedName>
    <definedName name="_________________ccr1" localSheetId="36" hidden="1">{#N/A,#N/A,TRUE,"Cover";#N/A,#N/A,TRUE,"Conts";#N/A,#N/A,TRUE,"VOS";#N/A,#N/A,TRUE,"Warrington";#N/A,#N/A,TRUE,"Widnes"}</definedName>
    <definedName name="_________________ccr1" localSheetId="34" hidden="1">{#N/A,#N/A,TRUE,"Cover";#N/A,#N/A,TRUE,"Conts";#N/A,#N/A,TRUE,"VOS";#N/A,#N/A,TRUE,"Warrington";#N/A,#N/A,TRUE,"Widnes"}</definedName>
    <definedName name="_________________ccr1" localSheetId="40" hidden="1">{#N/A,#N/A,TRUE,"Cover";#N/A,#N/A,TRUE,"Conts";#N/A,#N/A,TRUE,"VOS";#N/A,#N/A,TRUE,"Warrington";#N/A,#N/A,TRUE,"Widnes"}</definedName>
    <definedName name="_________________ccr1" localSheetId="37" hidden="1">{#N/A,#N/A,TRUE,"Cover";#N/A,#N/A,TRUE,"Conts";#N/A,#N/A,TRUE,"VOS";#N/A,#N/A,TRUE,"Warrington";#N/A,#N/A,TRUE,"Widnes"}</definedName>
    <definedName name="_________________ccr1" localSheetId="41" hidden="1">{#N/A,#N/A,TRUE,"Cover";#N/A,#N/A,TRUE,"Conts";#N/A,#N/A,TRUE,"VOS";#N/A,#N/A,TRUE,"Warrington";#N/A,#N/A,TRUE,"Widnes"}</definedName>
    <definedName name="_________________ccr1" localSheetId="38" hidden="1">{#N/A,#N/A,TRUE,"Cover";#N/A,#N/A,TRUE,"Conts";#N/A,#N/A,TRUE,"VOS";#N/A,#N/A,TRUE,"Warrington";#N/A,#N/A,TRUE,"Widnes"}</definedName>
    <definedName name="_________________ccr1" localSheetId="32" hidden="1">{#N/A,#N/A,TRUE,"Cover";#N/A,#N/A,TRUE,"Conts";#N/A,#N/A,TRUE,"VOS";#N/A,#N/A,TRUE,"Warrington";#N/A,#N/A,TRUE,"Widnes"}</definedName>
    <definedName name="_________________ccr1" localSheetId="13" hidden="1">{#N/A,#N/A,TRUE,"Cover";#N/A,#N/A,TRUE,"Conts";#N/A,#N/A,TRUE,"VOS";#N/A,#N/A,TRUE,"Warrington";#N/A,#N/A,TRUE,"Widnes"}</definedName>
    <definedName name="_________________ccr1" localSheetId="27" hidden="1">{#N/A,#N/A,TRUE,"Cover";#N/A,#N/A,TRUE,"Conts";#N/A,#N/A,TRUE,"VOS";#N/A,#N/A,TRUE,"Warrington";#N/A,#N/A,TRUE,"Widnes"}</definedName>
    <definedName name="_________________ccr1" localSheetId="25" hidden="1">{#N/A,#N/A,TRUE,"Cover";#N/A,#N/A,TRUE,"Conts";#N/A,#N/A,TRUE,"VOS";#N/A,#N/A,TRUE,"Warrington";#N/A,#N/A,TRUE,"Widnes"}</definedName>
    <definedName name="_________________ccr1" localSheetId="24" hidden="1">{#N/A,#N/A,TRUE,"Cover";#N/A,#N/A,TRUE,"Conts";#N/A,#N/A,TRUE,"VOS";#N/A,#N/A,TRUE,"Warrington";#N/A,#N/A,TRUE,"Widnes"}</definedName>
    <definedName name="_________________ccr1" localSheetId="26" hidden="1">{#N/A,#N/A,TRUE,"Cover";#N/A,#N/A,TRUE,"Conts";#N/A,#N/A,TRUE,"VOS";#N/A,#N/A,TRUE,"Warrington";#N/A,#N/A,TRUE,"Widnes"}</definedName>
    <definedName name="_________________ccr1" hidden="1">{#N/A,#N/A,TRUE,"Cover";#N/A,#N/A,TRUE,"Conts";#N/A,#N/A,TRUE,"VOS";#N/A,#N/A,TRUE,"Warrington";#N/A,#N/A,TRUE,"Widnes"}</definedName>
    <definedName name="_________________csr1">#REF!</definedName>
    <definedName name="_________________MS16">#REF!</definedName>
    <definedName name="_________________MS6">#REF!</definedName>
    <definedName name="_________________tw1">#REF!</definedName>
    <definedName name="________________ccr1" localSheetId="39" hidden="1">{#N/A,#N/A,TRUE,"Cover";#N/A,#N/A,TRUE,"Conts";#N/A,#N/A,TRUE,"VOS";#N/A,#N/A,TRUE,"Warrington";#N/A,#N/A,TRUE,"Widnes"}</definedName>
    <definedName name="________________ccr1" localSheetId="36" hidden="1">{#N/A,#N/A,TRUE,"Cover";#N/A,#N/A,TRUE,"Conts";#N/A,#N/A,TRUE,"VOS";#N/A,#N/A,TRUE,"Warrington";#N/A,#N/A,TRUE,"Widnes"}</definedName>
    <definedName name="________________ccr1" localSheetId="34" hidden="1">{#N/A,#N/A,TRUE,"Cover";#N/A,#N/A,TRUE,"Conts";#N/A,#N/A,TRUE,"VOS";#N/A,#N/A,TRUE,"Warrington";#N/A,#N/A,TRUE,"Widnes"}</definedName>
    <definedName name="________________ccr1" localSheetId="40" hidden="1">{#N/A,#N/A,TRUE,"Cover";#N/A,#N/A,TRUE,"Conts";#N/A,#N/A,TRUE,"VOS";#N/A,#N/A,TRUE,"Warrington";#N/A,#N/A,TRUE,"Widnes"}</definedName>
    <definedName name="________________ccr1" localSheetId="37" hidden="1">{#N/A,#N/A,TRUE,"Cover";#N/A,#N/A,TRUE,"Conts";#N/A,#N/A,TRUE,"VOS";#N/A,#N/A,TRUE,"Warrington";#N/A,#N/A,TRUE,"Widnes"}</definedName>
    <definedName name="________________ccr1" localSheetId="41" hidden="1">{#N/A,#N/A,TRUE,"Cover";#N/A,#N/A,TRUE,"Conts";#N/A,#N/A,TRUE,"VOS";#N/A,#N/A,TRUE,"Warrington";#N/A,#N/A,TRUE,"Widnes"}</definedName>
    <definedName name="________________ccr1" localSheetId="38" hidden="1">{#N/A,#N/A,TRUE,"Cover";#N/A,#N/A,TRUE,"Conts";#N/A,#N/A,TRUE,"VOS";#N/A,#N/A,TRUE,"Warrington";#N/A,#N/A,TRUE,"Widnes"}</definedName>
    <definedName name="________________ccr1" localSheetId="32" hidden="1">{#N/A,#N/A,TRUE,"Cover";#N/A,#N/A,TRUE,"Conts";#N/A,#N/A,TRUE,"VOS";#N/A,#N/A,TRUE,"Warrington";#N/A,#N/A,TRUE,"Widnes"}</definedName>
    <definedName name="________________ccr1" localSheetId="13" hidden="1">{#N/A,#N/A,TRUE,"Cover";#N/A,#N/A,TRUE,"Conts";#N/A,#N/A,TRUE,"VOS";#N/A,#N/A,TRUE,"Warrington";#N/A,#N/A,TRUE,"Widnes"}</definedName>
    <definedName name="________________ccr1" localSheetId="27" hidden="1">{#N/A,#N/A,TRUE,"Cover";#N/A,#N/A,TRUE,"Conts";#N/A,#N/A,TRUE,"VOS";#N/A,#N/A,TRUE,"Warrington";#N/A,#N/A,TRUE,"Widnes"}</definedName>
    <definedName name="________________ccr1" localSheetId="25" hidden="1">{#N/A,#N/A,TRUE,"Cover";#N/A,#N/A,TRUE,"Conts";#N/A,#N/A,TRUE,"VOS";#N/A,#N/A,TRUE,"Warrington";#N/A,#N/A,TRUE,"Widnes"}</definedName>
    <definedName name="________________ccr1" localSheetId="24" hidden="1">{#N/A,#N/A,TRUE,"Cover";#N/A,#N/A,TRUE,"Conts";#N/A,#N/A,TRUE,"VOS";#N/A,#N/A,TRUE,"Warrington";#N/A,#N/A,TRUE,"Widnes"}</definedName>
    <definedName name="________________ccr1" localSheetId="26" hidden="1">{#N/A,#N/A,TRUE,"Cover";#N/A,#N/A,TRUE,"Conts";#N/A,#N/A,TRUE,"VOS";#N/A,#N/A,TRUE,"Warrington";#N/A,#N/A,TRUE,"Widnes"}</definedName>
    <definedName name="________________ccr1" hidden="1">{#N/A,#N/A,TRUE,"Cover";#N/A,#N/A,TRUE,"Conts";#N/A,#N/A,TRUE,"VOS";#N/A,#N/A,TRUE,"Warrington";#N/A,#N/A,TRUE,"Widnes"}</definedName>
    <definedName name="________________csr1">#REF!</definedName>
    <definedName name="________________MS16">#REF!</definedName>
    <definedName name="________________MS6">#REF!</definedName>
    <definedName name="________________tw1">#REF!</definedName>
    <definedName name="_______________csr1">#REF!</definedName>
    <definedName name="_______________MS16">#REF!</definedName>
    <definedName name="_______________MS6">#REF!</definedName>
    <definedName name="_______________tw1">#REF!</definedName>
    <definedName name="______________csr1">#REF!</definedName>
    <definedName name="______________MS16">#REF!</definedName>
    <definedName name="______________MS6">#REF!</definedName>
    <definedName name="______________PO8">#REF!</definedName>
    <definedName name="______________PO9">#REF!</definedName>
    <definedName name="______________POP3">#REF!</definedName>
    <definedName name="______________tw1">#REF!</definedName>
    <definedName name="_____________csr1">#REF!</definedName>
    <definedName name="_____________KI9">#REF!</definedName>
    <definedName name="_____________MS16">#REF!</definedName>
    <definedName name="_____________MS6">#REF!</definedName>
    <definedName name="_____________PO7">#REF!</definedName>
    <definedName name="_____________PO8">#REF!</definedName>
    <definedName name="_____________PO9">#REF!</definedName>
    <definedName name="_____________POP3">#REF!</definedName>
    <definedName name="_____________tw1">#REF!</definedName>
    <definedName name="____________csr1">#REF!</definedName>
    <definedName name="____________KI9">#REF!</definedName>
    <definedName name="____________MS16">#REF!</definedName>
    <definedName name="____________MS6">#REF!</definedName>
    <definedName name="____________PO7">#REF!</definedName>
    <definedName name="____________PO8">#REF!</definedName>
    <definedName name="____________PO9">#REF!</definedName>
    <definedName name="____________POP3">#REF!</definedName>
    <definedName name="____________tw1">#REF!</definedName>
    <definedName name="___________csr1">#REF!</definedName>
    <definedName name="___________KI9">#REF!</definedName>
    <definedName name="___________MS16">#REF!</definedName>
    <definedName name="___________MS6">#REF!</definedName>
    <definedName name="___________PO7">#REF!</definedName>
    <definedName name="___________PO8">#REF!</definedName>
    <definedName name="___________PO9">#REF!</definedName>
    <definedName name="___________POP3">#REF!</definedName>
    <definedName name="___________tw1">#REF!</definedName>
    <definedName name="__________csr1">#REF!</definedName>
    <definedName name="__________des1">#REF!</definedName>
    <definedName name="__________jj300">#REF!</definedName>
    <definedName name="__________KI9">#REF!</definedName>
    <definedName name="__________MS16">#REF!</definedName>
    <definedName name="__________MS6">#REF!</definedName>
    <definedName name="__________PO7">#REF!</definedName>
    <definedName name="__________PO8">#REF!</definedName>
    <definedName name="__________PO9">#REF!</definedName>
    <definedName name="__________POP3">#REF!</definedName>
    <definedName name="__________tw1">#REF!</definedName>
    <definedName name="_________cas1">#REF!</definedName>
    <definedName name="_________cas10">#REF!</definedName>
    <definedName name="_________cas11">#REF!</definedName>
    <definedName name="_________cas2">#REF!</definedName>
    <definedName name="_________cas3">#REF!</definedName>
    <definedName name="_________cas4">#REF!</definedName>
    <definedName name="_________cas5">#REF!</definedName>
    <definedName name="_________cas6">#REF!</definedName>
    <definedName name="_________cas7">#REF!</definedName>
    <definedName name="_________cas8">#REF!</definedName>
    <definedName name="_________cas9">#REF!</definedName>
    <definedName name="_________ccr1" localSheetId="39" hidden="1">{#N/A,#N/A,TRUE,"Cover";#N/A,#N/A,TRUE,"Conts";#N/A,#N/A,TRUE,"VOS";#N/A,#N/A,TRUE,"Warrington";#N/A,#N/A,TRUE,"Widnes"}</definedName>
    <definedName name="_________ccr1" localSheetId="36" hidden="1">{#N/A,#N/A,TRUE,"Cover";#N/A,#N/A,TRUE,"Conts";#N/A,#N/A,TRUE,"VOS";#N/A,#N/A,TRUE,"Warrington";#N/A,#N/A,TRUE,"Widnes"}</definedName>
    <definedName name="_________ccr1" localSheetId="34" hidden="1">{#N/A,#N/A,TRUE,"Cover";#N/A,#N/A,TRUE,"Conts";#N/A,#N/A,TRUE,"VOS";#N/A,#N/A,TRUE,"Warrington";#N/A,#N/A,TRUE,"Widnes"}</definedName>
    <definedName name="_________ccr1" localSheetId="40" hidden="1">{#N/A,#N/A,TRUE,"Cover";#N/A,#N/A,TRUE,"Conts";#N/A,#N/A,TRUE,"VOS";#N/A,#N/A,TRUE,"Warrington";#N/A,#N/A,TRUE,"Widnes"}</definedName>
    <definedName name="_________ccr1" localSheetId="37" hidden="1">{#N/A,#N/A,TRUE,"Cover";#N/A,#N/A,TRUE,"Conts";#N/A,#N/A,TRUE,"VOS";#N/A,#N/A,TRUE,"Warrington";#N/A,#N/A,TRUE,"Widnes"}</definedName>
    <definedName name="_________ccr1" localSheetId="41" hidden="1">{#N/A,#N/A,TRUE,"Cover";#N/A,#N/A,TRUE,"Conts";#N/A,#N/A,TRUE,"VOS";#N/A,#N/A,TRUE,"Warrington";#N/A,#N/A,TRUE,"Widnes"}</definedName>
    <definedName name="_________ccr1" localSheetId="38" hidden="1">{#N/A,#N/A,TRUE,"Cover";#N/A,#N/A,TRUE,"Conts";#N/A,#N/A,TRUE,"VOS";#N/A,#N/A,TRUE,"Warrington";#N/A,#N/A,TRUE,"Widnes"}</definedName>
    <definedName name="_________ccr1" localSheetId="32" hidden="1">{#N/A,#N/A,TRUE,"Cover";#N/A,#N/A,TRUE,"Conts";#N/A,#N/A,TRUE,"VOS";#N/A,#N/A,TRUE,"Warrington";#N/A,#N/A,TRUE,"Widnes"}</definedName>
    <definedName name="_________ccr1" localSheetId="13" hidden="1">{#N/A,#N/A,TRUE,"Cover";#N/A,#N/A,TRUE,"Conts";#N/A,#N/A,TRUE,"VOS";#N/A,#N/A,TRUE,"Warrington";#N/A,#N/A,TRUE,"Widnes"}</definedName>
    <definedName name="_________ccr1" localSheetId="27" hidden="1">{#N/A,#N/A,TRUE,"Cover";#N/A,#N/A,TRUE,"Conts";#N/A,#N/A,TRUE,"VOS";#N/A,#N/A,TRUE,"Warrington";#N/A,#N/A,TRUE,"Widnes"}</definedName>
    <definedName name="_________ccr1" localSheetId="25" hidden="1">{#N/A,#N/A,TRUE,"Cover";#N/A,#N/A,TRUE,"Conts";#N/A,#N/A,TRUE,"VOS";#N/A,#N/A,TRUE,"Warrington";#N/A,#N/A,TRUE,"Widnes"}</definedName>
    <definedName name="_________ccr1" localSheetId="24" hidden="1">{#N/A,#N/A,TRUE,"Cover";#N/A,#N/A,TRUE,"Conts";#N/A,#N/A,TRUE,"VOS";#N/A,#N/A,TRUE,"Warrington";#N/A,#N/A,TRUE,"Widnes"}</definedName>
    <definedName name="_________ccr1" localSheetId="26" hidden="1">{#N/A,#N/A,TRUE,"Cover";#N/A,#N/A,TRUE,"Conts";#N/A,#N/A,TRUE,"VOS";#N/A,#N/A,TRUE,"Warrington";#N/A,#N/A,TRUE,"Widnes"}</definedName>
    <definedName name="_________ccr1" hidden="1">{#N/A,#N/A,TRUE,"Cover";#N/A,#N/A,TRUE,"Conts";#N/A,#N/A,TRUE,"VOS";#N/A,#N/A,TRUE,"Warrington";#N/A,#N/A,TRUE,"Widnes"}</definedName>
    <definedName name="_________csr1">#REF!</definedName>
    <definedName name="_________des1">#REF!</definedName>
    <definedName name="_________ETC01">#REF!</definedName>
    <definedName name="_________jj300">#REF!</definedName>
    <definedName name="_________KI9">#REF!</definedName>
    <definedName name="_________MS16">#REF!</definedName>
    <definedName name="_________MS6">#REF!</definedName>
    <definedName name="_________No1">#REF!</definedName>
    <definedName name="_________No2">#REF!</definedName>
    <definedName name="_________No3">#REF!</definedName>
    <definedName name="_________PO7">#REF!</definedName>
    <definedName name="_________PO8">#REF!</definedName>
    <definedName name="_________PO9">#REF!</definedName>
    <definedName name="_________POP3">#REF!</definedName>
    <definedName name="_________tw1">#REF!</definedName>
    <definedName name="________cas1">#REF!</definedName>
    <definedName name="________cas10">#REF!</definedName>
    <definedName name="________cas11">#REF!</definedName>
    <definedName name="________cas2">#REF!</definedName>
    <definedName name="________cas3">#REF!</definedName>
    <definedName name="________cas4">#REF!</definedName>
    <definedName name="________cas5">#REF!</definedName>
    <definedName name="________cas6">#REF!</definedName>
    <definedName name="________cas7">#REF!</definedName>
    <definedName name="________cas8">#REF!</definedName>
    <definedName name="________cas9">#REF!</definedName>
    <definedName name="________csr1">#REF!</definedName>
    <definedName name="________des1">#REF!</definedName>
    <definedName name="________DIV27">#REF!</definedName>
    <definedName name="________jj300">#REF!</definedName>
    <definedName name="________KI9">#REF!</definedName>
    <definedName name="________MS16">#REF!</definedName>
    <definedName name="________MS6">#REF!</definedName>
    <definedName name="________PO7">#REF!</definedName>
    <definedName name="________PO8">#REF!</definedName>
    <definedName name="________PO9">#REF!</definedName>
    <definedName name="________POP3">#REF!</definedName>
    <definedName name="________tw1">#REF!</definedName>
    <definedName name="_______B19000">#REF!</definedName>
    <definedName name="_______B19999">#REF!</definedName>
    <definedName name="_______B20000">#REF!</definedName>
    <definedName name="_______cas1">#REF!</definedName>
    <definedName name="_______cas10">#REF!</definedName>
    <definedName name="_______cas11">#REF!</definedName>
    <definedName name="_______cas2">#REF!</definedName>
    <definedName name="_______cas3">#REF!</definedName>
    <definedName name="_______cas4">#REF!</definedName>
    <definedName name="_______cas5">#REF!</definedName>
    <definedName name="_______cas6">#REF!</definedName>
    <definedName name="_______cas7">#REF!</definedName>
    <definedName name="_______cas8">#REF!</definedName>
    <definedName name="_______cas9">#REF!</definedName>
    <definedName name="_______csr1">#REF!</definedName>
    <definedName name="_______des1">#REF!</definedName>
    <definedName name="_______e20000">#REF!</definedName>
    <definedName name="_______e99991">#REF!</definedName>
    <definedName name="_______har12">#REF!</definedName>
    <definedName name="_______har13">#REF!</definedName>
    <definedName name="_______har14">#REF!</definedName>
    <definedName name="_______har15">#REF!</definedName>
    <definedName name="_______har16">#REF!</definedName>
    <definedName name="_______jj300">#REF!</definedName>
    <definedName name="_______KI9">#REF!</definedName>
    <definedName name="_______MS16">#REF!</definedName>
    <definedName name="_______MS6">#REF!</definedName>
    <definedName name="_______PO7">#REF!</definedName>
    <definedName name="_______PO8">#REF!</definedName>
    <definedName name="_______PO9">#REF!</definedName>
    <definedName name="_______POP3">#REF!</definedName>
    <definedName name="_______tw1">#REF!</definedName>
    <definedName name="______B19000">#REF!</definedName>
    <definedName name="______B19999">#REF!</definedName>
    <definedName name="______B20000">#REF!</definedName>
    <definedName name="______cas1">#REF!</definedName>
    <definedName name="______cas10">#REF!</definedName>
    <definedName name="______cas11">#REF!</definedName>
    <definedName name="______cas2">#REF!</definedName>
    <definedName name="______cas3">#REF!</definedName>
    <definedName name="______cas4">#REF!</definedName>
    <definedName name="______cas5">#REF!</definedName>
    <definedName name="______cas6">#REF!</definedName>
    <definedName name="______cas7">#REF!</definedName>
    <definedName name="______cas8">#REF!</definedName>
    <definedName name="______cas9">#REF!</definedName>
    <definedName name="______csr1">#REF!</definedName>
    <definedName name="______des1">#REF!</definedName>
    <definedName name="______DIV27">#REF!</definedName>
    <definedName name="______e20000">#REF!</definedName>
    <definedName name="______e99991">#REF!</definedName>
    <definedName name="______har12">#REF!</definedName>
    <definedName name="______har13">#REF!</definedName>
    <definedName name="______har14">#REF!</definedName>
    <definedName name="______har15">#REF!</definedName>
    <definedName name="______har16">#REF!</definedName>
    <definedName name="______jj300">#REF!</definedName>
    <definedName name="______KI9">#REF!</definedName>
    <definedName name="______MS16">#REF!</definedName>
    <definedName name="______MS6">#REF!</definedName>
    <definedName name="______nr83">#REF!</definedName>
    <definedName name="______PO7">#REF!</definedName>
    <definedName name="______PO8">#REF!</definedName>
    <definedName name="______PO9">#REF!</definedName>
    <definedName name="______POP3">#REF!</definedName>
    <definedName name="______tw1" localSheetId="42">#REF!</definedName>
    <definedName name="______tw1" localSheetId="29">#REF!</definedName>
    <definedName name="______tw1" localSheetId="39">#REF!</definedName>
    <definedName name="______tw1" localSheetId="36">#REF!</definedName>
    <definedName name="______tw1" localSheetId="35">#REF!</definedName>
    <definedName name="______tw1" localSheetId="34">#REF!</definedName>
    <definedName name="______tw1" localSheetId="40">#REF!</definedName>
    <definedName name="______tw1" localSheetId="37">#REF!</definedName>
    <definedName name="______tw1" localSheetId="41">#REF!</definedName>
    <definedName name="______tw1" localSheetId="38">#REF!</definedName>
    <definedName name="______tw1" localSheetId="56">#REF!</definedName>
    <definedName name="______tw1" localSheetId="32">#REF!</definedName>
    <definedName name="______tw1" localSheetId="45">#REF!</definedName>
    <definedName name="______tw1">#REF!</definedName>
    <definedName name="_____B19000">#REF!</definedName>
    <definedName name="_____B19999">#REF!</definedName>
    <definedName name="_____B20000">#REF!</definedName>
    <definedName name="_____BHR12">#REF!</definedName>
    <definedName name="_____BHR13">#REF!</definedName>
    <definedName name="_____BHR14">#REF!</definedName>
    <definedName name="_____BHR21">#REF!</definedName>
    <definedName name="_____BHR22">#REF!</definedName>
    <definedName name="_____BHR23">#REF!</definedName>
    <definedName name="_____BHR32">#REF!</definedName>
    <definedName name="_____BHR33">#REF!</definedName>
    <definedName name="_____BHR42">#REF!</definedName>
    <definedName name="_____BHR52">#REF!</definedName>
    <definedName name="_____BHR54">#REF!</definedName>
    <definedName name="_____cas1">#REF!</definedName>
    <definedName name="_____cas10">#REF!</definedName>
    <definedName name="_____cas11">#REF!</definedName>
    <definedName name="_____cas2">#REF!</definedName>
    <definedName name="_____cas3">#REF!</definedName>
    <definedName name="_____cas4">#REF!</definedName>
    <definedName name="_____cas5">#REF!</definedName>
    <definedName name="_____cas6">#REF!</definedName>
    <definedName name="_____cas7">#REF!</definedName>
    <definedName name="_____cas8">#REF!</definedName>
    <definedName name="_____cas9">#REF!</definedName>
    <definedName name="_____csr1">#REF!</definedName>
    <definedName name="_____DIV27">#REF!</definedName>
    <definedName name="_____e20000">#REF!</definedName>
    <definedName name="_____e99991">#REF!</definedName>
    <definedName name="_____har12">#REF!</definedName>
    <definedName name="_____har13">#REF!</definedName>
    <definedName name="_____har14">#REF!</definedName>
    <definedName name="_____har15">#REF!</definedName>
    <definedName name="_____har16">#REF!</definedName>
    <definedName name="_____jj300">#REF!</definedName>
    <definedName name="_____KI9">#REF!</definedName>
    <definedName name="_____MS16">#REF!</definedName>
    <definedName name="_____MS6">#REF!</definedName>
    <definedName name="_____PO7">#REF!</definedName>
    <definedName name="_____PO8">#REF!</definedName>
    <definedName name="_____PO9">#REF!</definedName>
    <definedName name="_____POP3">#REF!</definedName>
    <definedName name="_____tw1" localSheetId="42">#REF!</definedName>
    <definedName name="_____tw1" localSheetId="29">#REF!</definedName>
    <definedName name="_____tw1" localSheetId="39">#REF!</definedName>
    <definedName name="_____tw1" localSheetId="36">#REF!</definedName>
    <definedName name="_____tw1" localSheetId="35">#REF!</definedName>
    <definedName name="_____tw1" localSheetId="34">#REF!</definedName>
    <definedName name="_____tw1" localSheetId="40">#REF!</definedName>
    <definedName name="_____tw1" localSheetId="37">#REF!</definedName>
    <definedName name="_____tw1" localSheetId="41">#REF!</definedName>
    <definedName name="_____tw1" localSheetId="38">#REF!</definedName>
    <definedName name="_____tw1" localSheetId="56">#REF!</definedName>
    <definedName name="_____tw1" localSheetId="32">#REF!</definedName>
    <definedName name="_____tw1" localSheetId="45">#REF!</definedName>
    <definedName name="_____tw1">#REF!</definedName>
    <definedName name="____A66666">#REF!</definedName>
    <definedName name="____cas1">#REF!</definedName>
    <definedName name="____cas10">#REF!</definedName>
    <definedName name="____cas11">#REF!</definedName>
    <definedName name="____cas2">#REF!</definedName>
    <definedName name="____cas3">#REF!</definedName>
    <definedName name="____cas4">#REF!</definedName>
    <definedName name="____cas5">#REF!</definedName>
    <definedName name="____cas6">#REF!</definedName>
    <definedName name="____cas7">#REF!</definedName>
    <definedName name="____cas8">#REF!</definedName>
    <definedName name="____cas9">#REF!</definedName>
    <definedName name="____csr1">#REF!</definedName>
    <definedName name="____csr12">#REF!</definedName>
    <definedName name="____csr2012">#REF!</definedName>
    <definedName name="____des1">#REF!</definedName>
    <definedName name="____DIV27">#REF!</definedName>
    <definedName name="____ETC01">#REF!</definedName>
    <definedName name="____jj300">#REF!</definedName>
    <definedName name="____KI9">#REF!</definedName>
    <definedName name="____MS16">#REF!</definedName>
    <definedName name="____MS6">#REF!</definedName>
    <definedName name="____No1">#REF!</definedName>
    <definedName name="____No2">#REF!</definedName>
    <definedName name="____No3">#REF!</definedName>
    <definedName name="____PO7">#REF!</definedName>
    <definedName name="____PO8">#REF!</definedName>
    <definedName name="____PO9">#REF!</definedName>
    <definedName name="____POP3">#REF!</definedName>
    <definedName name="____tw1" localSheetId="42">#REF!</definedName>
    <definedName name="____tw1" localSheetId="29">#REF!</definedName>
    <definedName name="____tw1" localSheetId="39">#REF!</definedName>
    <definedName name="____tw1" localSheetId="36">#REF!</definedName>
    <definedName name="____tw1" localSheetId="35">#REF!</definedName>
    <definedName name="____tw1" localSheetId="34">#REF!</definedName>
    <definedName name="____tw1" localSheetId="40">#REF!</definedName>
    <definedName name="____tw1" localSheetId="37">#REF!</definedName>
    <definedName name="____tw1" localSheetId="41">#REF!</definedName>
    <definedName name="____tw1" localSheetId="38">#REF!</definedName>
    <definedName name="____tw1" localSheetId="56">#REF!</definedName>
    <definedName name="____tw1" localSheetId="32">#REF!</definedName>
    <definedName name="____tw1" localSheetId="45">#REF!</definedName>
    <definedName name="____tw1">#REF!</definedName>
    <definedName name="___A66666">#REF!</definedName>
    <definedName name="___B19000">#REF!</definedName>
    <definedName name="___B19999">#REF!</definedName>
    <definedName name="___B20000">#REF!</definedName>
    <definedName name="___BHR12">#REF!</definedName>
    <definedName name="___BHR13">#REF!</definedName>
    <definedName name="___BHR14">#REF!</definedName>
    <definedName name="___BHR21">#REF!</definedName>
    <definedName name="___BHR22">#REF!</definedName>
    <definedName name="___BHR23">#REF!</definedName>
    <definedName name="___BHR32">#REF!</definedName>
    <definedName name="___BHR33">#REF!</definedName>
    <definedName name="___BHR42">#REF!</definedName>
    <definedName name="___BHR52">#REF!</definedName>
    <definedName name="___BHR54">#REF!</definedName>
    <definedName name="___cas1">#REF!</definedName>
    <definedName name="___cas10">#REF!</definedName>
    <definedName name="___cas11">#REF!</definedName>
    <definedName name="___cas2">#REF!</definedName>
    <definedName name="___cas3">#REF!</definedName>
    <definedName name="___cas4">#REF!</definedName>
    <definedName name="___cas5">#REF!</definedName>
    <definedName name="___cas6">#REF!</definedName>
    <definedName name="___cas7">#REF!</definedName>
    <definedName name="___cas8">#REF!</definedName>
    <definedName name="___cas9">#REF!</definedName>
    <definedName name="___csr1">#REF!</definedName>
    <definedName name="___csr12">#REF!</definedName>
    <definedName name="___csr2012">#REF!</definedName>
    <definedName name="___des1">#REF!</definedName>
    <definedName name="___DIV27">#REF!</definedName>
    <definedName name="___DWR001">#REF!</definedName>
    <definedName name="___DWR002">#REF!</definedName>
    <definedName name="___DWR003">#REF!</definedName>
    <definedName name="___DWR004">#REF!</definedName>
    <definedName name="___DWR005">#REF!</definedName>
    <definedName name="___e20000">#REF!</definedName>
    <definedName name="___e99991">#REF!</definedName>
    <definedName name="___ETC01">#REF!</definedName>
    <definedName name="___jj300">#REF!</definedName>
    <definedName name="___KI9">#REF!</definedName>
    <definedName name="___MS16">#REF!</definedName>
    <definedName name="___MS6">#REF!</definedName>
    <definedName name="___No1">#REF!</definedName>
    <definedName name="___No2">#REF!</definedName>
    <definedName name="___No3">#REF!</definedName>
    <definedName name="___ohr2" localSheetId="42">#REF!</definedName>
    <definedName name="___ohr2" localSheetId="29">#REF!</definedName>
    <definedName name="___ohr2" localSheetId="39">#REF!</definedName>
    <definedName name="___ohr2" localSheetId="36">#REF!</definedName>
    <definedName name="___ohr2" localSheetId="35">#REF!</definedName>
    <definedName name="___ohr2" localSheetId="34">#REF!</definedName>
    <definedName name="___ohr2" localSheetId="40">#REF!</definedName>
    <definedName name="___ohr2" localSheetId="37">#REF!</definedName>
    <definedName name="___ohr2" localSheetId="41">#REF!</definedName>
    <definedName name="___ohr2" localSheetId="38">#REF!</definedName>
    <definedName name="___ohr2" localSheetId="56">#REF!</definedName>
    <definedName name="___ohr2" localSheetId="32">#REF!</definedName>
    <definedName name="___ohr2" localSheetId="45">#REF!</definedName>
    <definedName name="___ohr2">#REF!</definedName>
    <definedName name="___PO7">#REF!</definedName>
    <definedName name="___PO8">#REF!</definedName>
    <definedName name="___PO9">#REF!</definedName>
    <definedName name="___POP3">#REF!</definedName>
    <definedName name="___SF1">#REF!</definedName>
    <definedName name="___tw1" localSheetId="42">#REF!</definedName>
    <definedName name="___tw1" localSheetId="29">#REF!</definedName>
    <definedName name="___tw1" localSheetId="39">#REF!</definedName>
    <definedName name="___tw1" localSheetId="36">#REF!</definedName>
    <definedName name="___tw1" localSheetId="35">#REF!</definedName>
    <definedName name="___tw1" localSheetId="34">#REF!</definedName>
    <definedName name="___tw1" localSheetId="40">#REF!</definedName>
    <definedName name="___tw1" localSheetId="37">#REF!</definedName>
    <definedName name="___tw1" localSheetId="41">#REF!</definedName>
    <definedName name="___tw1" localSheetId="38">#REF!</definedName>
    <definedName name="___tw1" localSheetId="56">#REF!</definedName>
    <definedName name="___tw1" localSheetId="32">#REF!</definedName>
    <definedName name="___tw1" localSheetId="45">#REF!</definedName>
    <definedName name="___tw1">#REF!</definedName>
    <definedName name="__1.2">#REF!</definedName>
    <definedName name="__1.3">#REF!</definedName>
    <definedName name="__1.4">#REF!</definedName>
    <definedName name="__1_">#REF!</definedName>
    <definedName name="__1___123Graph_ACHART_1" hidden="1">#REF!</definedName>
    <definedName name="__1_1.2">#REF!</definedName>
    <definedName name="__10_5B.4">#REF!</definedName>
    <definedName name="__11_6.2">#REF!</definedName>
    <definedName name="__12_6.3">#REF!</definedName>
    <definedName name="__123Graph_A" hidden="1">#REF!</definedName>
    <definedName name="__123Graph_ACURRENT" hidden="1">#REF!</definedName>
    <definedName name="__123Graph_B" hidden="1">#REF!</definedName>
    <definedName name="__13_6.4">#REF!</definedName>
    <definedName name="__2__123Graph_ACHART_1" hidden="1">#REF!</definedName>
    <definedName name="__2_1.3">#REF!</definedName>
    <definedName name="__3_1.4">#REF!</definedName>
    <definedName name="__4_5A.1">#REF!</definedName>
    <definedName name="__5_5A.2">#REF!</definedName>
    <definedName name="__5A.1">#REF!</definedName>
    <definedName name="__5A.2">#REF!</definedName>
    <definedName name="__5A.3">#REF!</definedName>
    <definedName name="__5B.1">#REF!</definedName>
    <definedName name="__5B.2">#REF!</definedName>
    <definedName name="__5B.3">#REF!</definedName>
    <definedName name="__5B.4">#REF!</definedName>
    <definedName name="__6.2">#REF!</definedName>
    <definedName name="__6.3">#REF!</definedName>
    <definedName name="__6.4">#REF!</definedName>
    <definedName name="__6_5A.3">#REF!</definedName>
    <definedName name="__7_5B.1">#REF!</definedName>
    <definedName name="__8_5B.2">#REF!</definedName>
    <definedName name="__9_5B.3">#REF!</definedName>
    <definedName name="__A66666">#REF!</definedName>
    <definedName name="__asd2">'[4]Bill - 1'!$A$1:$IV$1</definedName>
    <definedName name="__asd3">'[5]Bill - 1'!$A$1:$IV$1</definedName>
    <definedName name="__BHR12">#REF!</definedName>
    <definedName name="__BHR13">#REF!</definedName>
    <definedName name="__BHR14">#REF!</definedName>
    <definedName name="__BHR21">#REF!</definedName>
    <definedName name="__BHR22">#REF!</definedName>
    <definedName name="__BHR23">#REF!</definedName>
    <definedName name="__BHR32">#REF!</definedName>
    <definedName name="__BHR33">#REF!</definedName>
    <definedName name="__BHR42">#REF!</definedName>
    <definedName name="__BHR52">#REF!</definedName>
    <definedName name="__BHR54">#REF!</definedName>
    <definedName name="__cas1">#REF!</definedName>
    <definedName name="__cas10">#REF!</definedName>
    <definedName name="__cas11">#REF!</definedName>
    <definedName name="__cas2">#REF!</definedName>
    <definedName name="__cas3">#REF!</definedName>
    <definedName name="__cas4">#REF!</definedName>
    <definedName name="__cas5">#REF!</definedName>
    <definedName name="__cas6">#REF!</definedName>
    <definedName name="__cas7">#REF!</definedName>
    <definedName name="__cas8">#REF!</definedName>
    <definedName name="__cas9">#REF!</definedName>
    <definedName name="__ccr1" localSheetId="39" hidden="1">{#N/A,#N/A,TRUE,"Cover";#N/A,#N/A,TRUE,"Conts";#N/A,#N/A,TRUE,"VOS";#N/A,#N/A,TRUE,"Warrington";#N/A,#N/A,TRUE,"Widnes"}</definedName>
    <definedName name="__ccr1" localSheetId="36" hidden="1">{#N/A,#N/A,TRUE,"Cover";#N/A,#N/A,TRUE,"Conts";#N/A,#N/A,TRUE,"VOS";#N/A,#N/A,TRUE,"Warrington";#N/A,#N/A,TRUE,"Widnes"}</definedName>
    <definedName name="__ccr1" localSheetId="34" hidden="1">{#N/A,#N/A,TRUE,"Cover";#N/A,#N/A,TRUE,"Conts";#N/A,#N/A,TRUE,"VOS";#N/A,#N/A,TRUE,"Warrington";#N/A,#N/A,TRUE,"Widnes"}</definedName>
    <definedName name="__ccr1" localSheetId="40" hidden="1">{#N/A,#N/A,TRUE,"Cover";#N/A,#N/A,TRUE,"Conts";#N/A,#N/A,TRUE,"VOS";#N/A,#N/A,TRUE,"Warrington";#N/A,#N/A,TRUE,"Widnes"}</definedName>
    <definedName name="__ccr1" localSheetId="37" hidden="1">{#N/A,#N/A,TRUE,"Cover";#N/A,#N/A,TRUE,"Conts";#N/A,#N/A,TRUE,"VOS";#N/A,#N/A,TRUE,"Warrington";#N/A,#N/A,TRUE,"Widnes"}</definedName>
    <definedName name="__ccr1" localSheetId="41" hidden="1">{#N/A,#N/A,TRUE,"Cover";#N/A,#N/A,TRUE,"Conts";#N/A,#N/A,TRUE,"VOS";#N/A,#N/A,TRUE,"Warrington";#N/A,#N/A,TRUE,"Widnes"}</definedName>
    <definedName name="__ccr1" localSheetId="38" hidden="1">{#N/A,#N/A,TRUE,"Cover";#N/A,#N/A,TRUE,"Conts";#N/A,#N/A,TRUE,"VOS";#N/A,#N/A,TRUE,"Warrington";#N/A,#N/A,TRUE,"Widnes"}</definedName>
    <definedName name="__ccr1" localSheetId="32" hidden="1">{#N/A,#N/A,TRUE,"Cover";#N/A,#N/A,TRUE,"Conts";#N/A,#N/A,TRUE,"VOS";#N/A,#N/A,TRUE,"Warrington";#N/A,#N/A,TRUE,"Widnes"}</definedName>
    <definedName name="__ccr1" localSheetId="13" hidden="1">{#N/A,#N/A,TRUE,"Cover";#N/A,#N/A,TRUE,"Conts";#N/A,#N/A,TRUE,"VOS";#N/A,#N/A,TRUE,"Warrington";#N/A,#N/A,TRUE,"Widnes"}</definedName>
    <definedName name="__ccr1" localSheetId="27" hidden="1">{#N/A,#N/A,TRUE,"Cover";#N/A,#N/A,TRUE,"Conts";#N/A,#N/A,TRUE,"VOS";#N/A,#N/A,TRUE,"Warrington";#N/A,#N/A,TRUE,"Widnes"}</definedName>
    <definedName name="__ccr1" localSheetId="25" hidden="1">{#N/A,#N/A,TRUE,"Cover";#N/A,#N/A,TRUE,"Conts";#N/A,#N/A,TRUE,"VOS";#N/A,#N/A,TRUE,"Warrington";#N/A,#N/A,TRUE,"Widnes"}</definedName>
    <definedName name="__ccr1" localSheetId="24" hidden="1">{#N/A,#N/A,TRUE,"Cover";#N/A,#N/A,TRUE,"Conts";#N/A,#N/A,TRUE,"VOS";#N/A,#N/A,TRUE,"Warrington";#N/A,#N/A,TRUE,"Widnes"}</definedName>
    <definedName name="__ccr1" localSheetId="26" hidden="1">{#N/A,#N/A,TRUE,"Cover";#N/A,#N/A,TRUE,"Conts";#N/A,#N/A,TRUE,"VOS";#N/A,#N/A,TRUE,"Warrington";#N/A,#N/A,TRUE,"Widnes"}</definedName>
    <definedName name="__ccr1" hidden="1">{#N/A,#N/A,TRUE,"Cover";#N/A,#N/A,TRUE,"Conts";#N/A,#N/A,TRUE,"VOS";#N/A,#N/A,TRUE,"Warrington";#N/A,#N/A,TRUE,"Widnes"}</definedName>
    <definedName name="__csr1">#REF!</definedName>
    <definedName name="__csr12">#REF!</definedName>
    <definedName name="__csr2012">#REF!</definedName>
    <definedName name="__des1">#REF!</definedName>
    <definedName name="__DIV27">#REF!</definedName>
    <definedName name="__DWR001">#REF!</definedName>
    <definedName name="__DWR002">#REF!</definedName>
    <definedName name="__DWR003">#REF!</definedName>
    <definedName name="__DWR004">#REF!</definedName>
    <definedName name="__DWR005">#REF!</definedName>
    <definedName name="__dwr4">#REF!</definedName>
    <definedName name="__ETC01">#REF!</definedName>
    <definedName name="__IntlFixup" hidden="1">TRUE</definedName>
    <definedName name="__jj300">#REF!</definedName>
    <definedName name="__ki501">#REF!</definedName>
    <definedName name="__KI9">#REF!</definedName>
    <definedName name="__MS16">#REF!</definedName>
    <definedName name="__MS6">#REF!</definedName>
    <definedName name="__No1">#REF!</definedName>
    <definedName name="__No2">#REF!</definedName>
    <definedName name="__No3">#REF!</definedName>
    <definedName name="__nr83">#REF!</definedName>
    <definedName name="__ohr2" localSheetId="42">#REF!</definedName>
    <definedName name="__ohr2" localSheetId="29">#REF!</definedName>
    <definedName name="__ohr2" localSheetId="39">#REF!</definedName>
    <definedName name="__ohr2" localSheetId="36">#REF!</definedName>
    <definedName name="__ohr2" localSheetId="35">#REF!</definedName>
    <definedName name="__ohr2" localSheetId="34">#REF!</definedName>
    <definedName name="__ohr2" localSheetId="40">#REF!</definedName>
    <definedName name="__ohr2" localSheetId="37">#REF!</definedName>
    <definedName name="__ohr2" localSheetId="41">#REF!</definedName>
    <definedName name="__ohr2" localSheetId="38">#REF!</definedName>
    <definedName name="__ohr2" localSheetId="56">#REF!</definedName>
    <definedName name="__ohr2" localSheetId="32">#REF!</definedName>
    <definedName name="__ohr2" localSheetId="45">#REF!</definedName>
    <definedName name="__ohr2">#REF!</definedName>
    <definedName name="__PO7">#REF!</definedName>
    <definedName name="__PO8">#REF!</definedName>
    <definedName name="__PO9">#REF!</definedName>
    <definedName name="__POP3">#REF!</definedName>
    <definedName name="__Pos1">#REF!</definedName>
    <definedName name="__SEC1200">#REF!</definedName>
    <definedName name="__SF1">#REF!</definedName>
    <definedName name="__shared_1_0_0">"#REF!*#REF!*#REF!*#REF!*#REF!*#REF!"</definedName>
    <definedName name="__shared_1_0_1">"#REF!*#REF!*#REF!*#REF!*#REF!*#REF!"</definedName>
    <definedName name="__shared_1_0_10">"#REF!*#REF!*#REF!*#REF!*#REF!*#REF!"</definedName>
    <definedName name="__shared_1_0_101">4+(0.15+0.15+0.12)*2</definedName>
    <definedName name="__shared_1_0_104">9+(0.15+0.15+0.12)*2</definedName>
    <definedName name="__shared_1_0_109">7+(0.15+0.15+0.12)*2</definedName>
    <definedName name="__shared_1_0_11">"#REF!*#REF!*#REF!*#REF!*#REF!*#REF!"</definedName>
    <definedName name="__shared_1_0_112">9+(0.15+0.15+0.12)*2</definedName>
    <definedName name="__shared_1_0_117">9+(0.15+0.15+0.12)*2</definedName>
    <definedName name="__shared_1_0_119">9+(0.15+0.15+0.12)*2</definedName>
    <definedName name="__shared_1_0_12">"#REF!*#REF!*#REF!*#REF!*#REF!*#REF!"</definedName>
    <definedName name="__shared_1_0_121">9+(0.15+0.15+0.12)*2</definedName>
    <definedName name="__shared_1_0_13">"#REF!*#REF!*#REF!*#REF!*#REF!*#REF!"</definedName>
    <definedName name="__shared_1_0_130">9+(0.15+0.15+0.15+0.12)*2</definedName>
    <definedName name="__shared_1_0_135">9+(0.15+0.15+0.15+0.12)*2</definedName>
    <definedName name="__shared_1_0_14">"#REF!*#REF!*#REF!*#REF!*#REF!*#REF!"</definedName>
    <definedName name="__shared_1_0_145">7+(0.15+0.15+0.15+0.12)*2</definedName>
    <definedName name="__shared_1_0_146">7+(0.15+0.15+0.15+0.12)*2</definedName>
    <definedName name="__shared_1_0_15">"#REF!*#REF!*#REF!*#REF!*#REF!*#REF!"</definedName>
    <definedName name="__shared_1_0_156">9+(0.15+0.15+0.12)*2</definedName>
    <definedName name="__shared_1_0_159">7+(0.15+0.15+0.12)*2</definedName>
    <definedName name="__shared_1_0_16">"#REF!*#REF!*#REF!*#REF!*#REF!*#REF!"</definedName>
    <definedName name="__shared_1_0_160">4+(0.15+0.15+0.12)*2</definedName>
    <definedName name="__shared_1_0_161">9+(0.15+0.15+0.12)*2</definedName>
    <definedName name="__shared_1_0_163">4+(0.15+0.15+0.12)*2</definedName>
    <definedName name="__shared_1_0_164">9+(0.15+0.15+0.12)*2</definedName>
    <definedName name="__shared_1_0_165">7+(0.15+0.15+0.12)*2</definedName>
    <definedName name="__shared_1_0_166">9+(0.15+0.15+0.12)*2</definedName>
    <definedName name="__shared_1_0_167">9+(0.15+0.15+0.12)*2</definedName>
    <definedName name="__shared_1_0_169">9+(0.15+0.15+0.12)*2</definedName>
    <definedName name="__shared_1_0_17">"#REF!*#REF!*#REF!*#REF!*#REF!*#REF!"</definedName>
    <definedName name="__shared_1_0_170">9+(0.15+0.15+0.12)*2</definedName>
    <definedName name="__shared_1_0_178">9+(0.15+0.15+0.15+0.12)*2</definedName>
    <definedName name="__shared_1_0_18">"#REF!*#REF!*#REF!*#REF!*#REF!"</definedName>
    <definedName name="__shared_1_0_183">9+(0.15+0.15+0.15+0.12)*2</definedName>
    <definedName name="__shared_1_0_19">"#REF!*#REF!*#REF!*#REF!*#REF!"</definedName>
    <definedName name="__shared_1_0_193">7+(0.15+0.15+0.15+0.12)*2</definedName>
    <definedName name="__shared_1_0_194">7+(0.15+0.15+0.15+0.12)*2</definedName>
    <definedName name="__shared_1_0_2">"#REF!*#REF!*#REF!*#REF!*#REF!*#REF!"</definedName>
    <definedName name="__shared_1_0_20">"#REF!*#REF!*#REF!*#REF!*#REF!*#REF!"</definedName>
    <definedName name="__shared_1_0_21">"#REF!*#REF!*#REF!*#REF!*#REF!*#REF!"</definedName>
    <definedName name="__shared_1_0_22">"#REF!*#REF!*#REF!*#REF!*#REF!*#REF!"</definedName>
    <definedName name="__shared_1_0_23">"#REF!*#REF!*#REF!*#REF!*#REF!*#REF!"</definedName>
    <definedName name="__shared_1_0_24">"#REF!*#REF!*#REF!*#REF!*#REF!*#REF!"</definedName>
    <definedName name="__shared_1_0_25">"#REF!*#REF!*#REF!*#REF!*#REF!"</definedName>
    <definedName name="__shared_1_0_26">"#REF!*#REF!*#REF!*#REF!*#REF!"</definedName>
    <definedName name="__shared_1_0_27">"#REF!*#REF!*#REF!*#REF!*#REF!"</definedName>
    <definedName name="__shared_1_0_28">"#REF!*#REF!*#REF!*#REF!*#REF!"</definedName>
    <definedName name="__shared_1_0_29">"#REF!*#REF!*#REF!*#REF!*#REF!"</definedName>
    <definedName name="__shared_1_0_3">"#REF!*#REF!*#REF!*#REF!*#REF!*#REF!"</definedName>
    <definedName name="__shared_1_0_30">"#REF!*#REF!*#REF!*#REF!*#REF!"</definedName>
    <definedName name="__shared_1_0_31">"#REF!*#REF!*#REF!*#REF!*#REF!"</definedName>
    <definedName name="__shared_1_0_32">"#REF!*#REF!*#REF!*#REF!*#REF!"</definedName>
    <definedName name="__shared_1_0_33">"#REF!*#REF!"</definedName>
    <definedName name="__shared_1_0_34">"#REF!*#REF!*#REF!*#REF!*#REF!"</definedName>
    <definedName name="__shared_1_0_35">"#REF!*#REF!*#REF!*#REF!*#REF!"</definedName>
    <definedName name="__shared_1_0_36">"#REF!*#REF!*#REF!*#REF!*#REF!"</definedName>
    <definedName name="__shared_1_0_37">"#REF!*#REF!"</definedName>
    <definedName name="__shared_1_0_38">"#REF!*#REF!*#REF!*#REF!*#REF!"</definedName>
    <definedName name="__shared_1_0_39">"#REF!*#REF!*#REF!*#REF!*#REF!"</definedName>
    <definedName name="__shared_1_0_4">"#REF!*#REF!*#REF!*#REF!*#REF!*#REF!"</definedName>
    <definedName name="__shared_1_0_40">"#REF!*#REF!*#REF!*#REF!*#REF!"</definedName>
    <definedName name="__shared_1_0_41">"#REF!*#REF!*#REF!*#REF!*#REF!"</definedName>
    <definedName name="__shared_1_0_42">"#REF!*#REF!*#REF!*#REF!*#REF!"</definedName>
    <definedName name="__shared_1_0_5">"#REF!*#REF!*#REF!*#REF!*#REF!*#REF!"</definedName>
    <definedName name="__shared_1_0_57">9+(0.15+0.15+0.15+0.12)*2</definedName>
    <definedName name="__shared_1_0_6">"#REF!*#REF!*#REF!*#REF!*#REF!*#REF!"</definedName>
    <definedName name="__shared_1_0_62">9+(0.15+0.15+0.15+0.12)*2</definedName>
    <definedName name="__shared_1_0_7">"#REF!*#REF!*#REF!*#REF!*#REF!*#REF!"</definedName>
    <definedName name="__shared_1_0_72">7+(0.15+0.15+0.15+0.12)*2</definedName>
    <definedName name="__shared_1_0_73">7+(0.15+0.15+0.15+0.12)*2</definedName>
    <definedName name="__shared_1_0_8">"#REF!*#REF!*#REF!*#REF!*#REF!*#REF!"</definedName>
    <definedName name="__shared_1_0_84">9+(0.15+0.15+0.12)*2</definedName>
    <definedName name="__shared_1_0_87">7+(0.15+0.15+0.12)*2</definedName>
    <definedName name="__shared_1_0_88">4+(0.15+0.15+0.12)*2</definedName>
    <definedName name="__shared_1_0_9">"#REF!*#REF!*#REF!*#REF!*#REF!*#REF!"</definedName>
    <definedName name="__shared_1_0_98">9+(0.15+0.15+0.12)*2</definedName>
    <definedName name="__shared_11_0_0">"#REF!*#REF!"</definedName>
    <definedName name="__shared_2_0_0">"#REF!*#REF!"</definedName>
    <definedName name="__shared_2_0_1">"#REF!*#REF!"</definedName>
    <definedName name="__shared_2_0_2">"#REF!*#REF!"</definedName>
    <definedName name="__shared_2_0_3">"#REF!*#REF!"</definedName>
    <definedName name="__shared_6_0_0">"#REF!*#REF!"</definedName>
    <definedName name="__shared_6_0_1">"#REF!*#REF!"</definedName>
    <definedName name="__ss2">#REF!</definedName>
    <definedName name="__tw1" localSheetId="42">#REF!</definedName>
    <definedName name="__tw1" localSheetId="29">#REF!</definedName>
    <definedName name="__tw1" localSheetId="39">#REF!</definedName>
    <definedName name="__tw1" localSheetId="36">#REF!</definedName>
    <definedName name="__tw1" localSheetId="35">#REF!</definedName>
    <definedName name="__tw1" localSheetId="34">#REF!</definedName>
    <definedName name="__tw1" localSheetId="40">#REF!</definedName>
    <definedName name="__tw1" localSheetId="37">#REF!</definedName>
    <definedName name="__tw1" localSheetId="41">#REF!</definedName>
    <definedName name="__tw1" localSheetId="38">#REF!</definedName>
    <definedName name="__tw1" localSheetId="56">#REF!</definedName>
    <definedName name="__tw1" localSheetId="32">#REF!</definedName>
    <definedName name="__tw1" localSheetId="45">#REF!</definedName>
    <definedName name="__tw1">#REF!</definedName>
    <definedName name="__vy422">#REF!</definedName>
    <definedName name="_1">#REF!</definedName>
    <definedName name="_1.2">#REF!</definedName>
    <definedName name="_1.3">#REF!</definedName>
    <definedName name="_1.4">#REF!</definedName>
    <definedName name="_1_">#REF!</definedName>
    <definedName name="_1_?쾴?">#REF!</definedName>
    <definedName name="_1___123Graph_ACHART_1" hidden="1">#REF!</definedName>
    <definedName name="_1__123Graph_ACHART_1" hidden="1">#REF!</definedName>
    <definedName name="_1_1">#REF!</definedName>
    <definedName name="_1_1.2">#REF!</definedName>
    <definedName name="_1_10">#REF!</definedName>
    <definedName name="_1_2">#REF!</definedName>
    <definedName name="_1_3">#REF!</definedName>
    <definedName name="_1_4">#REF!</definedName>
    <definedName name="_1_5">#REF!</definedName>
    <definedName name="_1_6">#REF!</definedName>
    <definedName name="_1_7">#REF!</definedName>
    <definedName name="_1_8">#REF!</definedName>
    <definedName name="_1_9">#REF!</definedName>
    <definedName name="_10_1">#REF!</definedName>
    <definedName name="_10_10">#REF!</definedName>
    <definedName name="_10_11">#REF!</definedName>
    <definedName name="_10_12">#REF!</definedName>
    <definedName name="_10_13">#REF!</definedName>
    <definedName name="_10_2">#REF!</definedName>
    <definedName name="_10_3">#REF!</definedName>
    <definedName name="_10_4">#REF!</definedName>
    <definedName name="_10_5">#REF!</definedName>
    <definedName name="_10_5B.4">#REF!</definedName>
    <definedName name="_10_6">#REF!</definedName>
    <definedName name="_10_7">#REF!</definedName>
    <definedName name="_10_8">#REF!</definedName>
    <definedName name="_10_9">#REF!</definedName>
    <definedName name="_1000A01">#N/A</definedName>
    <definedName name="_100tc">#REF!</definedName>
    <definedName name="_102__________123Graph_ACHART_1" hidden="1">#REF!</definedName>
    <definedName name="_103_________123Graph_ACHART_1" hidden="1">#REF!</definedName>
    <definedName name="_108________123Graph_ACHART_1" hidden="1">#REF!</definedName>
    <definedName name="_109_______123Graph_ACHART_1" hidden="1">#REF!</definedName>
    <definedName name="_10ãæÐ_ÍïÞÀ_Íª">#N/A</definedName>
    <definedName name="_10Px0.5">#REF!</definedName>
    <definedName name="_11">#N/A</definedName>
    <definedName name="_11_1">#REF!</definedName>
    <definedName name="_11_6.2">#REF!</definedName>
    <definedName name="_111" hidden="1">#REF!</definedName>
    <definedName name="_114______123Graph_ACHART_1" hidden="1">#REF!</definedName>
    <definedName name="_115_____123Graph_ACHART_1" hidden="1">#REF!</definedName>
    <definedName name="_12_5A.1">#REF!</definedName>
    <definedName name="_12_6.3">#REF!</definedName>
    <definedName name="_120____123Graph_ACHART_1" hidden="1">#REF!</definedName>
    <definedName name="_123Graph_ACURRENT" hidden="1">#REF!</definedName>
    <definedName name="_125___123Graph_ACHART_1" hidden="1">#REF!</definedName>
    <definedName name="_12Px0.5">#REF!</definedName>
    <definedName name="_12Px2.5">#REF!</definedName>
    <definedName name="_12u¨­OUⓒ￡uueⓒ￢A¨­AIee_YA">[6]수입!#REF!</definedName>
    <definedName name="_13_6.4">#REF!</definedName>
    <definedName name="_130__123Graph_ACHART_1" hidden="1">#REF!</definedName>
    <definedName name="_14__123Graph_BCHART_1" hidden="1">#REF!</definedName>
    <definedName name="_14uÞOUðuueßAÞAIee_YA">[7]수입!#REF!</definedName>
    <definedName name="_15_5A.2">#REF!</definedName>
    <definedName name="_16________________________123Graph_ACHART_1" hidden="1">#REF!</definedName>
    <definedName name="_17_______________________123Graph_ACHART_1" hidden="1">#REF!</definedName>
    <definedName name="_18_5A.3">#REF!</definedName>
    <definedName name="_19______________________123Graph_ACHART_1" hidden="1">#REF!</definedName>
    <definedName name="_1Cx16">#REF!</definedName>
    <definedName name="_1Px1.5">#REF!</definedName>
    <definedName name="_1Px2.5">#REF!</definedName>
    <definedName name="_1Tx1.5">#REF!</definedName>
    <definedName name="_2">#REF!</definedName>
    <definedName name="_2_">#REF!</definedName>
    <definedName name="_2_?쾴?">#REF!</definedName>
    <definedName name="_2_?쾴?_?">#REF!</definedName>
    <definedName name="_2___123Graph_ACHART_1" hidden="1">#REF!</definedName>
    <definedName name="_2___123Graph_BCHART_1" hidden="1">#REF!</definedName>
    <definedName name="_2__123Graph_ACHART_1" hidden="1">#REF!</definedName>
    <definedName name="_2_1">#REF!</definedName>
    <definedName name="_2_1.3">#REF!</definedName>
    <definedName name="_20_____________________123Graph_ACHART_1" hidden="1">#REF!</definedName>
    <definedName name="_200tc">#REF!</definedName>
    <definedName name="_200tray">#REF!</definedName>
    <definedName name="_21_5B.1">#REF!</definedName>
    <definedName name="_22">#N/A</definedName>
    <definedName name="_22____________________123Graph_ACHART_1" hidden="1">#REF!</definedName>
    <definedName name="_23___________________123Graph_ACHART_1" hidden="1">#REF!</definedName>
    <definedName name="_24">#REF!</definedName>
    <definedName name="_24_5B.2">#REF!</definedName>
    <definedName name="_25__________________123Graph_ACHART_1" hidden="1">#REF!</definedName>
    <definedName name="_26_________________123Graph_ACHART_1" hidden="1">#REF!</definedName>
    <definedName name="_27_5B.3">#REF!</definedName>
    <definedName name="_28________________123Graph_ACHART_1" hidden="1">#REF!</definedName>
    <definedName name="_29_______________123Graph_ACHART_1" hidden="1">#REF!</definedName>
    <definedName name="_2Cx25">#REF!</definedName>
    <definedName name="_3">#REF!</definedName>
    <definedName name="_3_?쾴?___P">#REF!</definedName>
    <definedName name="_3__123Graph_ACHART_1" hidden="1">#REF!</definedName>
    <definedName name="_3__123Graph_BCHART_1" hidden="1">#REF!</definedName>
    <definedName name="_3_1">#REF!</definedName>
    <definedName name="_3_1.2">#REF!</definedName>
    <definedName name="_3_1.4">#REF!</definedName>
    <definedName name="_3_10">#REF!</definedName>
    <definedName name="_3_11">#REF!</definedName>
    <definedName name="_3_12">#REF!</definedName>
    <definedName name="_3_2">#REF!</definedName>
    <definedName name="_3_3">#REF!</definedName>
    <definedName name="_3_4">#REF!</definedName>
    <definedName name="_3_5">#REF!</definedName>
    <definedName name="_3_6">#REF!</definedName>
    <definedName name="_3_7">#REF!</definedName>
    <definedName name="_3_8">#REF!</definedName>
    <definedName name="_3_9">#REF!</definedName>
    <definedName name="_30_5B.4">#REF!</definedName>
    <definedName name="_300lad">#REF!</definedName>
    <definedName name="_300lc">#REF!</definedName>
    <definedName name="_31______________123Graph_ACHART_1" hidden="1">#REF!</definedName>
    <definedName name="_32_____________123Graph_ACHART_1" hidden="1">#REF!</definedName>
    <definedName name="_321" hidden="1">#REF!</definedName>
    <definedName name="_33_6.2">#REF!</definedName>
    <definedName name="_34____________123Graph_ACHART_1" hidden="1">#REF!</definedName>
    <definedName name="_36__________123Graph_ACHART_1" hidden="1">#REF!</definedName>
    <definedName name="_36_6.3">#REF!</definedName>
    <definedName name="_37_________123Graph_ACHART_1" hidden="1">#REF!</definedName>
    <definedName name="_39________123Graph_ACHART_1" hidden="1">#REF!</definedName>
    <definedName name="_39_6.4">#REF!</definedName>
    <definedName name="_4">#REF!</definedName>
    <definedName name="_4_">#REF!</definedName>
    <definedName name="_4_?쾴?_?">#REF!</definedName>
    <definedName name="_4_?쾴?_T">#REF!</definedName>
    <definedName name="_4__123Graph_BCHART_1" hidden="1">#REF!</definedName>
    <definedName name="_4_1">#REF!</definedName>
    <definedName name="_4_10">#REF!</definedName>
    <definedName name="_4_11">#REF!</definedName>
    <definedName name="_4_2">#REF!</definedName>
    <definedName name="_4_3">#REF!</definedName>
    <definedName name="_4_4">#REF!</definedName>
    <definedName name="_4_5">#REF!</definedName>
    <definedName name="_4_5A.1">#REF!</definedName>
    <definedName name="_4_6">#REF!</definedName>
    <definedName name="_4_7">#REF!</definedName>
    <definedName name="_4_8">#REF!</definedName>
    <definedName name="_4_9">#REF!</definedName>
    <definedName name="_40_______123Graph_ACHART_1" hidden="1">#REF!</definedName>
    <definedName name="_42______123Graph_ACHART_1" hidden="1">#REF!</definedName>
    <definedName name="_43_____123Graph_ACHART_1" hidden="1">#REF!</definedName>
    <definedName name="_４４__分_期">#REF!</definedName>
    <definedName name="_45____123Graph_ACHART_1" hidden="1">#REF!</definedName>
    <definedName name="_450lad">#REF!</definedName>
    <definedName name="_450lc">#REF!</definedName>
    <definedName name="_47___123Graph_ACHART_1" hidden="1">#REF!</definedName>
    <definedName name="_49__123Graph_ACHART_1" hidden="1">#REF!</definedName>
    <definedName name="_4WORD_M_001_03">#REF!</definedName>
    <definedName name="_4WORD_O_005_E_">#REF!</definedName>
    <definedName name="_5">#REF!</definedName>
    <definedName name="_5_">#REF!</definedName>
    <definedName name="_5_1">#REF!</definedName>
    <definedName name="_5_2">#REF!</definedName>
    <definedName name="_5_3">#REF!</definedName>
    <definedName name="_5_4">#REF!</definedName>
    <definedName name="_5_5A.2">#REF!</definedName>
    <definedName name="_50ar">#REF!</definedName>
    <definedName name="_5A.1">#REF!</definedName>
    <definedName name="_5A.2">#REF!</definedName>
    <definedName name="_5A.3">#REF!</definedName>
    <definedName name="_5Å__·¹_ÀÓ">#N/A</definedName>
    <definedName name="_5B.1">#REF!</definedName>
    <definedName name="_5B.2">#REF!</definedName>
    <definedName name="_5B.3">#REF!</definedName>
    <definedName name="_5B.4">#REF!</definedName>
    <definedName name="_6">#REF!</definedName>
    <definedName name="_6.2">#REF!</definedName>
    <definedName name="_6.3">#REF!</definedName>
    <definedName name="_6.4">#REF!</definedName>
    <definedName name="_6_?쾴?___P">#REF!</definedName>
    <definedName name="_6_1">#REF!</definedName>
    <definedName name="_6_1.3">#REF!</definedName>
    <definedName name="_6_2">#REF!</definedName>
    <definedName name="_6_3">#REF!</definedName>
    <definedName name="_6_4">#REF!</definedName>
    <definedName name="_6_5">#REF!</definedName>
    <definedName name="_6_5A.3">#REF!</definedName>
    <definedName name="_6_6">#REF!</definedName>
    <definedName name="_600lad">#REF!</definedName>
    <definedName name="_600lc">#REF!</definedName>
    <definedName name="_61________________________123Graph_ACHART_1" hidden="1">#REF!</definedName>
    <definedName name="_62_______________________123Graph_ACHART_1" hidden="1">#REF!</definedName>
    <definedName name="_67______________________123Graph_ACHART_1" hidden="1">#REF!</definedName>
    <definedName name="_68_____________________123Graph_ACHART_1" hidden="1">#REF!</definedName>
    <definedName name="_6ãæÐ_ÍïÞÀ_Íª">#N/A</definedName>
    <definedName name="_6Px0.5">#REF!</definedName>
    <definedName name="_6Px2.5">#REF!</definedName>
    <definedName name="_6Tx1.5">#REF!</definedName>
    <definedName name="_7">#REF!</definedName>
    <definedName name="_7__123Graph_ACHART_1" hidden="1">#REF!</definedName>
    <definedName name="_7_1">#REF!</definedName>
    <definedName name="_7_2">#REF!</definedName>
    <definedName name="_7_3">#REF!</definedName>
    <definedName name="_7_4">#REF!</definedName>
    <definedName name="_7_5">#REF!</definedName>
    <definedName name="_7_5B.1">#REF!</definedName>
    <definedName name="_7_6">#REF!</definedName>
    <definedName name="_7_7">#REF!</definedName>
    <definedName name="_7_9">#REF!</definedName>
    <definedName name="_70cr">#REF!</definedName>
    <definedName name="_73____________________123Graph_ACHART_1" hidden="1">#REF!</definedName>
    <definedName name="_74___________________123Graph_ACHART_1" hidden="1">#REF!</definedName>
    <definedName name="_79__________________123Graph_ACHART_1" hidden="1">#REF!</definedName>
    <definedName name="_7u¨­OUⓒ￡uueⓒ￢A¨­AIee_YA">[6]수입!#REF!</definedName>
    <definedName name="_8_?쾴?_T">#REF!</definedName>
    <definedName name="_8_1">#REF!</definedName>
    <definedName name="_8_2">#REF!</definedName>
    <definedName name="_8_3">#REF!</definedName>
    <definedName name="_8_5B.2">#REF!</definedName>
    <definedName name="_80_________________123Graph_ACHART_1" hidden="1">#REF!</definedName>
    <definedName name="_85________________123Graph_ACHART_1" hidden="1">#REF!</definedName>
    <definedName name="_86_______________123Graph_ACHART_1" hidden="1">#REF!</definedName>
    <definedName name="_8uÞOUðuueßAÞAIee_YA">[7]수입!#REF!</definedName>
    <definedName name="_9_1">#REF!</definedName>
    <definedName name="_9_1.4">#REF!</definedName>
    <definedName name="_9_2">#REF!</definedName>
    <definedName name="_9_3">#REF!</definedName>
    <definedName name="_9_4">#REF!</definedName>
    <definedName name="_9_5">#REF!</definedName>
    <definedName name="_9_5B.3">#REF!</definedName>
    <definedName name="_9_6">#REF!</definedName>
    <definedName name="_9_7">#REF!</definedName>
    <definedName name="_9_8">#REF!</definedName>
    <definedName name="_9_9">#REF!</definedName>
    <definedName name="_900lad">#REF!</definedName>
    <definedName name="_900lc">#REF!</definedName>
    <definedName name="_91______________123Graph_ACHART_1" hidden="1">#REF!</definedName>
    <definedName name="_92_____________123Graph_ACHART_1" hidden="1">#REF!</definedName>
    <definedName name="_97____________123Graph_ACHART_1" hidden="1">#REF!</definedName>
    <definedName name="_9Å__·¹_ÀÓ">#N/A</definedName>
    <definedName name="_a" localSheetId="42">'[8]Brick Work'!#REF!</definedName>
    <definedName name="_a" localSheetId="29">#REF!</definedName>
    <definedName name="_a" localSheetId="39">'[9]Brick Work'!#REF!</definedName>
    <definedName name="_a" localSheetId="36">'[9]Brick Work'!#REF!</definedName>
    <definedName name="_a" localSheetId="35">'[9]Brick Work'!#REF!</definedName>
    <definedName name="_a" localSheetId="34">'[9]Brick Work'!#REF!</definedName>
    <definedName name="_a" localSheetId="40">'[9]Brick Work'!#REF!</definedName>
    <definedName name="_a" localSheetId="37">'[9]Brick Work'!#REF!</definedName>
    <definedName name="_a" localSheetId="41">'[9]Brick Work'!#REF!</definedName>
    <definedName name="_a" localSheetId="38">'[9]Brick Work'!#REF!</definedName>
    <definedName name="_a" localSheetId="56">#REF!</definedName>
    <definedName name="_a" localSheetId="32">#REF!</definedName>
    <definedName name="_a" localSheetId="45">'[8]Brick Work'!#REF!</definedName>
    <definedName name="_a">#REF!</definedName>
    <definedName name="_a50">#REF!</definedName>
    <definedName name="_A66666">#REF!</definedName>
    <definedName name="_A802313" localSheetId="42">#REF!</definedName>
    <definedName name="_A802313" localSheetId="29">#REF!</definedName>
    <definedName name="_A802313" localSheetId="39">#REF!</definedName>
    <definedName name="_A802313" localSheetId="36">#REF!</definedName>
    <definedName name="_A802313" localSheetId="35">#REF!</definedName>
    <definedName name="_A802313" localSheetId="34">#REF!</definedName>
    <definedName name="_A802313" localSheetId="40">#REF!</definedName>
    <definedName name="_A802313" localSheetId="37">#REF!</definedName>
    <definedName name="_A802313" localSheetId="41">#REF!</definedName>
    <definedName name="_A802313" localSheetId="38">#REF!</definedName>
    <definedName name="_A802313" localSheetId="56">#REF!</definedName>
    <definedName name="_A802313" localSheetId="32">#REF!</definedName>
    <definedName name="_A802313" localSheetId="45">#REF!</definedName>
    <definedName name="_A802313">#REF!</definedName>
    <definedName name="_asd2" localSheetId="42">'[10]Bill - 1'!$A$1:$IV$1</definedName>
    <definedName name="_asd2" localSheetId="45">'[10]Bill - 1'!$A$1:$IV$1</definedName>
    <definedName name="_asd2">'[11]Bill - 1'!$A$1:$IV$1</definedName>
    <definedName name="_asd3" localSheetId="42">'[12]Bill - 1'!$A$1:$IV$1</definedName>
    <definedName name="_asd3" localSheetId="45">'[12]Bill - 1'!$A$1:$IV$1</definedName>
    <definedName name="_asd3">'[13]Bill - 1'!$A$1:$IV$1</definedName>
    <definedName name="_B19000">#REF!</definedName>
    <definedName name="_B19999">#REF!</definedName>
    <definedName name="_B20000">#REF!</definedName>
    <definedName name="_BHR12">#REF!</definedName>
    <definedName name="_BHR13">#REF!</definedName>
    <definedName name="_BHR14">#REF!</definedName>
    <definedName name="_BHR21">#REF!</definedName>
    <definedName name="_BHR22">#REF!</definedName>
    <definedName name="_BHR23">#REF!</definedName>
    <definedName name="_BHR32">#REF!</definedName>
    <definedName name="_BHR33">#REF!</definedName>
    <definedName name="_BHR42">#REF!</definedName>
    <definedName name="_BHR52">#REF!</definedName>
    <definedName name="_BHR54">#REF!</definedName>
    <definedName name="_BUS">#REF!</definedName>
    <definedName name="_c75">#REF!</definedName>
    <definedName name="_CAD">#REF!</definedName>
    <definedName name="_cal1">#REF!</definedName>
    <definedName name="_cal2">#REF!</definedName>
    <definedName name="_cas1">#REF!</definedName>
    <definedName name="_cas10">#REF!</definedName>
    <definedName name="_cas11">#REF!</definedName>
    <definedName name="_cas2">#REF!</definedName>
    <definedName name="_cas3">#REF!</definedName>
    <definedName name="_cas4">#REF!</definedName>
    <definedName name="_cas5">#REF!</definedName>
    <definedName name="_cas6">#REF!</definedName>
    <definedName name="_cas7">#REF!</definedName>
    <definedName name="_cas8">#REF!</definedName>
    <definedName name="_cas9">#REF!</definedName>
    <definedName name="_ccr1" localSheetId="39" hidden="1">{#N/A,#N/A,TRUE,"Cover";#N/A,#N/A,TRUE,"Conts";#N/A,#N/A,TRUE,"VOS";#N/A,#N/A,TRUE,"Warrington";#N/A,#N/A,TRUE,"Widnes"}</definedName>
    <definedName name="_ccr1" localSheetId="36" hidden="1">{#N/A,#N/A,TRUE,"Cover";#N/A,#N/A,TRUE,"Conts";#N/A,#N/A,TRUE,"VOS";#N/A,#N/A,TRUE,"Warrington";#N/A,#N/A,TRUE,"Widnes"}</definedName>
    <definedName name="_ccr1" localSheetId="34" hidden="1">{#N/A,#N/A,TRUE,"Cover";#N/A,#N/A,TRUE,"Conts";#N/A,#N/A,TRUE,"VOS";#N/A,#N/A,TRUE,"Warrington";#N/A,#N/A,TRUE,"Widnes"}</definedName>
    <definedName name="_ccr1" localSheetId="40" hidden="1">{#N/A,#N/A,TRUE,"Cover";#N/A,#N/A,TRUE,"Conts";#N/A,#N/A,TRUE,"VOS";#N/A,#N/A,TRUE,"Warrington";#N/A,#N/A,TRUE,"Widnes"}</definedName>
    <definedName name="_ccr1" localSheetId="37" hidden="1">{#N/A,#N/A,TRUE,"Cover";#N/A,#N/A,TRUE,"Conts";#N/A,#N/A,TRUE,"VOS";#N/A,#N/A,TRUE,"Warrington";#N/A,#N/A,TRUE,"Widnes"}</definedName>
    <definedName name="_ccr1" localSheetId="41" hidden="1">{#N/A,#N/A,TRUE,"Cover";#N/A,#N/A,TRUE,"Conts";#N/A,#N/A,TRUE,"VOS";#N/A,#N/A,TRUE,"Warrington";#N/A,#N/A,TRUE,"Widnes"}</definedName>
    <definedName name="_ccr1" localSheetId="38" hidden="1">{#N/A,#N/A,TRUE,"Cover";#N/A,#N/A,TRUE,"Conts";#N/A,#N/A,TRUE,"VOS";#N/A,#N/A,TRUE,"Warrington";#N/A,#N/A,TRUE,"Widnes"}</definedName>
    <definedName name="_ccr1" localSheetId="32" hidden="1">{#N/A,#N/A,TRUE,"Cover";#N/A,#N/A,TRUE,"Conts";#N/A,#N/A,TRUE,"VOS";#N/A,#N/A,TRUE,"Warrington";#N/A,#N/A,TRUE,"Widnes"}</definedName>
    <definedName name="_ccr1" localSheetId="13" hidden="1">{#N/A,#N/A,TRUE,"Cover";#N/A,#N/A,TRUE,"Conts";#N/A,#N/A,TRUE,"VOS";#N/A,#N/A,TRUE,"Warrington";#N/A,#N/A,TRUE,"Widnes"}</definedName>
    <definedName name="_ccr1" localSheetId="27" hidden="1">{#N/A,#N/A,TRUE,"Cover";#N/A,#N/A,TRUE,"Conts";#N/A,#N/A,TRUE,"VOS";#N/A,#N/A,TRUE,"Warrington";#N/A,#N/A,TRUE,"Widnes"}</definedName>
    <definedName name="_ccr1" localSheetId="25" hidden="1">{#N/A,#N/A,TRUE,"Cover";#N/A,#N/A,TRUE,"Conts";#N/A,#N/A,TRUE,"VOS";#N/A,#N/A,TRUE,"Warrington";#N/A,#N/A,TRUE,"Widnes"}</definedName>
    <definedName name="_ccr1" localSheetId="24" hidden="1">{#N/A,#N/A,TRUE,"Cover";#N/A,#N/A,TRUE,"Conts";#N/A,#N/A,TRUE,"VOS";#N/A,#N/A,TRUE,"Warrington";#N/A,#N/A,TRUE,"Widnes"}</definedName>
    <definedName name="_ccr1" localSheetId="26" hidden="1">{#N/A,#N/A,TRUE,"Cover";#N/A,#N/A,TRUE,"Conts";#N/A,#N/A,TRUE,"VOS";#N/A,#N/A,TRUE,"Warrington";#N/A,#N/A,TRUE,"Widnes"}</definedName>
    <definedName name="_ccr1" hidden="1">{#N/A,#N/A,TRUE,"Cover";#N/A,#N/A,TRUE,"Conts";#N/A,#N/A,TRUE,"VOS";#N/A,#N/A,TRUE,"Warrington";#N/A,#N/A,TRUE,"Widnes"}</definedName>
    <definedName name="_CER">#REF!</definedName>
    <definedName name="_cm">#REF!</definedName>
    <definedName name="_CON221">#REF!</definedName>
    <definedName name="_con4r">#REF!</definedName>
    <definedName name="_COU">#REF!</definedName>
    <definedName name="_csr1" localSheetId="33">#REF!</definedName>
    <definedName name="_csr1">#REF!</definedName>
    <definedName name="_csr12">#REF!</definedName>
    <definedName name="_csr1bjhmvbhjnvfgh">#REF!</definedName>
    <definedName name="_csr2012">#REF!</definedName>
    <definedName name="_ct100">#REF!</definedName>
    <definedName name="_ct4r">#REF!</definedName>
    <definedName name="_ct50">#REF!</definedName>
    <definedName name="_d">NA()</definedName>
    <definedName name="_dep2">#REF!</definedName>
    <definedName name="_dep3">#REF!</definedName>
    <definedName name="_des1">#REF!</definedName>
    <definedName name="_Dist_Values" hidden="1">#REF!</definedName>
    <definedName name="_DIV10" hidden="1">#N/A</definedName>
    <definedName name="_DIV2" hidden="1">#N/A</definedName>
    <definedName name="_DIV27" localSheetId="42">#REF!</definedName>
    <definedName name="_DIV27" localSheetId="29">#REF!</definedName>
    <definedName name="_DIV27" localSheetId="39">#REF!</definedName>
    <definedName name="_DIV27" localSheetId="36">#REF!</definedName>
    <definedName name="_DIV27" localSheetId="35">#REF!</definedName>
    <definedName name="_DIV27" localSheetId="34">#REF!</definedName>
    <definedName name="_DIV27" localSheetId="40">#REF!</definedName>
    <definedName name="_DIV27" localSheetId="37">#REF!</definedName>
    <definedName name="_DIV27" localSheetId="41">#REF!</definedName>
    <definedName name="_DIV27" localSheetId="38">#REF!</definedName>
    <definedName name="_DIV27" localSheetId="56">#REF!</definedName>
    <definedName name="_DIV27" localSheetId="32">#REF!</definedName>
    <definedName name="_DIV27" localSheetId="45">#REF!</definedName>
    <definedName name="_DIV27">#REF!</definedName>
    <definedName name="_DIV28">#REF!</definedName>
    <definedName name="_DIV3" hidden="1">#N/A</definedName>
    <definedName name="_DIV4" hidden="1">#N/A</definedName>
    <definedName name="_DIV5" hidden="1">#N/A</definedName>
    <definedName name="_DIV7" hidden="1">#N/A</definedName>
    <definedName name="_DIV8" hidden="1">#N/A</definedName>
    <definedName name="_DIV9" hidden="1">#N/A</definedName>
    <definedName name="_DS">#REF!</definedName>
    <definedName name="_DWR001">#REF!</definedName>
    <definedName name="_DWR002">#REF!</definedName>
    <definedName name="_DWR003">#REF!</definedName>
    <definedName name="_DWR004">#REF!</definedName>
    <definedName name="_DWR005">#REF!</definedName>
    <definedName name="_dwr4">#REF!</definedName>
    <definedName name="_e20000">#REF!</definedName>
    <definedName name="_e3">#REF!</definedName>
    <definedName name="_e40">#REF!</definedName>
    <definedName name="_e99991">#REF!</definedName>
    <definedName name="_EC120">#REF!</definedName>
    <definedName name="_ETC01">#REF!</definedName>
    <definedName name="_ext2">#REF!</definedName>
    <definedName name="_ext3">#REF!</definedName>
    <definedName name="_Fill" localSheetId="42" hidden="1">#REF!</definedName>
    <definedName name="_Fill" localSheetId="29">#REF!</definedName>
    <definedName name="_Fill" localSheetId="10">#REF!</definedName>
    <definedName name="_Fill" localSheetId="11">#REF!</definedName>
    <definedName name="_Fill" localSheetId="39" hidden="1">#REF!</definedName>
    <definedName name="_Fill" localSheetId="36" hidden="1">#REF!</definedName>
    <definedName name="_Fill" localSheetId="35" hidden="1">#REF!</definedName>
    <definedName name="_Fill" localSheetId="34" hidden="1">#REF!</definedName>
    <definedName name="_Fill" localSheetId="40" hidden="1">#REF!</definedName>
    <definedName name="_Fill" localSheetId="37" hidden="1">#REF!</definedName>
    <definedName name="_Fill" localSheetId="41" hidden="1">#REF!</definedName>
    <definedName name="_Fill" localSheetId="38" hidden="1">#REF!</definedName>
    <definedName name="_Fill" localSheetId="56">#REF!</definedName>
    <definedName name="_Fill" localSheetId="32">#REF!</definedName>
    <definedName name="_Fill" localSheetId="33" hidden="1">#REF!</definedName>
    <definedName name="_Fill" localSheetId="45" hidden="1">#REF!</definedName>
    <definedName name="_Fill" localSheetId="12">#REF!</definedName>
    <definedName name="_Fill" localSheetId="13">#REF!</definedName>
    <definedName name="_Fill" localSheetId="9">#REF!</definedName>
    <definedName name="_Fill" localSheetId="7">#REF!</definedName>
    <definedName name="_Fill" localSheetId="24">#REF!</definedName>
    <definedName name="_Fill" localSheetId="23">#REF!</definedName>
    <definedName name="_Fill" localSheetId="15">#REF!</definedName>
    <definedName name="_Fill" localSheetId="14">#REF!</definedName>
    <definedName name="_Fill">#REF!</definedName>
    <definedName name="_GO1">#REF!</definedName>
    <definedName name="_GO2">#REF!</definedName>
    <definedName name="_go3">#REF!</definedName>
    <definedName name="_grp1">#REF!,#REF!,#REF!,#REF!,#REF!,#REF!,#REF!,#REF!,#REF!,#REF!,#REF!,#REF!</definedName>
    <definedName name="_har12">#REF!</definedName>
    <definedName name="_har13">#REF!</definedName>
    <definedName name="_har14">#REF!</definedName>
    <definedName name="_har15">#REF!</definedName>
    <definedName name="_har16">#REF!</definedName>
    <definedName name="_is">#REF!</definedName>
    <definedName name="_iso">#REF!</definedName>
    <definedName name="_it">#REF!</definedName>
    <definedName name="_IW">#REF!</definedName>
    <definedName name="_jj300">#REF!</definedName>
    <definedName name="_Key1" localSheetId="42" hidden="1">#REF!</definedName>
    <definedName name="_Key1" localSheetId="29">#REF!</definedName>
    <definedName name="_Key1" localSheetId="10">#REF!</definedName>
    <definedName name="_Key1" localSheetId="11">#REF!</definedName>
    <definedName name="_Key1" localSheetId="39" hidden="1">#REF!</definedName>
    <definedName name="_Key1" localSheetId="36" hidden="1">#REF!</definedName>
    <definedName name="_Key1" localSheetId="35" hidden="1">#REF!</definedName>
    <definedName name="_Key1" localSheetId="34" hidden="1">#REF!</definedName>
    <definedName name="_Key1" localSheetId="40" hidden="1">#REF!</definedName>
    <definedName name="_Key1" localSheetId="37" hidden="1">#REF!</definedName>
    <definedName name="_Key1" localSheetId="41" hidden="1">#REF!</definedName>
    <definedName name="_Key1" localSheetId="38" hidden="1">#REF!</definedName>
    <definedName name="_Key1" localSheetId="56">#REF!</definedName>
    <definedName name="_Key1" localSheetId="32">#REF!</definedName>
    <definedName name="_Key1" localSheetId="45" hidden="1">#REF!</definedName>
    <definedName name="_Key1" localSheetId="12">#REF!</definedName>
    <definedName name="_Key1" localSheetId="13">#REF!</definedName>
    <definedName name="_Key1" localSheetId="9">#REF!</definedName>
    <definedName name="_Key1" localSheetId="7">#REF!</definedName>
    <definedName name="_Key1" localSheetId="24">#REF!</definedName>
    <definedName name="_Key1" localSheetId="23">#REF!</definedName>
    <definedName name="_Key1" localSheetId="15">#REF!</definedName>
    <definedName name="_Key1" localSheetId="14">#REF!</definedName>
    <definedName name="_Key1">#REF!</definedName>
    <definedName name="_Key2" localSheetId="42" hidden="1">#REF!</definedName>
    <definedName name="_Key2" localSheetId="29">#REF!</definedName>
    <definedName name="_Key2" localSheetId="10">#REF!</definedName>
    <definedName name="_Key2" localSheetId="11">#REF!</definedName>
    <definedName name="_Key2" localSheetId="39" hidden="1">#REF!</definedName>
    <definedName name="_Key2" localSheetId="36" hidden="1">#REF!</definedName>
    <definedName name="_Key2" localSheetId="35" hidden="1">#REF!</definedName>
    <definedName name="_Key2" localSheetId="34" hidden="1">#REF!</definedName>
    <definedName name="_Key2" localSheetId="40" hidden="1">#REF!</definedName>
    <definedName name="_Key2" localSheetId="37" hidden="1">#REF!</definedName>
    <definedName name="_Key2" localSheetId="41" hidden="1">#REF!</definedName>
    <definedName name="_Key2" localSheetId="38" hidden="1">#REF!</definedName>
    <definedName name="_Key2" localSheetId="56">#REF!</definedName>
    <definedName name="_Key2" localSheetId="32">#REF!</definedName>
    <definedName name="_Key2" localSheetId="45" hidden="1">#REF!</definedName>
    <definedName name="_Key2" localSheetId="12">#REF!</definedName>
    <definedName name="_Key2" localSheetId="13">#REF!</definedName>
    <definedName name="_Key2" localSheetId="9">#REF!</definedName>
    <definedName name="_Key2" localSheetId="7">#REF!</definedName>
    <definedName name="_Key2" localSheetId="24">#REF!</definedName>
    <definedName name="_Key2" localSheetId="23">#REF!</definedName>
    <definedName name="_Key2" localSheetId="15">#REF!</definedName>
    <definedName name="_Key2" localSheetId="14">#REF!</definedName>
    <definedName name="_Key2">#REF!</definedName>
    <definedName name="_ki501">#REF!</definedName>
    <definedName name="_KI9">#REF!</definedName>
    <definedName name="_L120">#REF!</definedName>
    <definedName name="_L16">#REF!</definedName>
    <definedName name="_L70">#REF!</definedName>
    <definedName name="_len2">#REF!</definedName>
    <definedName name="_len3">#REF!</definedName>
    <definedName name="_m10a">#REF!</definedName>
    <definedName name="_m10ar">#REF!</definedName>
    <definedName name="_m12a">#REF!</definedName>
    <definedName name="_m20">#REF!</definedName>
    <definedName name="_m25">#REF!</definedName>
    <definedName name="_m32">#REF!</definedName>
    <definedName name="_m40">#REF!</definedName>
    <definedName name="_m6r">#REF!</definedName>
    <definedName name="_MEX80" localSheetId="26">#REF!</definedName>
    <definedName name="_MEX80">#REF!</definedName>
    <definedName name="_MS16" localSheetId="42">#REF!</definedName>
    <definedName name="_MS16" localSheetId="29">#REF!</definedName>
    <definedName name="_MS16" localSheetId="39">#REF!</definedName>
    <definedName name="_MS16" localSheetId="36">#REF!</definedName>
    <definedName name="_MS16" localSheetId="35">#REF!</definedName>
    <definedName name="_MS16" localSheetId="34">#REF!</definedName>
    <definedName name="_MS16" localSheetId="40">#REF!</definedName>
    <definedName name="_MS16" localSheetId="37">#REF!</definedName>
    <definedName name="_MS16" localSheetId="41">#REF!</definedName>
    <definedName name="_MS16" localSheetId="38">#REF!</definedName>
    <definedName name="_MS16" localSheetId="56">#REF!</definedName>
    <definedName name="_MS16" localSheetId="32">#REF!</definedName>
    <definedName name="_MS16" localSheetId="45">#REF!</definedName>
    <definedName name="_MS16">#REF!</definedName>
    <definedName name="_MS6" localSheetId="42">#REF!</definedName>
    <definedName name="_MS6" localSheetId="29">#REF!</definedName>
    <definedName name="_MS6" localSheetId="39">#REF!</definedName>
    <definedName name="_MS6" localSheetId="36">#REF!</definedName>
    <definedName name="_MS6" localSheetId="35">#REF!</definedName>
    <definedName name="_MS6" localSheetId="34">#REF!</definedName>
    <definedName name="_MS6" localSheetId="40">#REF!</definedName>
    <definedName name="_MS6" localSheetId="37">#REF!</definedName>
    <definedName name="_MS6" localSheetId="41">#REF!</definedName>
    <definedName name="_MS6" localSheetId="38">#REF!</definedName>
    <definedName name="_MS6" localSheetId="56">#REF!</definedName>
    <definedName name="_MS6" localSheetId="32">#REF!</definedName>
    <definedName name="_MS6" localSheetId="45">#REF!</definedName>
    <definedName name="_MS6">#REF!</definedName>
    <definedName name="_MSS25" localSheetId="26">#REF!</definedName>
    <definedName name="_MSS25">#REF!</definedName>
    <definedName name="_MTB9" localSheetId="26">#REF!</definedName>
    <definedName name="_MTB9">#REF!</definedName>
    <definedName name="_MTL9" localSheetId="26">#REF!</definedName>
    <definedName name="_MTL9">#REF!</definedName>
    <definedName name="_MTS9" localSheetId="26">#REF!</definedName>
    <definedName name="_MTS9">#REF!</definedName>
    <definedName name="_No1">#REF!</definedName>
    <definedName name="_No2">#REF!</definedName>
    <definedName name="_No3">#REF!</definedName>
    <definedName name="_nr83">#REF!</definedName>
    <definedName name="_ohr2" localSheetId="42">#REF!</definedName>
    <definedName name="_ohr2" localSheetId="29">#REF!</definedName>
    <definedName name="_ohr2" localSheetId="39">#REF!</definedName>
    <definedName name="_ohr2" localSheetId="36">#REF!</definedName>
    <definedName name="_ohr2" localSheetId="35">#REF!</definedName>
    <definedName name="_ohr2" localSheetId="34">#REF!</definedName>
    <definedName name="_ohr2" localSheetId="40">#REF!</definedName>
    <definedName name="_ohr2" localSheetId="37">#REF!</definedName>
    <definedName name="_ohr2" localSheetId="41">#REF!</definedName>
    <definedName name="_ohr2" localSheetId="38">#REF!</definedName>
    <definedName name="_ohr2" localSheetId="56">#REF!</definedName>
    <definedName name="_ohr2" localSheetId="32">#REF!</definedName>
    <definedName name="_ohr2" localSheetId="45">#REF!</definedName>
    <definedName name="_ohr2">#REF!</definedName>
    <definedName name="_Order1" localSheetId="33" hidden="1">255</definedName>
    <definedName name="_Order1" hidden="1">0</definedName>
    <definedName name="_Order2" hidden="1">0</definedName>
    <definedName name="_Parse_In" hidden="1">#REF!</definedName>
    <definedName name="_Parse_Out" hidden="1">#REF!</definedName>
    <definedName name="_pc1">#REF!</definedName>
    <definedName name="_pc2">#REF!</definedName>
    <definedName name="_pc3">#REF!</definedName>
    <definedName name="_pcon4">#REF!</definedName>
    <definedName name="_pipe">#REF!</definedName>
    <definedName name="_PO7">#REF!</definedName>
    <definedName name="_PO8">#REF!</definedName>
    <definedName name="_PO9">#REF!</definedName>
    <definedName name="_POP3">#REF!</definedName>
    <definedName name="_Pos1">#REF!</definedName>
    <definedName name="_PR625">#REF!</definedName>
    <definedName name="_PR741">#REF!</definedName>
    <definedName name="_PR857">#REF!</definedName>
    <definedName name="_PR858">#REF!</definedName>
    <definedName name="_PR862">#REF!</definedName>
    <definedName name="_PR864">#REF!</definedName>
    <definedName name="_PR873">#REF!</definedName>
    <definedName name="_PR874">#REF!</definedName>
    <definedName name="_r">NA()</definedName>
    <definedName name="_Regression_Int" hidden="1">1</definedName>
    <definedName name="_RTC">#REF!</definedName>
    <definedName name="_S1">#REF!</definedName>
    <definedName name="_SEC1200">#REF!</definedName>
    <definedName name="_SF1">#REF!</definedName>
    <definedName name="_SOC12" localSheetId="26">#REF!</definedName>
    <definedName name="_SOC12">#REF!</definedName>
    <definedName name="_SOC20" localSheetId="26">#REF!</definedName>
    <definedName name="_SOC20">#REF!</definedName>
    <definedName name="_SOC25" localSheetId="26">#REF!</definedName>
    <definedName name="_SOC25">#REF!</definedName>
    <definedName name="_Sort" localSheetId="42" hidden="1">#REF!</definedName>
    <definedName name="_Sort" localSheetId="29">#REF!</definedName>
    <definedName name="_Sort" localSheetId="10">#REF!</definedName>
    <definedName name="_Sort" localSheetId="11">#REF!</definedName>
    <definedName name="_Sort" localSheetId="39" hidden="1">#REF!</definedName>
    <definedName name="_Sort" localSheetId="36" hidden="1">#REF!</definedName>
    <definedName name="_Sort" localSheetId="35" hidden="1">#REF!</definedName>
    <definedName name="_Sort" localSheetId="34" hidden="1">#REF!</definedName>
    <definedName name="_Sort" localSheetId="40" hidden="1">#REF!</definedName>
    <definedName name="_Sort" localSheetId="37" hidden="1">#REF!</definedName>
    <definedName name="_Sort" localSheetId="41" hidden="1">#REF!</definedName>
    <definedName name="_Sort" localSheetId="38" hidden="1">#REF!</definedName>
    <definedName name="_Sort" localSheetId="56">#REF!</definedName>
    <definedName name="_Sort" localSheetId="32">#REF!</definedName>
    <definedName name="_Sort" localSheetId="45" hidden="1">#REF!</definedName>
    <definedName name="_Sort" localSheetId="12">#REF!</definedName>
    <definedName name="_Sort" localSheetId="13">#REF!</definedName>
    <definedName name="_Sort" localSheetId="9">#REF!</definedName>
    <definedName name="_Sort" localSheetId="7">#REF!</definedName>
    <definedName name="_Sort" localSheetId="24">#REF!</definedName>
    <definedName name="_Sort" localSheetId="23">#REF!</definedName>
    <definedName name="_Sort" localSheetId="15">#REF!</definedName>
    <definedName name="_Sort" localSheetId="14">#REF!</definedName>
    <definedName name="_Sort">#REF!</definedName>
    <definedName name="_SPK">#REF!</definedName>
    <definedName name="_ss2">#REF!</definedName>
    <definedName name="_ST311">#REF!</definedName>
    <definedName name="_ST312">#REF!</definedName>
    <definedName name="_ST32">#REF!</definedName>
    <definedName name="_sw2">#REF!</definedName>
    <definedName name="_sw3">#REF!</definedName>
    <definedName name="_sw4">#REF!</definedName>
    <definedName name="_sw5">#REF!</definedName>
    <definedName name="_sw6">#REF!</definedName>
    <definedName name="_sw7">#REF!</definedName>
    <definedName name="_sw8">#REF!</definedName>
    <definedName name="_TB2">#REF!</definedName>
    <definedName name="_tbc2">#REF!</definedName>
    <definedName name="_tbc3">#REF!</definedName>
    <definedName name="_tc">#REF!</definedName>
    <definedName name="_TM25" localSheetId="26">#REF!</definedName>
    <definedName name="_TM25">#REF!</definedName>
    <definedName name="_TMAutoChartCount" hidden="1">1</definedName>
    <definedName name="_tw1" localSheetId="42">#REF!</definedName>
    <definedName name="_tw1" localSheetId="29">#REF!</definedName>
    <definedName name="_tw1" localSheetId="39">#REF!</definedName>
    <definedName name="_tw1" localSheetId="36">#REF!</definedName>
    <definedName name="_tw1" localSheetId="35">#REF!</definedName>
    <definedName name="_tw1" localSheetId="34">#REF!</definedName>
    <definedName name="_tw1" localSheetId="40">#REF!</definedName>
    <definedName name="_tw1" localSheetId="37">#REF!</definedName>
    <definedName name="_tw1" localSheetId="41">#REF!</definedName>
    <definedName name="_tw1" localSheetId="38">#REF!</definedName>
    <definedName name="_tw1" localSheetId="56">#REF!</definedName>
    <definedName name="_tw1" localSheetId="32">#REF!</definedName>
    <definedName name="_tw1" localSheetId="33">#REF!</definedName>
    <definedName name="_tw1" localSheetId="45">#REF!</definedName>
    <definedName name="_tw1">#REF!</definedName>
    <definedName name="_vwo1">#REF!</definedName>
    <definedName name="_vwo2">#REF!</definedName>
    <definedName name="_vy422">#REF!</definedName>
    <definedName name="_wid2">#REF!</definedName>
    <definedName name="_wid3">#REF!</definedName>
    <definedName name="_x1">#REF!</definedName>
    <definedName name="_x2">#REF!</definedName>
    <definedName name="_z" localSheetId="42">#REF!</definedName>
    <definedName name="_z" localSheetId="29">#REF!</definedName>
    <definedName name="_z" localSheetId="39">#REF!</definedName>
    <definedName name="_z" localSheetId="36">#REF!</definedName>
    <definedName name="_z" localSheetId="35">#REF!</definedName>
    <definedName name="_z" localSheetId="34">#REF!</definedName>
    <definedName name="_z" localSheetId="40">#REF!</definedName>
    <definedName name="_z" localSheetId="37">#REF!</definedName>
    <definedName name="_z" localSheetId="41">#REF!</definedName>
    <definedName name="_z" localSheetId="38">#REF!</definedName>
    <definedName name="_z" localSheetId="56">#REF!</definedName>
    <definedName name="_z" localSheetId="32">#REF!</definedName>
    <definedName name="_z" localSheetId="45">#REF!</definedName>
    <definedName name="_z">#REF!</definedName>
    <definedName name="¡ÆC">#N/A</definedName>
    <definedName name="´cAE°eE¹" hidden="1">#REF!</definedName>
    <definedName name="¿uº°¿μ¾÷">#REF!</definedName>
    <definedName name="￠?u¨￢¡Æ￠?￥i¨u¡A">#REF!</definedName>
    <definedName name="￠´¡¤">#N/A</definedName>
    <definedName name="￠´¡¤￠´¡¤">#N/A</definedName>
    <definedName name="￠´¡¤￠´¡¤￠´¡¤">#N/A</definedName>
    <definedName name="￠´¡¤￠´¡¤￠´¡¤￠´¡¤">#N/A</definedName>
    <definedName name="￠´¡¤￠´¨I￠´¨I">#N/A</definedName>
    <definedName name="￠´¡¤￠´￠´￠´¡¤">#N/A</definedName>
    <definedName name="￠´¡¤￠´￠´￠´¡¾￠´￠´￠´¡¾￠´￠´￠´¡¤￠´￠´￠´¡¤￠´¡¾￠´￠´￠´¡¤￠´¡¾￠´￠´￠´¡¤￠´¡¾￠´￠´￠´¡¤￠´¡¤￠´￠´￠´￠´￠´¡¤￠´¡¤￠´￠´￠´¡¾">#N/A</definedName>
    <definedName name="￠´¡×￠´¡×">#N/A</definedName>
    <definedName name="￠´¡¾">#N/A</definedName>
    <definedName name="￠´¡¾￠´￠´￠´¡¾￠´¡¾">#N/A</definedName>
    <definedName name="￠´¨￠￠´I￠´¨￠￠´I￠´I￠´I">#N/A</definedName>
    <definedName name="￠´¨I￠´¨I￠´¨I￠´¨I￠´¡Æ￠´¨u">#N/A</definedName>
    <definedName name="￠´¨o￠´¨o￠´¨o">#N/A</definedName>
    <definedName name="￠´¨u￠´¨u">#N/A</definedName>
    <definedName name="￠´￠?￠´￠?￠´￠?￠´￠?￠´￠?">#N/A</definedName>
    <definedName name="￠´￠´￠´¡¾￠´¡¾￠´￠´￠´￠´￠´¡¾">#N/A</definedName>
    <definedName name="￠´￠´￠´￠´￠´￠´">#N/A</definedName>
    <definedName name="￠´￠´￠´￠´￠´￠´￠´￠´￠´¡¤">#N/A</definedName>
    <definedName name="￠´￠￢">[14]상반기손익차2총괄!#REF!</definedName>
    <definedName name="￠´￠￢￠´¡×￠´￠￢￠´¡×">#N/A</definedName>
    <definedName name="￠´A￠´A￠´A￠´A￠´A">#N/A</definedName>
    <definedName name="￠´A￠´A￠´C￠Oo￠´A￠´￠´￠?A￠Oo￠´A￠´¡¾￠´￠´￠?A￠OoⓒøN￠?A￠O¡A￠´￠´¨uo￠´￠´￠´¡¤￠´¡¤￠´￠´￠´¡¾￠´¡¾￠´￠´￠´¡¤￠´¡¤￠´￠´￠´￠´￠´¡¤￠´¡¾">#N/A</definedName>
    <definedName name="￠´C￠´C￠´C￠´C">#N/A</definedName>
    <definedName name="￠´ⓒ÷">#N/A</definedName>
    <definedName name="￠´ⓒ÷￠´ⓒ÷￠´ⓒ÷">#N/A</definedName>
    <definedName name="￠´ⓒ÷￠´ⓒ÷￠´ⓒ÷￠´ⓒ÷￠´ⓒ÷">#N/A</definedName>
    <definedName name="￠´E￠´A￠´A￠´A">#N/A</definedName>
    <definedName name="￠´I">'[15]9-1차이내역'!#REF!</definedName>
    <definedName name="￠´I￠´I￠´I">#N/A</definedName>
    <definedName name="￠￥cAE¡ÆeEⓒo" hidden="1">#REF!</definedName>
    <definedName name="¤¸">[16]상반기손익차2총괄!#REF!</definedName>
    <definedName name="¤¸¤§¤¸¤§">#N/A</definedName>
    <definedName name="¤¿¤¿¤¿¤¿¤¿">#N/A</definedName>
    <definedName name="¤¤¤¤¤¤">#N/A</definedName>
    <definedName name="¤¤¤¤¤¤¤¤¤·">#N/A</definedName>
    <definedName name="¤¤¤±¤±¤¤¤¤¤±">#N/A</definedName>
    <definedName name="¤±">#N/A</definedName>
    <definedName name="¤±¤¤¤±¤±">#N/A</definedName>
    <definedName name="¤§¤§">#N/A</definedName>
    <definedName name="¤·">#N/A</definedName>
    <definedName name="¤·¤¤¤±¤¤¤±¤¤¤·¤¤¤·¤±¤¤¤·¤±¤¤¤·¤±¤¤¤·¤·¤¤¤¤¤·¤·¤¤¤±">#N/A</definedName>
    <definedName name="¤·¤¤¤·">#N/A</definedName>
    <definedName name="¤·¤·">#N/A</definedName>
    <definedName name="¤·¤·¤·">#N/A</definedName>
    <definedName name="¤·¤·¤·¤·">#N/A</definedName>
    <definedName name="¤·¤ⓒ¤ⓒ">#N/A</definedName>
    <definedName name="¤½¤½¤½">#N/A</definedName>
    <definedName name="¤¾¤¾">#N/A</definedName>
    <definedName name="¤²">#N/A</definedName>
    <definedName name="¤²¤²¤²">#N/A</definedName>
    <definedName name="¤²¤²¤²¤²¤²">#N/A</definedName>
    <definedName name="¤A¤A¤A¤A¤A">#N/A</definedName>
    <definedName name="¤A¤A¤C¶o¤A¤¤¿A¶o¤A¤±¤¤¿A¶o³N¿A¶÷¤¤¾o¤¤¤·¤·¤¤¤±¤±¤¤¤·¤·¤¤¤¤¤·¤±">#N/A</definedName>
    <definedName name="¤C¤C¤C¤C">#N/A</definedName>
    <definedName name="¤ⓒ¤ⓒ¤ⓒ¤ⓒ¤°¤¾">#N/A</definedName>
    <definedName name="¤Ð¤I¤Ð¤I¤I¤I">#N/A</definedName>
    <definedName name="¤E¤A¤A¤A">#N/A</definedName>
    <definedName name="¤I">'[15]9-1차이내역'!#REF!</definedName>
    <definedName name="¤I¤I¤I">#N/A</definedName>
    <definedName name="°C">#N/A</definedName>
    <definedName name="°Ç">#N/A</definedName>
    <definedName name="¼o¼o½CAu7¿u">#N/A</definedName>
    <definedName name="¼ö¼ö½ÇÀû7¿ù">#N/A</definedName>
    <definedName name="¹eºI³≫¿ª">[17]주관사업!#REF!</definedName>
    <definedName name="a" localSheetId="42">#REF!</definedName>
    <definedName name="a" localSheetId="29">#REF!</definedName>
    <definedName name="a" localSheetId="10">#REF!</definedName>
    <definedName name="a" localSheetId="11">#REF!</definedName>
    <definedName name="a" localSheetId="39">#REF!</definedName>
    <definedName name="a" localSheetId="36">#REF!</definedName>
    <definedName name="a" localSheetId="35">#REF!</definedName>
    <definedName name="a" localSheetId="34">#REF!</definedName>
    <definedName name="a" localSheetId="40">#REF!</definedName>
    <definedName name="a" localSheetId="37">#REF!</definedName>
    <definedName name="a" localSheetId="41">#REF!</definedName>
    <definedName name="a" localSheetId="38">#REF!</definedName>
    <definedName name="a" localSheetId="56">#REF!</definedName>
    <definedName name="a" localSheetId="32">#REF!</definedName>
    <definedName name="a" localSheetId="45">#REF!</definedName>
    <definedName name="a" localSheetId="12">#REF!</definedName>
    <definedName name="a" localSheetId="13">#REF!</definedName>
    <definedName name="a" localSheetId="9">#REF!</definedName>
    <definedName name="a" localSheetId="7">#REF!</definedName>
    <definedName name="a" localSheetId="24">#REF!</definedName>
    <definedName name="a" localSheetId="23">#REF!</definedName>
    <definedName name="a" localSheetId="15">#REF!</definedName>
    <definedName name="a" localSheetId="14">#REF!</definedName>
    <definedName name="a">#REF!</definedName>
    <definedName name="a\">#REF!</definedName>
    <definedName name="A¡þ_¡¤ⓒo_AO">#N/A</definedName>
    <definedName name="A￢_·¹_AO">#N/A</definedName>
    <definedName name="A01_">#N/A</definedName>
    <definedName name="A01AC">#N/A</definedName>
    <definedName name="A01CAT">#N/A</definedName>
    <definedName name="A01CODE">#N/A</definedName>
    <definedName name="A01DATA">#N/A</definedName>
    <definedName name="A01MI">#N/A</definedName>
    <definedName name="A01TO">#N/A</definedName>
    <definedName name="A2_">#REF!</definedName>
    <definedName name="AA" localSheetId="42">[18]qtys!#REF!</definedName>
    <definedName name="AA" localSheetId="29">#REF!</definedName>
    <definedName name="AA" localSheetId="39">[19]qtys!#REF!</definedName>
    <definedName name="AA" localSheetId="36">[19]qtys!#REF!</definedName>
    <definedName name="AA" localSheetId="35">[19]qtys!#REF!</definedName>
    <definedName name="AA" localSheetId="34">[19]qtys!#REF!</definedName>
    <definedName name="AA" localSheetId="40">[19]qtys!#REF!</definedName>
    <definedName name="AA" localSheetId="37">[19]qtys!#REF!</definedName>
    <definedName name="AA" localSheetId="41">[19]qtys!#REF!</definedName>
    <definedName name="AA" localSheetId="38">[19]qtys!#REF!</definedName>
    <definedName name="AA" localSheetId="56">#REF!</definedName>
    <definedName name="AA" localSheetId="32">#REF!</definedName>
    <definedName name="AA" localSheetId="45">[18]qtys!#REF!</definedName>
    <definedName name="AA">#REF!</definedName>
    <definedName name="Åä">#N/A</definedName>
    <definedName name="AAA" localSheetId="33">#REF!</definedName>
    <definedName name="AAA">[20]Electrification!$A$6:$H$51</definedName>
    <definedName name="aaaa">#REF!</definedName>
    <definedName name="aaaaa">#REF!</definedName>
    <definedName name="aaaaaa" localSheetId="42">#REF!</definedName>
    <definedName name="aaaaaa" localSheetId="29">#REF!</definedName>
    <definedName name="aaaaaa" localSheetId="39">#REF!</definedName>
    <definedName name="aaaaaa" localSheetId="36">#REF!</definedName>
    <definedName name="aaaaaa" localSheetId="35">#REF!</definedName>
    <definedName name="aaaaaa" localSheetId="34">#REF!</definedName>
    <definedName name="aaaaaa" localSheetId="40">#REF!</definedName>
    <definedName name="aaaaaa" localSheetId="37">#REF!</definedName>
    <definedName name="aaaaaa" localSheetId="41">#REF!</definedName>
    <definedName name="aaaaaa" localSheetId="38">#REF!</definedName>
    <definedName name="aaaaaa" localSheetId="56">#REF!</definedName>
    <definedName name="aaaaaa" localSheetId="32">#REF!</definedName>
    <definedName name="aaaaaa" localSheetId="45">#REF!</definedName>
    <definedName name="aaaaaa">#REF!</definedName>
    <definedName name="aaaaaaaa">#REF!</definedName>
    <definedName name="aaaaaaaaa">#REF!</definedName>
    <definedName name="aaaaaaaaaa">#REF!</definedName>
    <definedName name="aaaaaaaaaaa">#REF!</definedName>
    <definedName name="aaaaaaaaaaaa">#REF!</definedName>
    <definedName name="aad">#REF!</definedName>
    <definedName name="aæÐRIiÞA_Iª">#N/A</definedName>
    <definedName name="Aapp">#REF!</definedName>
    <definedName name="ab">#REF!</definedName>
    <definedName name="abc" localSheetId="42">#REF!</definedName>
    <definedName name="abc" localSheetId="29">#REF!</definedName>
    <definedName name="abc" localSheetId="39">#REF!</definedName>
    <definedName name="abc" localSheetId="36">#REF!</definedName>
    <definedName name="abc" localSheetId="35">#REF!</definedName>
    <definedName name="abc" localSheetId="34">#REF!</definedName>
    <definedName name="abc" localSheetId="40">#REF!</definedName>
    <definedName name="abc" localSheetId="37">#REF!</definedName>
    <definedName name="abc" localSheetId="41">#REF!</definedName>
    <definedName name="abc" localSheetId="38">#REF!</definedName>
    <definedName name="abc" localSheetId="56">#REF!</definedName>
    <definedName name="abc" localSheetId="32">#REF!</definedName>
    <definedName name="abc" localSheetId="45">#REF!</definedName>
    <definedName name="abc">#REF!</definedName>
    <definedName name="abdal">#REF!</definedName>
    <definedName name="abel" hidden="1">#REF!</definedName>
    <definedName name="abst">#REF!</definedName>
    <definedName name="abstract" localSheetId="42" hidden="1">{"'G.Ab'!$B$22:$E$22"}</definedName>
    <definedName name="abstract" localSheetId="39" hidden="1">{"'G.Ab'!$B$22:$E$22"}</definedName>
    <definedName name="abstract" localSheetId="36" hidden="1">{"'G.Ab'!$B$22:$E$22"}</definedName>
    <definedName name="abstract" localSheetId="34" hidden="1">{"'G.Ab'!$B$22:$E$22"}</definedName>
    <definedName name="abstract" localSheetId="40" hidden="1">{"'G.Ab'!$B$22:$E$22"}</definedName>
    <definedName name="abstract" localSheetId="37" hidden="1">{"'G.Ab'!$B$22:$E$22"}</definedName>
    <definedName name="abstract" localSheetId="41" hidden="1">{"'G.Ab'!$B$22:$E$22"}</definedName>
    <definedName name="abstract" localSheetId="38" hidden="1">{"'G.Ab'!$B$22:$E$22"}</definedName>
    <definedName name="abstract" localSheetId="32" hidden="1">{"'G.Ab'!$B$22:$E$22"}</definedName>
    <definedName name="abstract" localSheetId="33" hidden="1">{"'G.Ab'!$B$22:$E$22"}</definedName>
    <definedName name="abstract" localSheetId="45" hidden="1">{"'G.Ab'!$B$22:$E$22"}</definedName>
    <definedName name="abstract" localSheetId="12" hidden="1">{"'G.Ab'!$B$22:$E$22"}</definedName>
    <definedName name="abstract" localSheetId="28" hidden="1">{"'G.Ab'!$B$22:$E$22"}</definedName>
    <definedName name="abstract" localSheetId="13" hidden="1">{"'G.Ab'!$B$22:$E$22"}</definedName>
    <definedName name="abstract" localSheetId="27" hidden="1">{"'G.Ab'!$B$22:$E$22"}</definedName>
    <definedName name="abstract" localSheetId="25" hidden="1">{"'G.Ab'!$B$22:$E$22"}</definedName>
    <definedName name="abstract" localSheetId="24" hidden="1">{"'G.Ab'!$B$22:$E$22"}</definedName>
    <definedName name="abstract" localSheetId="26" hidden="1">{"'G.Ab'!$B$22:$E$22"}</definedName>
    <definedName name="abstract" hidden="1">{"'G.Ab'!$B$22:$E$22"}</definedName>
    <definedName name="ABSTRACT_NORTH" localSheetId="42">#REF!</definedName>
    <definedName name="ABSTRACT_NORTH" localSheetId="29">#REF!</definedName>
    <definedName name="ABSTRACT_NORTH" localSheetId="39">#REF!</definedName>
    <definedName name="ABSTRACT_NORTH" localSheetId="36">#REF!</definedName>
    <definedName name="ABSTRACT_NORTH" localSheetId="35">#REF!</definedName>
    <definedName name="ABSTRACT_NORTH" localSheetId="34">#REF!</definedName>
    <definedName name="ABSTRACT_NORTH" localSheetId="40">#REF!</definedName>
    <definedName name="ABSTRACT_NORTH" localSheetId="37">#REF!</definedName>
    <definedName name="ABSTRACT_NORTH" localSheetId="41">#REF!</definedName>
    <definedName name="ABSTRACT_NORTH" localSheetId="38">#REF!</definedName>
    <definedName name="ABSTRACT_NORTH" localSheetId="56">#REF!</definedName>
    <definedName name="ABSTRACT_NORTH" localSheetId="32">#REF!</definedName>
    <definedName name="ABSTRACT_NORTH" localSheetId="45">#REF!</definedName>
    <definedName name="ABSTRACT_NORTH">#REF!</definedName>
    <definedName name="ABSTRACT_PHED" localSheetId="42">#REF!</definedName>
    <definedName name="ABSTRACT_PHED" localSheetId="29">#REF!</definedName>
    <definedName name="ABSTRACT_PHED" localSheetId="39">#REF!</definedName>
    <definedName name="ABSTRACT_PHED" localSheetId="36">#REF!</definedName>
    <definedName name="ABSTRACT_PHED" localSheetId="35">#REF!</definedName>
    <definedName name="ABSTRACT_PHED" localSheetId="34">#REF!</definedName>
    <definedName name="ABSTRACT_PHED" localSheetId="40">#REF!</definedName>
    <definedName name="ABSTRACT_PHED" localSheetId="37">#REF!</definedName>
    <definedName name="ABSTRACT_PHED" localSheetId="41">#REF!</definedName>
    <definedName name="ABSTRACT_PHED" localSheetId="38">#REF!</definedName>
    <definedName name="ABSTRACT_PHED" localSheetId="56">#REF!</definedName>
    <definedName name="ABSTRACT_PHED" localSheetId="32">#REF!</definedName>
    <definedName name="ABSTRACT_PHED" localSheetId="45">#REF!</definedName>
    <definedName name="ABSTRACT_PHED">#REF!</definedName>
    <definedName name="abtarea">#REF!</definedName>
    <definedName name="abtends">#REF!</definedName>
    <definedName name="abtpi">#REF!</definedName>
    <definedName name="abtpiledia">#REF!</definedName>
    <definedName name="abutpiles">#REF!</definedName>
    <definedName name="AC.SH80" localSheetId="26">#REF!</definedName>
    <definedName name="AC.SH80">#REF!</definedName>
    <definedName name="aⓒ¡¨￠RIi¨­A_I¨￡">#N/A</definedName>
    <definedName name="Acap">#REF!</definedName>
    <definedName name="ACCC">#REF!</definedName>
    <definedName name="ACT">#REF!</definedName>
    <definedName name="Actual">#REF!</definedName>
    <definedName name="ADADAD">#REF!</definedName>
    <definedName name="adb">#REF!</definedName>
    <definedName name="add">#REF!</definedName>
    <definedName name="addbeam">#REF!</definedName>
    <definedName name="Address">#REF!</definedName>
    <definedName name="addresses">#REF!</definedName>
    <definedName name="ADH" localSheetId="26">#REF!</definedName>
    <definedName name="ADH">#REF!</definedName>
    <definedName name="adil">#REF!</definedName>
    <definedName name="adjustment">#REF!</definedName>
    <definedName name="adpvol">#REF!</definedName>
    <definedName name="ads">#REF!</definedName>
    <definedName name="adsfadfas">#REF!</definedName>
    <definedName name="afasdfafa">#REF!</definedName>
    <definedName name="AFF">#REF!</definedName>
    <definedName name="Aflar">#REF!</definedName>
    <definedName name="agdump">#REF!</definedName>
    <definedName name="agedump">#REF!</definedName>
    <definedName name="agencydump">#REF!</definedName>
    <definedName name="AGENCYLY">#REF!</definedName>
    <definedName name="AGENCYPLAN">#REF!</definedName>
    <definedName name="AggregateBaseCourse">#REF!</definedName>
    <definedName name="ahsan">#REF!</definedName>
    <definedName name="AI.BR" localSheetId="26">#REF!</definedName>
    <definedName name="AI.BR">#REF!</definedName>
    <definedName name="aioSignal">#REF!,#REF!,#REF!,#REF!,#REF!,#REF!</definedName>
    <definedName name="air_2017">#REF!</definedName>
    <definedName name="airoutlet">#REF!</definedName>
    <definedName name="AL.TB8" localSheetId="26">#REF!</definedName>
    <definedName name="AL.TB8">#REF!</definedName>
    <definedName name="ALPIN">#N/A</definedName>
    <definedName name="ALPJYOU">#N/A</definedName>
    <definedName name="ALPTOI">#N/A</definedName>
    <definedName name="Amortization">#REF!</definedName>
    <definedName name="Amount">#REF!</definedName>
    <definedName name="Amt_prev_paid">#REF!</definedName>
    <definedName name="Amt_prev_paid_range">#REF!</definedName>
    <definedName name="Analysis">#REF!</definedName>
    <definedName name="AnalysisType">#REF!</definedName>
    <definedName name="ANGLE">#N/A</definedName>
    <definedName name="ANGTF" localSheetId="42">#REF!</definedName>
    <definedName name="ANGTF" localSheetId="29">#REF!</definedName>
    <definedName name="ANGTF" localSheetId="39">#REF!</definedName>
    <definedName name="ANGTF" localSheetId="36">#REF!</definedName>
    <definedName name="ANGTF" localSheetId="35">#REF!</definedName>
    <definedName name="ANGTF" localSheetId="34">#REF!</definedName>
    <definedName name="ANGTF" localSheetId="40">#REF!</definedName>
    <definedName name="ANGTF" localSheetId="37">#REF!</definedName>
    <definedName name="ANGTF" localSheetId="41">#REF!</definedName>
    <definedName name="ANGTF" localSheetId="38">#REF!</definedName>
    <definedName name="ANGTF" localSheetId="56">#REF!</definedName>
    <definedName name="ANGTF" localSheetId="32">#REF!</definedName>
    <definedName name="ANGTF" localSheetId="45">#REF!</definedName>
    <definedName name="ANGTF">#REF!</definedName>
    <definedName name="ANI" localSheetId="26">#REF!</definedName>
    <definedName name="ANI">#REF!</definedName>
    <definedName name="anvoice1" hidden="1">#REF!</definedName>
    <definedName name="APL">#REF!</definedName>
    <definedName name="appendix">#REF!</definedName>
    <definedName name="applen">#REF!</definedName>
    <definedName name="APX_A">#REF!</definedName>
    <definedName name="APX_B">#REF!</definedName>
    <definedName name="APX_C">#REF!</definedName>
    <definedName name="APX_D">#REF!</definedName>
    <definedName name="APX_E">#REF!</definedName>
    <definedName name="APX_G">#REF!</definedName>
    <definedName name="aqa">#REF!</definedName>
    <definedName name="aqwaw">#REF!</definedName>
    <definedName name="ar">#REF!</definedName>
    <definedName name="ARC" localSheetId="26">#REF!</definedName>
    <definedName name="ARC">#REF!</definedName>
    <definedName name="are">#REF!</definedName>
    <definedName name="area">#REF!</definedName>
    <definedName name="AREA_100_x_50mm_cable_tray_drop_from_roof_level__external_bend__Internal_bend">#REF!</definedName>
    <definedName name="AREA_1000mm_high_blockwork">#REF!</definedName>
    <definedName name="AREA_100A_TPN_Isolator">#REF!</definedName>
    <definedName name="AREA_100d_Overflow_and_Drain_Pipe">#REF!</definedName>
    <definedName name="AREA_100mm_thk_blinding">#REF!</definedName>
    <definedName name="AREA_100x50mm_EEP_Covered_cable_tray">#REF!</definedName>
    <definedName name="AREA_100x50mm_horizontal_bend">#REF!</definedName>
    <definedName name="AREA_100x50mm_Tee">#REF!</definedName>
    <definedName name="AREA_101.10_Solid_floors____mm_thick">#REF!</definedName>
    <definedName name="AREA_101.25_Steps____mm_deep_treads____mm_high_risers">#REF!</definedName>
    <definedName name="AREA_102.10_Solid_Slabs___200mm_thick_____m_high_with_formwork">#REF!</definedName>
    <definedName name="AREA_102.11_Hollow_core__Slabs___265mm_thick_____m_high_with_formwork___Copy">#REF!</definedName>
    <definedName name="AREA_103.16_Concrete_Parapet_walls___200mm_wide___1_600mm_high">#REF!</definedName>
    <definedName name="AREA_103.17_Concrete_Parapet_walls___200mm_wide___600mm_high">#REF!</definedName>
    <definedName name="AREA_103.18_Concrete_Parapet_walls___200mm_wide___500mm_high">#REF!</definedName>
    <definedName name="AREA_103.19_Concrete_Parapet_walls___200mm_wide___450mm_high">#REF!</definedName>
    <definedName name="AREA_103.50_2200_x_1200mm_Aluminium_window__WN_02_">#REF!</definedName>
    <definedName name="AREA_103.50_4000_x_1000mm_Aluminium_window__WN_05_">#REF!</definedName>
    <definedName name="AREA_103.50_4000_x_800mm_aluminium_window__WN_06_">#REF!</definedName>
    <definedName name="AREA_103.60_850_x_300mm_aluminium_louvre">#REF!</definedName>
    <definedName name="AREA_105.40_1000_x_2000mm_Solid_Timber_Door__WD_01_">#REF!</definedName>
    <definedName name="AREA_105.40_1000_x_2200mm_Galvanised_Steel_Door__MD_03_">#REF!</definedName>
    <definedName name="AREA_105.40_1000_x_2200mm_Galvanised_Steel_with_core_filled_Door__MD_01_">#REF!</definedName>
    <definedName name="AREA_105.40_1000_x_2200mm_Solid_Timber_Door__WD_01___WIDER_">#REF!</definedName>
    <definedName name="AREA_105.40_1100_x_2200mm_Galvanised_steel_with_Fire_insulation_core__MD_03_">#REF!</definedName>
    <definedName name="AREA_105.40_1400_x_2200mm_Galvanised_steel_2_unequal_leaf__MD_04_">#REF!</definedName>
    <definedName name="AREA_105.40_1400_x_2200mm_Galvanised_Steel_Door__MD_04_">#REF!</definedName>
    <definedName name="AREA_105.40_2000_x_3000mm_Solid_Timber_Door__WD_02_">#REF!</definedName>
    <definedName name="AREA_105.40_2100_x_2200mm_Galvanised_Steel_door__MD_04_">#REF!</definedName>
    <definedName name="AREA_105.40_2100_x_2200mm_Galvanised_steel_door_with_steel_frame">#REF!</definedName>
    <definedName name="AREA_105.40_800_x_2200mm_Galvanised_steel_with_fire_insulation_core__MD_03_">#REF!</definedName>
    <definedName name="AREA_1100mm_High_x_250mm_Thick_wall">#REF!</definedName>
    <definedName name="AREA_110d_Rain_water_pipe_at_under_ground">#REF!</definedName>
    <definedName name="AREA_110d_Rain_Water_Pipe_Below_Slab">#REF!</definedName>
    <definedName name="AREA_110d_Rain_Water_Pipe_drop_to_Low_Level__6500mm_">#REF!</definedName>
    <definedName name="AREA_110d_Rain_Water_Pipe_From_Above___Below_Slab__3650mm_">#REF!</definedName>
    <definedName name="AREA_110d_Rain_Water_Pipe_From_Above___Below_Slab__6520mm_">#REF!</definedName>
    <definedName name="AREA_110d_Soil_Pipe_Below_Slab">#REF!</definedName>
    <definedName name="AREA_110d_Waste_Pipe__Below_Slab">#REF!</definedName>
    <definedName name="AREA_110d_Waste_Pipe_From_Above__Below_Slab__3650mm_">#REF!</definedName>
    <definedName name="AREA_110d_Waste_Pipe_High_Level">#REF!</definedName>
    <definedName name="AREA_110d_Waste_Pipe_Provision_for_Multimedia_Sand_Filter_Back_Wash">#REF!</definedName>
    <definedName name="AREA_1200_x_600_Fresh_Air_Louvre_with_Sand_trap__PACU01____Roof_level">#REF!</definedName>
    <definedName name="AREA_1200_x_600_Fresh_Air_Louvre_with_Sand_trap__PACU02___Roof_level">#REF!</definedName>
    <definedName name="AREA_13A_Double_switched_socket_outlet">#REF!</definedName>
    <definedName name="AREA_13A_Single_switched_socket_outlet">#REF!</definedName>
    <definedName name="AREA_13A_Single_switched_socket_outlet__weather_proof_">#REF!</definedName>
    <definedName name="AREA_1440d_Potable_Polyethylene_Water_Tank">#REF!</definedName>
    <definedName name="AREA_150_to_100mm_reducer">#REF!</definedName>
    <definedName name="AREA_150x50mm_EEP_Covered_cable_tray">#REF!</definedName>
    <definedName name="AREA_150x50mm_Tee">#REF!</definedName>
    <definedName name="AREA_15mm_H_pie">#REF!</definedName>
    <definedName name="AREA_15mm_pipe">#REF!</definedName>
    <definedName name="AREA_1600mm_thk_base_slab">#REF!</definedName>
    <definedName name="AREA_160d__Waste_Pipe_Below_Slab">#REF!</definedName>
    <definedName name="AREA_160d_Rain_Water_Pipe_Under_Ground">#REF!</definedName>
    <definedName name="AREA_160d_Soil_Pipe_Below_Slab">#REF!</definedName>
    <definedName name="AREA_160d_Soil_Pipe_Under_Ground">#REF!</definedName>
    <definedName name="AREA_160d_Waste_Pipe_Below_Slab">#REF!</definedName>
    <definedName name="AREA_2_layers_x_200mm_diam_pipe_sleeves">#REF!</definedName>
    <definedName name="AREA_20_diameter__CFP">#REF!</definedName>
    <definedName name="AREA_200mm_thick_cantilever_slab">#REF!</definedName>
    <definedName name="AREA_200mm_Toe_wall">#REF!</definedName>
    <definedName name="AREA_200mm_Toe_wall__around_ramp_">#REF!</definedName>
    <definedName name="AREA_20A__SP_Isolater_for_AC">#REF!</definedName>
    <definedName name="AREA_20A_Double_pole_switched_with_Neon_indicator">#REF!</definedName>
    <definedName name="AREA_20A_TPN_Isolator">#REF!</definedName>
    <definedName name="AREA_20d_Boosted_Cold_Water__Low_Level">#REF!</definedName>
    <definedName name="AREA_20d_Tank_Filling_Line_From_Below__3850mm_">#REF!</definedName>
    <definedName name="AREA_20d_Tank_Filling_Line_Low_Level">#REF!</definedName>
    <definedName name="AREA_20mm_H_pipe">#REF!</definedName>
    <definedName name="AREA_225_to_100mm_reducer">#REF!</definedName>
    <definedName name="AREA_225_to_150mm_reducer">#REF!</definedName>
    <definedName name="AREA_225x50mm_Cable_Tray">#REF!</definedName>
    <definedName name="AREA_225x50mm_Tee">#REF!</definedName>
    <definedName name="AREA_22KV_SWITCHGEAR_GR_651">#REF!</definedName>
    <definedName name="AREA_22KV_SWITCHGEAR_under_eqpt__GR_651">#REF!</definedName>
    <definedName name="AREA_22KV_SWITCHGEAR_under_walk__GR_651">#REF!</definedName>
    <definedName name="AREA_25_diameter_CFP">#REF!</definedName>
    <definedName name="AREA_250mm_Thick_slab___pump">#REF!</definedName>
    <definedName name="AREA_25mm_Pipe">#REF!</definedName>
    <definedName name="AREA_25x3mm_Copper_Tape">#REF!</definedName>
    <definedName name="AREA_300_to_100mm_reducer">#REF!</definedName>
    <definedName name="AREA_300_to_225mm_reducer">#REF!</definedName>
    <definedName name="AREA_300_x_300mm_electrical_cut_out">#REF!</definedName>
    <definedName name="AREA_300mm_Thick_surface_bed___section_3">#REF!</definedName>
    <definedName name="AREA_300mm_thk_base_slab">#REF!</definedName>
    <definedName name="AREA_300mm_thk_Susp._slab">#REF!</definedName>
    <definedName name="AREA_300x50mm_Cable_Tray">#REF!</definedName>
    <definedName name="AREA_300x50mm_horizontal_bend">#REF!</definedName>
    <definedName name="AREA_300x50mm_Tee">#REF!</definedName>
    <definedName name="AREA_32A_TPN_Isolator">#REF!</definedName>
    <definedName name="AREA_32d_Condensate_Drain_Pipe_Below_Slab">#REF!</definedName>
    <definedName name="AREA_32d_Condensate_Drain_Pipe_High_level">#REF!</definedName>
    <definedName name="AREA_32mm_IV">#REF!</definedName>
    <definedName name="AREA_40d_Boosted_Cold_Water_Supply">#REF!</definedName>
    <definedName name="AREA_40d_boosted_Cold_wAter_supply_To_Below">#REF!</definedName>
    <definedName name="AREA_40d_Condensate_Drain_Pipe_To_Below__350mm_">#REF!</definedName>
    <definedName name="AREA_40d_Gravty_Bypass_Line">#REF!</definedName>
    <definedName name="AREA_40d_Waste_Pipe_Below_Slab">#REF!</definedName>
    <definedName name="AREA_4mm_thk_below_ground_waterproofing">#REF!</definedName>
    <definedName name="AREA_4mm_thk_roof_covering_system">#REF!</definedName>
    <definedName name="AREA_500mm_thk_base_slab">#REF!</definedName>
    <definedName name="AREA_50d_Vent_Pipe__3850mm_">#REF!</definedName>
    <definedName name="AREA_50d_Vent_Pipe_High_Level">#REF!</definedName>
    <definedName name="AREA_50d_Vent_Pipe_To_Above__3300mm_">#REF!</definedName>
    <definedName name="AREA_50d_Waste_Pipe_Below_Slab">#REF!</definedName>
    <definedName name="AREA_55_LBS___Gas_Cylinder">#REF!</definedName>
    <definedName name="AREA_700mm_High_Blockwork">#REF!</definedName>
    <definedName name="AREA_75_Manhole_Vent_Pipe_To_Above___4250mm_">#REF!</definedName>
    <definedName name="AREA_75_Vent_Pipe_To_Above__3300mm_">#REF!</definedName>
    <definedName name="AREA_75_X_75mm_boxing_in__section_3_">#REF!</definedName>
    <definedName name="AREA_75d_Manhole_Vent_Pipe_Below_Slab">#REF!</definedName>
    <definedName name="AREA_75d_Manhole_Vent_Pipe_Below_Slab_To_Above__3850mm_">#REF!</definedName>
    <definedName name="AREA_75d_Manhole_Vent_Pipe_Under_Ground">#REF!</definedName>
    <definedName name="AREA_75d_Vent_Pipe">#REF!</definedName>
    <definedName name="AREA_75d_Vent_Pipe_Below_Slab">#REF!</definedName>
    <definedName name="AREA_75mm_thk_blinding">#REF!</definedName>
    <definedName name="AREA_77_LBS___Gas_Cylinder">#REF!</definedName>
    <definedName name="AREA_800mm_thk_base_slab">#REF!</definedName>
    <definedName name="AREA_800w_x_1200d_electrical_cable_trench">#REF!</definedName>
    <definedName name="AREA_80d_Over_Flow__Drain_Pipe_Connect_to_FD5">#REF!</definedName>
    <definedName name="AREA_80d_Waste_Pipe_Below_Slab">#REF!</definedName>
    <definedName name="AREA_80mm_Pipe">#REF!</definedName>
    <definedName name="AREA_8kvA_UPS_with_60min_battery_back_up">#REF!</definedName>
    <definedName name="AREA_900_x_50mm_EEP_Cable_tray_power">#REF!</definedName>
    <definedName name="AREA_900_x_50mm_Horizontal_bend">#REF!</definedName>
    <definedName name="AREA_AC_DC_GR_658">#REF!</definedName>
    <definedName name="AREA_ACCESS_CONTROL_PANEL__ACS_">#REF!</definedName>
    <definedName name="AREA_Access_drive_rear">#REF!</definedName>
    <definedName name="AREA_Access_drive_rear_F.1">#REF!</definedName>
    <definedName name="AREA_Access_for_Cleanout">#REF!</definedName>
    <definedName name="AREA_Access_tunnel">#REF!</definedName>
    <definedName name="AREA_ACCU_01__VIDU01_">#REF!</definedName>
    <definedName name="AREA_Acrylic_Emulsion_Paint___Dry_Areas">#REF!</definedName>
    <definedName name="AREA_ADDRESSABLE_COMBINATION_OF_RATE_OF_RISE_FIXED_TEMPERATURE_DETECTOR__CEILING_MOUNTED___R_F____">#REF!</definedName>
    <definedName name="AREA_ADDRESSABLE_MULTI_DETECTOR__HEAT___SMOKE_DETECTOR____S___R_">#REF!</definedName>
    <definedName name="AREA_ADDRESSABLE_PHOTOELECTRIC_SMOKE_DETECTOR__CEILING_MOUNTED____SP_">#REF!</definedName>
    <definedName name="AREA_ADDRESSABLE_SMOKE_DETECTOR_AT_CEILING_VOID___S_CV__">#REF!</definedName>
    <definedName name="AREA_ADDRESSABLE_SMOKE_DETECTOR_WITH_SOUNDER_BUILT_IN___SSB_">#REF!</definedName>
    <definedName name="AREA_AGV_depot">#REF!</definedName>
    <definedName name="AREA_Air_filter_chamber">#REF!</definedName>
    <definedName name="AREA_Air_intake_trench">#REF!</definedName>
    <definedName name="AREA_Air_Terminal">#REF!</definedName>
    <definedName name="AREA_AM_501">#REF!</definedName>
    <definedName name="AREA_AUDIO_WALL_PANEL_LOCAL_INPUT_">#REF!</definedName>
    <definedName name="AREA_AUX_1_GR_653">#REF!</definedName>
    <definedName name="AREA_AUX_2_GR_654">#REF!</definedName>
    <definedName name="AREA_AZAN_SATELLITE_DISH">#REF!</definedName>
    <definedName name="AREA_BASEMENT_BS_651">#REF!</definedName>
    <definedName name="AREA_BATH_ACCESSORY___Electric_Hand_Dryer___xlerator_xl_TR3">#REF!</definedName>
    <definedName name="AREA_BATTERY_GR_659">#REF!</definedName>
    <definedName name="AREA_Below_ground_horizontal">#REF!</definedName>
    <definedName name="AREA_Below_tunnel_horizontal">#REF!</definedName>
    <definedName name="AREA_Blinding">#REF!</definedName>
    <definedName name="AREA_Break">#REF!</definedName>
    <definedName name="AREA_Break.F">#REF!</definedName>
    <definedName name="AREA_Break_room">#REF!</definedName>
    <definedName name="AREA_Break_room.1">#REF!</definedName>
    <definedName name="AREA_Cabinet">#REF!</definedName>
    <definedName name="AREA_Cable_trench_slab_200mm_thk">#REF!</definedName>
    <definedName name="AREA_CAN_211">#REF!</definedName>
    <definedName name="AREA_CBP__01">#REF!</definedName>
    <definedName name="AREA_CBP__02">#REF!</definedName>
    <definedName name="AREA_CBP__05">#REF!</definedName>
    <definedName name="AREA_CEILING_MOUNTED_SPEAKER_CH01">#REF!</definedName>
    <definedName name="AREA_Ceiling_Suspension_Depth_1030mm">#REF!</definedName>
    <definedName name="AREA_Ceiling_Suspension_Depth_1030mm_PH">#REF!</definedName>
    <definedName name="AREA_Ceiling_Suspension_Depth_1130mm">#REF!</definedName>
    <definedName name="AREA_Ceiling_Suspension_Depth_130mm">#REF!</definedName>
    <definedName name="AREA_Ceiling_Suspension_Depth_2360mm">#REF!</definedName>
    <definedName name="AREA_Ceiling_Suspension_Depth_2660mm">#REF!</definedName>
    <definedName name="AREA_Ceiling_Suspension_Depth_660mm">#REF!</definedName>
    <definedName name="AREA_Ceiling_Suspension_Depth_730mm">#REF!</definedName>
    <definedName name="AREA_Ceiling_Suspension_Depth_760mm">#REF!</definedName>
    <definedName name="AREA_Ceiling_Suspension_Depth_770mm">#REF!</definedName>
    <definedName name="AREA_CH1___Chandelier_light">#REF!</definedName>
    <definedName name="AREA_CL_01_Gypsum_Plaster_Board_Ceiling_1030mm_Suspension_5000mm_high___Copy">#REF!</definedName>
    <definedName name="AREA_CL_01_Gypsum_Plaster_Board_Ceiling_1130mm_Suspension_6900mm_high">#REF!</definedName>
    <definedName name="AREA_CL_01_Gypsum_Plaster_Board_Ceiling_130mm_Suspension_7900mm_high">#REF!</definedName>
    <definedName name="AREA_CL_01_Gypsum_Plaster_Board_Ceiling_2360mm_Suspension_5300mm_high">#REF!</definedName>
    <definedName name="AREA_CL_01_Gypsum_Plaster_Board_Ceiling_2660mm_Suspension_5000mm_high">#REF!</definedName>
    <definedName name="AREA_CL_01_Gypsum_Plaster_Board_Ceiling_660mm_Suspension__2500mm_high">#REF!</definedName>
    <definedName name="AREA_CL_01_Gypsum_Plaster_Board_Ceiling_730mm_Suspension_5300mm_high">#REF!</definedName>
    <definedName name="AREA_CL_01_Gypsum_Plaster_Board_Ceiling_760mm_Suspension__2400mm_high">#REF!</definedName>
    <definedName name="AREA_CL_01_Gypsum_Plaster_Board_Ceiling_770mm_Suspension_5230mm_high">#REF!</definedName>
    <definedName name="AREA_CL_02_Gypsum_Water_Resistant_Ceiling_760mm_Suspension__2400mm_high">#REF!</definedName>
    <definedName name="AREA_CL1___Flexible_Strrip_5m_LED_Luminaire__14.4W__1260lm__IP20">#REF!</definedName>
    <definedName name="AREA_CO2_6KG">#REF!</definedName>
    <definedName name="AREA_Comm">#REF!</definedName>
    <definedName name="AREA_COMMU.ROOM_GR_660">#REF!</definedName>
    <definedName name="AREA_Communication_room">#REF!</definedName>
    <definedName name="AREA_Control.1">#REF!</definedName>
    <definedName name="AREA_CONTROL_ROOM_GR_657">#REF!</definedName>
    <definedName name="AREA_Copper_Silver_Ionization_Sysytem">#REF!</definedName>
    <definedName name="AREA_Corridor">#REF!</definedName>
    <definedName name="AREA_Corridor.1">#REF!</definedName>
    <definedName name="AREA_Corridor.2">#REF!</definedName>
    <definedName name="AREA_Corridor.3">#REF!</definedName>
    <definedName name="AREA_Corridor.4">#REF!</definedName>
    <definedName name="AREA_CORRIDOR_GR_665">#REF!</definedName>
    <definedName name="AREA_CP01.1_Count">#REF!</definedName>
    <definedName name="AREA_CP01.1_Custom_Carpet_Tile">#REF!</definedName>
    <definedName name="AREA_CP01.2_Custom__Carpet_Tile">#REF!</definedName>
    <definedName name="AREA_CPO1.2_Count">#REF!</definedName>
    <definedName name="AREA_CR_EM_DC_BG__ACD01_">#REF!</definedName>
    <definedName name="AREA_CT___02">#REF!</definedName>
    <definedName name="AREA_Curtains">#REF!</definedName>
    <definedName name="AREA_DB__Board">#REF!</definedName>
    <definedName name="AREA_DC___Down_Conductor_Tape">#REF!</definedName>
    <definedName name="AREA_DC_DC__ACD04_">#REF!</definedName>
    <definedName name="AREA_DCP_4.5KG">#REF!</definedName>
    <definedName name="AREA_Delayed_Action_Float_valve">#REF!</definedName>
    <definedName name="AREA_DIGITAL_AUDIO_MIXER_WITH_EQUALIZER_AT_PRAYER_HALL">#REF!</definedName>
    <definedName name="AREA_DL1___Recessed_Flood_light_LED_Luminaire__18W__1890lm">#REF!</definedName>
    <definedName name="AREA_Domestic_Water_Pump_set">#REF!</definedName>
    <definedName name="AREA_DOOR_LIGHT__DL_">#REF!</definedName>
    <definedName name="AREA_dotted_line__circuit_line__">#REF!</definedName>
    <definedName name="AREA_DUAL_INPUT_MODULE__AIM2_">#REF!</definedName>
    <definedName name="AREA_DW08">#REF!</definedName>
    <definedName name="AREA_DW10">#REF!</definedName>
    <definedName name="AREA_E1___Suspended__Surface_mounted_LED_Emergency_Luminaire__8.2W__IP65_with_90min_battery">#REF!</definedName>
    <definedName name="AREA_E2___Recessed_ceilig_mounted_LED_emergency_luminaire__2_x_3w__IP20___With_self_contained_battery_for_90min_">#REF!</definedName>
    <definedName name="AREA_EAD_250Diameter___level_00__HRV01_">#REF!</definedName>
    <definedName name="AREA_EAD_250Diameter___level_00__HRV02_">#REF!</definedName>
    <definedName name="AREA_EAD_350x300___level_00__HRV01_">#REF!</definedName>
    <definedName name="AREA_Earth_Cable">#REF!</definedName>
    <definedName name="AREA_EB_IT_AC___Earth_bar_for_Telecoms__AC_">#REF!</definedName>
    <definedName name="AREA_EB_IT_DC___Earth_bar_for_Telecoms__DC_">#REF!</definedName>
    <definedName name="AREA_EB_LV___Earth_bar_for_low_voltage">#REF!</definedName>
    <definedName name="AREA_Elec">#REF!</definedName>
    <definedName name="AREA_Elec.1">#REF!</definedName>
    <definedName name="AREA_Elec.2">#REF!</definedName>
    <definedName name="AREA_Electrical">#REF!</definedName>
    <definedName name="AREA_Electrical.1">#REF!</definedName>
    <definedName name="AREA_Electrical.f">#REF!</definedName>
    <definedName name="AREA_Electrical_room">#REF!</definedName>
    <definedName name="AREA_Elev._equip">#REF!</definedName>
    <definedName name="AREA_EMERGENCY_PULL_CORD__EP_">#REF!</definedName>
    <definedName name="AREA_EP___01">#REF!</definedName>
    <definedName name="AREA_EP___02">#REF!</definedName>
    <definedName name="AREA_EP_IT_AC___Earth_pit_for_Telecoms__AC_">#REF!</definedName>
    <definedName name="AREA_EP_IT_DC___Earth_pit_for_Telecoms__DC_">#REF!</definedName>
    <definedName name="AREA_EP_LP___Earth_pit_for_lightning_protection">#REF!</definedName>
    <definedName name="AREA_EP_LV___Earth_pit_for_low_voltage">#REF!</definedName>
    <definedName name="AREA_Epoxy_Flooring___Light_Duty">#REF!</definedName>
    <definedName name="AREA_Epoxy_modeled_Base_Skirting">#REF!</definedName>
    <definedName name="AREA_Epoxy_paint_anti_fungus">#REF!</definedName>
    <definedName name="AREA_EWC_321">#REF!</definedName>
    <definedName name="AREA_EWC_401___2m_high">#REF!</definedName>
    <definedName name="AREA_EWC_401___7.45m_high">#REF!</definedName>
    <definedName name="AREA_EWC_401___9.55m_high">#REF!</definedName>
    <definedName name="AREA_EWC_401___minaret_15.9m_high">#REF!</definedName>
    <definedName name="AREA_EWL_201">#REF!</definedName>
    <definedName name="AREA_EWL_211___5m_high">#REF!</definedName>
    <definedName name="AREA_EWL_211_horizontal">#REF!</definedName>
    <definedName name="AREA_EWL_211_Vertical">#REF!</definedName>
    <definedName name="AREA_EX2___Suspended__wall_maounted___recessed_Emergency_LED_Exit_light___3.7W__IP41D__indicates_double_sided_exit_light_with_self_contained_90min_battery_">#REF!</definedName>
    <definedName name="AREA_Excation">#REF!</definedName>
    <definedName name="AREA_Exit_passageway">#REF!</definedName>
    <definedName name="AREA_Exit_passageway.1">#REF!</definedName>
    <definedName name="AREA_Exit_passageway.2">#REF!</definedName>
    <definedName name="AREA_Exit_passageway.F">#REF!</definedName>
    <definedName name="AREA_Exit_passageway_1">#REF!</definedName>
    <definedName name="AREA_Extra_Over_on_Ceilings">#REF!</definedName>
    <definedName name="AREA_FA_500x350___Roof_level__PACU01_">#REF!</definedName>
    <definedName name="AREA_FA_500x350___Roof_level__PACU02_">#REF!</definedName>
    <definedName name="AREA_Fair_faced_concrete">#REF!</definedName>
    <definedName name="AREA_False_Ceiling">#REF!</definedName>
    <definedName name="AREA_Fan_room">#REF!</definedName>
    <definedName name="AREA_Fan_room.2">#REF!</definedName>
    <definedName name="AREA_FAULT_SOLATOR_MODULE__IM_">#REF!</definedName>
    <definedName name="AREA_Female_toilet_shower.F">#REF!</definedName>
    <definedName name="AREA_FF_conc._w_epoxy_paint_anti_fungus">#REF!</definedName>
    <definedName name="AREA_Filters.RF">#REF!</definedName>
    <definedName name="AREA_FIRE_ALARM_CONTROL_PANEL__FACP_">#REF!</definedName>
    <definedName name="AREA_Fire_Blanket">#REF!</definedName>
    <definedName name="AREA_FIRE_FIGHTING_GR_656">#REF!</definedName>
    <definedName name="AREA_Fire_riser">#REF!</definedName>
    <definedName name="AREA_Fire_riser.F">#REF!</definedName>
    <definedName name="AREA_FIXED_BOX_TYPE_CAMERA___WALL_MOUNTED__WEATHER_PROOF__WITH_RECOGNITION___W_P">#REF!</definedName>
    <definedName name="AREA_FIXED_DOME_CAMERA___WALL_MOUNTED_DOME_TYPE_WITH_SINGLE_RJ45_CAT6A_OUTLET_WITH_IDENTIFICATION______">#REF!</definedName>
    <definedName name="AREA_FIXED_DOME_CAMERA___WALL_MOUNTED_DOME_TYPE_WITH_SINGLE_RJ45_CAT6A_OUTLET_WITH_RECOGNITION______">#REF!</definedName>
    <definedName name="AREA_FL_01_General_floor">#REF!</definedName>
    <definedName name="AREA_FL_01_Ramps">#REF!</definedName>
    <definedName name="AREA_FL_02_Traffic_islands___Raised_area">#REF!</definedName>
    <definedName name="AREA_FL_06_Ped._Walkways">#REF!</definedName>
    <definedName name="AREA_Footing_F1_400mm_high">#REF!</definedName>
    <definedName name="AREA_GED_300x350___Roof_level__HRV_01_">#REF!</definedName>
    <definedName name="AREA_GED_300x350___Roof_level__HRV_01__F_B">#REF!</definedName>
    <definedName name="AREA_GED_Extract_Air_Duct_with_Goose_neck_and_bird_insect_wiremesh_screen__300x_350____Roof_level">#REF!</definedName>
    <definedName name="AREA_GENERATOR_1_GR_671">#REF!</definedName>
    <definedName name="AREA_GENERATOR_2_GR_672">#REF!</definedName>
    <definedName name="AREA_GIS_ROOM_GR_652">#REF!</definedName>
    <definedName name="AREA_GIS_ROOM_under_eqpt__GR_652">#REF!</definedName>
    <definedName name="AREA_GIS_ROOM_under_walkable__GR_652">#REF!</definedName>
    <definedName name="AREA_Grade_Slab_200mm_thk">#REF!</definedName>
    <definedName name="AREA_GUARD_ROOM_GR_666">#REF!</definedName>
    <definedName name="AREA_GUARD_WC_GR_669">#REF!</definedName>
    <definedName name="AREA_Gully_Trap">#REF!</definedName>
    <definedName name="AREA_Hangar_11">#REF!</definedName>
    <definedName name="AREA_Hangar_12">#REF!</definedName>
    <definedName name="AREA_HORN_SPEAKER_FOR_MOSQUE_ONLY">#REF!</definedName>
    <definedName name="AREA_ICT_SECURITY___ELV_RACK__SR1._">#REF!</definedName>
    <definedName name="AREA_Imam_office">#REF!</definedName>
    <definedName name="AREA_IWS_201_lining">#REF!</definedName>
    <definedName name="AREA_Janitor">#REF!</definedName>
    <definedName name="AREA_Janitor.1">#REF!</definedName>
    <definedName name="AREA_L1__Linear_LED_Fitting__36W___3900lm__IP66">#REF!</definedName>
    <definedName name="AREA_L2___Liner_LED_Fitting__52W__6100_lm__IP66">#REF!</definedName>
    <definedName name="AREA_L5___Recessed_LED_Downlight__19W1800lm__IP55">#REF!</definedName>
    <definedName name="AREA_L7___Surface_mounted_Luminaire__19W__2566_lm__IP44">#REF!</definedName>
    <definedName name="AREA_LIght_switch_one_way">#REF!</definedName>
    <definedName name="AREA_Light_switch_one_way__weather_proof_">#REF!</definedName>
    <definedName name="AREA_Light_switch_two_way">#REF!</definedName>
    <definedName name="AREA_Line_connecting_lights">#REF!</definedName>
    <definedName name="AREA_Line_hangar_1">#REF!</definedName>
    <definedName name="AREA_MANUAL_PULL_STATION__F_">#REF!</definedName>
    <definedName name="AREA_MD__PACU01___Roof_level">#REF!</definedName>
    <definedName name="AREA_MD__PACU02___Roof_level">#REF!</definedName>
    <definedName name="AREA_MD05">#REF!</definedName>
    <definedName name="AREA_Mech">#REF!</definedName>
    <definedName name="AREA_Mech.">#REF!</definedName>
    <definedName name="AREA_Mech.1">#REF!</definedName>
    <definedName name="AREA_Mech.2">#REF!</definedName>
    <definedName name="AREA_Mechanical">#REF!</definedName>
    <definedName name="AREA_Mechanical.1">#REF!</definedName>
    <definedName name="AREA_Mechanical.PH">#REF!</definedName>
    <definedName name="AREA_Mechanical.RF">#REF!</definedName>
    <definedName name="AREA_Mechanical_room">#REF!</definedName>
    <definedName name="AREA_MEDIUM_VOLTAGE_RM_GR_670">#REF!</definedName>
    <definedName name="AREA_Men_toilet_shower">#REF!</definedName>
    <definedName name="AREA_Men_toilet_shower.1">#REF!</definedName>
    <definedName name="AREA_Men_toilet_shower.F">#REF!</definedName>
    <definedName name="AREA_Mens_toilet">#REF!</definedName>
    <definedName name="AREA_Mens_toilet.F">#REF!</definedName>
    <definedName name="AREA_MICROPHONE_WITH_BOOM_STAND">#REF!</definedName>
    <definedName name="AREA_minaret">#REF!</definedName>
    <definedName name="AREA_Minaret_slab">#REF!</definedName>
    <definedName name="AREA_MQ___C1_in_MQ_F6">#REF!</definedName>
    <definedName name="AREA_MQ___C2_in_MQ_F3">#REF!</definedName>
    <definedName name="AREA_MQ___C2_in_MQ_F4">#REF!</definedName>
    <definedName name="AREA_MQ___C2_in_MQ_F5">#REF!</definedName>
    <definedName name="AREA_MQ___C2_in_MQ_F8">#REF!</definedName>
    <definedName name="AREA_MQ___C2_in_MQ_F9">#REF!</definedName>
    <definedName name="AREA_MQ___C2A_in_MQ_F2">#REF!</definedName>
    <definedName name="AREA_MQ___C2A_in_MQ_F3">#REF!</definedName>
    <definedName name="AREA_MQ___C2A_in_MQ_F4">#REF!</definedName>
    <definedName name="AREA_MQ___C2A_in_MQ_F5">#REF!</definedName>
    <definedName name="AREA_MQ___C3_in_MQ_F2">#REF!</definedName>
    <definedName name="AREA_MQ___C3_in_MQ_F7">#REF!</definedName>
    <definedName name="AREA_MQ___C4_in_MQ_F2">#REF!</definedName>
    <definedName name="AREA_MQ___C4_in_MQ_F3">#REF!</definedName>
    <definedName name="AREA_MQ___C4_in_MQ_F4">#REF!</definedName>
    <definedName name="AREA_MQ___C4_in_MQ_F8">#REF!</definedName>
    <definedName name="AREA_MQ___C5_in_MQ_F1">#REF!</definedName>
    <definedName name="AREA_MQ___C6_in_MQ_F8">#REF!</definedName>
    <definedName name="AREA_MQ___F1">#REF!</definedName>
    <definedName name="AREA_MQ___F2">#REF!</definedName>
    <definedName name="AREA_MQ___F3">#REF!</definedName>
    <definedName name="AREA_MQ___F4">#REF!</definedName>
    <definedName name="AREA_MQ___F5">#REF!</definedName>
    <definedName name="AREA_MQ___F6">#REF!</definedName>
    <definedName name="AREA_MQ___F7">#REF!</definedName>
    <definedName name="AREA_MQ___F8">#REF!</definedName>
    <definedName name="AREA_MQ___F9">#REF!</definedName>
    <definedName name="AREA_MQ___FB1">#REF!</definedName>
    <definedName name="AREA_MQ___FB2">#REF!</definedName>
    <definedName name="AREA_MQ___FB3">#REF!</definedName>
    <definedName name="AREA_MQ___FB4">#REF!</definedName>
    <definedName name="AREA_MQ___GB1">#REF!</definedName>
    <definedName name="AREA_MQ___GB2">#REF!</definedName>
    <definedName name="AREA_MQ___GB3">#REF!</definedName>
    <definedName name="AREA_MQ___RB1">#REF!</definedName>
    <definedName name="AREA_MQ___RB1A">#REF!</definedName>
    <definedName name="AREA_MQ___RB2">#REF!</definedName>
    <definedName name="AREA_MQ___RB2A">#REF!</definedName>
    <definedName name="AREA_MQ___RB3">#REF!</definedName>
    <definedName name="AREA_MQ___RB4">#REF!</definedName>
    <definedName name="AREA_MQ___RB5">#REF!</definedName>
    <definedName name="AREA_MQ___RB6">#REF!</definedName>
    <definedName name="AREA_MQ___URB1">#REF!</definedName>
    <definedName name="AREA_MQ___URB2">#REF!</definedName>
    <definedName name="AREA_MQ___WT1_in_F8">#REF!</definedName>
    <definedName name="AREA_MQ___WT2_in_F8">#REF!</definedName>
    <definedName name="AREA_MQ__URB3">#REF!</definedName>
    <definedName name="AREA_MW_02____NFR___columns">#REF!</definedName>
    <definedName name="AREA_MW01___1">#REF!</definedName>
    <definedName name="AREA_MW01___NFR">#REF!</definedName>
    <definedName name="AREA_MW01___NFR_enclosure_walls">#REF!</definedName>
    <definedName name="AREA_MW02___1">#REF!</definedName>
    <definedName name="AREA_MW02___2">#REF!</definedName>
    <definedName name="AREA_MW02___NFR">#REF!</definedName>
    <definedName name="AREA_MW03___1">#REF!</definedName>
    <definedName name="AREA_MW03___2">#REF!</definedName>
    <definedName name="AREA_MW03___NFR">#REF!</definedName>
    <definedName name="AREA_MW03___NFR_int">#REF!</definedName>
    <definedName name="AREA_ODU_1__FCU01_">#REF!</definedName>
    <definedName name="AREA_ODU_2__FCU02_">#REF!</definedName>
    <definedName name="AREA_ODU_3__FCU03_">#REF!</definedName>
    <definedName name="AREA_ODU_4___FCU04_">#REF!</definedName>
    <definedName name="AREA_ODU_5___FCU05_">#REF!</definedName>
    <definedName name="AREA_ODU_6___FCU06_">#REF!</definedName>
    <definedName name="AREA_Office">#REF!</definedName>
    <definedName name="AREA_Office.1">#REF!</definedName>
    <definedName name="AREA_Office_1">#REF!</definedName>
    <definedName name="AREA_Office_2">#REF!</definedName>
    <definedName name="AREA_Office_3">#REF!</definedName>
    <definedName name="AREA_OFFICE_GR_663">#REF!</definedName>
    <definedName name="AREA_OFFICE_GR_664">#REF!</definedName>
    <definedName name="AREA_Offices">#REF!</definedName>
    <definedName name="AREA_OIL_PIT_B_655">#REF!</definedName>
    <definedName name="AREA_OIL_PIT_B_656">#REF!</definedName>
    <definedName name="AREA_OIL_PIT_BS_654">#REF!</definedName>
    <definedName name="AREA_Open_office">#REF!</definedName>
    <definedName name="AREA_OPen_office.1">#REF!</definedName>
    <definedName name="AREA_Open_office.F">#REF!</definedName>
    <definedName name="AREA_OUTPUT_MODULE__AOM_">#REF!</definedName>
    <definedName name="AREA_OVERALL_PH_CEILING_CL_01_Gypsum_Plaster_Board_Ceiling_5000mm_high">#REF!</definedName>
    <definedName name="AREA_Overflow_pipe">#REF!</definedName>
    <definedName name="AREA_Paint_hangar_1">#REF!</definedName>
    <definedName name="AREA_Paint_hold.1">#REF!</definedName>
    <definedName name="AREA_Paint_mix">#REF!</definedName>
    <definedName name="AREA_Paint_mix.1">#REF!</definedName>
    <definedName name="AREA_Paint_shop">#REF!</definedName>
    <definedName name="AREA_Paint_shop.1">#REF!</definedName>
    <definedName name="AREA_Paint_store">#REF!</definedName>
    <definedName name="AREA_Painted_plaster">#REF!</definedName>
    <definedName name="AREA_PANTRY_GR_662">#REF!</definedName>
    <definedName name="AREA_Parts">#REF!</definedName>
    <definedName name="AREA_Parts.1">#REF!</definedName>
    <definedName name="AREA_Parts_">#REF!</definedName>
    <definedName name="AREA_PD___Presence_Detector">#REF!</definedName>
    <definedName name="AREA_Pipe">#REF!</definedName>
    <definedName name="AREA_Pipe_20mm">#REF!</definedName>
    <definedName name="AREA_Pipe_40mm">#REF!</definedName>
    <definedName name="AREA_Plaster_Anti_alkaline_paint">#REF!</definedName>
    <definedName name="AREA_Plot_Area">#REF!</definedName>
    <definedName name="AREA_Prayer_room">#REF!</definedName>
    <definedName name="AREA_Pressure_Vessel">#REF!</definedName>
    <definedName name="AREA_PT___10">#REF!</definedName>
    <definedName name="AREA_PT_01___2500mm_high">#REF!</definedName>
    <definedName name="AREA_PT_01___3200mm_high">#REF!</definedName>
    <definedName name="AREA_PT_05___1.3m_high">#REF!</definedName>
    <definedName name="AREA_PT_05___5.3m_high">#REF!</definedName>
    <definedName name="AREA_PT_05___7.09m_high">#REF!</definedName>
    <definedName name="AREA_PT_06____7.9m_high">#REF!</definedName>
    <definedName name="AREA_PT_06___5.3m_high">#REF!</definedName>
    <definedName name="AREA_Pump_walls_600mm_high">#REF!</definedName>
    <definedName name="AREA_RAD_1400x550___level_00__PACU02_">#REF!</definedName>
    <definedName name="AREA_RAD_1400x550___Roof_level__PACU02_">#REF!</definedName>
    <definedName name="AREA_RAD_250x150___level_00__FCU05_">#REF!</definedName>
    <definedName name="AREA_RAD_400x200___level_00__FCU02_">#REF!</definedName>
    <definedName name="AREA_RAD_400x250___level_00__FCU06_">#REF!</definedName>
    <definedName name="AREA_RAD_550x300___level_00__FCU01_">#REF!</definedName>
    <definedName name="AREA_RAD_850x500___Roof_level__PACU01_">#REF!</definedName>
    <definedName name="AREA_RAD_ATT__Sound_Attenuator__PACU01_">#REF!</definedName>
    <definedName name="AREA_Rain_Water_Pipes">#REF!</definedName>
    <definedName name="AREA_RC_base">#REF!</definedName>
    <definedName name="AREA_Receiver_tanks">#REF!</definedName>
    <definedName name="AREA_Removal_of_top_soil">#REF!</definedName>
    <definedName name="AREA_REPEATER_PANEL__RR_">#REF!</definedName>
    <definedName name="AREA_RESET_BUTTON__R_">#REF!</definedName>
    <definedName name="AREA_RFS_121">#REF!</definedName>
    <definedName name="AREA_RFS_122">#REF!</definedName>
    <definedName name="AREA_Riser">#REF!</definedName>
    <definedName name="AREA_Roof_110d_Rain_Water_Pipe_Drop_to_Low_Level">#REF!</definedName>
    <definedName name="AREA_Roof_110d_Rain_Water_Pipe_Drop_to_Low_Level__3850mm_">#REF!</definedName>
    <definedName name="AREA_Roof_110d_Rain_Water_Pipe_To_Below__3500mm_">#REF!</definedName>
    <definedName name="AREA_Roof_110d_Rain_Water_Pipe_To_Below__6500mm_">#REF!</definedName>
    <definedName name="AREA_Roof_75d_From_Below_to_High_Level__3850mm_">#REF!</definedName>
    <definedName name="AREA_Roof_75d_Vent_Pipe_From_Below">#REF!</definedName>
    <definedName name="AREA_Roof_Drain">#REF!</definedName>
    <definedName name="AREA_ROOF_RF_651">#REF!</definedName>
    <definedName name="AREA_ROOF_RF_652">#REF!</definedName>
    <definedName name="AREA_ROOF_RF_653">#REF!</definedName>
    <definedName name="AREA_ROOF_RF_654">#REF!</definedName>
    <definedName name="AREA_Roof_Slab_200mm_thick">#REF!</definedName>
    <definedName name="AREA_Roof_slab_250mm_thk">#REF!</definedName>
    <definedName name="AREA_SAD_1050x450___level_00__PACU02_">#REF!</definedName>
    <definedName name="AREA_SAD_1100x300___level_00__PACU02_">#REF!</definedName>
    <definedName name="AREA_SAD_1200x300___level_00__PACU02_">#REF!</definedName>
    <definedName name="AREA_SAD_1400x500___level_00__PACU02_">#REF!</definedName>
    <definedName name="AREA_SAD_1400x550___Roof_level__PACU02_">#REF!</definedName>
    <definedName name="AREA_SAD_200x150___level_00__FCU05_">#REF!</definedName>
    <definedName name="AREA_SAD_200x150___level_00__VIDU01_">#REF!</definedName>
    <definedName name="AREA_SAD_200x150___level_00__VIDU02_">#REF!</definedName>
    <definedName name="AREA_SAD_250x200___level_00__PACU02_">#REF!</definedName>
    <definedName name="AREA_SAD_250x200___level_00__VIDU01_">#REF!</definedName>
    <definedName name="AREA_SAD_250x200___level_00__VIDU02_">#REF!</definedName>
    <definedName name="AREA_SAD_300x250___level_00__PACU02_">#REF!</definedName>
    <definedName name="AREA_SAD_350x200___level_00__VIDU02_">#REF!</definedName>
    <definedName name="AREA_SAD_400x200___level_00__FCU02_">#REF!</definedName>
    <definedName name="AREA_SAD_400x250___level_00__FCU06_">#REF!</definedName>
    <definedName name="AREA_SAD_500x250___level_00__PACU02_">#REF!</definedName>
    <definedName name="AREA_SAD_500x400___level_00__PACU02_">#REF!</definedName>
    <definedName name="AREA_SAD_550x300___level_00__FCU01_">#REF!</definedName>
    <definedName name="AREA_SAD_600x250___level_00__PACU02_">#REF!</definedName>
    <definedName name="AREA_SAD_600x300___level_00__PACU02_">#REF!</definedName>
    <definedName name="AREA_SAD_600x400___level_00__PACU02_">#REF!</definedName>
    <definedName name="AREA_SAD_650x450___level_00__PACU02_">#REF!</definedName>
    <definedName name="AREA_SAD_850x500___Roof_level__PACU01_">#REF!</definedName>
    <definedName name="AREA_SAD_850x500___Roof_level__PACU02_">#REF!</definedName>
    <definedName name="AREA_SAD_900x300___level_00__PACU02_">#REF!</definedName>
    <definedName name="AREA_SAD_ATT__Sound_Attenuator__PACU01_">#REF!</definedName>
    <definedName name="AREA_SAD350x300___level_00__PACU02_">#REF!</definedName>
    <definedName name="AREA_Seat_storage.F1">#REF!</definedName>
    <definedName name="AREA_Seat_storage.F2">#REF!</definedName>
    <definedName name="AREA_Sewer_Manhole_600x600mm">#REF!</definedName>
    <definedName name="AREA_SF_01_General_soffit">#REF!</definedName>
    <definedName name="AREA_SINGLE_CAT_6A__RJ45__CCTV_DATA_OUTLET__WALL_MOUNTED__tri_c_">#REF!</definedName>
    <definedName name="AREA_SINGLE_CAT_6A__RJ45__DATA_OUTLET_FOR_ACS_PANEL___WALL_MOUNTED__A_">#REF!</definedName>
    <definedName name="AREA_SINGLE_CAT_6A__RJ45__DATA_OUTLET_FOR_ELV_SYSTEMS___WALL_MOUNTED__E_">#REF!</definedName>
    <definedName name="AREA_SINGLE_CAT_6A__RJ45__TELEPHONE_OUTLET__WALL_MOUNTED____T_">#REF!</definedName>
    <definedName name="AREA_SINGLE_CAT_6A__RJ45__TELEVISION_OUTLET__WALL_MOUNTED__TV_">#REF!</definedName>
    <definedName name="AREA_Site_Clearance">#REF!</definedName>
    <definedName name="AREA_SK__05_Painted_MDF_Skirting">#REF!</definedName>
    <definedName name="AREA_SK__07_Porcelain_Skirting">#REF!</definedName>
    <definedName name="AREA_Slab_S2_180mm_thick">#REF!</definedName>
    <definedName name="AREA_Slab_S3_200mm_thick">#REF!</definedName>
    <definedName name="AREA_Slab_S4_220mm_thick">#REF!</definedName>
    <definedName name="AREA_Slab_S5_250mm_thk">#REF!</definedName>
    <definedName name="AREA_Sloped_Roof_160mm_thick">#REF!</definedName>
    <definedName name="AREA_Smoking.1">#REF!</definedName>
    <definedName name="AREA_Smoking.2">#REF!</definedName>
    <definedName name="AREA_Smoking.F">#REF!</definedName>
    <definedName name="AREA_SOUNDER_WITH_STROBE_____X___">#REF!</definedName>
    <definedName name="AREA_SOUNDER_WITH_STROBE__WEATHER_PROOF______X__W_P__">#REF!</definedName>
    <definedName name="AREA_SPN_E__2poles_3wires__Industrial__receptacle_outlet_IP44_32A">#REF!</definedName>
    <definedName name="AREA_Square_Tape_Connector">#REF!</definedName>
    <definedName name="AREA_ST_03__back_and_front_">#REF!</definedName>
    <definedName name="AREA_ST_03__sides_">#REF!</definedName>
    <definedName name="AREA_ST_03__top_">#REF!</definedName>
    <definedName name="AREA_Stair">#REF!</definedName>
    <definedName name="AREA_Stair.1">#REF!</definedName>
    <definedName name="AREA_Stair_10">#REF!</definedName>
    <definedName name="AREA_Stair_11">#REF!</definedName>
    <definedName name="AREA_Stair_11A">#REF!</definedName>
    <definedName name="AREA_Stair_12">#REF!</definedName>
    <definedName name="AREA_Stair_12A">#REF!</definedName>
    <definedName name="AREA_Stair_12B">#REF!</definedName>
    <definedName name="AREA_Stair_13">#REF!</definedName>
    <definedName name="AREA_Stair_14">#REF!</definedName>
    <definedName name="AREA_STAIRCASE_ROOM_BS_668">#REF!</definedName>
    <definedName name="AREA_Storage.1">#REF!</definedName>
    <definedName name="AREA_Storage.F">#REF!</definedName>
    <definedName name="AREA_Storage.F1">#REF!</definedName>
    <definedName name="AREA_Storage.F2">#REF!</definedName>
    <definedName name="AREA_Storage.F3">#REF!</definedName>
    <definedName name="AREA_Storage_F">#REF!</definedName>
    <definedName name="AREA_STORE_GR_655">#REF!</definedName>
    <definedName name="AREA_Storm_Water_Manhole_600x600mm">#REF!</definedName>
    <definedName name="AREA_Storm_Water_Manhole_circular">#REF!</definedName>
    <definedName name="AREA_strair_treads">#REF!</definedName>
    <definedName name="AREA_Strip_footings_400mm_thk">#REF!</definedName>
    <definedName name="AREA_Strip_footings_500mm_thk">#REF!</definedName>
    <definedName name="AREA_STROBE_LIGHT__X_">#REF!</definedName>
    <definedName name="AREA_Sum_Pit_600x600x600mm">#REF!</definedName>
    <definedName name="AREA_Sump_Pit_600x1500x600mm_with_grating">#REF!</definedName>
    <definedName name="AREA_Surface_Bed_S_120mm_thick">#REF!</definedName>
    <definedName name="AREA_Surface_Bed_S1_150mm_thick">#REF!</definedName>
    <definedName name="AREA_Surface_Bed_S5_250mm_thk">#REF!</definedName>
    <definedName name="AREA_Switched_Fuse_Connection_Unit__ceiling_mounted">#REF!</definedName>
    <definedName name="AREA_Switched_line_connecting_all_outlets">#REF!</definedName>
    <definedName name="AREA_Tank_Drain">#REF!</definedName>
    <definedName name="AREA_Tech.">#REF!</definedName>
    <definedName name="AREA_Tech._library">#REF!</definedName>
    <definedName name="AREA_Tech.1">#REF!</definedName>
    <definedName name="AREA_Tech_library.1">#REF!</definedName>
    <definedName name="AREA_TED_150x150___level_00_HRV01_">#REF!</definedName>
    <definedName name="AREA_TED_200x150___level_00_HRV01_">#REF!</definedName>
    <definedName name="AREA_TED_200x200___level_00_HRV01_">#REF!</definedName>
    <definedName name="AREA_TED_300x250___level_00_HRV01_">#REF!</definedName>
    <definedName name="AREA_THR_01_Marble_Threshold">#REF!</definedName>
    <definedName name="AREA_TL___01">#REF!</definedName>
    <definedName name="AREA_TL___04">#REF!</definedName>
    <definedName name="AREA_TL___09">#REF!</definedName>
    <definedName name="AREA_TL___10">#REF!</definedName>
    <definedName name="AREA_TL___11">#REF!</definedName>
    <definedName name="AREA_TL__14_Porcelain_Tile">#REF!</definedName>
    <definedName name="AREA_TL_05_Porcelain_Tile">#REF!</definedName>
    <definedName name="AREA_TL_06___2400mm_high">#REF!</definedName>
    <definedName name="AREA_TL_06___2600mm_high">#REF!</definedName>
    <definedName name="AREA_TL_12___2400mm_high">#REF!</definedName>
    <definedName name="AREA_TL_12___980mm_high">#REF!</definedName>
    <definedName name="AREA_TL_13___1420mm_high">#REF!</definedName>
    <definedName name="AREA_TL_18_Porcelain_Tile">#REF!</definedName>
    <definedName name="AREA_TL_19___2400mm_high">#REF!</definedName>
    <definedName name="AREA_TL11__Porcelain_Tile">#REF!</definedName>
    <definedName name="AREA_To_soffits_and_ceilings">#REF!</definedName>
    <definedName name="AREA_Toe_wall_slab">#REF!</definedName>
    <definedName name="AREA_Toilet___Ablution_Area">#REF!</definedName>
    <definedName name="AREA_TOILETS_GR_661">#REF!</definedName>
    <definedName name="AREA_Tool_crib">#REF!</definedName>
    <definedName name="AREA_Tool_crib.1">#REF!</definedName>
    <definedName name="AREA_Tools">#REF!</definedName>
    <definedName name="AREA_Tools_CE_P">#REF!</definedName>
    <definedName name="AREA_Tools_CE_P.1">#REF!</definedName>
    <definedName name="AREA_Training.F">#REF!</definedName>
    <definedName name="AREA_Training_room">#REF!</definedName>
    <definedName name="AREA_Training_room.1">#REF!</definedName>
    <definedName name="AREA_TRENCH_BS_653">#REF!</definedName>
    <definedName name="AREA_Trenches">#REF!</definedName>
    <definedName name="AREA_TUNNEL_BS_652">#REF!</definedName>
    <definedName name="AREA_TWIN_CAT_6A__RJ45__DATA___VOICE_OUTLET__WALL_MOUNTED__Tri_2_">#REF!</definedName>
    <definedName name="AREA_TWIN_CAT_6A__RJ45__WAP_OUTLET__CEILING_MOUNTED__WAP_">#REF!</definedName>
    <definedName name="AREA_Type_E_Scratched_Finish">#REF!</definedName>
    <definedName name="AREA_Type_F_Smooth_finish">#REF!</definedName>
    <definedName name="AREA_UL1___LED_Luminaire_in_Ground___2W__210lm__IP68">#REF!</definedName>
    <definedName name="AREA_UL2___LED_Luminaire_in_Ground___4W__420lm__IP68">#REF!</definedName>
    <definedName name="AREA_Unswitched_Fuse_Connection_Unit">#REF!</definedName>
    <definedName name="AREA_UPS_BAT_CAB">#REF!</definedName>
    <definedName name="AREA_UWW1">#REF!</definedName>
    <definedName name="AREA_W01">#REF!</definedName>
    <definedName name="AREA_Warming_kitchen">#REF!</definedName>
    <definedName name="AREA_Wash_hangar_2">#REF!</definedName>
    <definedName name="AREA_Watebar_outside_wall">#REF!</definedName>
    <definedName name="AREA_water_bar">#REF!</definedName>
    <definedName name="AREA_Water_Type_9ltr">#REF!</definedName>
    <definedName name="AREA_WL1___LED_Luminaire_beam_mounted___12W__246lm__IP66">#REF!</definedName>
    <definedName name="AREA_Womens_toilet">#REF!</definedName>
    <definedName name="AREA_Womens_toilet.F">#REF!</definedName>
    <definedName name="AREA_WORKSHOP_GR_667">#REF!</definedName>
    <definedName name="AREA_WW1">#REF!</definedName>
    <definedName name="Area12W">#REF!</definedName>
    <definedName name="Area13W">#REF!</definedName>
    <definedName name="area15w">#REF!</definedName>
    <definedName name="Area16W">#REF!</definedName>
    <definedName name="Area17W">#REF!</definedName>
    <definedName name="Area18W">#REF!</definedName>
    <definedName name="Area1W">#REF!</definedName>
    <definedName name="area21w">#REF!</definedName>
    <definedName name="Area23W">#REF!</definedName>
    <definedName name="area27w">#REF!</definedName>
    <definedName name="area2w">#REF!</definedName>
    <definedName name="Area8W">#REF!</definedName>
    <definedName name="areabroad">#REF!</definedName>
    <definedName name="areaC">#REF!</definedName>
    <definedName name="areacentral">#REF!</definedName>
    <definedName name="AREAEC">#REF!</definedName>
    <definedName name="areaencentre">#REF!</definedName>
    <definedName name="areafins">#REF!</definedName>
    <definedName name="areaM">#REF!</definedName>
    <definedName name="areaR11">#REF!</definedName>
    <definedName name="areaR12">#REF!</definedName>
    <definedName name="areaR13">#REF!</definedName>
    <definedName name="areaR14">#REF!</definedName>
    <definedName name="AREAS">#REF!</definedName>
    <definedName name="areas2">#REF!</definedName>
    <definedName name="areatop2">#REF!</definedName>
    <definedName name="areawc2">#REF!</definedName>
    <definedName name="areawc3">#REF!</definedName>
    <definedName name="arhsggjngn">#REF!</definedName>
    <definedName name="as" localSheetId="42">#REF!</definedName>
    <definedName name="as" localSheetId="29">#REF!</definedName>
    <definedName name="as" localSheetId="39">#REF!</definedName>
    <definedName name="as" localSheetId="36">#REF!</definedName>
    <definedName name="as" localSheetId="35">#REF!</definedName>
    <definedName name="as" localSheetId="34">#REF!</definedName>
    <definedName name="as" localSheetId="40">#REF!</definedName>
    <definedName name="as" localSheetId="37">#REF!</definedName>
    <definedName name="as" localSheetId="41">#REF!</definedName>
    <definedName name="as" localSheetId="38">#REF!</definedName>
    <definedName name="as" localSheetId="56">#REF!</definedName>
    <definedName name="as" localSheetId="32">#REF!</definedName>
    <definedName name="as" localSheetId="45">#REF!</definedName>
    <definedName name="as">#REF!</definedName>
    <definedName name="ASA">#REF!</definedName>
    <definedName name="asad">#REF!</definedName>
    <definedName name="asad1">#REF!</definedName>
    <definedName name="asad2">#REF!</definedName>
    <definedName name="asasa">#REF!</definedName>
    <definedName name="asasasa">#REF!</definedName>
    <definedName name="asd" localSheetId="42">'[21]Bill - 1'!$A$1:$IV$1</definedName>
    <definedName name="asd" localSheetId="33">#REF!</definedName>
    <definedName name="asd" localSheetId="45">'[21]Bill - 1'!$A$1:$IV$1</definedName>
    <definedName name="asd">'[22]Bill - 1'!$A$1:$IV$1</definedName>
    <definedName name="ASDASDF">#REF!</definedName>
    <definedName name="asdasdxasdxSDx">#REF!</definedName>
    <definedName name="asdd" localSheetId="42">#REF!</definedName>
    <definedName name="asdd" localSheetId="29">#REF!</definedName>
    <definedName name="asdd" localSheetId="39">#REF!</definedName>
    <definedName name="asdd" localSheetId="36">#REF!</definedName>
    <definedName name="asdd" localSheetId="35">#REF!</definedName>
    <definedName name="asdd" localSheetId="34">#REF!</definedName>
    <definedName name="asdd" localSheetId="40">#REF!</definedName>
    <definedName name="asdd" localSheetId="37">#REF!</definedName>
    <definedName name="asdd" localSheetId="41">#REF!</definedName>
    <definedName name="asdd" localSheetId="38">#REF!</definedName>
    <definedName name="asdd" localSheetId="56">#REF!</definedName>
    <definedName name="asdd" localSheetId="32">#REF!</definedName>
    <definedName name="asdd" localSheetId="45">#REF!</definedName>
    <definedName name="asdd">#REF!</definedName>
    <definedName name="asdf" localSheetId="42">#REF!</definedName>
    <definedName name="asdf" localSheetId="29">#REF!</definedName>
    <definedName name="asdf" localSheetId="39">#REF!</definedName>
    <definedName name="asdf" localSheetId="36">#REF!</definedName>
    <definedName name="asdf" localSheetId="35">#REF!</definedName>
    <definedName name="asdf" localSheetId="34">#REF!</definedName>
    <definedName name="asdf" localSheetId="40">#REF!</definedName>
    <definedName name="asdf" localSheetId="37">#REF!</definedName>
    <definedName name="asdf" localSheetId="41">#REF!</definedName>
    <definedName name="asdf" localSheetId="38">#REF!</definedName>
    <definedName name="asdf" localSheetId="56">#REF!</definedName>
    <definedName name="asdf" localSheetId="32">#REF!</definedName>
    <definedName name="asdf" localSheetId="45">#REF!</definedName>
    <definedName name="asdf">#REF!</definedName>
    <definedName name="asdfasdfasdf">#REF!</definedName>
    <definedName name="ASDFASDFSDF">#N/A</definedName>
    <definedName name="Asik" localSheetId="42">[18]qtys!#REF!</definedName>
    <definedName name="Asik" localSheetId="29">#REF!</definedName>
    <definedName name="Asik" localSheetId="39">[19]qtys!#REF!</definedName>
    <definedName name="Asik" localSheetId="36">[19]qtys!#REF!</definedName>
    <definedName name="Asik" localSheetId="35">[19]qtys!#REF!</definedName>
    <definedName name="Asik" localSheetId="34">[19]qtys!#REF!</definedName>
    <definedName name="Asik" localSheetId="40">[19]qtys!#REF!</definedName>
    <definedName name="Asik" localSheetId="37">[19]qtys!#REF!</definedName>
    <definedName name="Asik" localSheetId="41">[19]qtys!#REF!</definedName>
    <definedName name="Asik" localSheetId="38">[19]qtys!#REF!</definedName>
    <definedName name="Asik" localSheetId="56">#REF!</definedName>
    <definedName name="Asik" localSheetId="32">#REF!</definedName>
    <definedName name="Asik" localSheetId="45">[18]qtys!#REF!</definedName>
    <definedName name="Asik">#REF!</definedName>
    <definedName name="asim" localSheetId="42">'[23]Total Qtys '!#REF!</definedName>
    <definedName name="asim" localSheetId="29">#REF!</definedName>
    <definedName name="asim" localSheetId="39">'[24]Total Qtys '!#REF!</definedName>
    <definedName name="asim" localSheetId="36">'[24]Total Qtys '!#REF!</definedName>
    <definedName name="asim" localSheetId="35">'[24]Total Qtys '!#REF!</definedName>
    <definedName name="asim" localSheetId="34">'[24]Total Qtys '!#REF!</definedName>
    <definedName name="asim" localSheetId="40">'[24]Total Qtys '!#REF!</definedName>
    <definedName name="asim" localSheetId="37">'[24]Total Qtys '!#REF!</definedName>
    <definedName name="asim" localSheetId="41">'[24]Total Qtys '!#REF!</definedName>
    <definedName name="asim" localSheetId="38">'[24]Total Qtys '!#REF!</definedName>
    <definedName name="asim" localSheetId="56">#REF!</definedName>
    <definedName name="asim" localSheetId="32">#REF!</definedName>
    <definedName name="asim" localSheetId="45">'[23]Total Qtys '!#REF!</definedName>
    <definedName name="asim">#REF!</definedName>
    <definedName name="asjkdlh">#REF!</definedName>
    <definedName name="AsphalticBaseCourse">#REF!</definedName>
    <definedName name="ass">#REF!</definedName>
    <definedName name="assfdf">#REF!</definedName>
    <definedName name="asss">#REF!</definedName>
    <definedName name="ASTM" hidden="1">#REF!</definedName>
    <definedName name="asxsada">#REF!</definedName>
    <definedName name="At_risk">#REF!</definedName>
    <definedName name="atrisk_total_net_rent_for_cashflow">#REF!</definedName>
    <definedName name="Au">#N/A</definedName>
    <definedName name="Àü">#N/A</definedName>
    <definedName name="AUDIO_VISUAL_INSTALLATION">#REF!</definedName>
    <definedName name="autoexec">#REF!</definedName>
    <definedName name="autonum">#REF!</definedName>
    <definedName name="avethk">#REF!</definedName>
    <definedName name="avewid">#REF!</definedName>
    <definedName name="az" localSheetId="42">#REF!</definedName>
    <definedName name="az" localSheetId="29">#REF!</definedName>
    <definedName name="az" localSheetId="39">#REF!</definedName>
    <definedName name="az" localSheetId="36">#REF!</definedName>
    <definedName name="az" localSheetId="35">#REF!</definedName>
    <definedName name="az" localSheetId="34">#REF!</definedName>
    <definedName name="az" localSheetId="40">#REF!</definedName>
    <definedName name="az" localSheetId="37">#REF!</definedName>
    <definedName name="az" localSheetId="41">#REF!</definedName>
    <definedName name="az" localSheetId="38">#REF!</definedName>
    <definedName name="az" localSheetId="56">#REF!</definedName>
    <definedName name="az" localSheetId="32">#REF!</definedName>
    <definedName name="az" localSheetId="45">#REF!</definedName>
    <definedName name="az">#REF!</definedName>
    <definedName name="azmat">#REF!</definedName>
    <definedName name="b" localSheetId="42">#REF!</definedName>
    <definedName name="b" localSheetId="29">#REF!</definedName>
    <definedName name="b" localSheetId="39">#REF!</definedName>
    <definedName name="b" localSheetId="36">#REF!</definedName>
    <definedName name="b" localSheetId="35">#REF!</definedName>
    <definedName name="b" localSheetId="34">#REF!</definedName>
    <definedName name="b" localSheetId="40">#REF!</definedName>
    <definedName name="b" localSheetId="37">#REF!</definedName>
    <definedName name="b" localSheetId="41">#REF!</definedName>
    <definedName name="b" localSheetId="38">#REF!</definedName>
    <definedName name="b" localSheetId="56">#REF!</definedName>
    <definedName name="b" localSheetId="32">#REF!</definedName>
    <definedName name="b" localSheetId="45">#REF!</definedName>
    <definedName name="b">#REF!</definedName>
    <definedName name="B.1">#REF!</definedName>
    <definedName name="B.2">#REF!</definedName>
    <definedName name="B.B" localSheetId="26">#REF!</definedName>
    <definedName name="B.B">#REF!</definedName>
    <definedName name="B.BH4" localSheetId="26">#REF!</definedName>
    <definedName name="B.BH4">#REF!</definedName>
    <definedName name="B.BH5" localSheetId="26">#REF!</definedName>
    <definedName name="B.BH5">#REF!</definedName>
    <definedName name="B.BOLT" localSheetId="26">#REF!</definedName>
    <definedName name="B.BOLT">#REF!</definedName>
    <definedName name="B.PAH125" localSheetId="26">#REF!</definedName>
    <definedName name="B.PAH125">#REF!</definedName>
    <definedName name="B.SC19" localSheetId="26">#REF!</definedName>
    <definedName name="B.SC19">#REF!</definedName>
    <definedName name="B.SC25" localSheetId="26">#REF!</definedName>
    <definedName name="B.SC25">#REF!</definedName>
    <definedName name="B.SC37" localSheetId="26">#REF!</definedName>
    <definedName name="B.SC37">#REF!</definedName>
    <definedName name="B.TB12" localSheetId="26">#REF!</definedName>
    <definedName name="B.TB12">#REF!</definedName>
    <definedName name="B.TB9" localSheetId="26">#REF!</definedName>
    <definedName name="B.TB9">#REF!</definedName>
    <definedName name="b_101">#REF!</definedName>
    <definedName name="b_102">#REF!</definedName>
    <definedName name="b_103">#REF!</definedName>
    <definedName name="b_31">#REF!</definedName>
    <definedName name="b_32">#REF!</definedName>
    <definedName name="b_33">#REF!</definedName>
    <definedName name="b_34">#REF!</definedName>
    <definedName name="b_41">#REF!</definedName>
    <definedName name="b_42">#REF!</definedName>
    <definedName name="b_51">#REF!</definedName>
    <definedName name="b_52">#REF!</definedName>
    <definedName name="b_71">#REF!</definedName>
    <definedName name="b_72">#REF!</definedName>
    <definedName name="b_81">#REF!</definedName>
    <definedName name="b_82">#REF!</definedName>
    <definedName name="b_83">#REF!</definedName>
    <definedName name="b_91">#REF!</definedName>
    <definedName name="b_92">#REF!</definedName>
    <definedName name="b_93">#REF!</definedName>
    <definedName name="b_94">#REF!</definedName>
    <definedName name="b_95">#REF!</definedName>
    <definedName name="b_96">#REF!</definedName>
    <definedName name="b_97">#REF!</definedName>
    <definedName name="B10.1.01">#REF!</definedName>
    <definedName name="B10.1.03">#REF!</definedName>
    <definedName name="B10.1.04">#REF!</definedName>
    <definedName name="B10.1.11">#REF!</definedName>
    <definedName name="B10.1.13a">#REF!</definedName>
    <definedName name="B11.1.01">#REF!</definedName>
    <definedName name="B11.1.03">#REF!</definedName>
    <definedName name="B11.1.04">#REF!</definedName>
    <definedName name="B11.1.11">#REF!</definedName>
    <definedName name="B11.1.13a">#REF!</definedName>
    <definedName name="B12.1.01">#REF!</definedName>
    <definedName name="B12.1.03">#REF!</definedName>
    <definedName name="B12.1.04">#REF!</definedName>
    <definedName name="B13.1.01">#REF!</definedName>
    <definedName name="B13.1.03">#REF!</definedName>
    <definedName name="B13.1.04">#REF!</definedName>
    <definedName name="B13.1.11">#REF!</definedName>
    <definedName name="B13.1.13a">#REF!</definedName>
    <definedName name="B14.1.01">#REF!</definedName>
    <definedName name="B14.1.03">#REF!</definedName>
    <definedName name="B14.1.04">#REF!</definedName>
    <definedName name="B14.1.11">#REF!</definedName>
    <definedName name="B14.1.14a">#REF!</definedName>
    <definedName name="B1T">#REF!</definedName>
    <definedName name="B6.1.01">#REF!</definedName>
    <definedName name="B6.1.03">#REF!</definedName>
    <definedName name="B6.1.04">#REF!</definedName>
    <definedName name="B6.1.11">#REF!</definedName>
    <definedName name="B6.1.13a">#REF!</definedName>
    <definedName name="B7.1.01">#REF!</definedName>
    <definedName name="B7.1.04">#REF!</definedName>
    <definedName name="B8.1.01">#REF!</definedName>
    <definedName name="B8.1.04">#REF!</definedName>
    <definedName name="B9.1.01">#REF!</definedName>
    <definedName name="B9.1.04">#REF!</definedName>
    <definedName name="ba">#REF!</definedName>
    <definedName name="baab">#REF!</definedName>
    <definedName name="BABAR" hidden="1">#REF!</definedName>
    <definedName name="BAH" localSheetId="26">#REF!</definedName>
    <definedName name="BAH">#REF!</definedName>
    <definedName name="ballast">#REF!</definedName>
    <definedName name="BAN" localSheetId="26">#REF!</definedName>
    <definedName name="BAN">#REF!</definedName>
    <definedName name="bargroup1" hidden="1">OR(#REF!=0,#REF!=1,#REF!=99)</definedName>
    <definedName name="bargroup2" hidden="1">OR(#REF!=11,#REF!=75,#REF!=47,#REF!=51,#REF!=63)</definedName>
    <definedName name="bargroup3" hidden="1">OR(#REF!=13,#REF!=14,#REF!=15,#REF!=21,#REF!=23,#REF!=33)</definedName>
    <definedName name="bargroup4" hidden="1">OR(#REF!=22,#REF!=24,#REF!=26,#REF!=27,#REF!=28,#REF!=29,#REF!=31,#REF!=32,#REF!=98)</definedName>
    <definedName name="bargroup5" hidden="1">OR(#REF!=25,#REF!=34,#REF!=35,#REF!=36,#REF!=41,#REF!=44,#REF!=46,#REF!=56,#REF!=64)</definedName>
    <definedName name="bargroup6" hidden="1">#REF!=67</definedName>
    <definedName name="bargroup7" hidden="1">#REF!=12</definedName>
    <definedName name="bargroup8" hidden="1">#REF!=77</definedName>
    <definedName name="BARNES" hidden="1">#REF!</definedName>
    <definedName name="BAS" hidden="1">#REF!</definedName>
    <definedName name="BASE">#REF!</definedName>
    <definedName name="BASE_Summary">#REF!</definedName>
    <definedName name="BASE_Summary1">#REF!</definedName>
    <definedName name="BASE_Summary2">#REF!</definedName>
    <definedName name="BaseD">#REF!</definedName>
    <definedName name="BaseDate">#REF!</definedName>
    <definedName name="BaseDay">#REF!</definedName>
    <definedName name="BaseM">#REF!</definedName>
    <definedName name="BaseMonth">#REF!</definedName>
    <definedName name="BaseYear">#REF!</definedName>
    <definedName name="BASIS">#REF!</definedName>
    <definedName name="BASIS1">#REF!</definedName>
    <definedName name="bb" localSheetId="42">[25]qtys!#REF!</definedName>
    <definedName name="bb" localSheetId="29">#REF!</definedName>
    <definedName name="bb" localSheetId="39">[26]qtys!#REF!</definedName>
    <definedName name="bb" localSheetId="36">[26]qtys!#REF!</definedName>
    <definedName name="bb" localSheetId="35">[26]qtys!#REF!</definedName>
    <definedName name="bb" localSheetId="34">[26]qtys!#REF!</definedName>
    <definedName name="bb" localSheetId="40">[26]qtys!#REF!</definedName>
    <definedName name="bb" localSheetId="37">[26]qtys!#REF!</definedName>
    <definedName name="bb" localSheetId="41">[26]qtys!#REF!</definedName>
    <definedName name="bb" localSheetId="38">[26]qtys!#REF!</definedName>
    <definedName name="bb" localSheetId="56">#REF!</definedName>
    <definedName name="bb" localSheetId="32">#REF!</definedName>
    <definedName name="bb" localSheetId="45">[25]qtys!#REF!</definedName>
    <definedName name="bb">#REF!</definedName>
    <definedName name="bbadi">#REF!,#REF!,#REF!,#REF!,#REF!,#REF!,#REF!,#REF!,#REF!,#REF!</definedName>
    <definedName name="bbb">#REF!</definedName>
    <definedName name="bbbb">#REF!</definedName>
    <definedName name="BBBBBB">#REF!</definedName>
    <definedName name="bbnbnnb" localSheetId="42">#REF!</definedName>
    <definedName name="bbnbnnb" localSheetId="29">#REF!</definedName>
    <definedName name="bbnbnnb" localSheetId="39">#REF!</definedName>
    <definedName name="bbnbnnb" localSheetId="36">#REF!</definedName>
    <definedName name="bbnbnnb" localSheetId="35">#REF!</definedName>
    <definedName name="bbnbnnb" localSheetId="34">#REF!</definedName>
    <definedName name="bbnbnnb" localSheetId="40">#REF!</definedName>
    <definedName name="bbnbnnb" localSheetId="37">#REF!</definedName>
    <definedName name="bbnbnnb" localSheetId="41">#REF!</definedName>
    <definedName name="bbnbnnb" localSheetId="38">#REF!</definedName>
    <definedName name="bbnbnnb" localSheetId="56">#REF!</definedName>
    <definedName name="bbnbnnb" localSheetId="32">#REF!</definedName>
    <definedName name="bbnbnnb" localSheetId="45">#REF!</definedName>
    <definedName name="bbnbnnb">#REF!</definedName>
    <definedName name="BBQQQ" localSheetId="42">#REF!</definedName>
    <definedName name="BBQQQ" localSheetId="29">#REF!</definedName>
    <definedName name="BBQQQ" localSheetId="39">#REF!</definedName>
    <definedName name="BBQQQ" localSheetId="36">#REF!</definedName>
    <definedName name="BBQQQ" localSheetId="35">#REF!</definedName>
    <definedName name="BBQQQ" localSheetId="34">#REF!</definedName>
    <definedName name="BBQQQ" localSheetId="40">#REF!</definedName>
    <definedName name="BBQQQ" localSheetId="37">#REF!</definedName>
    <definedName name="BBQQQ" localSheetId="41">#REF!</definedName>
    <definedName name="BBQQQ" localSheetId="38">#REF!</definedName>
    <definedName name="BBQQQ" localSheetId="56">#REF!</definedName>
    <definedName name="BBQQQ" localSheetId="32">#REF!</definedName>
    <definedName name="BBQQQ" localSheetId="45">#REF!</definedName>
    <definedName name="BBQQQ">#REF!</definedName>
    <definedName name="BC">#REF!</definedName>
    <definedName name="BC.CP" localSheetId="26">#REF!</definedName>
    <definedName name="BC.CP">#REF!</definedName>
    <definedName name="BCC_E1_JJ">#REF!</definedName>
    <definedName name="bcrclcl100rt">'[15]9-1차이내역'!#REF!</definedName>
    <definedName name="bcrclcl100rtrkrk">'[15]9-1차이내역'!#REF!</definedName>
    <definedName name="bd">#REF!</definedName>
    <definedName name="Bdozer">#REF!</definedName>
    <definedName name="Beams">#REF!</definedName>
    <definedName name="bed" localSheetId="33">#REF!</definedName>
    <definedName name="bed">'[27]Backup data'!$C$5:$U$20</definedName>
    <definedName name="Bend" localSheetId="42">'[28]Backup (Transmission main)'!$K$289:$R$296</definedName>
    <definedName name="bend" localSheetId="33">#REF!</definedName>
    <definedName name="Bend" localSheetId="45">'[28]Backup (Transmission main)'!$K$289:$R$296</definedName>
    <definedName name="Bend">'[29]Backup (Transmission main)'!$K$289:$R$296</definedName>
    <definedName name="BERT" hidden="1">#REF!</definedName>
    <definedName name="Bf">#REF!</definedName>
    <definedName name="bfe">#REF!</definedName>
    <definedName name="bfg">#REF!</definedName>
    <definedName name="BFM" localSheetId="42">#REF!</definedName>
    <definedName name="BFM" localSheetId="29">#REF!</definedName>
    <definedName name="BFM" localSheetId="39">#REF!</definedName>
    <definedName name="BFM" localSheetId="36">#REF!</definedName>
    <definedName name="BFM" localSheetId="35">#REF!</definedName>
    <definedName name="BFM" localSheetId="34">#REF!</definedName>
    <definedName name="BFM" localSheetId="40">#REF!</definedName>
    <definedName name="BFM" localSheetId="37">#REF!</definedName>
    <definedName name="BFM" localSheetId="41">#REF!</definedName>
    <definedName name="BFM" localSheetId="38">#REF!</definedName>
    <definedName name="BFM" localSheetId="56">#REF!</definedName>
    <definedName name="BFM" localSheetId="32">#REF!</definedName>
    <definedName name="BFM" localSheetId="45">#REF!</definedName>
    <definedName name="BFM">#REF!</definedName>
    <definedName name="BHO" localSheetId="26">#REF!</definedName>
    <definedName name="BHO">#REF!</definedName>
    <definedName name="bill2">#REF!</definedName>
    <definedName name="bill3">#REF!</definedName>
    <definedName name="billname1">#REF!</definedName>
    <definedName name="billname2">#REF!</definedName>
    <definedName name="billname3">#REF!</definedName>
    <definedName name="BIN">#REF!</definedName>
    <definedName name="binding">#REF!</definedName>
    <definedName name="BIT" localSheetId="26">#REF!</definedName>
    <definedName name="BIT">#REF!</definedName>
    <definedName name="Bitumen">#REF!</definedName>
    <definedName name="BIW" localSheetId="26">#REF!</definedName>
    <definedName name="BIW">#REF!</definedName>
    <definedName name="blankline">#REF!</definedName>
    <definedName name="BLDG">#REF!</definedName>
    <definedName name="BLOCK">#REF!</definedName>
    <definedName name="BLS" localSheetId="26">#REF!</definedName>
    <definedName name="BLS">#REF!</definedName>
    <definedName name="BMA" localSheetId="42">#REF!</definedName>
    <definedName name="BMA" localSheetId="29">#REF!</definedName>
    <definedName name="BMA" localSheetId="39">#REF!</definedName>
    <definedName name="BMA" localSheetId="36">#REF!</definedName>
    <definedName name="BMA" localSheetId="35">#REF!</definedName>
    <definedName name="BMA" localSheetId="34">#REF!</definedName>
    <definedName name="BMA" localSheetId="40">#REF!</definedName>
    <definedName name="BMA" localSheetId="37">#REF!</definedName>
    <definedName name="BMA" localSheetId="41">#REF!</definedName>
    <definedName name="BMA" localSheetId="38">#REF!</definedName>
    <definedName name="BMA" localSheetId="56">#REF!</definedName>
    <definedName name="BMA" localSheetId="32">#REF!</definedName>
    <definedName name="BMA" localSheetId="45">#REF!</definedName>
    <definedName name="BMA">#REF!</definedName>
    <definedName name="BMT" localSheetId="42">#REF!</definedName>
    <definedName name="BMT" localSheetId="29">#REF!</definedName>
    <definedName name="BMT" localSheetId="39">#REF!</definedName>
    <definedName name="BMT" localSheetId="36">#REF!</definedName>
    <definedName name="BMT" localSheetId="35">#REF!</definedName>
    <definedName name="BMT" localSheetId="34">#REF!</definedName>
    <definedName name="BMT" localSheetId="40">#REF!</definedName>
    <definedName name="BMT" localSheetId="37">#REF!</definedName>
    <definedName name="BMT" localSheetId="41">#REF!</definedName>
    <definedName name="BMT" localSheetId="38">#REF!</definedName>
    <definedName name="BMT" localSheetId="56">#REF!</definedName>
    <definedName name="BMT" localSheetId="32">#REF!</definedName>
    <definedName name="BMT" localSheetId="45">#REF!</definedName>
    <definedName name="BMT">#REF!</definedName>
    <definedName name="BN">#REF!</definedName>
    <definedName name="bnd">#REF!</definedName>
    <definedName name="BOLT">#N/A</definedName>
    <definedName name="bond">#REF!</definedName>
    <definedName name="Boq" localSheetId="42">#REF!</definedName>
    <definedName name="Boq" localSheetId="29">#REF!</definedName>
    <definedName name="Boq" localSheetId="39">#REF!</definedName>
    <definedName name="Boq" localSheetId="36">#REF!</definedName>
    <definedName name="Boq" localSheetId="35">#REF!</definedName>
    <definedName name="Boq" localSheetId="34">#REF!</definedName>
    <definedName name="Boq" localSheetId="40">#REF!</definedName>
    <definedName name="Boq" localSheetId="37">#REF!</definedName>
    <definedName name="Boq" localSheetId="41">#REF!</definedName>
    <definedName name="Boq" localSheetId="38">#REF!</definedName>
    <definedName name="Boq" localSheetId="56">#REF!</definedName>
    <definedName name="Boq" localSheetId="32">#REF!</definedName>
    <definedName name="Boq" localSheetId="45">#REF!</definedName>
    <definedName name="Boq">#REF!</definedName>
    <definedName name="boq_2017">#REF!</definedName>
    <definedName name="borabt">#REF!</definedName>
    <definedName name="borlen1">#REF!</definedName>
    <definedName name="borlen2">#REF!</definedName>
    <definedName name="borlen3">#REF!</definedName>
    <definedName name="bos" localSheetId="42">[30]BoS!$B$1:$AB$1927</definedName>
    <definedName name="bos" localSheetId="33">#REF!</definedName>
    <definedName name="bos" localSheetId="45">[30]BoS!$B$1:$AB$1927</definedName>
    <definedName name="bos">[31]BoS!$B$1:$AB$1927</definedName>
    <definedName name="Boxvol">#REF!</definedName>
    <definedName name="boynsr" localSheetId="42">#REF!</definedName>
    <definedName name="boynsr" localSheetId="29">#REF!</definedName>
    <definedName name="boynsr" localSheetId="39">#REF!</definedName>
    <definedName name="boynsr" localSheetId="36">#REF!</definedName>
    <definedName name="boynsr" localSheetId="35">#REF!</definedName>
    <definedName name="boynsr" localSheetId="34">#REF!</definedName>
    <definedName name="boynsr" localSheetId="40">#REF!</definedName>
    <definedName name="boynsr" localSheetId="37">#REF!</definedName>
    <definedName name="boynsr" localSheetId="41">#REF!</definedName>
    <definedName name="boynsr" localSheetId="38">#REF!</definedName>
    <definedName name="boynsr" localSheetId="56">#REF!</definedName>
    <definedName name="boynsr" localSheetId="32">#REF!</definedName>
    <definedName name="boynsr" localSheetId="33">#REF!</definedName>
    <definedName name="boynsr" localSheetId="45">#REF!</definedName>
    <definedName name="boynsr">#REF!</definedName>
    <definedName name="boynsr1" localSheetId="42">#REF!</definedName>
    <definedName name="boynsr1" localSheetId="29">#REF!</definedName>
    <definedName name="boynsr1" localSheetId="39">#REF!</definedName>
    <definedName name="boynsr1" localSheetId="36">#REF!</definedName>
    <definedName name="boynsr1" localSheetId="35">#REF!</definedName>
    <definedName name="boynsr1" localSheetId="34">#REF!</definedName>
    <definedName name="boynsr1" localSheetId="40">#REF!</definedName>
    <definedName name="boynsr1" localSheetId="37">#REF!</definedName>
    <definedName name="boynsr1" localSheetId="41">#REF!</definedName>
    <definedName name="boynsr1" localSheetId="38">#REF!</definedName>
    <definedName name="boynsr1" localSheetId="56">#REF!</definedName>
    <definedName name="boynsr1" localSheetId="32">#REF!</definedName>
    <definedName name="boynsr1" localSheetId="33">#REF!</definedName>
    <definedName name="boynsr1" localSheetId="45">#REF!</definedName>
    <definedName name="boynsr1">#REF!</definedName>
    <definedName name="boynsr3" localSheetId="42">'[32]G-20'!#REF!</definedName>
    <definedName name="boynsr3" localSheetId="45">'[32]G-20'!#REF!</definedName>
    <definedName name="boynsr3">#REF!</definedName>
    <definedName name="boynsr5" localSheetId="42">'[32]G-20'!#REF!</definedName>
    <definedName name="boynsr5" localSheetId="45">'[32]G-20'!#REF!</definedName>
    <definedName name="boynsr5">#REF!</definedName>
    <definedName name="BOYSIR2">#REF!</definedName>
    <definedName name="boysr" localSheetId="42">#REF!</definedName>
    <definedName name="boysr" localSheetId="29">#REF!</definedName>
    <definedName name="boysr" localSheetId="39">#REF!</definedName>
    <definedName name="boysr" localSheetId="36">#REF!</definedName>
    <definedName name="boysr" localSheetId="35">#REF!</definedName>
    <definedName name="boysr" localSheetId="34">#REF!</definedName>
    <definedName name="boysr" localSheetId="40">#REF!</definedName>
    <definedName name="boysr" localSheetId="37">#REF!</definedName>
    <definedName name="boysr" localSheetId="41">#REF!</definedName>
    <definedName name="boysr" localSheetId="38">#REF!</definedName>
    <definedName name="boysr" localSheetId="56">#REF!</definedName>
    <definedName name="boysr" localSheetId="32">#REF!</definedName>
    <definedName name="boysr" localSheetId="33">#REF!</definedName>
    <definedName name="boysr" localSheetId="45">#REF!</definedName>
    <definedName name="boysr">#REF!</definedName>
    <definedName name="boysr0">#REF!</definedName>
    <definedName name="boysr1" localSheetId="42">#REF!</definedName>
    <definedName name="boysr1" localSheetId="29">#REF!</definedName>
    <definedName name="boysr1" localSheetId="39">#REF!</definedName>
    <definedName name="boysr1" localSheetId="36">#REF!</definedName>
    <definedName name="boysr1" localSheetId="35">#REF!</definedName>
    <definedName name="boysr1" localSheetId="34">#REF!</definedName>
    <definedName name="boysr1" localSheetId="40">#REF!</definedName>
    <definedName name="boysr1" localSheetId="37">#REF!</definedName>
    <definedName name="boysr1" localSheetId="41">#REF!</definedName>
    <definedName name="boysr1" localSheetId="38">#REF!</definedName>
    <definedName name="boysr1" localSheetId="56">#REF!</definedName>
    <definedName name="boysr1" localSheetId="32">#REF!</definedName>
    <definedName name="boysr1" localSheetId="33">#REF!</definedName>
    <definedName name="boysr1" localSheetId="45">#REF!</definedName>
    <definedName name="boysr1">#REF!</definedName>
    <definedName name="boysr2" localSheetId="42">'[32]G-20'!#REF!</definedName>
    <definedName name="boysr2" localSheetId="45">'[32]G-20'!#REF!</definedName>
    <definedName name="boysr2">#REF!</definedName>
    <definedName name="boysr3" localSheetId="42">'[32]G-20'!#REF!</definedName>
    <definedName name="boysr3" localSheetId="45">'[32]G-20'!#REF!</definedName>
    <definedName name="boysr3">#REF!</definedName>
    <definedName name="BR" localSheetId="26">#REF!</definedName>
    <definedName name="BR">#REF!</definedName>
    <definedName name="BR.BA" localSheetId="26">#REF!</definedName>
    <definedName name="BR.BA">#REF!</definedName>
    <definedName name="BR.S" localSheetId="26">#REF!</definedName>
    <definedName name="BR.S">#REF!</definedName>
    <definedName name="BR.T" localSheetId="26">#REF!</definedName>
    <definedName name="BR.T">#REF!</definedName>
    <definedName name="Brgname">#REF!</definedName>
    <definedName name="bri">#REF!</definedName>
    <definedName name="brick">#REF!</definedName>
    <definedName name="BRK" localSheetId="42">#REF!</definedName>
    <definedName name="BRK" localSheetId="29">#REF!</definedName>
    <definedName name="BRK" localSheetId="39">#REF!</definedName>
    <definedName name="BRK" localSheetId="36">#REF!</definedName>
    <definedName name="BRK" localSheetId="35">#REF!</definedName>
    <definedName name="BRK" localSheetId="34">#REF!</definedName>
    <definedName name="BRK" localSheetId="40">#REF!</definedName>
    <definedName name="BRK" localSheetId="37">#REF!</definedName>
    <definedName name="BRK" localSheetId="41">#REF!</definedName>
    <definedName name="BRK" localSheetId="38">#REF!</definedName>
    <definedName name="BRK" localSheetId="56">#REF!</definedName>
    <definedName name="BRK" localSheetId="32">#REF!</definedName>
    <definedName name="BRK" localSheetId="45">#REF!</definedName>
    <definedName name="BRK">#REF!</definedName>
    <definedName name="BRKRKRTDKDK">#REF!</definedName>
    <definedName name="Brname">#REF!</definedName>
    <definedName name="BT" localSheetId="26">#REF!</definedName>
    <definedName name="BT">#REF!</definedName>
    <definedName name="budget">#REF!</definedName>
    <definedName name="build_up">#REF!</definedName>
    <definedName name="BUILDER_S__PROFIT__AND__ATTENDANCE">#REF!</definedName>
    <definedName name="BUILDER_S__WORK__IN_CONNECTION">#REF!</definedName>
    <definedName name="building">#REF!</definedName>
    <definedName name="BuiltIn_Print_Area___0">#REF!</definedName>
    <definedName name="BULO" localSheetId="26">#REF!</definedName>
    <definedName name="BULO">#REF!</definedName>
    <definedName name="BUM" localSheetId="26">#REF!</definedName>
    <definedName name="BUM">#REF!</definedName>
    <definedName name="BUT" localSheetId="42">#REF!</definedName>
    <definedName name="BUT" localSheetId="29">#REF!</definedName>
    <definedName name="BUT" localSheetId="39">#REF!</definedName>
    <definedName name="BUT" localSheetId="36">#REF!</definedName>
    <definedName name="BUT" localSheetId="35">#REF!</definedName>
    <definedName name="BUT" localSheetId="34">#REF!</definedName>
    <definedName name="BUT" localSheetId="40">#REF!</definedName>
    <definedName name="BUT" localSheetId="37">#REF!</definedName>
    <definedName name="BUT" localSheetId="41">#REF!</definedName>
    <definedName name="BUT" localSheetId="38">#REF!</definedName>
    <definedName name="BUT" localSheetId="56">#REF!</definedName>
    <definedName name="BUT" localSheetId="32">#REF!</definedName>
    <definedName name="BUT" localSheetId="45">#REF!</definedName>
    <definedName name="BUT">#REF!</definedName>
    <definedName name="BV">#REF!</definedName>
    <definedName name="Bw">#REF!</definedName>
    <definedName name="BWP">#REF!</definedName>
    <definedName name="C.GT" localSheetId="26">#REF!</definedName>
    <definedName name="C.GT">#REF!</definedName>
    <definedName name="C.W" localSheetId="26">#REF!</definedName>
    <definedName name="C.W">#REF!</definedName>
    <definedName name="C_">#REF!</definedName>
    <definedName name="C_1">#REF!</definedName>
    <definedName name="c_101">#REF!</definedName>
    <definedName name="c_102">#REF!</definedName>
    <definedName name="c_103">#REF!</definedName>
    <definedName name="c_31">#REF!</definedName>
    <definedName name="c_32">#REF!</definedName>
    <definedName name="c_33">#REF!</definedName>
    <definedName name="c_34">#REF!</definedName>
    <definedName name="c_41">#REF!</definedName>
    <definedName name="c_42">#REF!</definedName>
    <definedName name="c_51">#REF!</definedName>
    <definedName name="c_52">#REF!</definedName>
    <definedName name="c_71">#REF!</definedName>
    <definedName name="c_72">#REF!</definedName>
    <definedName name="c_81">#REF!</definedName>
    <definedName name="c_82">#REF!</definedName>
    <definedName name="c_83">#REF!</definedName>
    <definedName name="c_83\">#REF!</definedName>
    <definedName name="c_91">#REF!</definedName>
    <definedName name="c_92">#REF!</definedName>
    <definedName name="c_93">#REF!</definedName>
    <definedName name="c_94">#REF!</definedName>
    <definedName name="c_95">#REF!</definedName>
    <definedName name="c_96">#REF!</definedName>
    <definedName name="c_97">#REF!</definedName>
    <definedName name="C_BK">#REF!</definedName>
    <definedName name="C_DP">#REF!</definedName>
    <definedName name="C_EX">#REF!</definedName>
    <definedName name="C_HC">#REF!</definedName>
    <definedName name="C¨ª￠?UAI￠?ⓒªAⓒ￢AI">[33]주관사업!#REF!</definedName>
    <definedName name="C0NC212">#REF!</definedName>
    <definedName name="C15.1A3" localSheetId="26">#REF!</definedName>
    <definedName name="C15.1A3">#REF!</definedName>
    <definedName name="c17.10" localSheetId="26">#REF!</definedName>
    <definedName name="c17.10">#REF!</definedName>
    <definedName name="C17.15A" localSheetId="26">#REF!</definedName>
    <definedName name="C17.15A">#REF!</definedName>
    <definedName name="C17.20B" localSheetId="26">#REF!</definedName>
    <definedName name="C17.20B">#REF!</definedName>
    <definedName name="C30.3A" localSheetId="26">#REF!</definedName>
    <definedName name="C30.3A">#REF!</definedName>
    <definedName name="C5.15C" localSheetId="26">#REF!</definedName>
    <definedName name="C5.15C">#REF!</definedName>
    <definedName name="C5.2B" localSheetId="26">#REF!</definedName>
    <definedName name="C5.2B">#REF!</definedName>
    <definedName name="CA">#N/A</definedName>
    <definedName name="ÇÃ">#N/A</definedName>
    <definedName name="Cab_size">#REF!</definedName>
    <definedName name="cad">#REF!</definedName>
    <definedName name="cal">#REF!</definedName>
    <definedName name="CalcAgencyPrice">#REF!</definedName>
    <definedName name="CAR." localSheetId="26">#REF!</definedName>
    <definedName name="CAR.">#REF!</definedName>
    <definedName name="CAR.1" localSheetId="26">#REF!</definedName>
    <definedName name="CAR.1">#REF!</definedName>
    <definedName name="CAR.S" localSheetId="26">#REF!</definedName>
    <definedName name="CAR.S">#REF!</definedName>
    <definedName name="car_park_cash_flow">#REF!</definedName>
    <definedName name="CAS" localSheetId="26">#REF!</definedName>
    <definedName name="CAS">#REF!</definedName>
    <definedName name="CASE" hidden="1">#REF!</definedName>
    <definedName name="cash">#REF!</definedName>
    <definedName name="cashfl" localSheetId="39" hidden="1">{#N/A,#N/A,TRUE,"Cover";#N/A,#N/A,TRUE,"Conts";#N/A,#N/A,TRUE,"VOS";#N/A,#N/A,TRUE,"Warrington";#N/A,#N/A,TRUE,"Widnes"}</definedName>
    <definedName name="cashfl" localSheetId="36" hidden="1">{#N/A,#N/A,TRUE,"Cover";#N/A,#N/A,TRUE,"Conts";#N/A,#N/A,TRUE,"VOS";#N/A,#N/A,TRUE,"Warrington";#N/A,#N/A,TRUE,"Widnes"}</definedName>
    <definedName name="cashfl" localSheetId="34" hidden="1">{#N/A,#N/A,TRUE,"Cover";#N/A,#N/A,TRUE,"Conts";#N/A,#N/A,TRUE,"VOS";#N/A,#N/A,TRUE,"Warrington";#N/A,#N/A,TRUE,"Widnes"}</definedName>
    <definedName name="cashfl" localSheetId="40" hidden="1">{#N/A,#N/A,TRUE,"Cover";#N/A,#N/A,TRUE,"Conts";#N/A,#N/A,TRUE,"VOS";#N/A,#N/A,TRUE,"Warrington";#N/A,#N/A,TRUE,"Widnes"}</definedName>
    <definedName name="cashfl" localSheetId="37" hidden="1">{#N/A,#N/A,TRUE,"Cover";#N/A,#N/A,TRUE,"Conts";#N/A,#N/A,TRUE,"VOS";#N/A,#N/A,TRUE,"Warrington";#N/A,#N/A,TRUE,"Widnes"}</definedName>
    <definedName name="cashfl" localSheetId="41" hidden="1">{#N/A,#N/A,TRUE,"Cover";#N/A,#N/A,TRUE,"Conts";#N/A,#N/A,TRUE,"VOS";#N/A,#N/A,TRUE,"Warrington";#N/A,#N/A,TRUE,"Widnes"}</definedName>
    <definedName name="cashfl" localSheetId="38" hidden="1">{#N/A,#N/A,TRUE,"Cover";#N/A,#N/A,TRUE,"Conts";#N/A,#N/A,TRUE,"VOS";#N/A,#N/A,TRUE,"Warrington";#N/A,#N/A,TRUE,"Widnes"}</definedName>
    <definedName name="cashfl" localSheetId="32" hidden="1">{#N/A,#N/A,TRUE,"Cover";#N/A,#N/A,TRUE,"Conts";#N/A,#N/A,TRUE,"VOS";#N/A,#N/A,TRUE,"Warrington";#N/A,#N/A,TRUE,"Widnes"}</definedName>
    <definedName name="cashfl" localSheetId="13" hidden="1">{#N/A,#N/A,TRUE,"Cover";#N/A,#N/A,TRUE,"Conts";#N/A,#N/A,TRUE,"VOS";#N/A,#N/A,TRUE,"Warrington";#N/A,#N/A,TRUE,"Widnes"}</definedName>
    <definedName name="cashfl" localSheetId="27" hidden="1">{#N/A,#N/A,TRUE,"Cover";#N/A,#N/A,TRUE,"Conts";#N/A,#N/A,TRUE,"VOS";#N/A,#N/A,TRUE,"Warrington";#N/A,#N/A,TRUE,"Widnes"}</definedName>
    <definedName name="cashfl" localSheetId="25" hidden="1">{#N/A,#N/A,TRUE,"Cover";#N/A,#N/A,TRUE,"Conts";#N/A,#N/A,TRUE,"VOS";#N/A,#N/A,TRUE,"Warrington";#N/A,#N/A,TRUE,"Widnes"}</definedName>
    <definedName name="cashfl" localSheetId="24" hidden="1">{#N/A,#N/A,TRUE,"Cover";#N/A,#N/A,TRUE,"Conts";#N/A,#N/A,TRUE,"VOS";#N/A,#N/A,TRUE,"Warrington";#N/A,#N/A,TRUE,"Widnes"}</definedName>
    <definedName name="cashfl" localSheetId="26" hidden="1">{#N/A,#N/A,TRUE,"Cover";#N/A,#N/A,TRUE,"Conts";#N/A,#N/A,TRUE,"VOS";#N/A,#N/A,TRUE,"Warrington";#N/A,#N/A,TRUE,"Widnes"}</definedName>
    <definedName name="cashfl" hidden="1">{#N/A,#N/A,TRUE,"Cover";#N/A,#N/A,TRUE,"Conts";#N/A,#N/A,TRUE,"VOS";#N/A,#N/A,TRUE,"Warrington";#N/A,#N/A,TRUE,"Widnes"}</definedName>
    <definedName name="CatEyes">#REF!</definedName>
    <definedName name="CATH">#REF!</definedName>
    <definedName name="CATIN">#N/A</definedName>
    <definedName name="CATJYOU">#N/A</definedName>
    <definedName name="CATREC">#N/A</definedName>
    <definedName name="CATSYU">#N/A</definedName>
    <definedName name="CBN" localSheetId="26">#REF!</definedName>
    <definedName name="CBN">#REF!</definedName>
    <definedName name="CC" localSheetId="26">#REF!</definedName>
    <definedName name="CC">#REF!</definedName>
    <definedName name="CCC">#REF!</definedName>
    <definedName name="ccem">#REF!</definedName>
    <definedName name="CCR" localSheetId="39" hidden="1">{#N/A,#N/A,TRUE,"Cover";#N/A,#N/A,TRUE,"Conts";#N/A,#N/A,TRUE,"VOS";#N/A,#N/A,TRUE,"Warrington";#N/A,#N/A,TRUE,"Widnes"}</definedName>
    <definedName name="CCR" localSheetId="36" hidden="1">{#N/A,#N/A,TRUE,"Cover";#N/A,#N/A,TRUE,"Conts";#N/A,#N/A,TRUE,"VOS";#N/A,#N/A,TRUE,"Warrington";#N/A,#N/A,TRUE,"Widnes"}</definedName>
    <definedName name="CCR" localSheetId="34" hidden="1">{#N/A,#N/A,TRUE,"Cover";#N/A,#N/A,TRUE,"Conts";#N/A,#N/A,TRUE,"VOS";#N/A,#N/A,TRUE,"Warrington";#N/A,#N/A,TRUE,"Widnes"}</definedName>
    <definedName name="CCR" localSheetId="40" hidden="1">{#N/A,#N/A,TRUE,"Cover";#N/A,#N/A,TRUE,"Conts";#N/A,#N/A,TRUE,"VOS";#N/A,#N/A,TRUE,"Warrington";#N/A,#N/A,TRUE,"Widnes"}</definedName>
    <definedName name="CCR" localSheetId="37" hidden="1">{#N/A,#N/A,TRUE,"Cover";#N/A,#N/A,TRUE,"Conts";#N/A,#N/A,TRUE,"VOS";#N/A,#N/A,TRUE,"Warrington";#N/A,#N/A,TRUE,"Widnes"}</definedName>
    <definedName name="CCR" localSheetId="41" hidden="1">{#N/A,#N/A,TRUE,"Cover";#N/A,#N/A,TRUE,"Conts";#N/A,#N/A,TRUE,"VOS";#N/A,#N/A,TRUE,"Warrington";#N/A,#N/A,TRUE,"Widnes"}</definedName>
    <definedName name="CCR" localSheetId="38" hidden="1">{#N/A,#N/A,TRUE,"Cover";#N/A,#N/A,TRUE,"Conts";#N/A,#N/A,TRUE,"VOS";#N/A,#N/A,TRUE,"Warrington";#N/A,#N/A,TRUE,"Widnes"}</definedName>
    <definedName name="CCR" localSheetId="32" hidden="1">{#N/A,#N/A,TRUE,"Cover";#N/A,#N/A,TRUE,"Conts";#N/A,#N/A,TRUE,"VOS";#N/A,#N/A,TRUE,"Warrington";#N/A,#N/A,TRUE,"Widnes"}</definedName>
    <definedName name="CCR" localSheetId="13" hidden="1">{#N/A,#N/A,TRUE,"Cover";#N/A,#N/A,TRUE,"Conts";#N/A,#N/A,TRUE,"VOS";#N/A,#N/A,TRUE,"Warrington";#N/A,#N/A,TRUE,"Widnes"}</definedName>
    <definedName name="CCR" localSheetId="27" hidden="1">{#N/A,#N/A,TRUE,"Cover";#N/A,#N/A,TRUE,"Conts";#N/A,#N/A,TRUE,"VOS";#N/A,#N/A,TRUE,"Warrington";#N/A,#N/A,TRUE,"Widnes"}</definedName>
    <definedName name="CCR" localSheetId="25" hidden="1">{#N/A,#N/A,TRUE,"Cover";#N/A,#N/A,TRUE,"Conts";#N/A,#N/A,TRUE,"VOS";#N/A,#N/A,TRUE,"Warrington";#N/A,#N/A,TRUE,"Widnes"}</definedName>
    <definedName name="CCR" localSheetId="24" hidden="1">{#N/A,#N/A,TRUE,"Cover";#N/A,#N/A,TRUE,"Conts";#N/A,#N/A,TRUE,"VOS";#N/A,#N/A,TRUE,"Warrington";#N/A,#N/A,TRUE,"Widnes"}</definedName>
    <definedName name="CCR" localSheetId="26" hidden="1">{#N/A,#N/A,TRUE,"Cover";#N/A,#N/A,TRUE,"Conts";#N/A,#N/A,TRUE,"VOS";#N/A,#N/A,TRUE,"Warrington";#N/A,#N/A,TRUE,"Widnes"}</definedName>
    <definedName name="CCR" hidden="1">{#N/A,#N/A,TRUE,"Cover";#N/A,#N/A,TRUE,"Conts";#N/A,#N/A,TRUE,"VOS";#N/A,#N/A,TRUE,"Warrington";#N/A,#N/A,TRUE,"Widnes"}</definedName>
    <definedName name="ccru">#REF!</definedName>
    <definedName name="cctv_2017">#REF!</definedName>
    <definedName name="cd">#REF!</definedName>
    <definedName name="CEILING__FINISHES">#REF!</definedName>
    <definedName name="CEILING_FINISHES">#REF!</definedName>
    <definedName name="cellper">#REF!</definedName>
    <definedName name="CEM" localSheetId="26">#REF!</definedName>
    <definedName name="CEM">#REF!</definedName>
    <definedName name="cement" localSheetId="42">#REF!</definedName>
    <definedName name="cement" localSheetId="29">#REF!</definedName>
    <definedName name="cement" localSheetId="39">#REF!</definedName>
    <definedName name="cement" localSheetId="36">#REF!</definedName>
    <definedName name="cement" localSheetId="35">#REF!</definedName>
    <definedName name="cement" localSheetId="34">#REF!</definedName>
    <definedName name="cement" localSheetId="40">#REF!</definedName>
    <definedName name="cement" localSheetId="37">#REF!</definedName>
    <definedName name="cement" localSheetId="41">#REF!</definedName>
    <definedName name="cement" localSheetId="38">#REF!</definedName>
    <definedName name="cement" localSheetId="56">#REF!</definedName>
    <definedName name="cement" localSheetId="32">#REF!</definedName>
    <definedName name="cement" localSheetId="45">#REF!</definedName>
    <definedName name="cement">#REF!</definedName>
    <definedName name="Cemwent" localSheetId="42">#REF!</definedName>
    <definedName name="Cemwent" localSheetId="29">#REF!</definedName>
    <definedName name="Cemwent" localSheetId="39">#REF!</definedName>
    <definedName name="Cemwent" localSheetId="36">#REF!</definedName>
    <definedName name="Cemwent" localSheetId="35">#REF!</definedName>
    <definedName name="Cemwent" localSheetId="34">#REF!</definedName>
    <definedName name="Cemwent" localSheetId="40">#REF!</definedName>
    <definedName name="Cemwent" localSheetId="37">#REF!</definedName>
    <definedName name="Cemwent" localSheetId="41">#REF!</definedName>
    <definedName name="Cemwent" localSheetId="38">#REF!</definedName>
    <definedName name="Cemwent" localSheetId="56">#REF!</definedName>
    <definedName name="Cemwent" localSheetId="32">#REF!</definedName>
    <definedName name="Cemwent" localSheetId="45">#REF!</definedName>
    <definedName name="Cemwent">#REF!</definedName>
    <definedName name="CFS" localSheetId="39" hidden="1">{#N/A,#N/A,TRUE,"Cover";#N/A,#N/A,TRUE,"Conts";#N/A,#N/A,TRUE,"VOS";#N/A,#N/A,TRUE,"Warrington";#N/A,#N/A,TRUE,"Widnes"}</definedName>
    <definedName name="CFS" localSheetId="36" hidden="1">{#N/A,#N/A,TRUE,"Cover";#N/A,#N/A,TRUE,"Conts";#N/A,#N/A,TRUE,"VOS";#N/A,#N/A,TRUE,"Warrington";#N/A,#N/A,TRUE,"Widnes"}</definedName>
    <definedName name="CFS" localSheetId="34" hidden="1">{#N/A,#N/A,TRUE,"Cover";#N/A,#N/A,TRUE,"Conts";#N/A,#N/A,TRUE,"VOS";#N/A,#N/A,TRUE,"Warrington";#N/A,#N/A,TRUE,"Widnes"}</definedName>
    <definedName name="CFS" localSheetId="40" hidden="1">{#N/A,#N/A,TRUE,"Cover";#N/A,#N/A,TRUE,"Conts";#N/A,#N/A,TRUE,"VOS";#N/A,#N/A,TRUE,"Warrington";#N/A,#N/A,TRUE,"Widnes"}</definedName>
    <definedName name="CFS" localSheetId="37" hidden="1">{#N/A,#N/A,TRUE,"Cover";#N/A,#N/A,TRUE,"Conts";#N/A,#N/A,TRUE,"VOS";#N/A,#N/A,TRUE,"Warrington";#N/A,#N/A,TRUE,"Widnes"}</definedName>
    <definedName name="CFS" localSheetId="41" hidden="1">{#N/A,#N/A,TRUE,"Cover";#N/A,#N/A,TRUE,"Conts";#N/A,#N/A,TRUE,"VOS";#N/A,#N/A,TRUE,"Warrington";#N/A,#N/A,TRUE,"Widnes"}</definedName>
    <definedName name="CFS" localSheetId="38" hidden="1">{#N/A,#N/A,TRUE,"Cover";#N/A,#N/A,TRUE,"Conts";#N/A,#N/A,TRUE,"VOS";#N/A,#N/A,TRUE,"Warrington";#N/A,#N/A,TRUE,"Widnes"}</definedName>
    <definedName name="CFS" localSheetId="32" hidden="1">{#N/A,#N/A,TRUE,"Cover";#N/A,#N/A,TRUE,"Conts";#N/A,#N/A,TRUE,"VOS";#N/A,#N/A,TRUE,"Warrington";#N/A,#N/A,TRUE,"Widnes"}</definedName>
    <definedName name="CFS" localSheetId="13" hidden="1">{#N/A,#N/A,TRUE,"Cover";#N/A,#N/A,TRUE,"Conts";#N/A,#N/A,TRUE,"VOS";#N/A,#N/A,TRUE,"Warrington";#N/A,#N/A,TRUE,"Widnes"}</definedName>
    <definedName name="CFS" localSheetId="27" hidden="1">{#N/A,#N/A,TRUE,"Cover";#N/A,#N/A,TRUE,"Conts";#N/A,#N/A,TRUE,"VOS";#N/A,#N/A,TRUE,"Warrington";#N/A,#N/A,TRUE,"Widnes"}</definedName>
    <definedName name="CFS" localSheetId="25" hidden="1">{#N/A,#N/A,TRUE,"Cover";#N/A,#N/A,TRUE,"Conts";#N/A,#N/A,TRUE,"VOS";#N/A,#N/A,TRUE,"Warrington";#N/A,#N/A,TRUE,"Widnes"}</definedName>
    <definedName name="CFS" localSheetId="24" hidden="1">{#N/A,#N/A,TRUE,"Cover";#N/A,#N/A,TRUE,"Conts";#N/A,#N/A,TRUE,"VOS";#N/A,#N/A,TRUE,"Warrington";#N/A,#N/A,TRUE,"Widnes"}</definedName>
    <definedName name="CFS" localSheetId="26" hidden="1">{#N/A,#N/A,TRUE,"Cover";#N/A,#N/A,TRUE,"Conts";#N/A,#N/A,TRUE,"VOS";#N/A,#N/A,TRUE,"Warrington";#N/A,#N/A,TRUE,"Widnes"}</definedName>
    <definedName name="CFS" hidden="1">{#N/A,#N/A,TRUE,"Cover";#N/A,#N/A,TRUE,"Conts";#N/A,#N/A,TRUE,"VOS";#N/A,#N/A,TRUE,"Warrington";#N/A,#N/A,TRUE,"Widnes"}</definedName>
    <definedName name="CGI" localSheetId="42">#REF!</definedName>
    <definedName name="CGI" localSheetId="29">#REF!</definedName>
    <definedName name="CGI" localSheetId="39">#REF!</definedName>
    <definedName name="CGI" localSheetId="36">#REF!</definedName>
    <definedName name="CGI" localSheetId="35">#REF!</definedName>
    <definedName name="CGI" localSheetId="34">#REF!</definedName>
    <definedName name="CGI" localSheetId="40">#REF!</definedName>
    <definedName name="CGI" localSheetId="37">#REF!</definedName>
    <definedName name="CGI" localSheetId="41">#REF!</definedName>
    <definedName name="CGI" localSheetId="38">#REF!</definedName>
    <definedName name="CGI" localSheetId="56">#REF!</definedName>
    <definedName name="CGI" localSheetId="32">#REF!</definedName>
    <definedName name="CGI" localSheetId="45">#REF!</definedName>
    <definedName name="CGI">#REF!</definedName>
    <definedName name="CHALK" localSheetId="26">#REF!</definedName>
    <definedName name="CHALK">#REF!</definedName>
    <definedName name="chamber" localSheetId="33">#REF!</definedName>
    <definedName name="chamber">'[34]Chambers Backup'!$K$11:$U$16</definedName>
    <definedName name="chaudhry" localSheetId="42" hidden="1">#REF!</definedName>
    <definedName name="chaudhry" localSheetId="29">#REF!</definedName>
    <definedName name="chaudhry" localSheetId="10">#REF!</definedName>
    <definedName name="chaudhry" localSheetId="11">#REF!</definedName>
    <definedName name="chaudhry" localSheetId="39" hidden="1">#REF!</definedName>
    <definedName name="chaudhry" localSheetId="36" hidden="1">#REF!</definedName>
    <definedName name="chaudhry" localSheetId="35" hidden="1">#REF!</definedName>
    <definedName name="chaudhry" localSheetId="34" hidden="1">#REF!</definedName>
    <definedName name="chaudhry" localSheetId="40" hidden="1">#REF!</definedName>
    <definedName name="chaudhry" localSheetId="37" hidden="1">#REF!</definedName>
    <definedName name="chaudhry" localSheetId="41" hidden="1">#REF!</definedName>
    <definedName name="chaudhry" localSheetId="38" hidden="1">#REF!</definedName>
    <definedName name="chaudhry" localSheetId="56">#REF!</definedName>
    <definedName name="chaudhry" localSheetId="32">#REF!</definedName>
    <definedName name="chaudhry" localSheetId="45" hidden="1">#REF!</definedName>
    <definedName name="chaudhry" localSheetId="12">#REF!</definedName>
    <definedName name="chaudhry" localSheetId="13">#REF!</definedName>
    <definedName name="chaudhry" localSheetId="9">#REF!</definedName>
    <definedName name="chaudhry" localSheetId="7">#REF!</definedName>
    <definedName name="chaudhry" localSheetId="24">#REF!</definedName>
    <definedName name="chaudhry" localSheetId="23">#REF!</definedName>
    <definedName name="chaudhry" localSheetId="15">#REF!</definedName>
    <definedName name="chaudhry" localSheetId="14">#REF!</definedName>
    <definedName name="chaudhry">#REF!</definedName>
    <definedName name="chem">0.6</definedName>
    <definedName name="chi">#REF!</definedName>
    <definedName name="CHI.M" localSheetId="26">#REF!</definedName>
    <definedName name="CHI.M">#REF!</definedName>
    <definedName name="CHW">#REF!</definedName>
    <definedName name="CI.C24" localSheetId="26">#REF!</definedName>
    <definedName name="CI.C24">#REF!</definedName>
    <definedName name="CI.CF.AS" localSheetId="26">#REF!</definedName>
    <definedName name="CI.CF.AS">#REF!</definedName>
    <definedName name="CI.F" localSheetId="26">#REF!</definedName>
    <definedName name="CI.F">#REF!</definedName>
    <definedName name="CI.FR" localSheetId="26">#REF!</definedName>
    <definedName name="CI.FR">#REF!</definedName>
    <definedName name="CI.FT100" localSheetId="26">#REF!</definedName>
    <definedName name="CI.FT100">#REF!</definedName>
    <definedName name="CI.FT50" localSheetId="26">#REF!</definedName>
    <definedName name="CI.FT50">#REF!</definedName>
    <definedName name="CI.G" localSheetId="26">#REF!</definedName>
    <definedName name="CI.G">#REF!</definedName>
    <definedName name="CI.P100" localSheetId="26">#REF!</definedName>
    <definedName name="CI.P100">#REF!</definedName>
    <definedName name="CI.P50" localSheetId="26">#REF!</definedName>
    <definedName name="CI.P50">#REF!</definedName>
    <definedName name="CI.P80" localSheetId="26">#REF!</definedName>
    <definedName name="CI.P80">#REF!</definedName>
    <definedName name="CI.PS50" localSheetId="26">#REF!</definedName>
    <definedName name="CI.PS50">#REF!</definedName>
    <definedName name="CI.PT4" localSheetId="26">#REF!</definedName>
    <definedName name="CI.PT4">#REF!</definedName>
    <definedName name="CI.S" localSheetId="26">#REF!</definedName>
    <definedName name="CI.S">#REF!</definedName>
    <definedName name="circu1">#REF!</definedName>
    <definedName name="circu2">#REF!</definedName>
    <definedName name="City">#REF!</definedName>
    <definedName name="city1area">#REF!</definedName>
    <definedName name="civil" hidden="1">#REF!</definedName>
    <definedName name="CK.S12" localSheetId="26">#REF!</definedName>
    <definedName name="CK.S12">#REF!</definedName>
    <definedName name="CL.S" localSheetId="26">#REF!</definedName>
    <definedName name="CL.S">#REF!</definedName>
    <definedName name="CLAM" localSheetId="26">#REF!</definedName>
    <definedName name="CLAM">#REF!</definedName>
    <definedName name="Classification">#REF!</definedName>
    <definedName name="ClearingAndGrubbing">#REF!</definedName>
    <definedName name="clength">#REF!</definedName>
    <definedName name="CLIENT">#REF!</definedName>
    <definedName name="cloth">#REF!</definedName>
    <definedName name="Clt_score">#REF!</definedName>
    <definedName name="CM.5" localSheetId="26">#REF!</definedName>
    <definedName name="CM.5">#REF!</definedName>
    <definedName name="CO.W" localSheetId="26">#REF!</definedName>
    <definedName name="CO.W">#REF!</definedName>
    <definedName name="CØ¿UAI¿øAßAI">[33]주관사업!#REF!</definedName>
    <definedName name="COA_11">'[35]COA-17'!#REF!</definedName>
    <definedName name="COA_12">'[35]COA-17'!#REF!</definedName>
    <definedName name="COA_13">'[35]COA-17'!#REF!</definedName>
    <definedName name="COA_14">'[35]COA-17'!#REF!</definedName>
    <definedName name="COA_15">'[35]COA-17'!#REF!</definedName>
    <definedName name="COA_16">'[35]COA-17'!#REF!</definedName>
    <definedName name="COA_17">'[35]COA-17'!#REF!</definedName>
    <definedName name="COA_18">'[35]COA-17'!#REF!</definedName>
    <definedName name="COA_19">'[35]COA-17'!#REF!</definedName>
    <definedName name="COA_51">#REF!</definedName>
    <definedName name="COA_52">#REF!</definedName>
    <definedName name="COA_53">#REF!</definedName>
    <definedName name="COA_54">#REF!</definedName>
    <definedName name="COA_55">#REF!</definedName>
    <definedName name="COA_60">#REF!</definedName>
    <definedName name="COA_70">#REF!</definedName>
    <definedName name="COA_80">#REF!</definedName>
    <definedName name="COA_90">#REF!</definedName>
    <definedName name="COA50A">#REF!</definedName>
    <definedName name="COA50B">#REF!</definedName>
    <definedName name="COAT">#REF!</definedName>
    <definedName name="cocnlen1">#REF!</definedName>
    <definedName name="Code">#REF!</definedName>
    <definedName name="ⓒoe¨￢Iⓒø¡i￠?¨￡">[17]주관사업!#REF!</definedName>
    <definedName name="COH" localSheetId="26">#REF!</definedName>
    <definedName name="COH">#REF!</definedName>
    <definedName name="Col_Sched">#REF!</definedName>
    <definedName name="colarea">#REF!</definedName>
    <definedName name="Columns">#REF!</definedName>
    <definedName name="Commission">#REF!</definedName>
    <definedName name="COMMUNICATION__INSTALLATIONS">#REF!</definedName>
    <definedName name="Comp_ME">#REF!</definedName>
    <definedName name="Company">#REF!</definedName>
    <definedName name="compiercircu">#REF!</definedName>
    <definedName name="compierstri">#REF!</definedName>
    <definedName name="compiersufare">#REF!</definedName>
    <definedName name="compiertopare">#REF!</definedName>
    <definedName name="compiervol">#REF!</definedName>
    <definedName name="completion_date">#REF!</definedName>
    <definedName name="CON" localSheetId="39" hidden="1">{#N/A,#N/A,TRUE,"Cover";#N/A,#N/A,TRUE,"Conts";#N/A,#N/A,TRUE,"VOS";#N/A,#N/A,TRUE,"Warrington";#N/A,#N/A,TRUE,"Widnes"}</definedName>
    <definedName name="CON" localSheetId="36" hidden="1">{#N/A,#N/A,TRUE,"Cover";#N/A,#N/A,TRUE,"Conts";#N/A,#N/A,TRUE,"VOS";#N/A,#N/A,TRUE,"Warrington";#N/A,#N/A,TRUE,"Widnes"}</definedName>
    <definedName name="CON" localSheetId="34" hidden="1">{#N/A,#N/A,TRUE,"Cover";#N/A,#N/A,TRUE,"Conts";#N/A,#N/A,TRUE,"VOS";#N/A,#N/A,TRUE,"Warrington";#N/A,#N/A,TRUE,"Widnes"}</definedName>
    <definedName name="CON" localSheetId="40" hidden="1">{#N/A,#N/A,TRUE,"Cover";#N/A,#N/A,TRUE,"Conts";#N/A,#N/A,TRUE,"VOS";#N/A,#N/A,TRUE,"Warrington";#N/A,#N/A,TRUE,"Widnes"}</definedName>
    <definedName name="CON" localSheetId="37" hidden="1">{#N/A,#N/A,TRUE,"Cover";#N/A,#N/A,TRUE,"Conts";#N/A,#N/A,TRUE,"VOS";#N/A,#N/A,TRUE,"Warrington";#N/A,#N/A,TRUE,"Widnes"}</definedName>
    <definedName name="CON" localSheetId="41" hidden="1">{#N/A,#N/A,TRUE,"Cover";#N/A,#N/A,TRUE,"Conts";#N/A,#N/A,TRUE,"VOS";#N/A,#N/A,TRUE,"Warrington";#N/A,#N/A,TRUE,"Widnes"}</definedName>
    <definedName name="CON" localSheetId="38" hidden="1">{#N/A,#N/A,TRUE,"Cover";#N/A,#N/A,TRUE,"Conts";#N/A,#N/A,TRUE,"VOS";#N/A,#N/A,TRUE,"Warrington";#N/A,#N/A,TRUE,"Widnes"}</definedName>
    <definedName name="CON" localSheetId="32" hidden="1">{#N/A,#N/A,TRUE,"Cover";#N/A,#N/A,TRUE,"Conts";#N/A,#N/A,TRUE,"VOS";#N/A,#N/A,TRUE,"Warrington";#N/A,#N/A,TRUE,"Widnes"}</definedName>
    <definedName name="CON" localSheetId="13" hidden="1">{#N/A,#N/A,TRUE,"Cover";#N/A,#N/A,TRUE,"Conts";#N/A,#N/A,TRUE,"VOS";#N/A,#N/A,TRUE,"Warrington";#N/A,#N/A,TRUE,"Widnes"}</definedName>
    <definedName name="CON" localSheetId="27" hidden="1">{#N/A,#N/A,TRUE,"Cover";#N/A,#N/A,TRUE,"Conts";#N/A,#N/A,TRUE,"VOS";#N/A,#N/A,TRUE,"Warrington";#N/A,#N/A,TRUE,"Widnes"}</definedName>
    <definedName name="CON" localSheetId="25" hidden="1">{#N/A,#N/A,TRUE,"Cover";#N/A,#N/A,TRUE,"Conts";#N/A,#N/A,TRUE,"VOS";#N/A,#N/A,TRUE,"Warrington";#N/A,#N/A,TRUE,"Widnes"}</definedName>
    <definedName name="CON" localSheetId="24" hidden="1">{#N/A,#N/A,TRUE,"Cover";#N/A,#N/A,TRUE,"Conts";#N/A,#N/A,TRUE,"VOS";#N/A,#N/A,TRUE,"Warrington";#N/A,#N/A,TRUE,"Widnes"}</definedName>
    <definedName name="CON" localSheetId="26" hidden="1">{#N/A,#N/A,TRUE,"Cover";#N/A,#N/A,TRUE,"Conts";#N/A,#N/A,TRUE,"VOS";#N/A,#N/A,TRUE,"Warrington";#N/A,#N/A,TRUE,"Widnes"}</definedName>
    <definedName name="CON" hidden="1">{#N/A,#N/A,TRUE,"Cover";#N/A,#N/A,TRUE,"Conts";#N/A,#N/A,TRUE,"VOS";#N/A,#N/A,TRUE,"Warrington";#N/A,#N/A,TRUE,"Widnes"}</definedName>
    <definedName name="CONC">#REF!</definedName>
    <definedName name="conc2">#REF!</definedName>
    <definedName name="CONC21">#REF!</definedName>
    <definedName name="CONC211">#REF!</definedName>
    <definedName name="CONC231">#REF!</definedName>
    <definedName name="CONC232">#REF!</definedName>
    <definedName name="concabt">#REF!</definedName>
    <definedName name="conclen3">#REF!</definedName>
    <definedName name="CONCOURSE" localSheetId="39" hidden="1">{#N/A,#N/A,TRUE,"Cover";#N/A,#N/A,TRUE,"Conts";#N/A,#N/A,TRUE,"VOS";#N/A,#N/A,TRUE,"Warrington";#N/A,#N/A,TRUE,"Widnes"}</definedName>
    <definedName name="CONCOURSE" localSheetId="36" hidden="1">{#N/A,#N/A,TRUE,"Cover";#N/A,#N/A,TRUE,"Conts";#N/A,#N/A,TRUE,"VOS";#N/A,#N/A,TRUE,"Warrington";#N/A,#N/A,TRUE,"Widnes"}</definedName>
    <definedName name="CONCOURSE" localSheetId="34" hidden="1">{#N/A,#N/A,TRUE,"Cover";#N/A,#N/A,TRUE,"Conts";#N/A,#N/A,TRUE,"VOS";#N/A,#N/A,TRUE,"Warrington";#N/A,#N/A,TRUE,"Widnes"}</definedName>
    <definedName name="CONCOURSE" localSheetId="40" hidden="1">{#N/A,#N/A,TRUE,"Cover";#N/A,#N/A,TRUE,"Conts";#N/A,#N/A,TRUE,"VOS";#N/A,#N/A,TRUE,"Warrington";#N/A,#N/A,TRUE,"Widnes"}</definedName>
    <definedName name="CONCOURSE" localSheetId="37" hidden="1">{#N/A,#N/A,TRUE,"Cover";#N/A,#N/A,TRUE,"Conts";#N/A,#N/A,TRUE,"VOS";#N/A,#N/A,TRUE,"Warrington";#N/A,#N/A,TRUE,"Widnes"}</definedName>
    <definedName name="CONCOURSE" localSheetId="41" hidden="1">{#N/A,#N/A,TRUE,"Cover";#N/A,#N/A,TRUE,"Conts";#N/A,#N/A,TRUE,"VOS";#N/A,#N/A,TRUE,"Warrington";#N/A,#N/A,TRUE,"Widnes"}</definedName>
    <definedName name="CONCOURSE" localSheetId="38" hidden="1">{#N/A,#N/A,TRUE,"Cover";#N/A,#N/A,TRUE,"Conts";#N/A,#N/A,TRUE,"VOS";#N/A,#N/A,TRUE,"Warrington";#N/A,#N/A,TRUE,"Widnes"}</definedName>
    <definedName name="CONCOURSE" localSheetId="32" hidden="1">{#N/A,#N/A,TRUE,"Cover";#N/A,#N/A,TRUE,"Conts";#N/A,#N/A,TRUE,"VOS";#N/A,#N/A,TRUE,"Warrington";#N/A,#N/A,TRUE,"Widnes"}</definedName>
    <definedName name="CONCOURSE" localSheetId="13" hidden="1">{#N/A,#N/A,TRUE,"Cover";#N/A,#N/A,TRUE,"Conts";#N/A,#N/A,TRUE,"VOS";#N/A,#N/A,TRUE,"Warrington";#N/A,#N/A,TRUE,"Widnes"}</definedName>
    <definedName name="CONCOURSE" localSheetId="27" hidden="1">{#N/A,#N/A,TRUE,"Cover";#N/A,#N/A,TRUE,"Conts";#N/A,#N/A,TRUE,"VOS";#N/A,#N/A,TRUE,"Warrington";#N/A,#N/A,TRUE,"Widnes"}</definedName>
    <definedName name="CONCOURSE" localSheetId="25" hidden="1">{#N/A,#N/A,TRUE,"Cover";#N/A,#N/A,TRUE,"Conts";#N/A,#N/A,TRUE,"VOS";#N/A,#N/A,TRUE,"Warrington";#N/A,#N/A,TRUE,"Widnes"}</definedName>
    <definedName name="CONCOURSE" localSheetId="24" hidden="1">{#N/A,#N/A,TRUE,"Cover";#N/A,#N/A,TRUE,"Conts";#N/A,#N/A,TRUE,"VOS";#N/A,#N/A,TRUE,"Warrington";#N/A,#N/A,TRUE,"Widnes"}</definedName>
    <definedName name="CONCOURSE" localSheetId="26" hidden="1">{#N/A,#N/A,TRUE,"Cover";#N/A,#N/A,TRUE,"Conts";#N/A,#N/A,TRUE,"VOS";#N/A,#N/A,TRUE,"Warrington";#N/A,#N/A,TRUE,"Widnes"}</definedName>
    <definedName name="CONCOURSE" hidden="1">{#N/A,#N/A,TRUE,"Cover";#N/A,#N/A,TRUE,"Conts";#N/A,#N/A,TRUE,"VOS";#N/A,#N/A,TRUE,"Warrington";#N/A,#N/A,TRUE,"Widnes"}</definedName>
    <definedName name="ConcreteClassA">#REF!</definedName>
    <definedName name="cond" localSheetId="39">[0]!CHW</definedName>
    <definedName name="cond" localSheetId="36">[0]!CHW</definedName>
    <definedName name="cond" localSheetId="34">[0]!CHW</definedName>
    <definedName name="cond" localSheetId="40">[0]!CHW</definedName>
    <definedName name="cond" localSheetId="37">[0]!CHW</definedName>
    <definedName name="cond" localSheetId="41">[0]!CHW</definedName>
    <definedName name="cond" localSheetId="38">[0]!CHW</definedName>
    <definedName name="cond" localSheetId="32">[0]!CHW</definedName>
    <definedName name="cond" localSheetId="13">[0]!CHW</definedName>
    <definedName name="cond" localSheetId="27">[0]!CHW</definedName>
    <definedName name="cond" localSheetId="25">[0]!CHW</definedName>
    <definedName name="cond" localSheetId="24">[0]!CHW</definedName>
    <definedName name="cond">[0]!CHW</definedName>
    <definedName name="conditions">#REF!</definedName>
    <definedName name="conhl">#REF!</definedName>
    <definedName name="consl">#REF!</definedName>
    <definedName name="construction_">#REF!</definedName>
    <definedName name="CONSUM">#REF!</definedName>
    <definedName name="CONT">#REF!</definedName>
    <definedName name="CONTACT_MODEL">#REF!</definedName>
    <definedName name="Contact_Prof">0.12</definedName>
    <definedName name="contactSignal">#REF!,#REF!</definedName>
    <definedName name="Contract_sum1">#REF!</definedName>
    <definedName name="CONTROL">#REF!</definedName>
    <definedName name="COO" localSheetId="26">#REF!</definedName>
    <definedName name="COO">#REF!</definedName>
    <definedName name="Coolie">#REF!</definedName>
    <definedName name="copper">#REF!</definedName>
    <definedName name="copy_this">#REF!</definedName>
    <definedName name="COST">#REF!</definedName>
    <definedName name="COST_RANGE">#REF!</definedName>
    <definedName name="cost1">#REF!</definedName>
    <definedName name="COUNT_100_x_50mm_cable_tray_drop_from_roof_level__external_bend__Internal_bend">#REF!</definedName>
    <definedName name="COUNT_1000mm_dia._GRP">#REF!</definedName>
    <definedName name="COUNT_1000mm_high_blockwork">#REF!</definedName>
    <definedName name="COUNT_100A_TPN_Isolator">#REF!</definedName>
    <definedName name="COUNT_100d_Overflow_and_Drain_Pipe">#REF!</definedName>
    <definedName name="COUNT_100mm_thk_blinding">#REF!</definedName>
    <definedName name="COUNT_100x50mm_EEP_Covered_cable_tray">#REF!</definedName>
    <definedName name="COUNT_100x50mm_horizontal_bend">#REF!</definedName>
    <definedName name="COUNT_100x50mm_Tee">#REF!</definedName>
    <definedName name="COUNT_101.10_Solid_floors____mm_thick">#REF!</definedName>
    <definedName name="COUNT_101.25_Steps____mm_deep_treads____mm_high_risers">#REF!</definedName>
    <definedName name="COUNT_102.10_Solid_Slabs___200mm_thick_____m_high_with_formwork">#REF!</definedName>
    <definedName name="COUNT_102.11_Hollow_core__Slabs___265mm_thick_____m_high_with_formwork___Copy">#REF!</definedName>
    <definedName name="COUNT_103.16_Concrete_Parapet_walls___200mm_wide___1_600mm_high">#REF!</definedName>
    <definedName name="COUNT_103.17_Concrete_Parapet_walls___200mm_wide___600mm_high">#REF!</definedName>
    <definedName name="COUNT_103.18_Concrete_Parapet_walls___200mm_wide___500mm_high">#REF!</definedName>
    <definedName name="COUNT_103.19_Concrete_Parapet_walls___200mm_wide___450mm_high">#REF!</definedName>
    <definedName name="COUNT_103.50_2200_x_1200mm_Aluminium_window__WN_02_">#REF!</definedName>
    <definedName name="COUNT_103.50_4000_x_1000mm_Aluminium_window__WN_05_">#REF!</definedName>
    <definedName name="COUNT_103.50_4000_x_800mm_aluminium_window__WN_06_">#REF!</definedName>
    <definedName name="COUNT_103.60_850_x_300mm_aluminium_louvre">#REF!</definedName>
    <definedName name="COUNT_105.40_1000_x_2000mm_Solid_Timber_Door__WD_01_">#REF!</definedName>
    <definedName name="COUNT_105.40_1000_x_2200mm_Galvanised_Steel_Door__MD_03_">#REF!</definedName>
    <definedName name="COUNT_105.40_1000_x_2200mm_Galvanised_Steel_with_core_filled_Door__MD_01_">#REF!</definedName>
    <definedName name="COUNT_105.40_1000_x_2200mm_Solid_Timber_Door__WD_01___WIDER_">#REF!</definedName>
    <definedName name="COUNT_105.40_1100_x_2200mm_Galvanised_steel_with_Fire_insulation_core__MD_03_">#REF!</definedName>
    <definedName name="COUNT_105.40_1400_x_2200mm_Galvanised_steel_2_unequal_leaf__MD_04_">#REF!</definedName>
    <definedName name="COUNT_105.40_1400_x_2200mm_Galvanised_Steel_Door__MD_04_">#REF!</definedName>
    <definedName name="COUNT_105.40_2000_x_3000mm_Solid_Timber_Door__WD_02_">#REF!</definedName>
    <definedName name="COUNT_105.40_2100_x_2200mm_Galvanised_Steel_door__MD_04_">#REF!</definedName>
    <definedName name="COUNT_105.40_2100_x_2200mm_Galvanised_steel_door_with_steel_frame">#REF!</definedName>
    <definedName name="COUNT_105.40_800_x_2200mm_Galvanised_steel_with_fire_insulation_core__MD_03_">#REF!</definedName>
    <definedName name="COUNT_1100mm_High_x_250mm_Thick_wall">#REF!</definedName>
    <definedName name="COUNT_110d_Rain_water_pipe_at_under_ground">#REF!</definedName>
    <definedName name="COUNT_110d_Rain_Water_Pipe_Below_Slab">#REF!</definedName>
    <definedName name="COUNT_110d_Rain_Water_Pipe_drop_to_Low_Level__6500mm_">#REF!</definedName>
    <definedName name="COUNT_110d_Rain_Water_Pipe_From_Above___Below_Slab__3650mm_">#REF!</definedName>
    <definedName name="COUNT_110d_Rain_Water_Pipe_From_Above___Below_Slab__6520mm_">#REF!</definedName>
    <definedName name="COUNT_110d_Soil_Pipe_Below_Slab">#REF!</definedName>
    <definedName name="COUNT_110d_Waste_Pipe__Below_Slab">#REF!</definedName>
    <definedName name="COUNT_110d_Waste_Pipe_From_Above__Below_Slab__3650mm_">#REF!</definedName>
    <definedName name="COUNT_110d_Waste_Pipe_High_Level">#REF!</definedName>
    <definedName name="COUNT_110d_Waste_Pipe_Provision_for_Multimedia_Sand_Filter_Back_Wash">#REF!</definedName>
    <definedName name="COUNT_1200_x_600_Fresh_Air_Louvre_with_Sand_trap__PACU01____Roof_level">#REF!</definedName>
    <definedName name="COUNT_1200_x_600_Fresh_Air_Louvre_with_Sand_trap__PACU02___Roof_level">#REF!</definedName>
    <definedName name="COUNT_1300mm_high_upstand">#REF!</definedName>
    <definedName name="COUNT_13A_Double_switched_socket_outlet">#REF!</definedName>
    <definedName name="COUNT_13A_Single_switched_socket_outlet">#REF!</definedName>
    <definedName name="COUNT_13A_Single_switched_socket_outlet__weather_proof_">#REF!</definedName>
    <definedName name="COUNT_1440d_Potable_Polyethylene_Water_Tank">#REF!</definedName>
    <definedName name="COUNT_150_to_100mm_reducer">#REF!</definedName>
    <definedName name="COUNT_150x50mm_EEP_Covered_cable_tray">#REF!</definedName>
    <definedName name="COUNT_150x50mm_Tee">#REF!</definedName>
    <definedName name="COUNT_15mm_H_pie">#REF!</definedName>
    <definedName name="COUNT_15mm_pipe">#REF!</definedName>
    <definedName name="COUNT_1600mm_thk_base_slab">#REF!</definedName>
    <definedName name="COUNT_160d__Waste_Pipe_Below_Slab">#REF!</definedName>
    <definedName name="COUNT_160d_Rain_Water_Pipe_Under_Ground">#REF!</definedName>
    <definedName name="COUNT_160d_Soil_Pipe_Below_Slab">#REF!</definedName>
    <definedName name="COUNT_160d_Soil_Pipe_Under_Ground">#REF!</definedName>
    <definedName name="COUNT_160d_Waste_Pipe_Below_Slab">#REF!</definedName>
    <definedName name="COUNT_2_layers_x_200mm_diam_pipe_sleeves">#REF!</definedName>
    <definedName name="COUNT_20_diameter__CFP">#REF!</definedName>
    <definedName name="COUNT_200mm_thick_cantilever_slab">#REF!</definedName>
    <definedName name="COUNT_200mm_Toe_wall">#REF!</definedName>
    <definedName name="COUNT_200mm_Toe_wall__around_ramp_">#REF!</definedName>
    <definedName name="COUNT_20A__SP_Isolater_for_AC">#REF!</definedName>
    <definedName name="COUNT_20A_Double_pole_switched_with_Neon_indicator">#REF!</definedName>
    <definedName name="COUNT_20A_TPN_Isolator">#REF!</definedName>
    <definedName name="COUNT_20d_Boosted_Cold_Water__Low_Level">#REF!</definedName>
    <definedName name="COUNT_20d_Tank_Filling_Line_From_Below__3850mm_">#REF!</definedName>
    <definedName name="COUNT_20d_Tank_Filling_Line_Low_Level">#REF!</definedName>
    <definedName name="COUNT_20mm_H_pipe">#REF!</definedName>
    <definedName name="COUNT_20mm_Isolation_Joint">#REF!</definedName>
    <definedName name="COUNT_225_to_100mm_reducer">#REF!</definedName>
    <definedName name="COUNT_225_to_150mm_reducer">#REF!</definedName>
    <definedName name="COUNT_225x50mm_Cable_Tray">#REF!</definedName>
    <definedName name="COUNT_225x50mm_Tee">#REF!</definedName>
    <definedName name="COUNT_22KV_SWITCHGEAR_GR_651">#REF!</definedName>
    <definedName name="COUNT_22KV_SWITCHGEAR_under_eqpt__GR_651">#REF!</definedName>
    <definedName name="COUNT_22KV_SWITCHGEAR_under_walk__GR_651">#REF!</definedName>
    <definedName name="COUNT_25_diameter_CFP">#REF!</definedName>
    <definedName name="COUNT_250mm_Thick_slab___pump">#REF!</definedName>
    <definedName name="COUNT_25mm_Pipe">#REF!</definedName>
    <definedName name="COUNT_25x3mm_Copper_Tape">#REF!</definedName>
    <definedName name="COUNT_300_to_100mm_reducer">#REF!</definedName>
    <definedName name="COUNT_300_to_225mm_reducer">#REF!</definedName>
    <definedName name="COUNT_300_x_300mm_electrical_cut_out">#REF!</definedName>
    <definedName name="COUNT_300mm_Thick_surface_bed___section_3">#REF!</definedName>
    <definedName name="COUNT_300mm_thk_base_slab">#REF!</definedName>
    <definedName name="COUNT_300mm_thk_Susp._slab">#REF!</definedName>
    <definedName name="COUNT_300x50mm_Cable_Tray">#REF!</definedName>
    <definedName name="COUNT_300x50mm_horizontal_bend">#REF!</definedName>
    <definedName name="COUNT_300x50mm_Tee">#REF!</definedName>
    <definedName name="COUNT_32A_TPN_Isolator">#REF!</definedName>
    <definedName name="COUNT_32d_Condensate_Drain_Pipe_Below_Slab">#REF!</definedName>
    <definedName name="COUNT_32d_Condensate_Drain_Pipe_High_level">#REF!</definedName>
    <definedName name="COUNT_32mm_IV">#REF!</definedName>
    <definedName name="COUNT_40d_Boosted_Cold_Water_Supply">#REF!</definedName>
    <definedName name="COUNT_40d_boosted_Cold_wAter_supply_To_Below">#REF!</definedName>
    <definedName name="COUNT_40d_Condensate_Drain_Pipe_To_Below__350mm_">#REF!</definedName>
    <definedName name="COUNT_40d_Gravty_Bypass_Line">#REF!</definedName>
    <definedName name="COUNT_40d_Waste_Pipe_Below_Slab">#REF!</definedName>
    <definedName name="COUNT_4mm_thk_below_ground_waterproofing">#REF!</definedName>
    <definedName name="COUNT_4mm_thk_roof_covering_system">#REF!</definedName>
    <definedName name="COUNT_500mm_thk_base_slab">#REF!</definedName>
    <definedName name="COUNT_50d_Vent_Pipe__3850mm_">#REF!</definedName>
    <definedName name="COUNT_50d_Vent_Pipe_High_Level">#REF!</definedName>
    <definedName name="COUNT_50d_Vent_Pipe_To_Above__3300mm_">#REF!</definedName>
    <definedName name="COUNT_50d_Waste_Pipe_Below_Slab">#REF!</definedName>
    <definedName name="COUNT_55_LBS___Gas_Cylinder">#REF!</definedName>
    <definedName name="COUNT_700mm_High_Blockwork">#REF!</definedName>
    <definedName name="COUNT_75_Manhole_Vent_Pipe_To_Above___4250mm_">#REF!</definedName>
    <definedName name="COUNT_75_Vent_Pipe_To_Above__3300mm_">#REF!</definedName>
    <definedName name="COUNT_75_X_75mm_boxing_in__section_3_">#REF!</definedName>
    <definedName name="COUNT_75d_Manhole_Vent_Pipe_Below_Slab">#REF!</definedName>
    <definedName name="COUNT_75d_Manhole_Vent_Pipe_Below_Slab_To_Above__3850mm_">#REF!</definedName>
    <definedName name="COUNT_75d_Manhole_Vent_Pipe_Under_Ground">#REF!</definedName>
    <definedName name="COUNT_75d_Vent_Pipe">#REF!</definedName>
    <definedName name="COUNT_75d_Vent_Pipe_Below_Slab">#REF!</definedName>
    <definedName name="COUNT_75mm_thk_blinding">#REF!</definedName>
    <definedName name="COUNT_77_LBS___Gas_Cylinder">#REF!</definedName>
    <definedName name="COUNT_800mm_thk_base_slab">#REF!</definedName>
    <definedName name="COUNT_800w_x_1200d_electrical_cable_trench">#REF!</definedName>
    <definedName name="COUNT_80d_Over_Flow__Drain_Pipe_Connect_to_FD5">#REF!</definedName>
    <definedName name="COUNT_80d_Waste_Pipe_Below_Slab">#REF!</definedName>
    <definedName name="COUNT_80mm_Pipe">#REF!</definedName>
    <definedName name="COUNT_8kvA_UPS_with_60min_battery_back_up">#REF!</definedName>
    <definedName name="COUNT_900_x_50mm_EEP_Cable_tray_power">#REF!</definedName>
    <definedName name="COUNT_900_x_50mm_Horizontal_bend">#REF!</definedName>
    <definedName name="COUNT_AC_DC_GR_658">#REF!</definedName>
    <definedName name="COUNT_ACCESS_CONTROL_PANEL__ACS_">#REF!</definedName>
    <definedName name="COUNT_Access_drive_rear">#REF!</definedName>
    <definedName name="COUNT_Access_drive_rear_F.1">#REF!</definedName>
    <definedName name="COUNT_Access_for_Cleanout">#REF!</definedName>
    <definedName name="COUNT_Access_tunnel">#REF!</definedName>
    <definedName name="COUNT_ACCU_01__VIDU01_">#REF!</definedName>
    <definedName name="COUNT_Acrylic_Emulsion_Paint___Dry_Areas">#REF!</definedName>
    <definedName name="COUNT_ADDRESSABLE_COMBINATION_OF_RATE_OF_RISE_FIXED_TEMPERATURE_DETECTOR__CEILING_MOUNTED___R_F____">#REF!</definedName>
    <definedName name="COUNT_ADDRESSABLE_MULTI_DETECTOR__HEAT___SMOKE_DETECTOR____S___R_">#REF!</definedName>
    <definedName name="COUNT_ADDRESSABLE_PHOTOELECTRIC_SMOKE_DETECTOR__CEILING_MOUNTED____SP_">#REF!</definedName>
    <definedName name="COUNT_ADDRESSABLE_SMOKE_DETECTOR_AT_CEILING_VOID___S_CV__">#REF!</definedName>
    <definedName name="COUNT_ADDRESSABLE_SMOKE_DETECTOR_WITH_SOUNDER_BUILT_IN___SSB_">#REF!</definedName>
    <definedName name="COUNT_AGV_depot">#REF!</definedName>
    <definedName name="COUNT_Air_filter_chamber">#REF!</definedName>
    <definedName name="COUNT_Air_intake_trench">#REF!</definedName>
    <definedName name="COUNT_Air_Terminal">#REF!</definedName>
    <definedName name="COUNT_AM_501">#REF!</definedName>
    <definedName name="COUNT_AUDIO_WALL_PANEL_LOCAL_INPUT_">#REF!</definedName>
    <definedName name="COUNT_AUX_1_GR_653">#REF!</definedName>
    <definedName name="COUNT_AUX_2_GR_654">#REF!</definedName>
    <definedName name="COUNT_AZAN_SATELLITE_DISH">#REF!</definedName>
    <definedName name="COUNT_b10s1">#REF!</definedName>
    <definedName name="COUNT_b20s2">#REF!</definedName>
    <definedName name="COUNT_b30s2">#REF!</definedName>
    <definedName name="COUNT_b50s3">#REF!</definedName>
    <definedName name="COUNT_BASEMENT_BS_651">#REF!</definedName>
    <definedName name="COUNT_BATH_ACCESSORY___Electric_Hand_Dryer___xlerator_xl_TR3">#REF!</definedName>
    <definedName name="COUNT_BATTERY_GR_659">#REF!</definedName>
    <definedName name="COUNT_Beam_B1_400X700_">#REF!</definedName>
    <definedName name="COUNT_Beam_B2_300X700_">#REF!</definedName>
    <definedName name="COUNT_Below_ground_horizontal">#REF!</definedName>
    <definedName name="COUNT_Below_tunnel_horizontal">#REF!</definedName>
    <definedName name="COUNT_Blinding">#REF!</definedName>
    <definedName name="COUNT_Break">#REF!</definedName>
    <definedName name="COUNT_Break.F">#REF!</definedName>
    <definedName name="COUNT_Break_room">#REF!</definedName>
    <definedName name="COUNT_Break_room.1">#REF!</definedName>
    <definedName name="COUNT_Cabinet">#REF!</definedName>
    <definedName name="COUNT_Cable_trench_slab_200mm_thk">#REF!</definedName>
    <definedName name="COUNT_Cable_trench_wall_800mm_high">#REF!</definedName>
    <definedName name="COUNT_CAN_211">#REF!</definedName>
    <definedName name="COUNT_CBP__01">#REF!</definedName>
    <definedName name="COUNT_CBP__02">#REF!</definedName>
    <definedName name="COUNT_CBP__05">#REF!</definedName>
    <definedName name="COUNT_CEILING_MOUNTED_SPEAKER_CH01">#REF!</definedName>
    <definedName name="COUNT_Ceiling_Suspension_Depth_1030mm">#REF!</definedName>
    <definedName name="COUNT_Ceiling_Suspension_Depth_1030mm_PH">#REF!</definedName>
    <definedName name="COUNT_Ceiling_Suspension_Depth_1130mm">#REF!</definedName>
    <definedName name="COUNT_Ceiling_Suspension_Depth_130mm">#REF!</definedName>
    <definedName name="COUNT_Ceiling_Suspension_Depth_2360mm">#REF!</definedName>
    <definedName name="COUNT_Ceiling_Suspension_Depth_2660mm">#REF!</definedName>
    <definedName name="COUNT_Ceiling_Suspension_Depth_660mm">#REF!</definedName>
    <definedName name="COUNT_Ceiling_Suspension_Depth_730mm">#REF!</definedName>
    <definedName name="COUNT_Ceiling_Suspension_Depth_760mm">#REF!</definedName>
    <definedName name="COUNT_Ceiling_Suspension_Depth_770mm">#REF!</definedName>
    <definedName name="COUNT_CH1___Chandelier_light">#REF!</definedName>
    <definedName name="COUNT_CL_01_Gypsum_Plaster_Board_Ceiling_1030mm_Suspension_5000mm_high___Copy">#REF!</definedName>
    <definedName name="COUNT_CL_01_Gypsum_Plaster_Board_Ceiling_1130mm_Suspension_6900mm_high">#REF!</definedName>
    <definedName name="COUNT_CL_01_Gypsum_Plaster_Board_Ceiling_130mm_Suspension_7900mm_high">#REF!</definedName>
    <definedName name="COUNT_CL_01_Gypsum_Plaster_Board_Ceiling_2360mm_Suspension_5300mm_high">#REF!</definedName>
    <definedName name="COUNT_CL_01_Gypsum_Plaster_Board_Ceiling_2660mm_Suspension_5000mm_high">#REF!</definedName>
    <definedName name="COUNT_CL_01_Gypsum_Plaster_Board_Ceiling_660mm_Suspension__2500mm_high">#REF!</definedName>
    <definedName name="COUNT_CL_01_Gypsum_Plaster_Board_Ceiling_730mm_Suspension_5300mm_high">#REF!</definedName>
    <definedName name="COUNT_CL_01_Gypsum_Plaster_Board_Ceiling_760mm_Suspension__2400mm_high">#REF!</definedName>
    <definedName name="COUNT_CL_01_Gypsum_Plaster_Board_Ceiling_770mm_Suspension_5230mm_high">#REF!</definedName>
    <definedName name="COUNT_CL_02_Gypsum_Water_Resistant_Ceiling_760mm_Suspension__2400mm_high">#REF!</definedName>
    <definedName name="COUNT_CL1___Flexible_Strrip_5m_LED_Luminaire__14.4W__1260lm__IP20">#REF!</definedName>
    <definedName name="COUNT_CO2_6KG">#REF!</definedName>
    <definedName name="COUNT_Comm">#REF!</definedName>
    <definedName name="COUNT_COMMU.ROOM_GR_660">#REF!</definedName>
    <definedName name="COUNT_Communication_room">#REF!</definedName>
    <definedName name="COUNT_Control.1">#REF!</definedName>
    <definedName name="COUNT_CONTROL_ROOM_GR_657">#REF!</definedName>
    <definedName name="COUNT_Copper_Silver_Ionization_Sysytem">#REF!</definedName>
    <definedName name="COUNT_Corridor">#REF!</definedName>
    <definedName name="COUNT_Corridor.1">#REF!</definedName>
    <definedName name="COUNT_Corridor.2">#REF!</definedName>
    <definedName name="COUNT_Corridor.3">#REF!</definedName>
    <definedName name="COUNT_Corridor.4">#REF!</definedName>
    <definedName name="COUNT_CORRIDOR_GR_665">#REF!</definedName>
    <definedName name="COUNT_CP01.1_Count">#REF!</definedName>
    <definedName name="COUNT_CP01.1_Custom_Carpet_Tile">#REF!</definedName>
    <definedName name="COUNT_CP01.2_Custom__Carpet_Tile">#REF!</definedName>
    <definedName name="COUNT_CPO1.2_Count">#REF!</definedName>
    <definedName name="COUNT_CR_EM_DC_BG__ACD01_">#REF!</definedName>
    <definedName name="COUNT_CT___02">#REF!</definedName>
    <definedName name="COUNT_Curtains">#REF!</definedName>
    <definedName name="COUNT_DB__Board">#REF!</definedName>
    <definedName name="COUNT_DC___Down_Conductor_Tape">#REF!</definedName>
    <definedName name="COUNT_DC_DC__ACD04_">#REF!</definedName>
    <definedName name="COUNT_DCP_4.5KG">#REF!</definedName>
    <definedName name="COUNT_Delayed_Action_Float_valve">#REF!</definedName>
    <definedName name="COUNT_DIGITAL_AUDIO_MIXER_WITH_EQUALIZER_AT_PRAYER_HALL">#REF!</definedName>
    <definedName name="COUNT_DL1___Recessed_Flood_light_LED_Luminaire__18W__1890lm">#REF!</definedName>
    <definedName name="COUNT_Domestic_Water_Pump_set">#REF!</definedName>
    <definedName name="COUNT_DOOR_LIGHT__DL_">#REF!</definedName>
    <definedName name="COUNT_dotted_line__circuit_line__">#REF!</definedName>
    <definedName name="COUNT_DUAL_INPUT_MODULE__AIM2_">#REF!</definedName>
    <definedName name="COUNT_Duct_from_SS_to_Trench">#REF!</definedName>
    <definedName name="COUNT_DW08">#REF!</definedName>
    <definedName name="COUNT_DW10">#REF!</definedName>
    <definedName name="COUNT_E1___Suspended__Surface_mounted_LED_Emergency_Luminaire__8.2W__IP65_with_90min_battery">#REF!</definedName>
    <definedName name="COUNT_E2___Recessed_ceilig_mounted_LED_emergency_luminaire__2_x_3w__IP20___With_self_contained_battery_for_90min_">#REF!</definedName>
    <definedName name="COUNT_EAD_250Diameter___level_00__HRV01_">#REF!</definedName>
    <definedName name="COUNT_EAD_250Diameter___level_00__HRV02_">#REF!</definedName>
    <definedName name="COUNT_EAD_350x300___level_00__HRV01_">#REF!</definedName>
    <definedName name="COUNT_Earth_Cable">#REF!</definedName>
    <definedName name="COUNT_EB_IT_AC___Earth_bar_for_Telecoms__AC_">#REF!</definedName>
    <definedName name="COUNT_EB_IT_DC___Earth_bar_for_Telecoms__DC_">#REF!</definedName>
    <definedName name="COUNT_EB_LV___Earth_bar_for_low_voltage">#REF!</definedName>
    <definedName name="COUNT_Elec">#REF!</definedName>
    <definedName name="COUNT_Elec.1">#REF!</definedName>
    <definedName name="COUNT_Elec.2">#REF!</definedName>
    <definedName name="COUNT_Electrical">#REF!</definedName>
    <definedName name="COUNT_Electrical.1">#REF!</definedName>
    <definedName name="COUNT_Electrical.f">#REF!</definedName>
    <definedName name="COUNT_Electrical_room">#REF!</definedName>
    <definedName name="COUNT_Elev._equip">#REF!</definedName>
    <definedName name="COUNT_EMERGENCY_PULL_CORD__EP_">#REF!</definedName>
    <definedName name="COUNT_EP___01">#REF!</definedName>
    <definedName name="COUNT_EP___02">#REF!</definedName>
    <definedName name="COUNT_EP_01_S">#REF!</definedName>
    <definedName name="COUNT_EP_02_S">#REF!</definedName>
    <definedName name="COUNT_EP_IT_AC___Earth_pit_for_Telecoms__AC_">#REF!</definedName>
    <definedName name="COUNT_EP_IT_DC___Earth_pit_for_Telecoms__DC_">#REF!</definedName>
    <definedName name="COUNT_EP_LP___Earth_pit_for_lightning_protection">#REF!</definedName>
    <definedName name="COUNT_EP_LV___Earth_pit_for_low_voltage">#REF!</definedName>
    <definedName name="COUNT_Epoxy_Flooring___Light_Duty">#REF!</definedName>
    <definedName name="COUNT_Epoxy_modeled_Base_Skirting">#REF!</definedName>
    <definedName name="COUNT_Epoxy_paint_anti_fungus">#REF!</definedName>
    <definedName name="COUNT_EWC_321">#REF!</definedName>
    <definedName name="COUNT_EWC_401___2m_high">#REF!</definedName>
    <definedName name="COUNT_EWC_401___7.45m_high">#REF!</definedName>
    <definedName name="COUNT_EWC_401___9.55m_high">#REF!</definedName>
    <definedName name="COUNT_EWC_401___minaret_15.9m_high">#REF!</definedName>
    <definedName name="COUNT_EWL_201">#REF!</definedName>
    <definedName name="COUNT_EWL_211___5m_high">#REF!</definedName>
    <definedName name="COUNT_EWL_211_horizontal">#REF!</definedName>
    <definedName name="COUNT_EWL_211_Vertical">#REF!</definedName>
    <definedName name="COUNT_EX2___Suspended__wall_maounted___recessed_Emergency_LED_Exit_light___3.7W__IP41D__indicates_double_sided_exit_light_with_self_contained_90min_battery_">#REF!</definedName>
    <definedName name="COUNT_Excation">#REF!</definedName>
    <definedName name="COUNT_Exit_passageway">#REF!</definedName>
    <definedName name="COUNT_Exit_passageway.1">#REF!</definedName>
    <definedName name="COUNT_Exit_passageway.2">#REF!</definedName>
    <definedName name="COUNT_Exit_passageway.F">#REF!</definedName>
    <definedName name="COUNT_Exit_passageway_1">#REF!</definedName>
    <definedName name="COUNT_Extra_Over_on_Ceilings">#REF!</definedName>
    <definedName name="COUNT_FA_500x350___Roof_level__PACU01_">#REF!</definedName>
    <definedName name="COUNT_FA_500x350___Roof_level__PACU02_">#REF!</definedName>
    <definedName name="COUNT_Fair_faced_concrete">#REF!</definedName>
    <definedName name="COUNT_False_Ceiling">#REF!</definedName>
    <definedName name="COUNT_Fan_room">#REF!</definedName>
    <definedName name="COUNT_Fan_room.2">#REF!</definedName>
    <definedName name="COUNT_FAULT_SOLATOR_MODULE__IM_">#REF!</definedName>
    <definedName name="COUNT_Female_toilet_shower.F">#REF!</definedName>
    <definedName name="COUNT_Fencing">#REF!</definedName>
    <definedName name="COUNT_FF_conc._w_epoxy_paint_anti_fungus">#REF!</definedName>
    <definedName name="COUNT_Filters.RF">#REF!</definedName>
    <definedName name="COUNT_FIRE_ALARM_CONTROL_PANEL__FACP_">#REF!</definedName>
    <definedName name="COUNT_Fire_Blanket">#REF!</definedName>
    <definedName name="COUNT_FIRE_FIGHTING_GR_656">#REF!</definedName>
    <definedName name="COUNT_Fire_riser">#REF!</definedName>
    <definedName name="COUNT_Fire_riser.F">#REF!</definedName>
    <definedName name="COUNT_FIXED_BOX_TYPE_CAMERA___WALL_MOUNTED__WEATHER_PROOF__WITH_RECOGNITION___W_P">#REF!</definedName>
    <definedName name="COUNT_FIXED_DOME_CAMERA___WALL_MOUNTED_DOME_TYPE_WITH_SINGLE_RJ45_CAT6A_OUTLET_WITH_IDENTIFICATION______">#REF!</definedName>
    <definedName name="COUNT_FIXED_DOME_CAMERA___WALL_MOUNTED_DOME_TYPE_WITH_SINGLE_RJ45_CAT6A_OUTLET_WITH_RECOGNITION______">#REF!</definedName>
    <definedName name="COUNT_FL_01_General_floor">#REF!</definedName>
    <definedName name="COUNT_FL_01_Ramps">#REF!</definedName>
    <definedName name="COUNT_FL_02_Traffic_islands___Raised_area">#REF!</definedName>
    <definedName name="COUNT_FL_03__Kerbs_3">#REF!</definedName>
    <definedName name="COUNT_FL_03_Raised_Kerbs">#REF!</definedName>
    <definedName name="COUNT_FL_04_Wheel_stops">#REF!</definedName>
    <definedName name="COUNT_FL_05_Bay_Numbers">#REF!</definedName>
    <definedName name="COUNT_FL_05_Disable_signage">#REF!</definedName>
    <definedName name="COUNT_FL_05_Left_turn_Arrow_616">#REF!</definedName>
    <definedName name="COUNT_FL_05_Parking_line_100mm_thk">#REF!</definedName>
    <definedName name="COUNT_FL_05_Parking_line_280mm_thk">#REF!</definedName>
    <definedName name="COUNT_FL_05_Parking_line_390mm_thk">#REF!</definedName>
    <definedName name="COUNT_FL_05_Parking_line_530mm_thk">#REF!</definedName>
    <definedName name="COUNT_FL_05_Right_turn_Arrow_615">#REF!</definedName>
    <definedName name="COUNT_FL_05_Straight_Arrow_614">#REF!</definedName>
    <definedName name="COUNT_FL_05_Straight_Right_Arrow_617">#REF!</definedName>
    <definedName name="COUNT_FL_06_Ped._Walkways">#REF!</definedName>
    <definedName name="COUNT_Footing_F1_400mm_high">#REF!</definedName>
    <definedName name="COUNT_GB1_300X750mm">#REF!</definedName>
    <definedName name="COUNT_GB2_400X750mm">#REF!</definedName>
    <definedName name="COUNT_GED_300x350___Roof_level__HRV_01_">#REF!</definedName>
    <definedName name="COUNT_GED_300x350___Roof_level__HRV_01__F_B">#REF!</definedName>
    <definedName name="COUNT_GED_Extract_Air_Duct_with_Goose_neck_and_bird_insect_wiremesh_screen__300x_350____Roof_level">#REF!</definedName>
    <definedName name="COUNT_GENERATOR_1_GR_671">#REF!</definedName>
    <definedName name="COUNT_GENERATOR_2_GR_672">#REF!</definedName>
    <definedName name="COUNT_GIS_ROOM_GR_652">#REF!</definedName>
    <definedName name="COUNT_GIS_ROOM_under_eqpt__GR_652">#REF!</definedName>
    <definedName name="COUNT_GIS_ROOM_under_walkable__GR_652">#REF!</definedName>
    <definedName name="COUNT_Grade_Slab_200mm_thk">#REF!</definedName>
    <definedName name="COUNT_Ground_Beam_GB1_350X500_">#REF!</definedName>
    <definedName name="COUNT_Ground_Beam_GB2_300X500_">#REF!</definedName>
    <definedName name="COUNT_GUARD_ROOM_GR_666">#REF!</definedName>
    <definedName name="COUNT_GUARD_WC_GR_669">#REF!</definedName>
    <definedName name="COUNT_Gully_Trap">#REF!</definedName>
    <definedName name="COUNT_Hangar_11">#REF!</definedName>
    <definedName name="COUNT_Hangar_12">#REF!</definedName>
    <definedName name="COUNT_HORN_SPEAKER_FOR_MOSQUE_ONLY">#REF!</definedName>
    <definedName name="COUNT_ICT_SECURITY___ELV_RACK__SR1._">#REF!</definedName>
    <definedName name="COUNT_Imam_office">#REF!</definedName>
    <definedName name="COUNT_IWS_201_lining">#REF!</definedName>
    <definedName name="COUNT_Janitor">#REF!</definedName>
    <definedName name="COUNT_Janitor.1">#REF!</definedName>
    <definedName name="COUNT_L1__Linear_LED_Fitting__36W___3900lm__IP66">#REF!</definedName>
    <definedName name="COUNT_L1_300X400">#REF!</definedName>
    <definedName name="COUNT_L1_300X500">#REF!</definedName>
    <definedName name="COUNT_L1_300X600">#REF!</definedName>
    <definedName name="COUNT_L2___Liner_LED_Fitting__52W__6100_lm__IP66">#REF!</definedName>
    <definedName name="COUNT_L4_300X400">#REF!</definedName>
    <definedName name="COUNT_L4_300X500">#REF!</definedName>
    <definedName name="COUNT_L4_300X600">#REF!</definedName>
    <definedName name="COUNT_L4_350X500">#REF!</definedName>
    <definedName name="COUNT_L4_500X500">#REF!</definedName>
    <definedName name="COUNT_L5___Recessed_LED_Downlight__19W1800lm__IP55">#REF!</definedName>
    <definedName name="COUNT_L6_300X300">#REF!</definedName>
    <definedName name="COUNT_L6_300X500">#REF!</definedName>
    <definedName name="COUNT_L7___Surface_mounted_Luminaire__19W__2566_lm__IP44">#REF!</definedName>
    <definedName name="COUNT_LIght_switch_one_way">#REF!</definedName>
    <definedName name="COUNT_Light_switch_one_way__weather_proof_">#REF!</definedName>
    <definedName name="COUNT_Light_switch_two_way">#REF!</definedName>
    <definedName name="COUNT_Line_connecting_lights">#REF!</definedName>
    <definedName name="COUNT_Line_hangar_1">#REF!</definedName>
    <definedName name="COUNT_MANUAL_PULL_STATION__F_">#REF!</definedName>
    <definedName name="COUNT_MD__PACU01___Roof_level">#REF!</definedName>
    <definedName name="COUNT_MD__PACU02___Roof_level">#REF!</definedName>
    <definedName name="COUNT_MD05">#REF!</definedName>
    <definedName name="COUNT_Mech">#REF!</definedName>
    <definedName name="COUNT_Mech.">#REF!</definedName>
    <definedName name="COUNT_Mech.1">#REF!</definedName>
    <definedName name="COUNT_Mech.2">#REF!</definedName>
    <definedName name="COUNT_Mechanical">#REF!</definedName>
    <definedName name="COUNT_Mechanical.1">#REF!</definedName>
    <definedName name="COUNT_Mechanical.PH">#REF!</definedName>
    <definedName name="COUNT_Mechanical.RF">#REF!</definedName>
    <definedName name="COUNT_Mechanical_room">#REF!</definedName>
    <definedName name="COUNT_MEDIUM_VOLTAGE_RM_GR_670">#REF!</definedName>
    <definedName name="COUNT_Men_toilet_shower">#REF!</definedName>
    <definedName name="COUNT_Men_toilet_shower.1">#REF!</definedName>
    <definedName name="COUNT_Men_toilet_shower.F">#REF!</definedName>
    <definedName name="COUNT_Mens_toilet">#REF!</definedName>
    <definedName name="COUNT_Mens_toilet.F">#REF!</definedName>
    <definedName name="COUNT_MICROPHONE_WITH_BOOM_STAND">#REF!</definedName>
    <definedName name="COUNT_minaret">#REF!</definedName>
    <definedName name="COUNT_Minaret_slab">#REF!</definedName>
    <definedName name="COUNT_MQ___C1_in_MQ_F6">#REF!</definedName>
    <definedName name="COUNT_MQ___C2_in_MQ_F3">#REF!</definedName>
    <definedName name="COUNT_MQ___C2_in_MQ_F4">#REF!</definedName>
    <definedName name="COUNT_MQ___C2_in_MQ_F5">#REF!</definedName>
    <definedName name="COUNT_MQ___C2_in_MQ_F8">#REF!</definedName>
    <definedName name="COUNT_MQ___C2_in_MQ_F9">#REF!</definedName>
    <definedName name="COUNT_MQ___C2A_in_MQ_F2">#REF!</definedName>
    <definedName name="COUNT_MQ___C2A_in_MQ_F3">#REF!</definedName>
    <definedName name="COUNT_MQ___C2A_in_MQ_F4">#REF!</definedName>
    <definedName name="COUNT_MQ___C2A_in_MQ_F5">#REF!</definedName>
    <definedName name="COUNT_MQ___C3_in_MQ_F2">#REF!</definedName>
    <definedName name="COUNT_MQ___C3_in_MQ_F7">#REF!</definedName>
    <definedName name="COUNT_MQ___C4_in_MQ_F2">#REF!</definedName>
    <definedName name="COUNT_MQ___C4_in_MQ_F3">#REF!</definedName>
    <definedName name="COUNT_MQ___C4_in_MQ_F4">#REF!</definedName>
    <definedName name="COUNT_MQ___C4_in_MQ_F8">#REF!</definedName>
    <definedName name="COUNT_MQ___C5_in_MQ_F1">#REF!</definedName>
    <definedName name="COUNT_MQ___C6_in_MQ_F8">#REF!</definedName>
    <definedName name="COUNT_MQ___F1">#REF!</definedName>
    <definedName name="COUNT_MQ___F2">#REF!</definedName>
    <definedName name="COUNT_MQ___F3">#REF!</definedName>
    <definedName name="COUNT_MQ___F4">#REF!</definedName>
    <definedName name="COUNT_MQ___F5">#REF!</definedName>
    <definedName name="COUNT_MQ___F6">#REF!</definedName>
    <definedName name="COUNT_MQ___F7">#REF!</definedName>
    <definedName name="COUNT_MQ___F8">#REF!</definedName>
    <definedName name="COUNT_MQ___F9">#REF!</definedName>
    <definedName name="COUNT_MQ___FB1">#REF!</definedName>
    <definedName name="COUNT_MQ___FB2">#REF!</definedName>
    <definedName name="COUNT_MQ___FB3">#REF!</definedName>
    <definedName name="COUNT_MQ___FB4">#REF!</definedName>
    <definedName name="COUNT_MQ___GB1">#REF!</definedName>
    <definedName name="COUNT_MQ___GB2">#REF!</definedName>
    <definedName name="COUNT_MQ___GB3">#REF!</definedName>
    <definedName name="COUNT_MQ___RB1">#REF!</definedName>
    <definedName name="COUNT_MQ___RB1A">#REF!</definedName>
    <definedName name="COUNT_MQ___RB2">#REF!</definedName>
    <definedName name="COUNT_MQ___RB2A">#REF!</definedName>
    <definedName name="COUNT_MQ___RB3">#REF!</definedName>
    <definedName name="COUNT_MQ___RB4">#REF!</definedName>
    <definedName name="COUNT_MQ___RB5">#REF!</definedName>
    <definedName name="COUNT_MQ___RB6">#REF!</definedName>
    <definedName name="COUNT_MQ___URB1">#REF!</definedName>
    <definedName name="COUNT_MQ___URB2">#REF!</definedName>
    <definedName name="COUNT_MQ___WT1_in_F8">#REF!</definedName>
    <definedName name="COUNT_MQ___WT2_in_F8">#REF!</definedName>
    <definedName name="COUNT_MQ__URB3">#REF!</definedName>
    <definedName name="COUNT_MW_02____NFR___columns">#REF!</definedName>
    <definedName name="COUNT_MW01___1">#REF!</definedName>
    <definedName name="COUNT_MW01___NFR">#REF!</definedName>
    <definedName name="COUNT_MW01___NFR_enclosure_walls">#REF!</definedName>
    <definedName name="COUNT_MW02___1">#REF!</definedName>
    <definedName name="COUNT_MW02___2">#REF!</definedName>
    <definedName name="COUNT_MW02___NFR">#REF!</definedName>
    <definedName name="COUNT_MW03___1">#REF!</definedName>
    <definedName name="COUNT_MW03___2">#REF!</definedName>
    <definedName name="COUNT_MW03___NFR">#REF!</definedName>
    <definedName name="COUNT_MW03___NFR_int">#REF!</definedName>
    <definedName name="COUNT_ODU_1__FCU01_">#REF!</definedName>
    <definedName name="COUNT_ODU_2__FCU02_">#REF!</definedName>
    <definedName name="COUNT_ODU_3__FCU03_">#REF!</definedName>
    <definedName name="COUNT_ODU_4___FCU04_">#REF!</definedName>
    <definedName name="COUNT_ODU_5___FCU05_">#REF!</definedName>
    <definedName name="COUNT_ODU_6___FCU06_">#REF!</definedName>
    <definedName name="COUNT_Office">#REF!</definedName>
    <definedName name="COUNT_Office.1">#REF!</definedName>
    <definedName name="COUNT_Office_1">#REF!</definedName>
    <definedName name="COUNT_Office_2">#REF!</definedName>
    <definedName name="COUNT_Office_3">#REF!</definedName>
    <definedName name="COUNT_OFFICE_GR_663">#REF!</definedName>
    <definedName name="COUNT_OFFICE_GR_664">#REF!</definedName>
    <definedName name="COUNT_Offices">#REF!</definedName>
    <definedName name="COUNT_OIL_PIT_B_655">#REF!</definedName>
    <definedName name="COUNT_OIL_PIT_B_656">#REF!</definedName>
    <definedName name="COUNT_OIL_PIT_BS_654">#REF!</definedName>
    <definedName name="COUNT_Open_office">#REF!</definedName>
    <definedName name="COUNT_OPen_office.1">#REF!</definedName>
    <definedName name="COUNT_Open_office.F">#REF!</definedName>
    <definedName name="COUNT_OUTPUT_MODULE__AOM_">#REF!</definedName>
    <definedName name="COUNT_OVERALL_PH_CEILING_CL_01_Gypsum_Plaster_Board_Ceiling_5000mm_high">#REF!</definedName>
    <definedName name="COUNT_Overflow_pipe">#REF!</definedName>
    <definedName name="COUNT_Paint_hangar_1">#REF!</definedName>
    <definedName name="COUNT_Paint_hold.1">#REF!</definedName>
    <definedName name="COUNT_Paint_mix">#REF!</definedName>
    <definedName name="COUNT_Paint_mix.1">#REF!</definedName>
    <definedName name="COUNT_Paint_shop">#REF!</definedName>
    <definedName name="COUNT_Paint_shop.1">#REF!</definedName>
    <definedName name="COUNT_Paint_store">#REF!</definedName>
    <definedName name="COUNT_Painted_plaster">#REF!</definedName>
    <definedName name="COUNT_PANTRY_GR_662">#REF!</definedName>
    <definedName name="COUNT_Parapet_at_transformer_room">#REF!</definedName>
    <definedName name="COUNT_Parts">#REF!</definedName>
    <definedName name="COUNT_Parts.1">#REF!</definedName>
    <definedName name="COUNT_Parts_">#REF!</definedName>
    <definedName name="COUNT_PD___Presence_Detector">#REF!</definedName>
    <definedName name="COUNT_Pipe">#REF!</definedName>
    <definedName name="COUNT_Pipe_20mm">#REF!</definedName>
    <definedName name="COUNT_Pipe_40mm">#REF!</definedName>
    <definedName name="COUNT_Plaster_Anti_alkaline_paint">#REF!</definedName>
    <definedName name="COUNT_Plot_Area">#REF!</definedName>
    <definedName name="COUNT_Prayer_room">#REF!</definedName>
    <definedName name="COUNT_Pressure_Vessel">#REF!</definedName>
    <definedName name="COUNT_PT___10">#REF!</definedName>
    <definedName name="COUNT_PT_01___2500mm_high">#REF!</definedName>
    <definedName name="COUNT_PT_01___3200mm_high">#REF!</definedName>
    <definedName name="COUNT_PT_01_S">#REF!</definedName>
    <definedName name="COUNT_PT_05___1.3m_high">#REF!</definedName>
    <definedName name="COUNT_PT_05___5.3m_high">#REF!</definedName>
    <definedName name="COUNT_PT_05___7.09m_high">#REF!</definedName>
    <definedName name="COUNT_PT_06____7.9m_high">#REF!</definedName>
    <definedName name="COUNT_PT_06___5.3m_high">#REF!</definedName>
    <definedName name="COUNT_Pump_walls_600mm_high">#REF!</definedName>
    <definedName name="COUNT_RAD_1400x550___level_00__PACU02_">#REF!</definedName>
    <definedName name="COUNT_RAD_1400x550___Roof_level__PACU02_">#REF!</definedName>
    <definedName name="COUNT_RAD_250x150___level_00__FCU05_">#REF!</definedName>
    <definedName name="COUNT_RAD_400x200___level_00__FCU02_">#REF!</definedName>
    <definedName name="COUNT_RAD_400x250___level_00__FCU06_">#REF!</definedName>
    <definedName name="COUNT_RAD_550x300___level_00__FCU01_">#REF!</definedName>
    <definedName name="COUNT_RAD_850x500___Roof_level__PACU01_">#REF!</definedName>
    <definedName name="COUNT_RAD_ATT__Sound_Attenuator__PACU01_">#REF!</definedName>
    <definedName name="COUNT_Rain_Water_Pipes">#REF!</definedName>
    <definedName name="COUNT_RC_base">#REF!</definedName>
    <definedName name="COUNT_RC_Wall">#REF!</definedName>
    <definedName name="COUNT_RC_Wall_300W_3500H">#REF!</definedName>
    <definedName name="COUNT_RC_Wall_300W_867H">#REF!</definedName>
    <definedName name="COUNT_RC_Wall_400W_3500H">#REF!</definedName>
    <definedName name="COUNT_RC_Wall_400W_3700H">#REF!</definedName>
    <definedName name="COUNT_RC_Wall_500W_11670H">#REF!</definedName>
    <definedName name="COUNT_RC_Wall_500W_12770H">#REF!</definedName>
    <definedName name="COUNT_RC_Wall_600W_4000H">#REF!</definedName>
    <definedName name="COUNT_RC_Wall_600W_5000H">#REF!</definedName>
    <definedName name="COUNT_RC_Wall_800W_4800H">#REF!</definedName>
    <definedName name="COUNT_RC_Wall_800W_6500H">#REF!</definedName>
    <definedName name="COUNT_Receiver_tanks">#REF!</definedName>
    <definedName name="COUNT_Removal_of_top_soil">#REF!</definedName>
    <definedName name="COUNT_REPEATER_PANEL__RR_">#REF!</definedName>
    <definedName name="COUNT_RESET_BUTTON__R_">#REF!</definedName>
    <definedName name="COUNT_RFS_121">#REF!</definedName>
    <definedName name="COUNT_RFS_122">#REF!</definedName>
    <definedName name="COUNT_Riser">#REF!</definedName>
    <definedName name="COUNT_Roof_110d_Rain_Water_Pipe_Drop_to_Low_Level">#REF!</definedName>
    <definedName name="COUNT_Roof_110d_Rain_Water_Pipe_Drop_to_Low_Level__3850mm_">#REF!</definedName>
    <definedName name="COUNT_Roof_110d_Rain_Water_Pipe_To_Below__3500mm_">#REF!</definedName>
    <definedName name="COUNT_Roof_110d_Rain_Water_Pipe_To_Below__6500mm_">#REF!</definedName>
    <definedName name="COUNT_Roof_75d_From_Below_to_High_Level__3850mm_">#REF!</definedName>
    <definedName name="COUNT_Roof_75d_Vent_Pipe_From_Below">#REF!</definedName>
    <definedName name="COUNT_Roof_Beam_RB1_300X600_">#REF!</definedName>
    <definedName name="COUNT_Roof_beam_RB1_400X600_">#REF!</definedName>
    <definedName name="COUNT_Roof_Beam_RB2_300X600_">#REF!</definedName>
    <definedName name="COUNT_Roof_beam_RB2_400X600_">#REF!</definedName>
    <definedName name="COUNT_Roof_beam_RB3_300X600_">#REF!</definedName>
    <definedName name="COUNT_Roof_beam_RB4_200X400_">#REF!</definedName>
    <definedName name="COUNT_Roof_Drain">#REF!</definedName>
    <definedName name="COUNT_Roof_parapet_300mm_high">#REF!</definedName>
    <definedName name="COUNT_Roof_Parapet_500mm_high">#REF!</definedName>
    <definedName name="COUNT_ROOF_RF_651">#REF!</definedName>
    <definedName name="COUNT_ROOF_RF_652">#REF!</definedName>
    <definedName name="COUNT_ROOF_RF_653">#REF!</definedName>
    <definedName name="COUNT_ROOF_RF_654">#REF!</definedName>
    <definedName name="COUNT_Roof_Slab_200mm_thick">#REF!</definedName>
    <definedName name="COUNT_Roof_slab_250mm_thk">#REF!</definedName>
    <definedName name="COUNT_SAD_1050x450___level_00__PACU02_">#REF!</definedName>
    <definedName name="COUNT_SAD_1100x300___level_00__PACU02_">#REF!</definedName>
    <definedName name="COUNT_SAD_1200x300___level_00__PACU02_">#REF!</definedName>
    <definedName name="COUNT_SAD_1400x500___level_00__PACU02_">#REF!</definedName>
    <definedName name="COUNT_SAD_1400x550___Roof_level__PACU02_">#REF!</definedName>
    <definedName name="COUNT_SAD_200x150___level_00__FCU05_">#REF!</definedName>
    <definedName name="COUNT_SAD_200x150___level_00__VIDU01_">#REF!</definedName>
    <definedName name="COUNT_SAD_200x150___level_00__VIDU02_">#REF!</definedName>
    <definedName name="COUNT_SAD_250x200___level_00__PACU02_">#REF!</definedName>
    <definedName name="COUNT_SAD_250x200___level_00__VIDU01_">#REF!</definedName>
    <definedName name="COUNT_SAD_250x200___level_00__VIDU02_">#REF!</definedName>
    <definedName name="COUNT_SAD_300x250___level_00__PACU02_">#REF!</definedName>
    <definedName name="COUNT_SAD_350x200___level_00__VIDU02_">#REF!</definedName>
    <definedName name="COUNT_SAD_400x200___level_00__FCU02_">#REF!</definedName>
    <definedName name="COUNT_SAD_400x250___level_00__FCU06_">#REF!</definedName>
    <definedName name="COUNT_SAD_500x250___level_00__PACU02_">#REF!</definedName>
    <definedName name="COUNT_SAD_500x400___level_00__PACU02_">#REF!</definedName>
    <definedName name="COUNT_SAD_550x300___level_00__FCU01_">#REF!</definedName>
    <definedName name="COUNT_SAD_600x250___level_00__PACU02_">#REF!</definedName>
    <definedName name="COUNT_SAD_600x300___level_00__PACU02_">#REF!</definedName>
    <definedName name="COUNT_SAD_600x400___level_00__PACU02_">#REF!</definedName>
    <definedName name="COUNT_SAD_650x450___level_00__PACU02_">#REF!</definedName>
    <definedName name="COUNT_SAD_850x500___Roof_level__PACU01_">#REF!</definedName>
    <definedName name="COUNT_SAD_850x500___Roof_level__PACU02_">#REF!</definedName>
    <definedName name="COUNT_SAD_900x300___level_00__PACU02_">#REF!</definedName>
    <definedName name="COUNT_SAD_ATT__Sound_Attenuator__PACU01_">#REF!</definedName>
    <definedName name="COUNT_SAD350x300___level_00__PACU02_">#REF!</definedName>
    <definedName name="COUNT_SC_Columns_C1">#REF!</definedName>
    <definedName name="COUNT_SC_Columns_C2">#REF!</definedName>
    <definedName name="COUNT_Seat_storage.F1">#REF!</definedName>
    <definedName name="COUNT_Seat_storage.F2">#REF!</definedName>
    <definedName name="COUNT_Sewer_Manhole_600x600mm">#REF!</definedName>
    <definedName name="COUNT_SF_01_General_soffit">#REF!</definedName>
    <definedName name="COUNT_SINGLE_CAT_6A__RJ45__CCTV_DATA_OUTLET__WALL_MOUNTED__tri_c_">#REF!</definedName>
    <definedName name="COUNT_SINGLE_CAT_6A__RJ45__DATA_OUTLET_FOR_ACS_PANEL___WALL_MOUNTED__A_">#REF!</definedName>
    <definedName name="COUNT_SINGLE_CAT_6A__RJ45__DATA_OUTLET_FOR_ELV_SYSTEMS___WALL_MOUNTED__E_">#REF!</definedName>
    <definedName name="COUNT_SINGLE_CAT_6A__RJ45__TELEPHONE_OUTLET__WALL_MOUNTED____T_">#REF!</definedName>
    <definedName name="COUNT_SINGLE_CAT_6A__RJ45__TELEVISION_OUTLET__WALL_MOUNTED__TV_">#REF!</definedName>
    <definedName name="COUNT_Site_Clearance">#REF!</definedName>
    <definedName name="COUNT_SK__05_Painted_MDF_Skirting">#REF!</definedName>
    <definedName name="COUNT_SK__07_Porcelain_Skirting">#REF!</definedName>
    <definedName name="COUNT_Slab_S2_180mm_thick">#REF!</definedName>
    <definedName name="COUNT_Slab_S3_200mm_thick">#REF!</definedName>
    <definedName name="COUNT_Slab_S4_220mm_thick">#REF!</definedName>
    <definedName name="COUNT_Slab_S5_250mm_thk">#REF!</definedName>
    <definedName name="COUNT_Sloped_Roof_160mm_thick">#REF!</definedName>
    <definedName name="COUNT_Smoking.1">#REF!</definedName>
    <definedName name="COUNT_Smoking.2">#REF!</definedName>
    <definedName name="COUNT_Smoking.F">#REF!</definedName>
    <definedName name="COUNT_SOUNDER_WITH_STROBE_____X___">#REF!</definedName>
    <definedName name="COUNT_SOUNDER_WITH_STROBE__WEATHER_PROOF______X__W_P__">#REF!</definedName>
    <definedName name="COUNT_SPN_E__2poles_3wires__Industrial__receptacle_outlet_IP44_32A">#REF!</definedName>
    <definedName name="COUNT_Square_Tape_Connector">#REF!</definedName>
    <definedName name="COUNT_SS_B1_300X600_450mm_deep">#REF!</definedName>
    <definedName name="COUNT_SS_B1_300X700_450mm_deep">#REF!</definedName>
    <definedName name="COUNT_SS_B1_300X700_500mm_deep">#REF!</definedName>
    <definedName name="COUNT_SS_B1_300X700X520mm_deep">#REF!</definedName>
    <definedName name="COUNT_SS_B10_300X600_350mm_deep">#REF!</definedName>
    <definedName name="COUNT_SS_B10_300X700_450mm_deep">#REF!</definedName>
    <definedName name="COUNT_SS_B10_300X700_480mm_deep">#REF!</definedName>
    <definedName name="COUNT_SS_B10_350X700_450mm_deep">#REF!</definedName>
    <definedName name="COUNT_SS_B10_350X700_500mm_deep">#REF!</definedName>
    <definedName name="COUNT_SS_B11_300X700_450mm_deep">#REF!</definedName>
    <definedName name="COUNT_SS_B11_400X800_550mm_deep">#REF!</definedName>
    <definedName name="COUNT_SS_B12_200X600_380mm_deep">#REF!</definedName>
    <definedName name="COUNT_SS_B12_300X700">#REF!</definedName>
    <definedName name="COUNT_SS_B12_300X700_500mm_deep">#REF!</definedName>
    <definedName name="COUNT_SS_B12_300X700_520mm_deep">#REF!</definedName>
    <definedName name="COUNT_SS_B12_300X700_580mm_deep">#REF!</definedName>
    <definedName name="COUNT_SS_B13_300X700_480mm_deep">#REF!</definedName>
    <definedName name="COUNT_SS_B13_350X700_450mm_deep">#REF!</definedName>
    <definedName name="COUNT_SS_B14_300X700_450mm_deep">#REF!</definedName>
    <definedName name="COUNT_SS_B14_300X700_500mm_deep">#REF!</definedName>
    <definedName name="COUNT_SS_B15_300X700_450mm_deep">#REF!</definedName>
    <definedName name="COUNT_SS_B15_350X700_450mm_deep">#REF!</definedName>
    <definedName name="COUNT_SS_B15_350X700_500mm_deep">#REF!</definedName>
    <definedName name="COUNT_SS_B16_300X700">#REF!</definedName>
    <definedName name="COUNT_SS_B16_300X700_520mm_deep">#REF!</definedName>
    <definedName name="COUNT_SS_B16_350X700_500mm_deep">#REF!</definedName>
    <definedName name="COUNT_SS_B17_300X700">#REF!</definedName>
    <definedName name="COUNT_SS_B18_300X700_480mm_deep">#REF!</definedName>
    <definedName name="COUNT_SS_B18_300X700_500mm_deep">#REF!</definedName>
    <definedName name="COUNT_SS_B18300X700">#REF!</definedName>
    <definedName name="COUNT_SS_B19_300X700_450mm_deep">#REF!</definedName>
    <definedName name="COUNT_SS_B19_300X700_500mm_deep">#REF!</definedName>
    <definedName name="COUNT_SS_B2_400X800_550mm_deep">#REF!</definedName>
    <definedName name="COUNT_SS_B20_300X700_450mm_deep">#REF!</definedName>
    <definedName name="COUNT_SS_B20_300X700_520mm_deep">#REF!</definedName>
    <definedName name="COUNT_SS_B21_300X700_450mm_deep">#REF!</definedName>
    <definedName name="COUNT_SS_B22_300X700_450mm_deep">#REF!</definedName>
    <definedName name="COUNT_SS_B23_300X700_500mm_deep">#REF!</definedName>
    <definedName name="COUNT_SS_B24_300X700_500mm_deep">#REF!</definedName>
    <definedName name="COUNT_SS_B25_300X700_480mm_deep">#REF!</definedName>
    <definedName name="COUNT_SS_B26_300X500_340mm_deep">#REF!</definedName>
    <definedName name="COUNT_SS_B27_300X500_340___deep">#REF!</definedName>
    <definedName name="COUNT_SS_B28_500X1000_750mm_deep">#REF!</definedName>
    <definedName name="COUNT_SS_B29_500X1000_750mm_deep">#REF!</definedName>
    <definedName name="COUNT_SS_B3_400X700_480mm_deep">#REF!</definedName>
    <definedName name="COUNT_SS_B3_400X800_550mm_deep">#REF!</definedName>
    <definedName name="COUNT_SS_B30_500X1000_750mm_deep">#REF!</definedName>
    <definedName name="COUNT_SS_B31_500X1000_750mm_deep">#REF!</definedName>
    <definedName name="COUNT_SS_B4_300X700_520mm_deep">#REF!</definedName>
    <definedName name="COUNT_SS_B4_400X800_550mm_deep">#REF!</definedName>
    <definedName name="COUNT_SS_B5_400X800_550mm_deep">#REF!</definedName>
    <definedName name="COUNT_SS_B6_300X600_350mm_deep">#REF!</definedName>
    <definedName name="COUNT_SS_B6_300X700">#REF!</definedName>
    <definedName name="COUNT_SS_B6_300X700_520mm_deep">#REF!</definedName>
    <definedName name="COUNT_SS_B7_200X700_450mm_deep">#REF!</definedName>
    <definedName name="COUNT_SS_B8_400X800_550mm_deep">#REF!</definedName>
    <definedName name="COUNT_SS_B9_300X600_350mm_deep">#REF!</definedName>
    <definedName name="COUNT_SS_B9_300X700_450mm_deep">#REF!</definedName>
    <definedName name="COUNT_SS_B9_350X700_450mm_deep">#REF!</definedName>
    <definedName name="COUNT_SS_B9_350X700_500mm_deep">#REF!</definedName>
    <definedName name="COUNT_SS_CA1_300X700">#REF!</definedName>
    <definedName name="COUNT_ST_03__back_and_front_">#REF!</definedName>
    <definedName name="COUNT_ST_03__sides_">#REF!</definedName>
    <definedName name="COUNT_ST_03__top_">#REF!</definedName>
    <definedName name="COUNT_Stair">#REF!</definedName>
    <definedName name="COUNT_Stair.1">#REF!</definedName>
    <definedName name="COUNT_Stair_10">#REF!</definedName>
    <definedName name="COUNT_Stair_11">#REF!</definedName>
    <definedName name="COUNT_Stair_11A">#REF!</definedName>
    <definedName name="COUNT_Stair_12">#REF!</definedName>
    <definedName name="COUNT_Stair_12A">#REF!</definedName>
    <definedName name="COUNT_Stair_12B">#REF!</definedName>
    <definedName name="COUNT_Stair_13">#REF!</definedName>
    <definedName name="COUNT_Stair_14">#REF!</definedName>
    <definedName name="COUNT_STAIRCASE_ROOM_BS_668">#REF!</definedName>
    <definedName name="COUNT_Storage.1">#REF!</definedName>
    <definedName name="COUNT_Storage.F">#REF!</definedName>
    <definedName name="COUNT_Storage.F1">#REF!</definedName>
    <definedName name="COUNT_Storage.F2">#REF!</definedName>
    <definedName name="COUNT_Storage.F3">#REF!</definedName>
    <definedName name="COUNT_Storage_F">#REF!</definedName>
    <definedName name="COUNT_STORE_GR_655">#REF!</definedName>
    <definedName name="COUNT_Storm_Water_Manhole_600x600mm">#REF!</definedName>
    <definedName name="COUNT_Storm_Water_Manhole_circular">#REF!</definedName>
    <definedName name="COUNT_strair_treads">#REF!</definedName>
    <definedName name="COUNT_Strip_footings_400mm_thk">#REF!</definedName>
    <definedName name="COUNT_Strip_footings_500mm_thk">#REF!</definedName>
    <definedName name="COUNT_STROBE_LIGHT__X_">#REF!</definedName>
    <definedName name="COUNT_Sub_Str._RC_Wall_250mm_thk">#REF!</definedName>
    <definedName name="COUNT_Sub_str._RC_Wall_400mm_thk">#REF!</definedName>
    <definedName name="COUNT_Sub_Str._Trench_wall_250mm_thick">#REF!</definedName>
    <definedName name="COUNT_Sub_Str.RC_Wall_300mm_thk">#REF!</definedName>
    <definedName name="COUNT_Sum_Pit_600x600x600mm">#REF!</definedName>
    <definedName name="COUNT_Sump_Pit_600x1500x600mm_with_grating">#REF!</definedName>
    <definedName name="COUNT_Superstr._Basement_Wall_250mm_thick">#REF!</definedName>
    <definedName name="COUNT_Surface_Bed_S_120mm_thick">#REF!</definedName>
    <definedName name="COUNT_Surface_Bed_S1_150mm_thick">#REF!</definedName>
    <definedName name="COUNT_Surface_Bed_S5_250mm_thk">#REF!</definedName>
    <definedName name="COUNT_Switched_Fuse_Connection_Unit__ceiling_mounted">#REF!</definedName>
    <definedName name="COUNT_Switched_line_connecting_all_outlets">#REF!</definedName>
    <definedName name="COUNT_Tank_Drain">#REF!</definedName>
    <definedName name="COUNT_Tech.">#REF!</definedName>
    <definedName name="COUNT_Tech._library">#REF!</definedName>
    <definedName name="COUNT_Tech.1">#REF!</definedName>
    <definedName name="COUNT_Tech_library.1">#REF!</definedName>
    <definedName name="COUNT_TED_150x150___level_00_HRV01_">#REF!</definedName>
    <definedName name="COUNT_TED_200x150___level_00_HRV01_">#REF!</definedName>
    <definedName name="COUNT_TED_200x200___level_00_HRV01_">#REF!</definedName>
    <definedName name="COUNT_TED_300x250___level_00_HRV01_">#REF!</definedName>
    <definedName name="COUNT_THR_01_Marble_Threshold">#REF!</definedName>
    <definedName name="COUNT_TL___01">#REF!</definedName>
    <definedName name="COUNT_TL___04">#REF!</definedName>
    <definedName name="COUNT_TL___09">#REF!</definedName>
    <definedName name="COUNT_TL___10">#REF!</definedName>
    <definedName name="COUNT_TL___11">#REF!</definedName>
    <definedName name="COUNT_TL___12_S">#REF!</definedName>
    <definedName name="COUNT_TL__14_Porcelain_Tile">#REF!</definedName>
    <definedName name="COUNT_TL_04_S">#REF!</definedName>
    <definedName name="COUNT_TL_05_Porcelain_Tile">#REF!</definedName>
    <definedName name="COUNT_TL_06___2400mm_high">#REF!</definedName>
    <definedName name="COUNT_TL_06___2600mm_high">#REF!</definedName>
    <definedName name="COUNT_TL_09_S">#REF!</definedName>
    <definedName name="COUNT_TL_12___2400mm_high">#REF!</definedName>
    <definedName name="COUNT_TL_12___980mm_high">#REF!</definedName>
    <definedName name="COUNT_TL_13___1420mm_high">#REF!</definedName>
    <definedName name="COUNT_TL_18_Porcelain_Tile">#REF!</definedName>
    <definedName name="COUNT_TL_19___2400mm_high">#REF!</definedName>
    <definedName name="COUNT_TL11__Porcelain_Tile">#REF!</definedName>
    <definedName name="COUNT_To_soffits_and_ceilings">#REF!</definedName>
    <definedName name="COUNT_Toe_wall_slab">#REF!</definedName>
    <definedName name="COUNT_Toilet___Ablution_Area">#REF!</definedName>
    <definedName name="COUNT_TOILETS_GR_661">#REF!</definedName>
    <definedName name="COUNT_Tool_crib">#REF!</definedName>
    <definedName name="COUNT_Tool_crib.1">#REF!</definedName>
    <definedName name="COUNT_Tools">#REF!</definedName>
    <definedName name="COUNT_Tools_CE_P">#REF!</definedName>
    <definedName name="COUNT_Tools_CE_P.1">#REF!</definedName>
    <definedName name="COUNT_Training.F">#REF!</definedName>
    <definedName name="COUNT_Training_room">#REF!</definedName>
    <definedName name="COUNT_Training_room.1">#REF!</definedName>
    <definedName name="COUNT_TRENCH_BS_653">#REF!</definedName>
    <definedName name="COUNT_Trenches">#REF!</definedName>
    <definedName name="COUNT_TUNNEL_BS_652">#REF!</definedName>
    <definedName name="COUNT_TWIN_CAT_6A__RJ45__DATA___VOICE_OUTLET__WALL_MOUNTED__Tri_2_">#REF!</definedName>
    <definedName name="COUNT_TWIN_CAT_6A__RJ45__WAP_OUTLET__CEILING_MOUNTED__WAP_">#REF!</definedName>
    <definedName name="COUNT_Type_E_Scratched_Finish">#REF!</definedName>
    <definedName name="COUNT_Type_F_Smooth_finish">#REF!</definedName>
    <definedName name="COUNT_UL1___LED_Luminaire_in_Ground___2W__210lm__IP68">#REF!</definedName>
    <definedName name="COUNT_UL2___LED_Luminaire_in_Ground___4W__420lm__IP68">#REF!</definedName>
    <definedName name="COUNT_Unswitched_Fuse_Connection_Unit">#REF!</definedName>
    <definedName name="COUNT_UPS_BAT_CAB">#REF!</definedName>
    <definedName name="COUNT_UWW1">#REF!</definedName>
    <definedName name="COUNT_W01">#REF!</definedName>
    <definedName name="COUNT_Warming_kitchen">#REF!</definedName>
    <definedName name="COUNT_Wash_hangar_2">#REF!</definedName>
    <definedName name="COUNT_Watebar_outside_wall">#REF!</definedName>
    <definedName name="COUNT_water_bar">#REF!</definedName>
    <definedName name="COUNT_Water_Type_9ltr">#REF!</definedName>
    <definedName name="COUNT_WL_01_General_walls">#REF!</definedName>
    <definedName name="COUNT_WL_01_Upstand">#REF!</definedName>
    <definedName name="COUNT_WL_02_Columns_and_Corners">#REF!</definedName>
    <definedName name="COUNT_WL_03_Bollards___100dia">#REF!</definedName>
    <definedName name="COUNT_WL_03_Bollards___150dia">#REF!</definedName>
    <definedName name="COUNT_WL1___LED_Luminaire_beam_mounted___12W__246lm__IP66">#REF!</definedName>
    <definedName name="COUNT_Womens_toilet">#REF!</definedName>
    <definedName name="COUNT_Womens_toilet.F">#REF!</definedName>
    <definedName name="COUNT_WORKSHOP_GR_667">#REF!</definedName>
    <definedName name="COUNT_WW1">#REF!</definedName>
    <definedName name="country">#REF!</definedName>
    <definedName name="cover" localSheetId="33">#REF!</definedName>
    <definedName name="cover">[36]Sheet1!$F$24</definedName>
    <definedName name="COVER50">[37]CAT_5!#REF!</definedName>
    <definedName name="COW" localSheetId="26">#REF!</definedName>
    <definedName name="COW">#REF!</definedName>
    <definedName name="CP.BSR" localSheetId="26">#REF!</definedName>
    <definedName name="CP.BSR">#REF!</definedName>
    <definedName name="CP.BT30" localSheetId="26">#REF!</definedName>
    <definedName name="CP.BT30">#REF!</definedName>
    <definedName name="CP.BT40" localSheetId="26">#REF!</definedName>
    <definedName name="CP.BT40">#REF!</definedName>
    <definedName name="CP.BW" localSheetId="26">#REF!</definedName>
    <definedName name="CP.BW">#REF!</definedName>
    <definedName name="CP.CV15" localSheetId="26">#REF!</definedName>
    <definedName name="CP.CV15">#REF!</definedName>
    <definedName name="CP.CV20" localSheetId="26">#REF!</definedName>
    <definedName name="CP.CV20">#REF!</definedName>
    <definedName name="CP.CV25" localSheetId="26">#REF!</definedName>
    <definedName name="CP.CV25">#REF!</definedName>
    <definedName name="CP.CV30" localSheetId="26">#REF!</definedName>
    <definedName name="CP.CV30">#REF!</definedName>
    <definedName name="CP.CV40" localSheetId="26">#REF!</definedName>
    <definedName name="CP.CV40">#REF!</definedName>
    <definedName name="CP.CV50" localSheetId="26">#REF!</definedName>
    <definedName name="CP.CV50">#REF!</definedName>
    <definedName name="CP.M" localSheetId="26">#REF!</definedName>
    <definedName name="CP.M">#REF!</definedName>
    <definedName name="CP.SBC" localSheetId="26">#REF!</definedName>
    <definedName name="CP.SBC">#REF!</definedName>
    <definedName name="cpdpvol">#REF!</definedName>
    <definedName name="cpierends">#REF!</definedName>
    <definedName name="CPOH" localSheetId="26">#REF!</definedName>
    <definedName name="CPOH">#REF!</definedName>
    <definedName name="CR.6" localSheetId="26">#REF!</definedName>
    <definedName name="CR.6">#REF!</definedName>
    <definedName name="CR.M19" localSheetId="26">#REF!</definedName>
    <definedName name="CR.M19">#REF!</definedName>
    <definedName name="CR.M37" localSheetId="26">#REF!</definedName>
    <definedName name="CR.M37">#REF!</definedName>
    <definedName name="cr_power_generators_comparison_1_sheet1">#REF!</definedName>
    <definedName name="_xlnm.Criteria">#REF!</definedName>
    <definedName name="CRO" localSheetId="26">#REF!</definedName>
    <definedName name="CRO">#REF!</definedName>
    <definedName name="CRSH0.5" localSheetId="42">#REF!</definedName>
    <definedName name="CRSH0.5" localSheetId="29">#REF!</definedName>
    <definedName name="CRSH0.5" localSheetId="39">#REF!</definedName>
    <definedName name="CRSH0.5" localSheetId="36">#REF!</definedName>
    <definedName name="CRSH0.5" localSheetId="35">#REF!</definedName>
    <definedName name="CRSH0.5" localSheetId="34">#REF!</definedName>
    <definedName name="CRSH0.5" localSheetId="40">#REF!</definedName>
    <definedName name="CRSH0.5" localSheetId="37">#REF!</definedName>
    <definedName name="CRSH0.5" localSheetId="41">#REF!</definedName>
    <definedName name="CRSH0.5" localSheetId="38">#REF!</definedName>
    <definedName name="CRSH0.5" localSheetId="56">#REF!</definedName>
    <definedName name="CRSH0.5" localSheetId="32">#REF!</definedName>
    <definedName name="CRSH0.5" localSheetId="45">#REF!</definedName>
    <definedName name="CRSH0.5">#REF!</definedName>
    <definedName name="CRSH01.5" localSheetId="42">#REF!</definedName>
    <definedName name="CRSH01.5" localSheetId="29">#REF!</definedName>
    <definedName name="CRSH01.5" localSheetId="39">#REF!</definedName>
    <definedName name="CRSH01.5" localSheetId="36">#REF!</definedName>
    <definedName name="CRSH01.5" localSheetId="35">#REF!</definedName>
    <definedName name="CRSH01.5" localSheetId="34">#REF!</definedName>
    <definedName name="CRSH01.5" localSheetId="40">#REF!</definedName>
    <definedName name="CRSH01.5" localSheetId="37">#REF!</definedName>
    <definedName name="CRSH01.5" localSheetId="41">#REF!</definedName>
    <definedName name="CRSH01.5" localSheetId="38">#REF!</definedName>
    <definedName name="CRSH01.5" localSheetId="56">#REF!</definedName>
    <definedName name="CRSH01.5" localSheetId="32">#REF!</definedName>
    <definedName name="CRSH01.5" localSheetId="45">#REF!</definedName>
    <definedName name="CRSH01.5">#REF!</definedName>
    <definedName name="CRUSH" localSheetId="42">#REF!</definedName>
    <definedName name="CRUSH" localSheetId="29">#REF!</definedName>
    <definedName name="CRUSH" localSheetId="39">#REF!</definedName>
    <definedName name="CRUSH" localSheetId="36">#REF!</definedName>
    <definedName name="CRUSH" localSheetId="35">#REF!</definedName>
    <definedName name="CRUSH" localSheetId="34">#REF!</definedName>
    <definedName name="CRUSH" localSheetId="40">#REF!</definedName>
    <definedName name="CRUSH" localSheetId="37">#REF!</definedName>
    <definedName name="CRUSH" localSheetId="41">#REF!</definedName>
    <definedName name="CRUSH" localSheetId="38">#REF!</definedName>
    <definedName name="CRUSH" localSheetId="56">#REF!</definedName>
    <definedName name="CRUSH" localSheetId="32">#REF!</definedName>
    <definedName name="CRUSH" localSheetId="45">#REF!</definedName>
    <definedName name="CRUSH">#REF!</definedName>
    <definedName name="cs">#REF!</definedName>
    <definedName name="CS_10">#REF!</definedName>
    <definedName name="CS_100">#REF!</definedName>
    <definedName name="CS_10S">#REF!</definedName>
    <definedName name="CS_120">#REF!</definedName>
    <definedName name="CS_140">#REF!</definedName>
    <definedName name="CS_160">#REF!</definedName>
    <definedName name="CS_20">#REF!</definedName>
    <definedName name="CS_30">#REF!</definedName>
    <definedName name="CS_40">#REF!</definedName>
    <definedName name="CS_40S">#REF!</definedName>
    <definedName name="CS_5S">#REF!</definedName>
    <definedName name="CS_60">#REF!</definedName>
    <definedName name="CS_80">#REF!</definedName>
    <definedName name="CS_80S">#REF!</definedName>
    <definedName name="CS_STD">#REF!</definedName>
    <definedName name="CS_XS">#REF!</definedName>
    <definedName name="CS_XXS">#REF!</definedName>
    <definedName name="csm1.2" localSheetId="26">#REF!</definedName>
    <definedName name="csm1.2">#REF!</definedName>
    <definedName name="csm1.3" localSheetId="26">#REF!</definedName>
    <definedName name="csm1.3">#REF!</definedName>
    <definedName name="csm1.4" localSheetId="26">#REF!</definedName>
    <definedName name="csm1.4">#REF!</definedName>
    <definedName name="csm1.5" localSheetId="26">#REF!</definedName>
    <definedName name="csm1.5">#REF!</definedName>
    <definedName name="csm1.6" localSheetId="26">#REF!</definedName>
    <definedName name="csm1.6">#REF!</definedName>
    <definedName name="csr" localSheetId="33">#REF!</definedName>
    <definedName name="csr">#REF!</definedName>
    <definedName name="csritems" localSheetId="33">#REF!</definedName>
    <definedName name="csritems">#REF!</definedName>
    <definedName name="CST">#REF!</definedName>
    <definedName name="Cst_score">#REF!</definedName>
    <definedName name="csteel">#REF!</definedName>
    <definedName name="ct">#REF!</definedName>
    <definedName name="ctim">#REF!</definedName>
    <definedName name="ctype">#REF!</definedName>
    <definedName name="CumulativeFinancialProgress">#REF!</definedName>
    <definedName name="CumulativePercentCompletion">#REF!</definedName>
    <definedName name="curex">#REF!</definedName>
    <definedName name="CURRENCY">#REF!</definedName>
    <definedName name="Currency_converter">#REF!</definedName>
    <definedName name="Current">#REF!</definedName>
    <definedName name="CurrentProgres">#REF!</definedName>
    <definedName name="CUSTOM1_100_x_50mm_cable_tray_drop_from_roof_level__external_bend__Internal_bend">#REF!</definedName>
    <definedName name="CUSTOM1_1000mm_high_blockwork">#REF!</definedName>
    <definedName name="CUSTOM1_100A_TPN_Isolator">#REF!</definedName>
    <definedName name="CUSTOM1_100d_Overflow_and_Drain_Pipe">#REF!</definedName>
    <definedName name="CUSTOM1_100x50mm_EEP_Covered_cable_tray">#REF!</definedName>
    <definedName name="CUSTOM1_100x50mm_horizontal_bend">#REF!</definedName>
    <definedName name="CUSTOM1_100x50mm_Tee">#REF!</definedName>
    <definedName name="CUSTOM1_101.10_Solid_floors____mm_thick">#REF!</definedName>
    <definedName name="CUSTOM1_101.25_Steps____mm_deep_treads____mm_high_risers">#REF!</definedName>
    <definedName name="CUSTOM1_102.10_Solid_Slabs___200mm_thick_____m_high_with_formwork">#REF!</definedName>
    <definedName name="CUSTOM1_102.11_Hollow_core__Slabs___265mm_thick_____m_high_with_formwork___Copy">#REF!</definedName>
    <definedName name="CUSTOM1_103.16_Concrete_Parapet_walls___200mm_wide___1_600mm_high">#REF!</definedName>
    <definedName name="CUSTOM1_103.17_Concrete_Parapet_walls___200mm_wide___600mm_high">#REF!</definedName>
    <definedName name="CUSTOM1_103.18_Concrete_Parapet_walls___200mm_wide___500mm_high">#REF!</definedName>
    <definedName name="CUSTOM1_103.19_Concrete_Parapet_walls___200mm_wide___450mm_high">#REF!</definedName>
    <definedName name="CUSTOM1_103.50_2200_x_1200mm_Aluminium_window__WN_02_">#REF!</definedName>
    <definedName name="CUSTOM1_103.50_4000_x_1000mm_Aluminium_window__WN_05_">#REF!</definedName>
    <definedName name="CUSTOM1_103.50_4000_x_800mm_aluminium_window__WN_06_">#REF!</definedName>
    <definedName name="CUSTOM1_103.60_850_x_300mm_aluminium_louvre">#REF!</definedName>
    <definedName name="CUSTOM1_105.40_1000_x_2000mm_Solid_Timber_Door__WD_01_">#REF!</definedName>
    <definedName name="CUSTOM1_105.40_1000_x_2200mm_Galvanised_Steel_Door__MD_03_">#REF!</definedName>
    <definedName name="CUSTOM1_105.40_1000_x_2200mm_Galvanised_Steel_with_core_filled_Door__MD_01_">#REF!</definedName>
    <definedName name="CUSTOM1_105.40_1000_x_2200mm_Solid_Timber_Door__WD_01___WIDER_">#REF!</definedName>
    <definedName name="CUSTOM1_105.40_1100_x_2200mm_Galvanised_steel_with_Fire_insulation_core__MD_03_">#REF!</definedName>
    <definedName name="CUSTOM1_105.40_1400_x_2200mm_Galvanised_steel_2_unequal_leaf__MD_04_">#REF!</definedName>
    <definedName name="CUSTOM1_105.40_1400_x_2200mm_Galvanised_Steel_Door__MD_04_">#REF!</definedName>
    <definedName name="CUSTOM1_105.40_2000_x_3000mm_Solid_Timber_Door__WD_02_">#REF!</definedName>
    <definedName name="CUSTOM1_105.40_2100_x_2200mm_Galvanised_Steel_door__MD_04_">#REF!</definedName>
    <definedName name="CUSTOM1_105.40_2100_x_2200mm_Galvanised_steel_door_with_steel_frame">#REF!</definedName>
    <definedName name="CUSTOM1_105.40_800_x_2200mm_Galvanised_steel_with_fire_insulation_core__MD_03_">#REF!</definedName>
    <definedName name="CUSTOM1_1100mm_High_x_250mm_Thick_wall">#REF!</definedName>
    <definedName name="CUSTOM1_110d_Rain_water_pipe_at_under_ground">#REF!</definedName>
    <definedName name="CUSTOM1_110d_Rain_Water_Pipe_Below_Slab">#REF!</definedName>
    <definedName name="CUSTOM1_110d_Rain_Water_Pipe_drop_to_Low_Level__6500mm_">#REF!</definedName>
    <definedName name="CUSTOM1_110d_Rain_Water_Pipe_From_Above___Below_Slab__3650mm_">#REF!</definedName>
    <definedName name="CUSTOM1_110d_Rain_Water_Pipe_From_Above___Below_Slab__6520mm_">#REF!</definedName>
    <definedName name="CUSTOM1_110d_Soil_Pipe_Below_Slab">#REF!</definedName>
    <definedName name="CUSTOM1_110d_Waste_Pipe__Below_Slab">#REF!</definedName>
    <definedName name="CUSTOM1_110d_Waste_Pipe_From_Above__Below_Slab__3650mm_">#REF!</definedName>
    <definedName name="CUSTOM1_110d_Waste_Pipe_High_Level">#REF!</definedName>
    <definedName name="CUSTOM1_110d_Waste_Pipe_Provision_for_Multimedia_Sand_Filter_Back_Wash">#REF!</definedName>
    <definedName name="CUSTOM1_1200_x_600_Fresh_Air_Louvre_with_Sand_trap__PACU01____Roof_level">#REF!</definedName>
    <definedName name="CUSTOM1_1200_x_600_Fresh_Air_Louvre_with_Sand_trap__PACU02___Roof_level">#REF!</definedName>
    <definedName name="CUSTOM1_13A_Double_switched_socket_outlet">#REF!</definedName>
    <definedName name="CUSTOM1_13A_Single_switched_socket_outlet">#REF!</definedName>
    <definedName name="CUSTOM1_13A_Single_switched_socket_outlet__weather_proof_">#REF!</definedName>
    <definedName name="CUSTOM1_1440d_Potable_Polyethylene_Water_Tank">#REF!</definedName>
    <definedName name="CUSTOM1_150_to_100mm_reducer">#REF!</definedName>
    <definedName name="CUSTOM1_150x50mm_EEP_Covered_cable_tray">#REF!</definedName>
    <definedName name="CUSTOM1_150x50mm_Tee">#REF!</definedName>
    <definedName name="CUSTOM1_15mm_H_pie">#REF!</definedName>
    <definedName name="CUSTOM1_15mm_pipe">#REF!</definedName>
    <definedName name="CUSTOM1_160d__Waste_Pipe_Below_Slab">#REF!</definedName>
    <definedName name="CUSTOM1_160d_Rain_Water_Pipe_Under_Ground">#REF!</definedName>
    <definedName name="CUSTOM1_160d_Soil_Pipe_Below_Slab">#REF!</definedName>
    <definedName name="CUSTOM1_160d_Soil_Pipe_Under_Ground">#REF!</definedName>
    <definedName name="CUSTOM1_160d_Waste_Pipe_Below_Slab">#REF!</definedName>
    <definedName name="CUSTOM1_2_layers_x_200mm_diam_pipe_sleeves">#REF!</definedName>
    <definedName name="CUSTOM1_20_diameter__CFP">#REF!</definedName>
    <definedName name="CUSTOM1_200mm_Toe_wall">#REF!</definedName>
    <definedName name="CUSTOM1_200mm_Toe_wall__around_ramp_">#REF!</definedName>
    <definedName name="CUSTOM1_20A__SP_Isolater_for_AC">#REF!</definedName>
    <definedName name="CUSTOM1_20A_Double_pole_switched_with_Neon_indicator">#REF!</definedName>
    <definedName name="CUSTOM1_20A_TPN_Isolator">#REF!</definedName>
    <definedName name="CUSTOM1_20d_Boosted_Cold_Water__Low_Level">#REF!</definedName>
    <definedName name="CUSTOM1_20d_Tank_Filling_Line_From_Below__3850mm_">#REF!</definedName>
    <definedName name="CUSTOM1_20d_Tank_Filling_Line_Low_Level">#REF!</definedName>
    <definedName name="CUSTOM1_20mm_H_pipe">#REF!</definedName>
    <definedName name="CUSTOM1_225_to_100mm_reducer">#REF!</definedName>
    <definedName name="CUSTOM1_225_to_150mm_reducer">#REF!</definedName>
    <definedName name="CUSTOM1_225x50mm_Cable_Tray">#REF!</definedName>
    <definedName name="CUSTOM1_225x50mm_Tee">#REF!</definedName>
    <definedName name="CUSTOM1_25_diameter_CFP">#REF!</definedName>
    <definedName name="CUSTOM1_250mm_Thick_slab___pump">#REF!</definedName>
    <definedName name="CUSTOM1_25mm_Pipe">#REF!</definedName>
    <definedName name="CUSTOM1_25x3mm_Copper_Tape">#REF!</definedName>
    <definedName name="CUSTOM1_300_to_100mm_reducer">#REF!</definedName>
    <definedName name="CUSTOM1_300_to_225mm_reducer">#REF!</definedName>
    <definedName name="CUSTOM1_300_x_300mm_electrical_cut_out">#REF!</definedName>
    <definedName name="CUSTOM1_300mm_Thick_surface_bed___section_3">#REF!</definedName>
    <definedName name="CUSTOM1_300x50mm_Cable_Tray">#REF!</definedName>
    <definedName name="CUSTOM1_300x50mm_horizontal_bend">#REF!</definedName>
    <definedName name="CUSTOM1_300x50mm_Tee">#REF!</definedName>
    <definedName name="CUSTOM1_32A_TPN_Isolator">#REF!</definedName>
    <definedName name="CUSTOM1_32d_Condensate_Drain_Pipe_Below_Slab">#REF!</definedName>
    <definedName name="CUSTOM1_32d_Condensate_Drain_Pipe_High_level">#REF!</definedName>
    <definedName name="CUSTOM1_32mm_IV">#REF!</definedName>
    <definedName name="CUSTOM1_40d_Boosted_Cold_Water_Supply">#REF!</definedName>
    <definedName name="CUSTOM1_40d_boosted_Cold_wAter_supply_To_Below">#REF!</definedName>
    <definedName name="CUSTOM1_40d_Condensate_Drain_Pipe_To_Below__350mm_">#REF!</definedName>
    <definedName name="CUSTOM1_40d_Gravty_Bypass_Line">#REF!</definedName>
    <definedName name="CUSTOM1_40d_Waste_Pipe_Below_Slab">#REF!</definedName>
    <definedName name="CUSTOM1_50d_Vent_Pipe__3850mm_">#REF!</definedName>
    <definedName name="CUSTOM1_50d_Vent_Pipe_High_Level">#REF!</definedName>
    <definedName name="CUSTOM1_50d_Vent_Pipe_To_Above__3300mm_">#REF!</definedName>
    <definedName name="CUSTOM1_50d_Waste_Pipe_Below_Slab">#REF!</definedName>
    <definedName name="CUSTOM1_55_LBS___Gas_Cylinder">#REF!</definedName>
    <definedName name="CUSTOM1_700mm_High_Blockwork">#REF!</definedName>
    <definedName name="CUSTOM1_75_Manhole_Vent_Pipe_To_Above___4250mm_">#REF!</definedName>
    <definedName name="CUSTOM1_75_Vent_Pipe_To_Above__3300mm_">#REF!</definedName>
    <definedName name="CUSTOM1_75_X_75mm_boxing_in__section_3_">#REF!</definedName>
    <definedName name="CUSTOM1_75d_Manhole_Vent_Pipe_Below_Slab">#REF!</definedName>
    <definedName name="CUSTOM1_75d_Manhole_Vent_Pipe_Below_Slab_To_Above__3850mm_">#REF!</definedName>
    <definedName name="CUSTOM1_75d_Manhole_Vent_Pipe_Under_Ground">#REF!</definedName>
    <definedName name="CUSTOM1_75d_Vent_Pipe">#REF!</definedName>
    <definedName name="CUSTOM1_75d_Vent_Pipe_Below_Slab">#REF!</definedName>
    <definedName name="CUSTOM1_77_LBS___Gas_Cylinder">#REF!</definedName>
    <definedName name="CUSTOM1_800w_x_1200d_electrical_cable_trench">#REF!</definedName>
    <definedName name="CUSTOM1_80d_Over_Flow__Drain_Pipe_Connect_to_FD5">#REF!</definedName>
    <definedName name="CUSTOM1_80d_Waste_Pipe_Below_Slab">#REF!</definedName>
    <definedName name="CUSTOM1_80mm_Pipe">#REF!</definedName>
    <definedName name="CUSTOM1_8kvA_UPS_with_60min_battery_back_up">#REF!</definedName>
    <definedName name="CUSTOM1_900_x_50mm_EEP_Cable_tray_power">#REF!</definedName>
    <definedName name="CUSTOM1_900_x_50mm_Horizontal_bend">#REF!</definedName>
    <definedName name="CUSTOM1_ACCESS_CONTROL_PANEL__ACS_">#REF!</definedName>
    <definedName name="CUSTOM1_Access_for_Cleanout">#REF!</definedName>
    <definedName name="CUSTOM1_ACCU_01__VIDU01_">#REF!</definedName>
    <definedName name="CUSTOM1_Acrylic_Emulsion_Paint___Dry_Areas">#REF!</definedName>
    <definedName name="CUSTOM1_ADDRESSABLE_COMBINATION_OF_RATE_OF_RISE_FIXED_TEMPERATURE_DETECTOR__CEILING_MOUNTED___R_F____">#REF!</definedName>
    <definedName name="CUSTOM1_ADDRESSABLE_MULTI_DETECTOR__HEAT___SMOKE_DETECTOR____S___R_">#REF!</definedName>
    <definedName name="CUSTOM1_ADDRESSABLE_PHOTOELECTRIC_SMOKE_DETECTOR__CEILING_MOUNTED____SP_">#REF!</definedName>
    <definedName name="CUSTOM1_ADDRESSABLE_SMOKE_DETECTOR_AT_CEILING_VOID___S_CV__">#REF!</definedName>
    <definedName name="CUSTOM1_ADDRESSABLE_SMOKE_DETECTOR_WITH_SOUNDER_BUILT_IN___SSB_">#REF!</definedName>
    <definedName name="CUSTOM1_Air_Terminal">#REF!</definedName>
    <definedName name="CUSTOM1_AM_501">#REF!</definedName>
    <definedName name="CUSTOM1_AUDIO_WALL_PANEL_LOCAL_INPUT_">#REF!</definedName>
    <definedName name="CUSTOM1_AZAN_SATELLITE_DISH">#REF!</definedName>
    <definedName name="CUSTOM1_BATH_ACCESSORY___Electric_Hand_Dryer___xlerator_xl_TR3">#REF!</definedName>
    <definedName name="CUSTOM1_Cabinet">#REF!</definedName>
    <definedName name="CUSTOM1_CAN_211">#REF!</definedName>
    <definedName name="CUSTOM1_CBP__01">#REF!</definedName>
    <definedName name="CUSTOM1_CBP__02">#REF!</definedName>
    <definedName name="CUSTOM1_CBP__05">#REF!</definedName>
    <definedName name="CUSTOM1_CEILING_MOUNTED_SPEAKER_CH01">#REF!</definedName>
    <definedName name="CUSTOM1_Ceiling_Suspension_Depth_1030mm">#REF!</definedName>
    <definedName name="CUSTOM1_Ceiling_Suspension_Depth_1030mm_PH">#REF!</definedName>
    <definedName name="CUSTOM1_Ceiling_Suspension_Depth_1130mm">#REF!</definedName>
    <definedName name="CUSTOM1_Ceiling_Suspension_Depth_130mm">#REF!</definedName>
    <definedName name="CUSTOM1_Ceiling_Suspension_Depth_2360mm">#REF!</definedName>
    <definedName name="CUSTOM1_Ceiling_Suspension_Depth_2660mm">#REF!</definedName>
    <definedName name="CUSTOM1_Ceiling_Suspension_Depth_660mm">#REF!</definedName>
    <definedName name="CUSTOM1_Ceiling_Suspension_Depth_730mm">#REF!</definedName>
    <definedName name="CUSTOM1_Ceiling_Suspension_Depth_760mm">#REF!</definedName>
    <definedName name="CUSTOM1_Ceiling_Suspension_Depth_770mm">#REF!</definedName>
    <definedName name="CUSTOM1_CH1___Chandelier_light">#REF!</definedName>
    <definedName name="CUSTOM1_CL_01_Gypsum_Plaster_Board_Ceiling_1030mm_Suspension_5000mm_high___Copy">#REF!</definedName>
    <definedName name="CUSTOM1_CL_01_Gypsum_Plaster_Board_Ceiling_1130mm_Suspension_6900mm_high">#REF!</definedName>
    <definedName name="CUSTOM1_CL_01_Gypsum_Plaster_Board_Ceiling_130mm_Suspension_7900mm_high">#REF!</definedName>
    <definedName name="CUSTOM1_CL_01_Gypsum_Plaster_Board_Ceiling_2360mm_Suspension_5300mm_high">#REF!</definedName>
    <definedName name="CUSTOM1_CL_01_Gypsum_Plaster_Board_Ceiling_2660mm_Suspension_5000mm_high">#REF!</definedName>
    <definedName name="CUSTOM1_CL_01_Gypsum_Plaster_Board_Ceiling_660mm_Suspension__2500mm_high">#REF!</definedName>
    <definedName name="CUSTOM1_CL_01_Gypsum_Plaster_Board_Ceiling_730mm_Suspension_5300mm_high">#REF!</definedName>
    <definedName name="CUSTOM1_CL_01_Gypsum_Plaster_Board_Ceiling_760mm_Suspension__2400mm_high">#REF!</definedName>
    <definedName name="CUSTOM1_CL_01_Gypsum_Plaster_Board_Ceiling_770mm_Suspension_5230mm_high">#REF!</definedName>
    <definedName name="CUSTOM1_CL_02_Gypsum_Water_Resistant_Ceiling_760mm_Suspension__2400mm_high">#REF!</definedName>
    <definedName name="CUSTOM1_CL1___Flexible_Strrip_5m_LED_Luminaire__14.4W__1260lm__IP20">#REF!</definedName>
    <definedName name="CUSTOM1_CO2_6KG">#REF!</definedName>
    <definedName name="CUSTOM1_Copper_Silver_Ionization_Sysytem">#REF!</definedName>
    <definedName name="CUSTOM1_CP01.1_Count">#REF!</definedName>
    <definedName name="CUSTOM1_CP01.1_Custom_Carpet_Tile">#REF!</definedName>
    <definedName name="CUSTOM1_CP01.2_Custom__Carpet_Tile">#REF!</definedName>
    <definedName name="CUSTOM1_CPO1.2_Count">#REF!</definedName>
    <definedName name="CUSTOM1_CR_EM_DC_BG__ACD01_">#REF!</definedName>
    <definedName name="CUSTOM1_Curtains">#REF!</definedName>
    <definedName name="CUSTOM1_DB__Board">#REF!</definedName>
    <definedName name="CUSTOM1_DC___Down_Conductor_Tape">#REF!</definedName>
    <definedName name="CUSTOM1_DC_DC__ACD04_">#REF!</definedName>
    <definedName name="CUSTOM1_DCP_4.5KG">#REF!</definedName>
    <definedName name="CUSTOM1_Delayed_Action_Float_valve">#REF!</definedName>
    <definedName name="CUSTOM1_DIGITAL_AUDIO_MIXER_WITH_EQUALIZER_AT_PRAYER_HALL">#REF!</definedName>
    <definedName name="CUSTOM1_DL1___Recessed_Flood_light_LED_Luminaire__18W__1890lm">#REF!</definedName>
    <definedName name="CUSTOM1_Domestic_Water_Pump_set">#REF!</definedName>
    <definedName name="CUSTOM1_DOOR_LIGHT__DL_">#REF!</definedName>
    <definedName name="CUSTOM1_dotted_line__circuit_line__">#REF!</definedName>
    <definedName name="CUSTOM1_DUAL_INPUT_MODULE__AIM2_">#REF!</definedName>
    <definedName name="CUSTOM1_DW08">#REF!</definedName>
    <definedName name="CUSTOM1_DW10">#REF!</definedName>
    <definedName name="CUSTOM1_E1___Suspended__Surface_mounted_LED_Emergency_Luminaire__8.2W__IP65_with_90min_battery">#REF!</definedName>
    <definedName name="CUSTOM1_E2___Recessed_ceilig_mounted_LED_emergency_luminaire__2_x_3w__IP20___With_self_contained_battery_for_90min_">#REF!</definedName>
    <definedName name="CUSTOM1_EAD_250Diameter___level_00__HRV01_">#REF!</definedName>
    <definedName name="CUSTOM1_EAD_250Diameter___level_00__HRV02_">#REF!</definedName>
    <definedName name="CUSTOM1_EAD_350x300___level_00__HRV01_">#REF!</definedName>
    <definedName name="CUSTOM1_Earth_Cable">#REF!</definedName>
    <definedName name="CUSTOM1_EB_IT_AC___Earth_bar_for_Telecoms__AC_">#REF!</definedName>
    <definedName name="CUSTOM1_EB_IT_DC___Earth_bar_for_Telecoms__DC_">#REF!</definedName>
    <definedName name="CUSTOM1_EB_LV___Earth_bar_for_low_voltage">#REF!</definedName>
    <definedName name="CUSTOM1_EMERGENCY_PULL_CORD__EP_">#REF!</definedName>
    <definedName name="CUSTOM1_EP_IT_AC___Earth_pit_for_Telecoms__AC_">#REF!</definedName>
    <definedName name="CUSTOM1_EP_IT_DC___Earth_pit_for_Telecoms__DC_">#REF!</definedName>
    <definedName name="CUSTOM1_EP_LP___Earth_pit_for_lightning_protection">#REF!</definedName>
    <definedName name="CUSTOM1_EP_LV___Earth_pit_for_low_voltage">#REF!</definedName>
    <definedName name="CUSTOM1_Epoxy_Flooring___Light_Duty">#REF!</definedName>
    <definedName name="CUSTOM1_Epoxy_modeled_Base_Skirting">#REF!</definedName>
    <definedName name="CUSTOM1_EWC_321">#REF!</definedName>
    <definedName name="CUSTOM1_EWC_401___2m_high">#REF!</definedName>
    <definedName name="CUSTOM1_EWC_401___7.45m_high">#REF!</definedName>
    <definedName name="CUSTOM1_EWC_401___9.55m_high">#REF!</definedName>
    <definedName name="CUSTOM1_EWC_401___minaret_15.9m_high">#REF!</definedName>
    <definedName name="CUSTOM1_EWL_201">#REF!</definedName>
    <definedName name="CUSTOM1_EWL_211___5m_high">#REF!</definedName>
    <definedName name="CUSTOM1_EWL_211_horizontal">#REF!</definedName>
    <definedName name="CUSTOM1_EWL_211_Vertical">#REF!</definedName>
    <definedName name="CUSTOM1_EX2___Suspended__wall_maounted___recessed_Emergency_LED_Exit_light___3.7W__IP41D__indicates_double_sided_exit_light_with_self_contained_90min_battery_">#REF!</definedName>
    <definedName name="CUSTOM1_Extra_Over_on_Ceilings">#REF!</definedName>
    <definedName name="CUSTOM1_FA_500x350___Roof_level__PACU01_">#REF!</definedName>
    <definedName name="CUSTOM1_FA_500x350___Roof_level__PACU02_">#REF!</definedName>
    <definedName name="CUSTOM1_FAULT_SOLATOR_MODULE__IM_">#REF!</definedName>
    <definedName name="CUSTOM1_FIRE_ALARM_CONTROL_PANEL__FACP_">#REF!</definedName>
    <definedName name="CUSTOM1_Fire_Blanket">#REF!</definedName>
    <definedName name="CUSTOM1_FIXED_BOX_TYPE_CAMERA___WALL_MOUNTED__WEATHER_PROOF__WITH_RECOGNITION___W_P">#REF!</definedName>
    <definedName name="CUSTOM1_FIXED_DOME_CAMERA___WALL_MOUNTED_DOME_TYPE_WITH_SINGLE_RJ45_CAT6A_OUTLET_WITH_IDENTIFICATION______">#REF!</definedName>
    <definedName name="CUSTOM1_FIXED_DOME_CAMERA___WALL_MOUNTED_DOME_TYPE_WITH_SINGLE_RJ45_CAT6A_OUTLET_WITH_RECOGNITION______">#REF!</definedName>
    <definedName name="CUSTOM1_GED_300x350___Roof_level__HRV_01_">#REF!</definedName>
    <definedName name="CUSTOM1_GED_300x350___Roof_level__HRV_01__F_B">#REF!</definedName>
    <definedName name="CUSTOM1_GED_Extract_Air_Duct_with_Goose_neck_and_bird_insect_wiremesh_screen__300x_350____Roof_level">#REF!</definedName>
    <definedName name="CUSTOM1_Gully_Trap">#REF!</definedName>
    <definedName name="CUSTOM1_HORN_SPEAKER_FOR_MOSQUE_ONLY">#REF!</definedName>
    <definedName name="CUSTOM1_ICT_SECURITY___ELV_RACK__SR1._">#REF!</definedName>
    <definedName name="CUSTOM1_IWS_201_lining">#REF!</definedName>
    <definedName name="CUSTOM1_L1__Linear_LED_Fitting__36W___3900lm__IP66">#REF!</definedName>
    <definedName name="CUSTOM1_L2___Liner_LED_Fitting__52W__6100_lm__IP66">#REF!</definedName>
    <definedName name="CUSTOM1_L5___Recessed_LED_Downlight__19W1800lm__IP55">#REF!</definedName>
    <definedName name="CUSTOM1_L7___Surface_mounted_Luminaire__19W__2566_lm__IP44">#REF!</definedName>
    <definedName name="CUSTOM1_LIght_switch_one_way">#REF!</definedName>
    <definedName name="CUSTOM1_Light_switch_one_way__weather_proof_">#REF!</definedName>
    <definedName name="CUSTOM1_Light_switch_two_way">#REF!</definedName>
    <definedName name="CUSTOM1_Line_connecting_lights">#REF!</definedName>
    <definedName name="CUSTOM1_MANUAL_PULL_STATION__F_">#REF!</definedName>
    <definedName name="CUSTOM1_MD__PACU01___Roof_level">#REF!</definedName>
    <definedName name="CUSTOM1_MD__PACU02___Roof_level">#REF!</definedName>
    <definedName name="CUSTOM1_MD05">#REF!</definedName>
    <definedName name="CUSTOM1_MICROPHONE_WITH_BOOM_STAND">#REF!</definedName>
    <definedName name="CUSTOM1_minaret">#REF!</definedName>
    <definedName name="CUSTOM1_Minaret_slab">#REF!</definedName>
    <definedName name="CUSTOM1_MQ___C1_in_MQ_F6">#REF!</definedName>
    <definedName name="CUSTOM1_MQ___C2_in_MQ_F3">#REF!</definedName>
    <definedName name="CUSTOM1_MQ___C2_in_MQ_F4">#REF!</definedName>
    <definedName name="CUSTOM1_MQ___C2_in_MQ_F5">#REF!</definedName>
    <definedName name="CUSTOM1_MQ___C2_in_MQ_F8">#REF!</definedName>
    <definedName name="CUSTOM1_MQ___C2_in_MQ_F9">#REF!</definedName>
    <definedName name="CUSTOM1_MQ___C2A_in_MQ_F2">#REF!</definedName>
    <definedName name="CUSTOM1_MQ___C2A_in_MQ_F3">#REF!</definedName>
    <definedName name="CUSTOM1_MQ___C2A_in_MQ_F4">#REF!</definedName>
    <definedName name="CUSTOM1_MQ___C2A_in_MQ_F5">#REF!</definedName>
    <definedName name="CUSTOM1_MQ___C3_in_MQ_F2">#REF!</definedName>
    <definedName name="CUSTOM1_MQ___C3_in_MQ_F7">#REF!</definedName>
    <definedName name="CUSTOM1_MQ___C4_in_MQ_F2">#REF!</definedName>
    <definedName name="CUSTOM1_MQ___C4_in_MQ_F3">#REF!</definedName>
    <definedName name="CUSTOM1_MQ___C4_in_MQ_F4">#REF!</definedName>
    <definedName name="CUSTOM1_MQ___C4_in_MQ_F8">#REF!</definedName>
    <definedName name="CUSTOM1_MQ___C5_in_MQ_F1">#REF!</definedName>
    <definedName name="CUSTOM1_MQ___C6_in_MQ_F8">#REF!</definedName>
    <definedName name="CUSTOM1_MQ___F1">#REF!</definedName>
    <definedName name="CUSTOM1_MQ___F2">#REF!</definedName>
    <definedName name="CUSTOM1_MQ___F3">#REF!</definedName>
    <definedName name="CUSTOM1_MQ___F4">#REF!</definedName>
    <definedName name="CUSTOM1_MQ___F5">#REF!</definedName>
    <definedName name="CUSTOM1_MQ___F6">#REF!</definedName>
    <definedName name="CUSTOM1_MQ___F7">#REF!</definedName>
    <definedName name="CUSTOM1_MQ___F8">#REF!</definedName>
    <definedName name="CUSTOM1_MQ___F9">#REF!</definedName>
    <definedName name="CUSTOM1_MQ___FB1">#REF!</definedName>
    <definedName name="CUSTOM1_MQ___FB2">#REF!</definedName>
    <definedName name="CUSTOM1_MQ___FB3">#REF!</definedName>
    <definedName name="CUSTOM1_MQ___FB4">#REF!</definedName>
    <definedName name="CUSTOM1_MQ___GB1">#REF!</definedName>
    <definedName name="CUSTOM1_MQ___GB2">#REF!</definedName>
    <definedName name="CUSTOM1_MQ___GB3">#REF!</definedName>
    <definedName name="CUSTOM1_MQ___RB1">#REF!</definedName>
    <definedName name="CUSTOM1_MQ___RB1A">#REF!</definedName>
    <definedName name="CUSTOM1_MQ___RB2">#REF!</definedName>
    <definedName name="CUSTOM1_MQ___RB2A">#REF!</definedName>
    <definedName name="CUSTOM1_MQ___RB3">#REF!</definedName>
    <definedName name="CUSTOM1_MQ___RB4">#REF!</definedName>
    <definedName name="CUSTOM1_MQ___RB5">#REF!</definedName>
    <definedName name="CUSTOM1_MQ___RB6">#REF!</definedName>
    <definedName name="CUSTOM1_MQ___URB1">#REF!</definedName>
    <definedName name="CUSTOM1_MQ___URB2">#REF!</definedName>
    <definedName name="CUSTOM1_MQ___WT1_in_F8">#REF!</definedName>
    <definedName name="CUSTOM1_MQ___WT2_in_F8">#REF!</definedName>
    <definedName name="CUSTOM1_MQ__URB3">#REF!</definedName>
    <definedName name="CUSTOM1_MW_02____NFR___columns">#REF!</definedName>
    <definedName name="CUSTOM1_MW01___1">#REF!</definedName>
    <definedName name="CUSTOM1_MW01___NFR">#REF!</definedName>
    <definedName name="CUSTOM1_MW01___NFR_enclosure_walls">#REF!</definedName>
    <definedName name="CUSTOM1_MW02___1">#REF!</definedName>
    <definedName name="CUSTOM1_MW02___2">#REF!</definedName>
    <definedName name="CUSTOM1_MW02___NFR">#REF!</definedName>
    <definedName name="CUSTOM1_MW03___1">#REF!</definedName>
    <definedName name="CUSTOM1_MW03___2">#REF!</definedName>
    <definedName name="CUSTOM1_MW03___NFR">#REF!</definedName>
    <definedName name="CUSTOM1_MW03___NFR_int">#REF!</definedName>
    <definedName name="CUSTOM1_ODU_1__FCU01_">#REF!</definedName>
    <definedName name="CUSTOM1_ODU_2__FCU02_">#REF!</definedName>
    <definedName name="CUSTOM1_ODU_3__FCU03_">#REF!</definedName>
    <definedName name="CUSTOM1_ODU_4___FCU04_">#REF!</definedName>
    <definedName name="CUSTOM1_ODU_5___FCU05_">#REF!</definedName>
    <definedName name="CUSTOM1_ODU_6___FCU06_">#REF!</definedName>
    <definedName name="CUSTOM1_OUTPUT_MODULE__AOM_">#REF!</definedName>
    <definedName name="CUSTOM1_OVERALL_PH_CEILING_CL_01_Gypsum_Plaster_Board_Ceiling_5000mm_high">#REF!</definedName>
    <definedName name="CUSTOM1_Overflow_pipe">#REF!</definedName>
    <definedName name="CUSTOM1_PD___Presence_Detector">#REF!</definedName>
    <definedName name="CUSTOM1_Pipe">#REF!</definedName>
    <definedName name="CUSTOM1_Pipe_20mm">#REF!</definedName>
    <definedName name="CUSTOM1_Pipe_40mm">#REF!</definedName>
    <definedName name="CUSTOM1_Pressure_Vessel">#REF!</definedName>
    <definedName name="CUSTOM1_PT_01___2500mm_high">#REF!</definedName>
    <definedName name="CUSTOM1_PT_01___3200mm_high">#REF!</definedName>
    <definedName name="CUSTOM1_PT_05___1.3m_high">#REF!</definedName>
    <definedName name="CUSTOM1_PT_05___5.3m_high">#REF!</definedName>
    <definedName name="CUSTOM1_PT_05___7.09m_high">#REF!</definedName>
    <definedName name="CUSTOM1_PT_06____7.9m_high">#REF!</definedName>
    <definedName name="CUSTOM1_PT_06___5.3m_high">#REF!</definedName>
    <definedName name="CUSTOM1_Pump_walls_600mm_high">#REF!</definedName>
    <definedName name="CUSTOM1_RAD_1400x550___level_00__PACU02_">#REF!</definedName>
    <definedName name="CUSTOM1_RAD_1400x550___Roof_level__PACU02_">#REF!</definedName>
    <definedName name="CUSTOM1_RAD_250x150___level_00__FCU05_">#REF!</definedName>
    <definedName name="CUSTOM1_RAD_400x200___level_00__FCU02_">#REF!</definedName>
    <definedName name="CUSTOM1_RAD_400x250___level_00__FCU06_">#REF!</definedName>
    <definedName name="CUSTOM1_RAD_550x300___level_00__FCU01_">#REF!</definedName>
    <definedName name="CUSTOM1_RAD_850x500___Roof_level__PACU01_">#REF!</definedName>
    <definedName name="CUSTOM1_RAD_ATT__Sound_Attenuator__PACU01_">#REF!</definedName>
    <definedName name="CUSTOM1_Rain_Water_Pipes">#REF!</definedName>
    <definedName name="CUSTOM1_REPEATER_PANEL__RR_">#REF!</definedName>
    <definedName name="CUSTOM1_RESET_BUTTON__R_">#REF!</definedName>
    <definedName name="CUSTOM1_RFS_121">#REF!</definedName>
    <definedName name="CUSTOM1_RFS_122">#REF!</definedName>
    <definedName name="CUSTOM1_Riser">#REF!</definedName>
    <definedName name="CUSTOM1_Roof_110d_Rain_Water_Pipe_Drop_to_Low_Level">#REF!</definedName>
    <definedName name="CUSTOM1_Roof_110d_Rain_Water_Pipe_Drop_to_Low_Level__3850mm_">#REF!</definedName>
    <definedName name="CUSTOM1_Roof_110d_Rain_Water_Pipe_To_Below__3500mm_">#REF!</definedName>
    <definedName name="CUSTOM1_Roof_110d_Rain_Water_Pipe_To_Below__6500mm_">#REF!</definedName>
    <definedName name="CUSTOM1_Roof_75d_From_Below_to_High_Level__3850mm_">#REF!</definedName>
    <definedName name="CUSTOM1_Roof_75d_Vent_Pipe_From_Below">#REF!</definedName>
    <definedName name="CUSTOM1_Roof_Drain">#REF!</definedName>
    <definedName name="CUSTOM1_SAD_1050x450___level_00__PACU02_">#REF!</definedName>
    <definedName name="CUSTOM1_SAD_1100x300___level_00__PACU02_">#REF!</definedName>
    <definedName name="CUSTOM1_SAD_1200x300___level_00__PACU02_">#REF!</definedName>
    <definedName name="CUSTOM1_SAD_1400x500___level_00__PACU02_">#REF!</definedName>
    <definedName name="CUSTOM1_SAD_1400x550___Roof_level__PACU02_">#REF!</definedName>
    <definedName name="CUSTOM1_SAD_200x150___level_00__FCU05_">#REF!</definedName>
    <definedName name="CUSTOM1_SAD_200x150___level_00__VIDU01_">#REF!</definedName>
    <definedName name="CUSTOM1_SAD_200x150___level_00__VIDU02_">#REF!</definedName>
    <definedName name="CUSTOM1_SAD_250x200___level_00__PACU02_">#REF!</definedName>
    <definedName name="CUSTOM1_SAD_250x200___level_00__VIDU01_">#REF!</definedName>
    <definedName name="CUSTOM1_SAD_250x200___level_00__VIDU02_">#REF!</definedName>
    <definedName name="CUSTOM1_SAD_300x250___level_00__PACU02_">#REF!</definedName>
    <definedName name="CUSTOM1_SAD_350x200___level_00__VIDU02_">#REF!</definedName>
    <definedName name="CUSTOM1_SAD_400x200___level_00__FCU02_">#REF!</definedName>
    <definedName name="CUSTOM1_SAD_400x250___level_00__FCU06_">#REF!</definedName>
    <definedName name="CUSTOM1_SAD_500x250___level_00__PACU02_">#REF!</definedName>
    <definedName name="CUSTOM1_SAD_500x400___level_00__PACU02_">#REF!</definedName>
    <definedName name="CUSTOM1_SAD_550x300___level_00__FCU01_">#REF!</definedName>
    <definedName name="CUSTOM1_SAD_600x250___level_00__PACU02_">#REF!</definedName>
    <definedName name="CUSTOM1_SAD_600x300___level_00__PACU02_">#REF!</definedName>
    <definedName name="CUSTOM1_SAD_600x400___level_00__PACU02_">#REF!</definedName>
    <definedName name="CUSTOM1_SAD_650x450___level_00__PACU02_">#REF!</definedName>
    <definedName name="CUSTOM1_SAD_850x500___Roof_level__PACU01_">#REF!</definedName>
    <definedName name="CUSTOM1_SAD_850x500___Roof_level__PACU02_">#REF!</definedName>
    <definedName name="CUSTOM1_SAD_900x300___level_00__PACU02_">#REF!</definedName>
    <definedName name="CUSTOM1_SAD_ATT__Sound_Attenuator__PACU01_">#REF!</definedName>
    <definedName name="CUSTOM1_SAD350x300___level_00__PACU02_">#REF!</definedName>
    <definedName name="CUSTOM1_Sewer_Manhole_600x600mm">#REF!</definedName>
    <definedName name="CUSTOM1_SINGLE_CAT_6A__RJ45__CCTV_DATA_OUTLET__WALL_MOUNTED__tri_c_">#REF!</definedName>
    <definedName name="CUSTOM1_SINGLE_CAT_6A__RJ45__DATA_OUTLET_FOR_ACS_PANEL___WALL_MOUNTED__A_">#REF!</definedName>
    <definedName name="CUSTOM1_SINGLE_CAT_6A__RJ45__DATA_OUTLET_FOR_ELV_SYSTEMS___WALL_MOUNTED__E_">#REF!</definedName>
    <definedName name="CUSTOM1_SINGLE_CAT_6A__RJ45__TELEPHONE_OUTLET__WALL_MOUNTED____T_">#REF!</definedName>
    <definedName name="CUSTOM1_SINGLE_CAT_6A__RJ45__TELEVISION_OUTLET__WALL_MOUNTED__TV_">#REF!</definedName>
    <definedName name="CUSTOM1_Site_Clearance">#REF!</definedName>
    <definedName name="CUSTOM1_SK__05_Painted_MDF_Skirting">#REF!</definedName>
    <definedName name="CUSTOM1_SK__07_Porcelain_Skirting">#REF!</definedName>
    <definedName name="CUSTOM1_SOUNDER_WITH_STROBE_____X___">#REF!</definedName>
    <definedName name="CUSTOM1_SOUNDER_WITH_STROBE__WEATHER_PROOF______X__W_P__">#REF!</definedName>
    <definedName name="CUSTOM1_SPN_E__2poles_3wires__Industrial__receptacle_outlet_IP44_32A">#REF!</definedName>
    <definedName name="CUSTOM1_Square_Tape_Connector">#REF!</definedName>
    <definedName name="CUSTOM1_ST_03__back_and_front_">#REF!</definedName>
    <definedName name="CUSTOM1_ST_03__sides_">#REF!</definedName>
    <definedName name="CUSTOM1_ST_03__top_">#REF!</definedName>
    <definedName name="CUSTOM1_Storm_Water_Manhole_600x600mm">#REF!</definedName>
    <definedName name="CUSTOM1_Storm_Water_Manhole_circular">#REF!</definedName>
    <definedName name="CUSTOM1_strair_treads">#REF!</definedName>
    <definedName name="CUSTOM1_STROBE_LIGHT__X_">#REF!</definedName>
    <definedName name="CUSTOM1_Sum_Pit_600x600x600mm">#REF!</definedName>
    <definedName name="CUSTOM1_Sump_Pit_600x1500x600mm_with_grating">#REF!</definedName>
    <definedName name="CUSTOM1_Switched_Fuse_Connection_Unit__ceiling_mounted">#REF!</definedName>
    <definedName name="CUSTOM1_Switched_line_connecting_all_outlets">#REF!</definedName>
    <definedName name="CUSTOM1_Tank_Drain">#REF!</definedName>
    <definedName name="CUSTOM1_TED_150x150___level_00_HRV01_">#REF!</definedName>
    <definedName name="CUSTOM1_TED_200x150___level_00_HRV01_">#REF!</definedName>
    <definedName name="CUSTOM1_TED_200x200___level_00_HRV01_">#REF!</definedName>
    <definedName name="CUSTOM1_TED_300x250___level_00_HRV01_">#REF!</definedName>
    <definedName name="CUSTOM1_THR_01_Marble_Threshold">#REF!</definedName>
    <definedName name="CUSTOM1_TL__14_Porcelain_Tile">#REF!</definedName>
    <definedName name="CUSTOM1_TL_05_Porcelain_Tile">#REF!</definedName>
    <definedName name="CUSTOM1_TL_06___2400mm_high">#REF!</definedName>
    <definedName name="CUSTOM1_TL_06___2600mm_high">#REF!</definedName>
    <definedName name="CUSTOM1_TL_12___2400mm_high">#REF!</definedName>
    <definedName name="CUSTOM1_TL_12___980mm_high">#REF!</definedName>
    <definedName name="CUSTOM1_TL_13___1420mm_high">#REF!</definedName>
    <definedName name="CUSTOM1_TL_18_Porcelain_Tile">#REF!</definedName>
    <definedName name="CUSTOM1_TL_19___2400mm_high">#REF!</definedName>
    <definedName name="CUSTOM1_TL11__Porcelain_Tile">#REF!</definedName>
    <definedName name="CUSTOM1_To_soffits_and_ceilings">#REF!</definedName>
    <definedName name="CUSTOM1_Toe_wall_slab">#REF!</definedName>
    <definedName name="CUSTOM1_Toilet___Ablution_Area">#REF!</definedName>
    <definedName name="CUSTOM1_Trenches">#REF!</definedName>
    <definedName name="CUSTOM1_TWIN_CAT_6A__RJ45__DATA___VOICE_OUTLET__WALL_MOUNTED__Tri_2_">#REF!</definedName>
    <definedName name="CUSTOM1_TWIN_CAT_6A__RJ45__WAP_OUTLET__CEILING_MOUNTED__WAP_">#REF!</definedName>
    <definedName name="CUSTOM1_UL1___LED_Luminaire_in_Ground___2W__210lm__IP68">#REF!</definedName>
    <definedName name="CUSTOM1_UL2___LED_Luminaire_in_Ground___4W__420lm__IP68">#REF!</definedName>
    <definedName name="CUSTOM1_Unswitched_Fuse_Connection_Unit">#REF!</definedName>
    <definedName name="CUSTOM1_UPS_BAT_CAB">#REF!</definedName>
    <definedName name="CUSTOM1_UWW1">#REF!</definedName>
    <definedName name="CUSTOM1_W01">#REF!</definedName>
    <definedName name="CUSTOM1_Watebar_outside_wall">#REF!</definedName>
    <definedName name="CUSTOM1_water_bar">#REF!</definedName>
    <definedName name="CUSTOM1_Water_Type_9ltr">#REF!</definedName>
    <definedName name="CUSTOM1_WL1___LED_Luminaire_beam_mounted___12W__246lm__IP66">#REF!</definedName>
    <definedName name="CUSTOM1_WW1">#REF!</definedName>
    <definedName name="CUSTOM2_100_x_50mm_cable_tray_drop_from_roof_level__external_bend__Internal_bend">#REF!</definedName>
    <definedName name="CUSTOM2_1000mm_high_blockwork">#REF!</definedName>
    <definedName name="CUSTOM2_100A_TPN_Isolator">#REF!</definedName>
    <definedName name="CUSTOM2_100d_Overflow_and_Drain_Pipe">#REF!</definedName>
    <definedName name="CUSTOM2_100x50mm_EEP_Covered_cable_tray">#REF!</definedName>
    <definedName name="CUSTOM2_100x50mm_horizontal_bend">#REF!</definedName>
    <definedName name="CUSTOM2_100x50mm_Tee">#REF!</definedName>
    <definedName name="CUSTOM2_101.10_Solid_floors____mm_thick">#REF!</definedName>
    <definedName name="CUSTOM2_101.25_Steps____mm_deep_treads____mm_high_risers">#REF!</definedName>
    <definedName name="CUSTOM2_102.10_Solid_Slabs___200mm_thick_____m_high_with_formwork">#REF!</definedName>
    <definedName name="CUSTOM2_102.11_Hollow_core__Slabs___265mm_thick_____m_high_with_formwork___Copy">#REF!</definedName>
    <definedName name="CUSTOM2_103.16_Concrete_Parapet_walls___200mm_wide___1_600mm_high">#REF!</definedName>
    <definedName name="CUSTOM2_103.17_Concrete_Parapet_walls___200mm_wide___600mm_high">#REF!</definedName>
    <definedName name="CUSTOM2_103.18_Concrete_Parapet_walls___200mm_wide___500mm_high">#REF!</definedName>
    <definedName name="CUSTOM2_103.19_Concrete_Parapet_walls___200mm_wide___450mm_high">#REF!</definedName>
    <definedName name="CUSTOM2_103.50_2200_x_1200mm_Aluminium_window__WN_02_">#REF!</definedName>
    <definedName name="CUSTOM2_103.50_4000_x_1000mm_Aluminium_window__WN_05_">#REF!</definedName>
    <definedName name="CUSTOM2_103.50_4000_x_800mm_aluminium_window__WN_06_">#REF!</definedName>
    <definedName name="CUSTOM2_103.60_850_x_300mm_aluminium_louvre">#REF!</definedName>
    <definedName name="CUSTOM2_105.40_1000_x_2000mm_Solid_Timber_Door__WD_01_">#REF!</definedName>
    <definedName name="CUSTOM2_105.40_1000_x_2200mm_Galvanised_Steel_Door__MD_03_">#REF!</definedName>
    <definedName name="CUSTOM2_105.40_1000_x_2200mm_Galvanised_Steel_with_core_filled_Door__MD_01_">#REF!</definedName>
    <definedName name="CUSTOM2_105.40_1000_x_2200mm_Solid_Timber_Door__WD_01___WIDER_">#REF!</definedName>
    <definedName name="CUSTOM2_105.40_1100_x_2200mm_Galvanised_steel_with_Fire_insulation_core__MD_03_">#REF!</definedName>
    <definedName name="CUSTOM2_105.40_1400_x_2200mm_Galvanised_steel_2_unequal_leaf__MD_04_">#REF!</definedName>
    <definedName name="CUSTOM2_105.40_1400_x_2200mm_Galvanised_Steel_Door__MD_04_">#REF!</definedName>
    <definedName name="CUSTOM2_105.40_2000_x_3000mm_Solid_Timber_Door__WD_02_">#REF!</definedName>
    <definedName name="CUSTOM2_105.40_2100_x_2200mm_Galvanised_Steel_door__MD_04_">#REF!</definedName>
    <definedName name="CUSTOM2_105.40_2100_x_2200mm_Galvanised_steel_door_with_steel_frame">#REF!</definedName>
    <definedName name="CUSTOM2_105.40_800_x_2200mm_Galvanised_steel_with_fire_insulation_core__MD_03_">#REF!</definedName>
    <definedName name="CUSTOM2_1100mm_High_x_250mm_Thick_wall">#REF!</definedName>
    <definedName name="CUSTOM2_110d_Rain_water_pipe_at_under_ground">#REF!</definedName>
    <definedName name="CUSTOM2_110d_Rain_Water_Pipe_Below_Slab">#REF!</definedName>
    <definedName name="CUSTOM2_110d_Rain_Water_Pipe_drop_to_Low_Level__6500mm_">#REF!</definedName>
    <definedName name="CUSTOM2_110d_Rain_Water_Pipe_From_Above___Below_Slab__3650mm_">#REF!</definedName>
    <definedName name="CUSTOM2_110d_Rain_Water_Pipe_From_Above___Below_Slab__6520mm_">#REF!</definedName>
    <definedName name="CUSTOM2_110d_Soil_Pipe_Below_Slab">#REF!</definedName>
    <definedName name="CUSTOM2_110d_Waste_Pipe__Below_Slab">#REF!</definedName>
    <definedName name="CUSTOM2_110d_Waste_Pipe_From_Above__Below_Slab__3650mm_">#REF!</definedName>
    <definedName name="CUSTOM2_110d_Waste_Pipe_High_Level">#REF!</definedName>
    <definedName name="CUSTOM2_110d_Waste_Pipe_Provision_for_Multimedia_Sand_Filter_Back_Wash">#REF!</definedName>
    <definedName name="CUSTOM2_1200_x_600_Fresh_Air_Louvre_with_Sand_trap__PACU01____Roof_level">#REF!</definedName>
    <definedName name="CUSTOM2_1200_x_600_Fresh_Air_Louvre_with_Sand_trap__PACU02___Roof_level">#REF!</definedName>
    <definedName name="CUSTOM2_13A_Double_switched_socket_outlet">#REF!</definedName>
    <definedName name="CUSTOM2_13A_Single_switched_socket_outlet">#REF!</definedName>
    <definedName name="CUSTOM2_13A_Single_switched_socket_outlet__weather_proof_">#REF!</definedName>
    <definedName name="CUSTOM2_1440d_Potable_Polyethylene_Water_Tank">#REF!</definedName>
    <definedName name="CUSTOM2_150_to_100mm_reducer">#REF!</definedName>
    <definedName name="CUSTOM2_150x50mm_EEP_Covered_cable_tray">#REF!</definedName>
    <definedName name="CUSTOM2_150x50mm_Tee">#REF!</definedName>
    <definedName name="CUSTOM2_15mm_H_pie">#REF!</definedName>
    <definedName name="CUSTOM2_15mm_pipe">#REF!</definedName>
    <definedName name="CUSTOM2_160d__Waste_Pipe_Below_Slab">#REF!</definedName>
    <definedName name="CUSTOM2_160d_Rain_Water_Pipe_Under_Ground">#REF!</definedName>
    <definedName name="CUSTOM2_160d_Soil_Pipe_Below_Slab">#REF!</definedName>
    <definedName name="CUSTOM2_160d_Soil_Pipe_Under_Ground">#REF!</definedName>
    <definedName name="CUSTOM2_160d_Waste_Pipe_Below_Slab">#REF!</definedName>
    <definedName name="CUSTOM2_2_layers_x_200mm_diam_pipe_sleeves">#REF!</definedName>
    <definedName name="CUSTOM2_20_diameter__CFP">#REF!</definedName>
    <definedName name="CUSTOM2_200mm_Toe_wall">#REF!</definedName>
    <definedName name="CUSTOM2_200mm_Toe_wall__around_ramp_">#REF!</definedName>
    <definedName name="CUSTOM2_20A__SP_Isolater_for_AC">#REF!</definedName>
    <definedName name="CUSTOM2_20A_Double_pole_switched_with_Neon_indicator">#REF!</definedName>
    <definedName name="CUSTOM2_20A_TPN_Isolator">#REF!</definedName>
    <definedName name="CUSTOM2_20d_Boosted_Cold_Water__Low_Level">#REF!</definedName>
    <definedName name="CUSTOM2_20d_Tank_Filling_Line_From_Below__3850mm_">#REF!</definedName>
    <definedName name="CUSTOM2_20d_Tank_Filling_Line_Low_Level">#REF!</definedName>
    <definedName name="CUSTOM2_20mm_H_pipe">#REF!</definedName>
    <definedName name="CUSTOM2_225_to_100mm_reducer">#REF!</definedName>
    <definedName name="CUSTOM2_225_to_150mm_reducer">#REF!</definedName>
    <definedName name="CUSTOM2_225x50mm_Cable_Tray">#REF!</definedName>
    <definedName name="CUSTOM2_225x50mm_Tee">#REF!</definedName>
    <definedName name="CUSTOM2_25_diameter_CFP">#REF!</definedName>
    <definedName name="CUSTOM2_250mm_Thick_slab___pump">#REF!</definedName>
    <definedName name="CUSTOM2_25mm_Pipe">#REF!</definedName>
    <definedName name="CUSTOM2_25x3mm_Copper_Tape">#REF!</definedName>
    <definedName name="CUSTOM2_300_to_100mm_reducer">#REF!</definedName>
    <definedName name="CUSTOM2_300_to_225mm_reducer">#REF!</definedName>
    <definedName name="CUSTOM2_300_x_300mm_electrical_cut_out">#REF!</definedName>
    <definedName name="CUSTOM2_300mm_Thick_surface_bed___section_3">#REF!</definedName>
    <definedName name="CUSTOM2_300x50mm_Cable_Tray">#REF!</definedName>
    <definedName name="CUSTOM2_300x50mm_horizontal_bend">#REF!</definedName>
    <definedName name="CUSTOM2_300x50mm_Tee">#REF!</definedName>
    <definedName name="CUSTOM2_32A_TPN_Isolator">#REF!</definedName>
    <definedName name="CUSTOM2_32d_Condensate_Drain_Pipe_Below_Slab">#REF!</definedName>
    <definedName name="CUSTOM2_32d_Condensate_Drain_Pipe_High_level">#REF!</definedName>
    <definedName name="CUSTOM2_32mm_IV">#REF!</definedName>
    <definedName name="CUSTOM2_40d_Boosted_Cold_Water_Supply">#REF!</definedName>
    <definedName name="CUSTOM2_40d_boosted_Cold_wAter_supply_To_Below">#REF!</definedName>
    <definedName name="CUSTOM2_40d_Condensate_Drain_Pipe_To_Below__350mm_">#REF!</definedName>
    <definedName name="CUSTOM2_40d_Gravty_Bypass_Line">#REF!</definedName>
    <definedName name="CUSTOM2_40d_Waste_Pipe_Below_Slab">#REF!</definedName>
    <definedName name="CUSTOM2_50d_Vent_Pipe__3850mm_">#REF!</definedName>
    <definedName name="CUSTOM2_50d_Vent_Pipe_High_Level">#REF!</definedName>
    <definedName name="CUSTOM2_50d_Vent_Pipe_To_Above__3300mm_">#REF!</definedName>
    <definedName name="CUSTOM2_50d_Waste_Pipe_Below_Slab">#REF!</definedName>
    <definedName name="CUSTOM2_55_LBS___Gas_Cylinder">#REF!</definedName>
    <definedName name="CUSTOM2_700mm_High_Blockwork">#REF!</definedName>
    <definedName name="CUSTOM2_75_Manhole_Vent_Pipe_To_Above___4250mm_">#REF!</definedName>
    <definedName name="CUSTOM2_75_Vent_Pipe_To_Above__3300mm_">#REF!</definedName>
    <definedName name="CUSTOM2_75_X_75mm_boxing_in__section_3_">#REF!</definedName>
    <definedName name="CUSTOM2_75d_Manhole_Vent_Pipe_Below_Slab">#REF!</definedName>
    <definedName name="CUSTOM2_75d_Manhole_Vent_Pipe_Below_Slab_To_Above__3850mm_">#REF!</definedName>
    <definedName name="CUSTOM2_75d_Manhole_Vent_Pipe_Under_Ground">#REF!</definedName>
    <definedName name="CUSTOM2_75d_Vent_Pipe">#REF!</definedName>
    <definedName name="CUSTOM2_75d_Vent_Pipe_Below_Slab">#REF!</definedName>
    <definedName name="CUSTOM2_77_LBS___Gas_Cylinder">#REF!</definedName>
    <definedName name="CUSTOM2_800w_x_1200d_electrical_cable_trench">#REF!</definedName>
    <definedName name="CUSTOM2_80d_Over_Flow__Drain_Pipe_Connect_to_FD5">#REF!</definedName>
    <definedName name="CUSTOM2_80d_Waste_Pipe_Below_Slab">#REF!</definedName>
    <definedName name="CUSTOM2_80mm_Pipe">#REF!</definedName>
    <definedName name="CUSTOM2_8kvA_UPS_with_60min_battery_back_up">#REF!</definedName>
    <definedName name="CUSTOM2_900_x_50mm_EEP_Cable_tray_power">#REF!</definedName>
    <definedName name="CUSTOM2_900_x_50mm_Horizontal_bend">#REF!</definedName>
    <definedName name="CUSTOM2_ACCESS_CONTROL_PANEL__ACS_">#REF!</definedName>
    <definedName name="CUSTOM2_Access_for_Cleanout">#REF!</definedName>
    <definedName name="CUSTOM2_ACCU_01__VIDU01_">#REF!</definedName>
    <definedName name="CUSTOM2_Acrylic_Emulsion_Paint___Dry_Areas">#REF!</definedName>
    <definedName name="CUSTOM2_ADDRESSABLE_COMBINATION_OF_RATE_OF_RISE_FIXED_TEMPERATURE_DETECTOR__CEILING_MOUNTED___R_F____">#REF!</definedName>
    <definedName name="CUSTOM2_ADDRESSABLE_MULTI_DETECTOR__HEAT___SMOKE_DETECTOR____S___R_">#REF!</definedName>
    <definedName name="CUSTOM2_ADDRESSABLE_PHOTOELECTRIC_SMOKE_DETECTOR__CEILING_MOUNTED____SP_">#REF!</definedName>
    <definedName name="CUSTOM2_ADDRESSABLE_SMOKE_DETECTOR_AT_CEILING_VOID___S_CV__">#REF!</definedName>
    <definedName name="CUSTOM2_ADDRESSABLE_SMOKE_DETECTOR_WITH_SOUNDER_BUILT_IN___SSB_">#REF!</definedName>
    <definedName name="CUSTOM2_Air_Terminal">#REF!</definedName>
    <definedName name="CUSTOM2_AM_501">#REF!</definedName>
    <definedName name="CUSTOM2_AUDIO_WALL_PANEL_LOCAL_INPUT_">#REF!</definedName>
    <definedName name="CUSTOM2_AZAN_SATELLITE_DISH">#REF!</definedName>
    <definedName name="CUSTOM2_BATH_ACCESSORY___Electric_Hand_Dryer___xlerator_xl_TR3">#REF!</definedName>
    <definedName name="CUSTOM2_Cabinet">#REF!</definedName>
    <definedName name="CUSTOM2_CAN_211">#REF!</definedName>
    <definedName name="CUSTOM2_CBP__01">#REF!</definedName>
    <definedName name="CUSTOM2_CBP__02">#REF!</definedName>
    <definedName name="CUSTOM2_CBP__05">#REF!</definedName>
    <definedName name="CUSTOM2_CEILING_MOUNTED_SPEAKER_CH01">#REF!</definedName>
    <definedName name="CUSTOM2_Ceiling_Suspension_Depth_1030mm">#REF!</definedName>
    <definedName name="CUSTOM2_Ceiling_Suspension_Depth_1030mm_PH">#REF!</definedName>
    <definedName name="CUSTOM2_Ceiling_Suspension_Depth_1130mm">#REF!</definedName>
    <definedName name="CUSTOM2_Ceiling_Suspension_Depth_130mm">#REF!</definedName>
    <definedName name="CUSTOM2_Ceiling_Suspension_Depth_2360mm">#REF!</definedName>
    <definedName name="CUSTOM2_Ceiling_Suspension_Depth_2660mm">#REF!</definedName>
    <definedName name="CUSTOM2_Ceiling_Suspension_Depth_660mm">#REF!</definedName>
    <definedName name="CUSTOM2_Ceiling_Suspension_Depth_730mm">#REF!</definedName>
    <definedName name="CUSTOM2_Ceiling_Suspension_Depth_760mm">#REF!</definedName>
    <definedName name="CUSTOM2_Ceiling_Suspension_Depth_770mm">#REF!</definedName>
    <definedName name="CUSTOM2_CH1___Chandelier_light">#REF!</definedName>
    <definedName name="CUSTOM2_CL_01_Gypsum_Plaster_Board_Ceiling_1030mm_Suspension_5000mm_high___Copy">#REF!</definedName>
    <definedName name="CUSTOM2_CL_01_Gypsum_Plaster_Board_Ceiling_1130mm_Suspension_6900mm_high">#REF!</definedName>
    <definedName name="CUSTOM2_CL_01_Gypsum_Plaster_Board_Ceiling_130mm_Suspension_7900mm_high">#REF!</definedName>
    <definedName name="CUSTOM2_CL_01_Gypsum_Plaster_Board_Ceiling_2360mm_Suspension_5300mm_high">#REF!</definedName>
    <definedName name="CUSTOM2_CL_01_Gypsum_Plaster_Board_Ceiling_2660mm_Suspension_5000mm_high">#REF!</definedName>
    <definedName name="CUSTOM2_CL_01_Gypsum_Plaster_Board_Ceiling_660mm_Suspension__2500mm_high">#REF!</definedName>
    <definedName name="CUSTOM2_CL_01_Gypsum_Plaster_Board_Ceiling_730mm_Suspension_5300mm_high">#REF!</definedName>
    <definedName name="CUSTOM2_CL_01_Gypsum_Plaster_Board_Ceiling_760mm_Suspension__2400mm_high">#REF!</definedName>
    <definedName name="CUSTOM2_CL_01_Gypsum_Plaster_Board_Ceiling_770mm_Suspension_5230mm_high">#REF!</definedName>
    <definedName name="CUSTOM2_CL_02_Gypsum_Water_Resistant_Ceiling_760mm_Suspension__2400mm_high">#REF!</definedName>
    <definedName name="CUSTOM2_CL1___Flexible_Strrip_5m_LED_Luminaire__14.4W__1260lm__IP20">#REF!</definedName>
    <definedName name="CUSTOM2_CO2_6KG">#REF!</definedName>
    <definedName name="CUSTOM2_Copper_Silver_Ionization_Sysytem">#REF!</definedName>
    <definedName name="CUSTOM2_CP01.1_Count">#REF!</definedName>
    <definedName name="CUSTOM2_CP01.1_Custom_Carpet_Tile">#REF!</definedName>
    <definedName name="CUSTOM2_CP01.2_Custom__Carpet_Tile">#REF!</definedName>
    <definedName name="CUSTOM2_CPO1.2_Count">#REF!</definedName>
    <definedName name="CUSTOM2_CR_EM_DC_BG__ACD01_">#REF!</definedName>
    <definedName name="CUSTOM2_Curtains">#REF!</definedName>
    <definedName name="CUSTOM2_DB__Board">#REF!</definedName>
    <definedName name="CUSTOM2_DC___Down_Conductor_Tape">#REF!</definedName>
    <definedName name="CUSTOM2_DC_DC__ACD04_">#REF!</definedName>
    <definedName name="CUSTOM2_DCP_4.5KG">#REF!</definedName>
    <definedName name="CUSTOM2_Delayed_Action_Float_valve">#REF!</definedName>
    <definedName name="CUSTOM2_DIGITAL_AUDIO_MIXER_WITH_EQUALIZER_AT_PRAYER_HALL">#REF!</definedName>
    <definedName name="CUSTOM2_DL1___Recessed_Flood_light_LED_Luminaire__18W__1890lm">#REF!</definedName>
    <definedName name="CUSTOM2_Domestic_Water_Pump_set">#REF!</definedName>
    <definedName name="CUSTOM2_DOOR_LIGHT__DL_">#REF!</definedName>
    <definedName name="CUSTOM2_dotted_line__circuit_line__">#REF!</definedName>
    <definedName name="CUSTOM2_DUAL_INPUT_MODULE__AIM2_">#REF!</definedName>
    <definedName name="CUSTOM2_DW08">#REF!</definedName>
    <definedName name="CUSTOM2_DW10">#REF!</definedName>
    <definedName name="CUSTOM2_E1___Suspended__Surface_mounted_LED_Emergency_Luminaire__8.2W__IP65_with_90min_battery">#REF!</definedName>
    <definedName name="CUSTOM2_E2___Recessed_ceilig_mounted_LED_emergency_luminaire__2_x_3w__IP20___With_self_contained_battery_for_90min_">#REF!</definedName>
    <definedName name="CUSTOM2_EAD_250Diameter___level_00__HRV01_">#REF!</definedName>
    <definedName name="CUSTOM2_EAD_250Diameter___level_00__HRV02_">#REF!</definedName>
    <definedName name="CUSTOM2_EAD_350x300___level_00__HRV01_">#REF!</definedName>
    <definedName name="CUSTOM2_Earth_Cable">#REF!</definedName>
    <definedName name="CUSTOM2_EB_IT_AC___Earth_bar_for_Telecoms__AC_">#REF!</definedName>
    <definedName name="CUSTOM2_EB_IT_DC___Earth_bar_for_Telecoms__DC_">#REF!</definedName>
    <definedName name="CUSTOM2_EB_LV___Earth_bar_for_low_voltage">#REF!</definedName>
    <definedName name="CUSTOM2_EMERGENCY_PULL_CORD__EP_">#REF!</definedName>
    <definedName name="CUSTOM2_EP_IT_AC___Earth_pit_for_Telecoms__AC_">#REF!</definedName>
    <definedName name="CUSTOM2_EP_IT_DC___Earth_pit_for_Telecoms__DC_">#REF!</definedName>
    <definedName name="CUSTOM2_EP_LP___Earth_pit_for_lightning_protection">#REF!</definedName>
    <definedName name="CUSTOM2_EP_LV___Earth_pit_for_low_voltage">#REF!</definedName>
    <definedName name="CUSTOM2_Epoxy_Flooring___Light_Duty">#REF!</definedName>
    <definedName name="CUSTOM2_Epoxy_modeled_Base_Skirting">#REF!</definedName>
    <definedName name="CUSTOM2_EWC_321">#REF!</definedName>
    <definedName name="CUSTOM2_EWC_401___2m_high">#REF!</definedName>
    <definedName name="CUSTOM2_EWC_401___7.45m_high">#REF!</definedName>
    <definedName name="CUSTOM2_EWC_401___9.55m_high">#REF!</definedName>
    <definedName name="CUSTOM2_EWC_401___minaret_15.9m_high">#REF!</definedName>
    <definedName name="CUSTOM2_EWL_201">#REF!</definedName>
    <definedName name="CUSTOM2_EWL_211___5m_high">#REF!</definedName>
    <definedName name="CUSTOM2_EWL_211_horizontal">#REF!</definedName>
    <definedName name="CUSTOM2_EWL_211_Vertical">#REF!</definedName>
    <definedName name="CUSTOM2_EX2___Suspended__wall_maounted___recessed_Emergency_LED_Exit_light___3.7W__IP41D__indicates_double_sided_exit_light_with_self_contained_90min_battery_">#REF!</definedName>
    <definedName name="CUSTOM2_Extra_Over_on_Ceilings">#REF!</definedName>
    <definedName name="CUSTOM2_FA_500x350___Roof_level__PACU01_">#REF!</definedName>
    <definedName name="CUSTOM2_FA_500x350___Roof_level__PACU02_">#REF!</definedName>
    <definedName name="CUSTOM2_FAULT_SOLATOR_MODULE__IM_">#REF!</definedName>
    <definedName name="CUSTOM2_FIRE_ALARM_CONTROL_PANEL__FACP_">#REF!</definedName>
    <definedName name="CUSTOM2_Fire_Blanket">#REF!</definedName>
    <definedName name="CUSTOM2_FIXED_BOX_TYPE_CAMERA___WALL_MOUNTED__WEATHER_PROOF__WITH_RECOGNITION___W_P">#REF!</definedName>
    <definedName name="CUSTOM2_FIXED_DOME_CAMERA___WALL_MOUNTED_DOME_TYPE_WITH_SINGLE_RJ45_CAT6A_OUTLET_WITH_IDENTIFICATION______">#REF!</definedName>
    <definedName name="CUSTOM2_FIXED_DOME_CAMERA___WALL_MOUNTED_DOME_TYPE_WITH_SINGLE_RJ45_CAT6A_OUTLET_WITH_RECOGNITION______">#REF!</definedName>
    <definedName name="CUSTOM2_GED_300x350___Roof_level__HRV_01_">#REF!</definedName>
    <definedName name="CUSTOM2_GED_300x350___Roof_level__HRV_01__F_B">#REF!</definedName>
    <definedName name="CUSTOM2_GED_Extract_Air_Duct_with_Goose_neck_and_bird_insect_wiremesh_screen__300x_350____Roof_level">#REF!</definedName>
    <definedName name="CUSTOM2_Gully_Trap">#REF!</definedName>
    <definedName name="CUSTOM2_HORN_SPEAKER_FOR_MOSQUE_ONLY">#REF!</definedName>
    <definedName name="CUSTOM2_ICT_SECURITY___ELV_RACK__SR1._">#REF!</definedName>
    <definedName name="CUSTOM2_IWS_201_lining">#REF!</definedName>
    <definedName name="CUSTOM2_L1__Linear_LED_Fitting__36W___3900lm__IP66">#REF!</definedName>
    <definedName name="CUSTOM2_L2___Liner_LED_Fitting__52W__6100_lm__IP66">#REF!</definedName>
    <definedName name="CUSTOM2_L5___Recessed_LED_Downlight__19W1800lm__IP55">#REF!</definedName>
    <definedName name="CUSTOM2_L7___Surface_mounted_Luminaire__19W__2566_lm__IP44">#REF!</definedName>
    <definedName name="CUSTOM2_LIght_switch_one_way">#REF!</definedName>
    <definedName name="CUSTOM2_Light_switch_one_way__weather_proof_">#REF!</definedName>
    <definedName name="CUSTOM2_Light_switch_two_way">#REF!</definedName>
    <definedName name="CUSTOM2_Line_connecting_lights">#REF!</definedName>
    <definedName name="CUSTOM2_MANUAL_PULL_STATION__F_">#REF!</definedName>
    <definedName name="CUSTOM2_MD__PACU01___Roof_level">#REF!</definedName>
    <definedName name="CUSTOM2_MD__PACU02___Roof_level">#REF!</definedName>
    <definedName name="CUSTOM2_MD05">#REF!</definedName>
    <definedName name="CUSTOM2_MICROPHONE_WITH_BOOM_STAND">#REF!</definedName>
    <definedName name="CUSTOM2_minaret">#REF!</definedName>
    <definedName name="CUSTOM2_Minaret_slab">#REF!</definedName>
    <definedName name="CUSTOM2_MQ___C1_in_MQ_F6">#REF!</definedName>
    <definedName name="CUSTOM2_MQ___C2_in_MQ_F3">#REF!</definedName>
    <definedName name="CUSTOM2_MQ___C2_in_MQ_F4">#REF!</definedName>
    <definedName name="CUSTOM2_MQ___C2_in_MQ_F5">#REF!</definedName>
    <definedName name="CUSTOM2_MQ___C2_in_MQ_F8">#REF!</definedName>
    <definedName name="CUSTOM2_MQ___C2_in_MQ_F9">#REF!</definedName>
    <definedName name="CUSTOM2_MQ___C2A_in_MQ_F2">#REF!</definedName>
    <definedName name="CUSTOM2_MQ___C2A_in_MQ_F3">#REF!</definedName>
    <definedName name="CUSTOM2_MQ___C2A_in_MQ_F4">#REF!</definedName>
    <definedName name="CUSTOM2_MQ___C2A_in_MQ_F5">#REF!</definedName>
    <definedName name="CUSTOM2_MQ___C3_in_MQ_F2">#REF!</definedName>
    <definedName name="CUSTOM2_MQ___C3_in_MQ_F7">#REF!</definedName>
    <definedName name="CUSTOM2_MQ___C4_in_MQ_F2">#REF!</definedName>
    <definedName name="CUSTOM2_MQ___C4_in_MQ_F3">#REF!</definedName>
    <definedName name="CUSTOM2_MQ___C4_in_MQ_F4">#REF!</definedName>
    <definedName name="CUSTOM2_MQ___C4_in_MQ_F8">#REF!</definedName>
    <definedName name="CUSTOM2_MQ___C5_in_MQ_F1">#REF!</definedName>
    <definedName name="CUSTOM2_MQ___C6_in_MQ_F8">#REF!</definedName>
    <definedName name="CUSTOM2_MQ___F1">#REF!</definedName>
    <definedName name="CUSTOM2_MQ___F2">#REF!</definedName>
    <definedName name="CUSTOM2_MQ___F3">#REF!</definedName>
    <definedName name="CUSTOM2_MQ___F4">#REF!</definedName>
    <definedName name="CUSTOM2_MQ___F5">#REF!</definedName>
    <definedName name="CUSTOM2_MQ___F6">#REF!</definedName>
    <definedName name="CUSTOM2_MQ___F7">#REF!</definedName>
    <definedName name="CUSTOM2_MQ___F8">#REF!</definedName>
    <definedName name="CUSTOM2_MQ___F9">#REF!</definedName>
    <definedName name="CUSTOM2_MQ___FB1">#REF!</definedName>
    <definedName name="CUSTOM2_MQ___FB2">#REF!</definedName>
    <definedName name="CUSTOM2_MQ___FB3">#REF!</definedName>
    <definedName name="CUSTOM2_MQ___FB4">#REF!</definedName>
    <definedName name="CUSTOM2_MQ___GB1">#REF!</definedName>
    <definedName name="CUSTOM2_MQ___GB2">#REF!</definedName>
    <definedName name="CUSTOM2_MQ___GB3">#REF!</definedName>
    <definedName name="CUSTOM2_MQ___RB1">#REF!</definedName>
    <definedName name="CUSTOM2_MQ___RB1A">#REF!</definedName>
    <definedName name="CUSTOM2_MQ___RB2">#REF!</definedName>
    <definedName name="CUSTOM2_MQ___RB2A">#REF!</definedName>
    <definedName name="CUSTOM2_MQ___RB3">#REF!</definedName>
    <definedName name="CUSTOM2_MQ___RB4">#REF!</definedName>
    <definedName name="CUSTOM2_MQ___RB5">#REF!</definedName>
    <definedName name="CUSTOM2_MQ___RB6">#REF!</definedName>
    <definedName name="CUSTOM2_MQ___URB1">#REF!</definedName>
    <definedName name="CUSTOM2_MQ___URB2">#REF!</definedName>
    <definedName name="CUSTOM2_MQ___WT1_in_F8">#REF!</definedName>
    <definedName name="CUSTOM2_MQ___WT2_in_F8">#REF!</definedName>
    <definedName name="CUSTOM2_MQ__URB3">#REF!</definedName>
    <definedName name="CUSTOM2_MW_02____NFR___columns">#REF!</definedName>
    <definedName name="CUSTOM2_MW01___1">#REF!</definedName>
    <definedName name="CUSTOM2_MW01___NFR">#REF!</definedName>
    <definedName name="CUSTOM2_MW01___NFR_enclosure_walls">#REF!</definedName>
    <definedName name="CUSTOM2_MW02___1">#REF!</definedName>
    <definedName name="CUSTOM2_MW02___2">#REF!</definedName>
    <definedName name="CUSTOM2_MW02___NFR">#REF!</definedName>
    <definedName name="CUSTOM2_MW03___1">#REF!</definedName>
    <definedName name="CUSTOM2_MW03___2">#REF!</definedName>
    <definedName name="CUSTOM2_MW03___NFR">#REF!</definedName>
    <definedName name="CUSTOM2_MW03___NFR_int">#REF!</definedName>
    <definedName name="CUSTOM2_ODU_1__FCU01_">#REF!</definedName>
    <definedName name="CUSTOM2_ODU_2__FCU02_">#REF!</definedName>
    <definedName name="CUSTOM2_ODU_3__FCU03_">#REF!</definedName>
    <definedName name="CUSTOM2_ODU_4___FCU04_">#REF!</definedName>
    <definedName name="CUSTOM2_ODU_5___FCU05_">#REF!</definedName>
    <definedName name="CUSTOM2_ODU_6___FCU06_">#REF!</definedName>
    <definedName name="CUSTOM2_OUTPUT_MODULE__AOM_">#REF!</definedName>
    <definedName name="CUSTOM2_OVERALL_PH_CEILING_CL_01_Gypsum_Plaster_Board_Ceiling_5000mm_high">#REF!</definedName>
    <definedName name="CUSTOM2_Overflow_pipe">#REF!</definedName>
    <definedName name="CUSTOM2_PD___Presence_Detector">#REF!</definedName>
    <definedName name="CUSTOM2_Pipe">#REF!</definedName>
    <definedName name="CUSTOM2_Pipe_20mm">#REF!</definedName>
    <definedName name="CUSTOM2_Pipe_40mm">#REF!</definedName>
    <definedName name="CUSTOM2_Pressure_Vessel">#REF!</definedName>
    <definedName name="CUSTOM2_PT_01___2500mm_high">#REF!</definedName>
    <definedName name="CUSTOM2_PT_01___3200mm_high">#REF!</definedName>
    <definedName name="CUSTOM2_PT_05___1.3m_high">#REF!</definedName>
    <definedName name="CUSTOM2_PT_05___5.3m_high">#REF!</definedName>
    <definedName name="CUSTOM2_PT_05___7.09m_high">#REF!</definedName>
    <definedName name="CUSTOM2_PT_06____7.9m_high">#REF!</definedName>
    <definedName name="CUSTOM2_PT_06___5.3m_high">#REF!</definedName>
    <definedName name="CUSTOM2_Pump_walls_600mm_high">#REF!</definedName>
    <definedName name="CUSTOM2_RAD_1400x550___level_00__PACU02_">#REF!</definedName>
    <definedName name="CUSTOM2_RAD_1400x550___Roof_level__PACU02_">#REF!</definedName>
    <definedName name="CUSTOM2_RAD_250x150___level_00__FCU05_">#REF!</definedName>
    <definedName name="CUSTOM2_RAD_400x200___level_00__FCU02_">#REF!</definedName>
    <definedName name="CUSTOM2_RAD_400x250___level_00__FCU06_">#REF!</definedName>
    <definedName name="CUSTOM2_RAD_550x300___level_00__FCU01_">#REF!</definedName>
    <definedName name="CUSTOM2_RAD_850x500___Roof_level__PACU01_">#REF!</definedName>
    <definedName name="CUSTOM2_RAD_ATT__Sound_Attenuator__PACU01_">#REF!</definedName>
    <definedName name="CUSTOM2_Rain_Water_Pipes">#REF!</definedName>
    <definedName name="CUSTOM2_REPEATER_PANEL__RR_">#REF!</definedName>
    <definedName name="CUSTOM2_RESET_BUTTON__R_">#REF!</definedName>
    <definedName name="CUSTOM2_RFS_121">#REF!</definedName>
    <definedName name="CUSTOM2_RFS_122">#REF!</definedName>
    <definedName name="CUSTOM2_Riser">#REF!</definedName>
    <definedName name="CUSTOM2_Roof_110d_Rain_Water_Pipe_Drop_to_Low_Level">#REF!</definedName>
    <definedName name="CUSTOM2_Roof_110d_Rain_Water_Pipe_Drop_to_Low_Level__3850mm_">#REF!</definedName>
    <definedName name="CUSTOM2_Roof_110d_Rain_Water_Pipe_To_Below__3500mm_">#REF!</definedName>
    <definedName name="CUSTOM2_Roof_110d_Rain_Water_Pipe_To_Below__6500mm_">#REF!</definedName>
    <definedName name="CUSTOM2_Roof_75d_From_Below_to_High_Level__3850mm_">#REF!</definedName>
    <definedName name="CUSTOM2_Roof_75d_Vent_Pipe_From_Below">#REF!</definedName>
    <definedName name="CUSTOM2_Roof_Drain">#REF!</definedName>
    <definedName name="CUSTOM2_SAD_1050x450___level_00__PACU02_">#REF!</definedName>
    <definedName name="CUSTOM2_SAD_1100x300___level_00__PACU02_">#REF!</definedName>
    <definedName name="CUSTOM2_SAD_1200x300___level_00__PACU02_">#REF!</definedName>
    <definedName name="CUSTOM2_SAD_1400x500___level_00__PACU02_">#REF!</definedName>
    <definedName name="CUSTOM2_SAD_1400x550___Roof_level__PACU02_">#REF!</definedName>
    <definedName name="CUSTOM2_SAD_200x150___level_00__FCU05_">#REF!</definedName>
    <definedName name="CUSTOM2_SAD_200x150___level_00__VIDU01_">#REF!</definedName>
    <definedName name="CUSTOM2_SAD_200x150___level_00__VIDU02_">#REF!</definedName>
    <definedName name="CUSTOM2_SAD_250x200___level_00__PACU02_">#REF!</definedName>
    <definedName name="CUSTOM2_SAD_250x200___level_00__VIDU01_">#REF!</definedName>
    <definedName name="CUSTOM2_SAD_250x200___level_00__VIDU02_">#REF!</definedName>
    <definedName name="CUSTOM2_SAD_300x250___level_00__PACU02_">#REF!</definedName>
    <definedName name="CUSTOM2_SAD_350x200___level_00__VIDU02_">#REF!</definedName>
    <definedName name="CUSTOM2_SAD_400x200___level_00__FCU02_">#REF!</definedName>
    <definedName name="CUSTOM2_SAD_400x250___level_00__FCU06_">#REF!</definedName>
    <definedName name="CUSTOM2_SAD_500x250___level_00__PACU02_">#REF!</definedName>
    <definedName name="CUSTOM2_SAD_500x400___level_00__PACU02_">#REF!</definedName>
    <definedName name="CUSTOM2_SAD_550x300___level_00__FCU01_">#REF!</definedName>
    <definedName name="CUSTOM2_SAD_600x250___level_00__PACU02_">#REF!</definedName>
    <definedName name="CUSTOM2_SAD_600x300___level_00__PACU02_">#REF!</definedName>
    <definedName name="CUSTOM2_SAD_600x400___level_00__PACU02_">#REF!</definedName>
    <definedName name="CUSTOM2_SAD_650x450___level_00__PACU02_">#REF!</definedName>
    <definedName name="CUSTOM2_SAD_850x500___Roof_level__PACU01_">#REF!</definedName>
    <definedName name="CUSTOM2_SAD_850x500___Roof_level__PACU02_">#REF!</definedName>
    <definedName name="CUSTOM2_SAD_900x300___level_00__PACU02_">#REF!</definedName>
    <definedName name="CUSTOM2_SAD_ATT__Sound_Attenuator__PACU01_">#REF!</definedName>
    <definedName name="CUSTOM2_SAD350x300___level_00__PACU02_">#REF!</definedName>
    <definedName name="CUSTOM2_Sewer_Manhole_600x600mm">#REF!</definedName>
    <definedName name="CUSTOM2_SINGLE_CAT_6A__RJ45__CCTV_DATA_OUTLET__WALL_MOUNTED__tri_c_">#REF!</definedName>
    <definedName name="CUSTOM2_SINGLE_CAT_6A__RJ45__DATA_OUTLET_FOR_ACS_PANEL___WALL_MOUNTED__A_">#REF!</definedName>
    <definedName name="CUSTOM2_SINGLE_CAT_6A__RJ45__DATA_OUTLET_FOR_ELV_SYSTEMS___WALL_MOUNTED__E_">#REF!</definedName>
    <definedName name="CUSTOM2_SINGLE_CAT_6A__RJ45__TELEPHONE_OUTLET__WALL_MOUNTED____T_">#REF!</definedName>
    <definedName name="CUSTOM2_SINGLE_CAT_6A__RJ45__TELEVISION_OUTLET__WALL_MOUNTED__TV_">#REF!</definedName>
    <definedName name="CUSTOM2_Site_Clearance">#REF!</definedName>
    <definedName name="CUSTOM2_SK__05_Painted_MDF_Skirting">#REF!</definedName>
    <definedName name="CUSTOM2_SK__07_Porcelain_Skirting">#REF!</definedName>
    <definedName name="CUSTOM2_SOUNDER_WITH_STROBE_____X___">#REF!</definedName>
    <definedName name="CUSTOM2_SOUNDER_WITH_STROBE__WEATHER_PROOF______X__W_P__">#REF!</definedName>
    <definedName name="CUSTOM2_SPN_E__2poles_3wires__Industrial__receptacle_outlet_IP44_32A">#REF!</definedName>
    <definedName name="CUSTOM2_Square_Tape_Connector">#REF!</definedName>
    <definedName name="CUSTOM2_ST_03__back_and_front_">#REF!</definedName>
    <definedName name="CUSTOM2_ST_03__sides_">#REF!</definedName>
    <definedName name="CUSTOM2_ST_03__top_">#REF!</definedName>
    <definedName name="CUSTOM2_Storm_Water_Manhole_600x600mm">#REF!</definedName>
    <definedName name="CUSTOM2_Storm_Water_Manhole_circular">#REF!</definedName>
    <definedName name="CUSTOM2_strair_treads">#REF!</definedName>
    <definedName name="CUSTOM2_STROBE_LIGHT__X_">#REF!</definedName>
    <definedName name="CUSTOM2_Sum_Pit_600x600x600mm">#REF!</definedName>
    <definedName name="CUSTOM2_Sump_Pit_600x1500x600mm_with_grating">#REF!</definedName>
    <definedName name="CUSTOM2_Switched_Fuse_Connection_Unit__ceiling_mounted">#REF!</definedName>
    <definedName name="CUSTOM2_Switched_line_connecting_all_outlets">#REF!</definedName>
    <definedName name="CUSTOM2_Tank_Drain">#REF!</definedName>
    <definedName name="CUSTOM2_TED_150x150___level_00_HRV01_">#REF!</definedName>
    <definedName name="CUSTOM2_TED_200x150___level_00_HRV01_">#REF!</definedName>
    <definedName name="CUSTOM2_TED_200x200___level_00_HRV01_">#REF!</definedName>
    <definedName name="CUSTOM2_TED_300x250___level_00_HRV01_">#REF!</definedName>
    <definedName name="CUSTOM2_THR_01_Marble_Threshold">#REF!</definedName>
    <definedName name="CUSTOM2_TL__14_Porcelain_Tile">#REF!</definedName>
    <definedName name="CUSTOM2_TL_05_Porcelain_Tile">#REF!</definedName>
    <definedName name="CUSTOM2_TL_06___2400mm_high">#REF!</definedName>
    <definedName name="CUSTOM2_TL_06___2600mm_high">#REF!</definedName>
    <definedName name="CUSTOM2_TL_12___2400mm_high">#REF!</definedName>
    <definedName name="CUSTOM2_TL_12___980mm_high">#REF!</definedName>
    <definedName name="CUSTOM2_TL_13___1420mm_high">#REF!</definedName>
    <definedName name="CUSTOM2_TL_18_Porcelain_Tile">#REF!</definedName>
    <definedName name="CUSTOM2_TL_19___2400mm_high">#REF!</definedName>
    <definedName name="CUSTOM2_TL11__Porcelain_Tile">#REF!</definedName>
    <definedName name="CUSTOM2_To_soffits_and_ceilings">#REF!</definedName>
    <definedName name="CUSTOM2_Toe_wall_slab">#REF!</definedName>
    <definedName name="CUSTOM2_Toilet___Ablution_Area">#REF!</definedName>
    <definedName name="CUSTOM2_Trenches">#REF!</definedName>
    <definedName name="CUSTOM2_TWIN_CAT_6A__RJ45__DATA___VOICE_OUTLET__WALL_MOUNTED__Tri_2_">#REF!</definedName>
    <definedName name="CUSTOM2_TWIN_CAT_6A__RJ45__WAP_OUTLET__CEILING_MOUNTED__WAP_">#REF!</definedName>
    <definedName name="CUSTOM2_UL1___LED_Luminaire_in_Ground___2W__210lm__IP68">#REF!</definedName>
    <definedName name="CUSTOM2_UL2___LED_Luminaire_in_Ground___4W__420lm__IP68">#REF!</definedName>
    <definedName name="CUSTOM2_Unswitched_Fuse_Connection_Unit">#REF!</definedName>
    <definedName name="CUSTOM2_UPS_BAT_CAB">#REF!</definedName>
    <definedName name="CUSTOM2_UWW1">#REF!</definedName>
    <definedName name="CUSTOM2_W01">#REF!</definedName>
    <definedName name="CUSTOM2_Watebar_outside_wall">#REF!</definedName>
    <definedName name="CUSTOM2_water_bar">#REF!</definedName>
    <definedName name="CUSTOM2_Water_Type_9ltr">#REF!</definedName>
    <definedName name="CUSTOM2_WL1___LED_Luminaire_beam_mounted___12W__246lm__IP66">#REF!</definedName>
    <definedName name="CUSTOM2_WW1">#REF!</definedName>
    <definedName name="CUSTOM3_100_x_50mm_cable_tray_drop_from_roof_level__external_bend__Internal_bend">#REF!</definedName>
    <definedName name="CUSTOM3_1000mm_high_blockwork">#REF!</definedName>
    <definedName name="CUSTOM3_100A_TPN_Isolator">#REF!</definedName>
    <definedName name="CUSTOM3_100d_Overflow_and_Drain_Pipe">#REF!</definedName>
    <definedName name="CUSTOM3_100x50mm_EEP_Covered_cable_tray">#REF!</definedName>
    <definedName name="CUSTOM3_100x50mm_horizontal_bend">#REF!</definedName>
    <definedName name="CUSTOM3_100x50mm_Tee">#REF!</definedName>
    <definedName name="CUSTOM3_101.10_Solid_floors____mm_thick">#REF!</definedName>
    <definedName name="CUSTOM3_101.25_Steps____mm_deep_treads____mm_high_risers">#REF!</definedName>
    <definedName name="CUSTOM3_102.10_Solid_Slabs___200mm_thick_____m_high_with_formwork">#REF!</definedName>
    <definedName name="CUSTOM3_102.11_Hollow_core__Slabs___265mm_thick_____m_high_with_formwork___Copy">#REF!</definedName>
    <definedName name="CUSTOM3_103.16_Concrete_Parapet_walls___200mm_wide___1_600mm_high">#REF!</definedName>
    <definedName name="CUSTOM3_103.17_Concrete_Parapet_walls___200mm_wide___600mm_high">#REF!</definedName>
    <definedName name="CUSTOM3_103.18_Concrete_Parapet_walls___200mm_wide___500mm_high">#REF!</definedName>
    <definedName name="CUSTOM3_103.19_Concrete_Parapet_walls___200mm_wide___450mm_high">#REF!</definedName>
    <definedName name="CUSTOM3_103.50_2200_x_1200mm_Aluminium_window__WN_02_">#REF!</definedName>
    <definedName name="CUSTOM3_103.50_4000_x_1000mm_Aluminium_window__WN_05_">#REF!</definedName>
    <definedName name="CUSTOM3_103.50_4000_x_800mm_aluminium_window__WN_06_">#REF!</definedName>
    <definedName name="CUSTOM3_103.60_850_x_300mm_aluminium_louvre">#REF!</definedName>
    <definedName name="CUSTOM3_105.40_1000_x_2000mm_Solid_Timber_Door__WD_01_">#REF!</definedName>
    <definedName name="CUSTOM3_105.40_1000_x_2200mm_Galvanised_Steel_Door__MD_03_">#REF!</definedName>
    <definedName name="CUSTOM3_105.40_1000_x_2200mm_Galvanised_Steel_with_core_filled_Door__MD_01_">#REF!</definedName>
    <definedName name="CUSTOM3_105.40_1000_x_2200mm_Solid_Timber_Door__WD_01___WIDER_">#REF!</definedName>
    <definedName name="CUSTOM3_105.40_1100_x_2200mm_Galvanised_steel_with_Fire_insulation_core__MD_03_">#REF!</definedName>
    <definedName name="CUSTOM3_105.40_1400_x_2200mm_Galvanised_steel_2_unequal_leaf__MD_04_">#REF!</definedName>
    <definedName name="CUSTOM3_105.40_1400_x_2200mm_Galvanised_Steel_Door__MD_04_">#REF!</definedName>
    <definedName name="CUSTOM3_105.40_2000_x_3000mm_Solid_Timber_Door__WD_02_">#REF!</definedName>
    <definedName name="CUSTOM3_105.40_2100_x_2200mm_Galvanised_Steel_door__MD_04_">#REF!</definedName>
    <definedName name="CUSTOM3_105.40_2100_x_2200mm_Galvanised_steel_door_with_steel_frame">#REF!</definedName>
    <definedName name="CUSTOM3_105.40_800_x_2200mm_Galvanised_steel_with_fire_insulation_core__MD_03_">#REF!</definedName>
    <definedName name="CUSTOM3_1100mm_High_x_250mm_Thick_wall">#REF!</definedName>
    <definedName name="CUSTOM3_110d_Rain_water_pipe_at_under_ground">#REF!</definedName>
    <definedName name="CUSTOM3_110d_Rain_Water_Pipe_Below_Slab">#REF!</definedName>
    <definedName name="CUSTOM3_110d_Rain_Water_Pipe_drop_to_Low_Level__6500mm_">#REF!</definedName>
    <definedName name="CUSTOM3_110d_Rain_Water_Pipe_From_Above___Below_Slab__3650mm_">#REF!</definedName>
    <definedName name="CUSTOM3_110d_Rain_Water_Pipe_From_Above___Below_Slab__6520mm_">#REF!</definedName>
    <definedName name="CUSTOM3_110d_Soil_Pipe_Below_Slab">#REF!</definedName>
    <definedName name="CUSTOM3_110d_Waste_Pipe__Below_Slab">#REF!</definedName>
    <definedName name="CUSTOM3_110d_Waste_Pipe_From_Above__Below_Slab__3650mm_">#REF!</definedName>
    <definedName name="CUSTOM3_110d_Waste_Pipe_High_Level">#REF!</definedName>
    <definedName name="CUSTOM3_110d_Waste_Pipe_Provision_for_Multimedia_Sand_Filter_Back_Wash">#REF!</definedName>
    <definedName name="CUSTOM3_1200_x_600_Fresh_Air_Louvre_with_Sand_trap__PACU01____Roof_level">#REF!</definedName>
    <definedName name="CUSTOM3_1200_x_600_Fresh_Air_Louvre_with_Sand_trap__PACU02___Roof_level">#REF!</definedName>
    <definedName name="CUSTOM3_13A_Double_switched_socket_outlet">#REF!</definedName>
    <definedName name="CUSTOM3_13A_Single_switched_socket_outlet">#REF!</definedName>
    <definedName name="CUSTOM3_13A_Single_switched_socket_outlet__weather_proof_">#REF!</definedName>
    <definedName name="CUSTOM3_1440d_Potable_Polyethylene_Water_Tank">#REF!</definedName>
    <definedName name="CUSTOM3_150_to_100mm_reducer">#REF!</definedName>
    <definedName name="CUSTOM3_150x50mm_EEP_Covered_cable_tray">#REF!</definedName>
    <definedName name="CUSTOM3_150x50mm_Tee">#REF!</definedName>
    <definedName name="CUSTOM3_15mm_H_pie">#REF!</definedName>
    <definedName name="CUSTOM3_15mm_pipe">#REF!</definedName>
    <definedName name="CUSTOM3_160d__Waste_Pipe_Below_Slab">#REF!</definedName>
    <definedName name="CUSTOM3_160d_Rain_Water_Pipe_Under_Ground">#REF!</definedName>
    <definedName name="CUSTOM3_160d_Soil_Pipe_Below_Slab">#REF!</definedName>
    <definedName name="CUSTOM3_160d_Soil_Pipe_Under_Ground">#REF!</definedName>
    <definedName name="CUSTOM3_160d_Waste_Pipe_Below_Slab">#REF!</definedName>
    <definedName name="CUSTOM3_2_layers_x_200mm_diam_pipe_sleeves">#REF!</definedName>
    <definedName name="CUSTOM3_20_diameter__CFP">#REF!</definedName>
    <definedName name="CUSTOM3_200mm_Toe_wall">#REF!</definedName>
    <definedName name="CUSTOM3_200mm_Toe_wall__around_ramp_">#REF!</definedName>
    <definedName name="CUSTOM3_20A__SP_Isolater_for_AC">#REF!</definedName>
    <definedName name="CUSTOM3_20A_Double_pole_switched_with_Neon_indicator">#REF!</definedName>
    <definedName name="CUSTOM3_20A_TPN_Isolator">#REF!</definedName>
    <definedName name="CUSTOM3_20d_Boosted_Cold_Water__Low_Level">#REF!</definedName>
    <definedName name="CUSTOM3_20d_Tank_Filling_Line_From_Below__3850mm_">#REF!</definedName>
    <definedName name="CUSTOM3_20d_Tank_Filling_Line_Low_Level">#REF!</definedName>
    <definedName name="CUSTOM3_20mm_H_pipe">#REF!</definedName>
    <definedName name="CUSTOM3_225_to_100mm_reducer">#REF!</definedName>
    <definedName name="CUSTOM3_225_to_150mm_reducer">#REF!</definedName>
    <definedName name="CUSTOM3_225x50mm_Cable_Tray">#REF!</definedName>
    <definedName name="CUSTOM3_225x50mm_Tee">#REF!</definedName>
    <definedName name="CUSTOM3_25_diameter_CFP">#REF!</definedName>
    <definedName name="CUSTOM3_250mm_Thick_slab___pump">#REF!</definedName>
    <definedName name="CUSTOM3_25mm_Pipe">#REF!</definedName>
    <definedName name="CUSTOM3_25x3mm_Copper_Tape">#REF!</definedName>
    <definedName name="CUSTOM3_300_to_100mm_reducer">#REF!</definedName>
    <definedName name="CUSTOM3_300_to_225mm_reducer">#REF!</definedName>
    <definedName name="CUSTOM3_300_x_300mm_electrical_cut_out">#REF!</definedName>
    <definedName name="CUSTOM3_300mm_Thick_surface_bed___section_3">#REF!</definedName>
    <definedName name="CUSTOM3_300x50mm_Cable_Tray">#REF!</definedName>
    <definedName name="CUSTOM3_300x50mm_horizontal_bend">#REF!</definedName>
    <definedName name="CUSTOM3_300x50mm_Tee">#REF!</definedName>
    <definedName name="CUSTOM3_32A_TPN_Isolator">#REF!</definedName>
    <definedName name="CUSTOM3_32d_Condensate_Drain_Pipe_Below_Slab">#REF!</definedName>
    <definedName name="CUSTOM3_32d_Condensate_Drain_Pipe_High_level">#REF!</definedName>
    <definedName name="CUSTOM3_32mm_IV">#REF!</definedName>
    <definedName name="CUSTOM3_40d_Boosted_Cold_Water_Supply">#REF!</definedName>
    <definedName name="CUSTOM3_40d_boosted_Cold_wAter_supply_To_Below">#REF!</definedName>
    <definedName name="CUSTOM3_40d_Condensate_Drain_Pipe_To_Below__350mm_">#REF!</definedName>
    <definedName name="CUSTOM3_40d_Gravty_Bypass_Line">#REF!</definedName>
    <definedName name="CUSTOM3_40d_Waste_Pipe_Below_Slab">#REF!</definedName>
    <definedName name="CUSTOM3_50d_Vent_Pipe__3850mm_">#REF!</definedName>
    <definedName name="CUSTOM3_50d_Vent_Pipe_High_Level">#REF!</definedName>
    <definedName name="CUSTOM3_50d_Vent_Pipe_To_Above__3300mm_">#REF!</definedName>
    <definedName name="CUSTOM3_50d_Waste_Pipe_Below_Slab">#REF!</definedName>
    <definedName name="CUSTOM3_55_LBS___Gas_Cylinder">#REF!</definedName>
    <definedName name="CUSTOM3_700mm_High_Blockwork">#REF!</definedName>
    <definedName name="CUSTOM3_75_Manhole_Vent_Pipe_To_Above___4250mm_">#REF!</definedName>
    <definedName name="CUSTOM3_75_Vent_Pipe_To_Above__3300mm_">#REF!</definedName>
    <definedName name="CUSTOM3_75_X_75mm_boxing_in__section_3_">#REF!</definedName>
    <definedName name="CUSTOM3_75d_Manhole_Vent_Pipe_Below_Slab">#REF!</definedName>
    <definedName name="CUSTOM3_75d_Manhole_Vent_Pipe_Below_Slab_To_Above__3850mm_">#REF!</definedName>
    <definedName name="CUSTOM3_75d_Manhole_Vent_Pipe_Under_Ground">#REF!</definedName>
    <definedName name="CUSTOM3_75d_Vent_Pipe">#REF!</definedName>
    <definedName name="CUSTOM3_75d_Vent_Pipe_Below_Slab">#REF!</definedName>
    <definedName name="CUSTOM3_77_LBS___Gas_Cylinder">#REF!</definedName>
    <definedName name="CUSTOM3_800w_x_1200d_electrical_cable_trench">#REF!</definedName>
    <definedName name="CUSTOM3_80d_Over_Flow__Drain_Pipe_Connect_to_FD5">#REF!</definedName>
    <definedName name="CUSTOM3_80d_Waste_Pipe_Below_Slab">#REF!</definedName>
    <definedName name="CUSTOM3_80mm_Pipe">#REF!</definedName>
    <definedName name="CUSTOM3_8kvA_UPS_with_60min_battery_back_up">#REF!</definedName>
    <definedName name="CUSTOM3_900_x_50mm_EEP_Cable_tray_power">#REF!</definedName>
    <definedName name="CUSTOM3_900_x_50mm_Horizontal_bend">#REF!</definedName>
    <definedName name="CUSTOM3_ACCESS_CONTROL_PANEL__ACS_">#REF!</definedName>
    <definedName name="CUSTOM3_Access_for_Cleanout">#REF!</definedName>
    <definedName name="CUSTOM3_ACCU_01__VIDU01_">#REF!</definedName>
    <definedName name="CUSTOM3_Acrylic_Emulsion_Paint___Dry_Areas">#REF!</definedName>
    <definedName name="CUSTOM3_ADDRESSABLE_COMBINATION_OF_RATE_OF_RISE_FIXED_TEMPERATURE_DETECTOR__CEILING_MOUNTED___R_F____">#REF!</definedName>
    <definedName name="CUSTOM3_ADDRESSABLE_MULTI_DETECTOR__HEAT___SMOKE_DETECTOR____S___R_">#REF!</definedName>
    <definedName name="CUSTOM3_ADDRESSABLE_PHOTOELECTRIC_SMOKE_DETECTOR__CEILING_MOUNTED____SP_">#REF!</definedName>
    <definedName name="CUSTOM3_ADDRESSABLE_SMOKE_DETECTOR_AT_CEILING_VOID___S_CV__">#REF!</definedName>
    <definedName name="CUSTOM3_ADDRESSABLE_SMOKE_DETECTOR_WITH_SOUNDER_BUILT_IN___SSB_">#REF!</definedName>
    <definedName name="CUSTOM3_Air_Terminal">#REF!</definedName>
    <definedName name="CUSTOM3_AM_501">#REF!</definedName>
    <definedName name="CUSTOM3_AUDIO_WALL_PANEL_LOCAL_INPUT_">#REF!</definedName>
    <definedName name="CUSTOM3_AZAN_SATELLITE_DISH">#REF!</definedName>
    <definedName name="CUSTOM3_BATH_ACCESSORY___Electric_Hand_Dryer___xlerator_xl_TR3">#REF!</definedName>
    <definedName name="CUSTOM3_Cabinet">#REF!</definedName>
    <definedName name="CUSTOM3_CAN_211">#REF!</definedName>
    <definedName name="CUSTOM3_CBP__01">#REF!</definedName>
    <definedName name="CUSTOM3_CBP__02">#REF!</definedName>
    <definedName name="CUSTOM3_CBP__05">#REF!</definedName>
    <definedName name="CUSTOM3_CEILING_MOUNTED_SPEAKER_CH01">#REF!</definedName>
    <definedName name="CUSTOM3_Ceiling_Suspension_Depth_1030mm">#REF!</definedName>
    <definedName name="CUSTOM3_Ceiling_Suspension_Depth_1030mm_PH">#REF!</definedName>
    <definedName name="CUSTOM3_Ceiling_Suspension_Depth_1130mm">#REF!</definedName>
    <definedName name="CUSTOM3_Ceiling_Suspension_Depth_130mm">#REF!</definedName>
    <definedName name="CUSTOM3_Ceiling_Suspension_Depth_2360mm">#REF!</definedName>
    <definedName name="CUSTOM3_Ceiling_Suspension_Depth_2660mm">#REF!</definedName>
    <definedName name="CUSTOM3_Ceiling_Suspension_Depth_660mm">#REF!</definedName>
    <definedName name="CUSTOM3_Ceiling_Suspension_Depth_730mm">#REF!</definedName>
    <definedName name="CUSTOM3_Ceiling_Suspension_Depth_760mm">#REF!</definedName>
    <definedName name="CUSTOM3_Ceiling_Suspension_Depth_770mm">#REF!</definedName>
    <definedName name="CUSTOM3_CH1___Chandelier_light">#REF!</definedName>
    <definedName name="CUSTOM3_CL_01_Gypsum_Plaster_Board_Ceiling_1030mm_Suspension_5000mm_high___Copy">#REF!</definedName>
    <definedName name="CUSTOM3_CL_01_Gypsum_Plaster_Board_Ceiling_1130mm_Suspension_6900mm_high">#REF!</definedName>
    <definedName name="CUSTOM3_CL_01_Gypsum_Plaster_Board_Ceiling_130mm_Suspension_7900mm_high">#REF!</definedName>
    <definedName name="CUSTOM3_CL_01_Gypsum_Plaster_Board_Ceiling_2360mm_Suspension_5300mm_high">#REF!</definedName>
    <definedName name="CUSTOM3_CL_01_Gypsum_Plaster_Board_Ceiling_2660mm_Suspension_5000mm_high">#REF!</definedName>
    <definedName name="CUSTOM3_CL_01_Gypsum_Plaster_Board_Ceiling_660mm_Suspension__2500mm_high">#REF!</definedName>
    <definedName name="CUSTOM3_CL_01_Gypsum_Plaster_Board_Ceiling_730mm_Suspension_5300mm_high">#REF!</definedName>
    <definedName name="CUSTOM3_CL_01_Gypsum_Plaster_Board_Ceiling_760mm_Suspension__2400mm_high">#REF!</definedName>
    <definedName name="CUSTOM3_CL_01_Gypsum_Plaster_Board_Ceiling_770mm_Suspension_5230mm_high">#REF!</definedName>
    <definedName name="CUSTOM3_CL_02_Gypsum_Water_Resistant_Ceiling_760mm_Suspension__2400mm_high">#REF!</definedName>
    <definedName name="CUSTOM3_CL1___Flexible_Strrip_5m_LED_Luminaire__14.4W__1260lm__IP20">#REF!</definedName>
    <definedName name="CUSTOM3_CO2_6KG">#REF!</definedName>
    <definedName name="CUSTOM3_Copper_Silver_Ionization_Sysytem">#REF!</definedName>
    <definedName name="CUSTOM3_CP01.1_Count">#REF!</definedName>
    <definedName name="CUSTOM3_CP01.1_Custom_Carpet_Tile">#REF!</definedName>
    <definedName name="CUSTOM3_CP01.2_Custom__Carpet_Tile">#REF!</definedName>
    <definedName name="CUSTOM3_CPO1.2_Count">#REF!</definedName>
    <definedName name="CUSTOM3_CR_EM_DC_BG__ACD01_">#REF!</definedName>
    <definedName name="CUSTOM3_Curtains">#REF!</definedName>
    <definedName name="CUSTOM3_DB__Board">#REF!</definedName>
    <definedName name="CUSTOM3_DC___Down_Conductor_Tape">#REF!</definedName>
    <definedName name="CUSTOM3_DC_DC__ACD04_">#REF!</definedName>
    <definedName name="CUSTOM3_DCP_4.5KG">#REF!</definedName>
    <definedName name="CUSTOM3_Delayed_Action_Float_valve">#REF!</definedName>
    <definedName name="CUSTOM3_DIGITAL_AUDIO_MIXER_WITH_EQUALIZER_AT_PRAYER_HALL">#REF!</definedName>
    <definedName name="CUSTOM3_DL1___Recessed_Flood_light_LED_Luminaire__18W__1890lm">#REF!</definedName>
    <definedName name="CUSTOM3_Domestic_Water_Pump_set">#REF!</definedName>
    <definedName name="CUSTOM3_DOOR_LIGHT__DL_">#REF!</definedName>
    <definedName name="CUSTOM3_dotted_line__circuit_line__">#REF!</definedName>
    <definedName name="CUSTOM3_DUAL_INPUT_MODULE__AIM2_">#REF!</definedName>
    <definedName name="CUSTOM3_DW08">#REF!</definedName>
    <definedName name="CUSTOM3_DW10">#REF!</definedName>
    <definedName name="CUSTOM3_E1___Suspended__Surface_mounted_LED_Emergency_Luminaire__8.2W__IP65_with_90min_battery">#REF!</definedName>
    <definedName name="CUSTOM3_E2___Recessed_ceilig_mounted_LED_emergency_luminaire__2_x_3w__IP20___With_self_contained_battery_for_90min_">#REF!</definedName>
    <definedName name="CUSTOM3_EAD_250Diameter___level_00__HRV01_">#REF!</definedName>
    <definedName name="CUSTOM3_EAD_250Diameter___level_00__HRV02_">#REF!</definedName>
    <definedName name="CUSTOM3_EAD_350x300___level_00__HRV01_">#REF!</definedName>
    <definedName name="CUSTOM3_Earth_Cable">#REF!</definedName>
    <definedName name="CUSTOM3_EB_IT_AC___Earth_bar_for_Telecoms__AC_">#REF!</definedName>
    <definedName name="CUSTOM3_EB_IT_DC___Earth_bar_for_Telecoms__DC_">#REF!</definedName>
    <definedName name="CUSTOM3_EB_LV___Earth_bar_for_low_voltage">#REF!</definedName>
    <definedName name="CUSTOM3_EMERGENCY_PULL_CORD__EP_">#REF!</definedName>
    <definedName name="CUSTOM3_EP_IT_AC___Earth_pit_for_Telecoms__AC_">#REF!</definedName>
    <definedName name="CUSTOM3_EP_IT_DC___Earth_pit_for_Telecoms__DC_">#REF!</definedName>
    <definedName name="CUSTOM3_EP_LP___Earth_pit_for_lightning_protection">#REF!</definedName>
    <definedName name="CUSTOM3_EP_LV___Earth_pit_for_low_voltage">#REF!</definedName>
    <definedName name="CUSTOM3_Epoxy_Flooring___Light_Duty">#REF!</definedName>
    <definedName name="CUSTOM3_Epoxy_modeled_Base_Skirting">#REF!</definedName>
    <definedName name="CUSTOM3_EWC_321">#REF!</definedName>
    <definedName name="CUSTOM3_EWC_401___2m_high">#REF!</definedName>
    <definedName name="CUSTOM3_EWC_401___7.45m_high">#REF!</definedName>
    <definedName name="CUSTOM3_EWC_401___9.55m_high">#REF!</definedName>
    <definedName name="CUSTOM3_EWC_401___minaret_15.9m_high">#REF!</definedName>
    <definedName name="CUSTOM3_EWL_201">#REF!</definedName>
    <definedName name="CUSTOM3_EWL_211___5m_high">#REF!</definedName>
    <definedName name="CUSTOM3_EWL_211_horizontal">#REF!</definedName>
    <definedName name="CUSTOM3_EWL_211_Vertical">#REF!</definedName>
    <definedName name="CUSTOM3_EX2___Suspended__wall_maounted___recessed_Emergency_LED_Exit_light___3.7W__IP41D__indicates_double_sided_exit_light_with_self_contained_90min_battery_">#REF!</definedName>
    <definedName name="CUSTOM3_Extra_Over_on_Ceilings">#REF!</definedName>
    <definedName name="CUSTOM3_FA_500x350___Roof_level__PACU01_">#REF!</definedName>
    <definedName name="CUSTOM3_FA_500x350___Roof_level__PACU02_">#REF!</definedName>
    <definedName name="CUSTOM3_FAULT_SOLATOR_MODULE__IM_">#REF!</definedName>
    <definedName name="CUSTOM3_FIRE_ALARM_CONTROL_PANEL__FACP_">#REF!</definedName>
    <definedName name="CUSTOM3_Fire_Blanket">#REF!</definedName>
    <definedName name="CUSTOM3_FIXED_BOX_TYPE_CAMERA___WALL_MOUNTED__WEATHER_PROOF__WITH_RECOGNITION___W_P">#REF!</definedName>
    <definedName name="CUSTOM3_FIXED_DOME_CAMERA___WALL_MOUNTED_DOME_TYPE_WITH_SINGLE_RJ45_CAT6A_OUTLET_WITH_IDENTIFICATION______">#REF!</definedName>
    <definedName name="CUSTOM3_FIXED_DOME_CAMERA___WALL_MOUNTED_DOME_TYPE_WITH_SINGLE_RJ45_CAT6A_OUTLET_WITH_RECOGNITION______">#REF!</definedName>
    <definedName name="CUSTOM3_GED_300x350___Roof_level__HRV_01_">#REF!</definedName>
    <definedName name="CUSTOM3_GED_300x350___Roof_level__HRV_01__F_B">#REF!</definedName>
    <definedName name="CUSTOM3_GED_Extract_Air_Duct_with_Goose_neck_and_bird_insect_wiremesh_screen__300x_350____Roof_level">#REF!</definedName>
    <definedName name="CUSTOM3_Gully_Trap">#REF!</definedName>
    <definedName name="CUSTOM3_HORN_SPEAKER_FOR_MOSQUE_ONLY">#REF!</definedName>
    <definedName name="CUSTOM3_ICT_SECURITY___ELV_RACK__SR1._">#REF!</definedName>
    <definedName name="CUSTOM3_IWS_201_lining">#REF!</definedName>
    <definedName name="CUSTOM3_L1__Linear_LED_Fitting__36W___3900lm__IP66">#REF!</definedName>
    <definedName name="CUSTOM3_L2___Liner_LED_Fitting__52W__6100_lm__IP66">#REF!</definedName>
    <definedName name="CUSTOM3_L5___Recessed_LED_Downlight__19W1800lm__IP55">#REF!</definedName>
    <definedName name="CUSTOM3_L7___Surface_mounted_Luminaire__19W__2566_lm__IP44">#REF!</definedName>
    <definedName name="CUSTOM3_LIght_switch_one_way">#REF!</definedName>
    <definedName name="CUSTOM3_Light_switch_one_way__weather_proof_">#REF!</definedName>
    <definedName name="CUSTOM3_Light_switch_two_way">#REF!</definedName>
    <definedName name="CUSTOM3_Line_connecting_lights">#REF!</definedName>
    <definedName name="CUSTOM3_MANUAL_PULL_STATION__F_">#REF!</definedName>
    <definedName name="CUSTOM3_MD__PACU01___Roof_level">#REF!</definedName>
    <definedName name="CUSTOM3_MD__PACU02___Roof_level">#REF!</definedName>
    <definedName name="CUSTOM3_MD05">#REF!</definedName>
    <definedName name="CUSTOM3_MICROPHONE_WITH_BOOM_STAND">#REF!</definedName>
    <definedName name="CUSTOM3_minaret">#REF!</definedName>
    <definedName name="CUSTOM3_Minaret_slab">#REF!</definedName>
    <definedName name="CUSTOM3_MQ___C1_in_MQ_F6">#REF!</definedName>
    <definedName name="CUSTOM3_MQ___C2_in_MQ_F3">#REF!</definedName>
    <definedName name="CUSTOM3_MQ___C2_in_MQ_F4">#REF!</definedName>
    <definedName name="CUSTOM3_MQ___C2_in_MQ_F5">#REF!</definedName>
    <definedName name="CUSTOM3_MQ___C2_in_MQ_F8">#REF!</definedName>
    <definedName name="CUSTOM3_MQ___C2_in_MQ_F9">#REF!</definedName>
    <definedName name="CUSTOM3_MQ___C2A_in_MQ_F2">#REF!</definedName>
    <definedName name="CUSTOM3_MQ___C2A_in_MQ_F3">#REF!</definedName>
    <definedName name="CUSTOM3_MQ___C2A_in_MQ_F4">#REF!</definedName>
    <definedName name="CUSTOM3_MQ___C2A_in_MQ_F5">#REF!</definedName>
    <definedName name="CUSTOM3_MQ___C3_in_MQ_F2">#REF!</definedName>
    <definedName name="CUSTOM3_MQ___C3_in_MQ_F7">#REF!</definedName>
    <definedName name="CUSTOM3_MQ___C4_in_MQ_F2">#REF!</definedName>
    <definedName name="CUSTOM3_MQ___C4_in_MQ_F3">#REF!</definedName>
    <definedName name="CUSTOM3_MQ___C4_in_MQ_F4">#REF!</definedName>
    <definedName name="CUSTOM3_MQ___C4_in_MQ_F8">#REF!</definedName>
    <definedName name="CUSTOM3_MQ___C5_in_MQ_F1">#REF!</definedName>
    <definedName name="CUSTOM3_MQ___C6_in_MQ_F8">#REF!</definedName>
    <definedName name="CUSTOM3_MQ___F1">#REF!</definedName>
    <definedName name="CUSTOM3_MQ___F2">#REF!</definedName>
    <definedName name="CUSTOM3_MQ___F3">#REF!</definedName>
    <definedName name="CUSTOM3_MQ___F4">#REF!</definedName>
    <definedName name="CUSTOM3_MQ___F5">#REF!</definedName>
    <definedName name="CUSTOM3_MQ___F6">#REF!</definedName>
    <definedName name="CUSTOM3_MQ___F7">#REF!</definedName>
    <definedName name="CUSTOM3_MQ___F8">#REF!</definedName>
    <definedName name="CUSTOM3_MQ___F9">#REF!</definedName>
    <definedName name="CUSTOM3_MQ___FB1">#REF!</definedName>
    <definedName name="CUSTOM3_MQ___FB2">#REF!</definedName>
    <definedName name="CUSTOM3_MQ___FB3">#REF!</definedName>
    <definedName name="CUSTOM3_MQ___FB4">#REF!</definedName>
    <definedName name="CUSTOM3_MQ___GB1">#REF!</definedName>
    <definedName name="CUSTOM3_MQ___GB2">#REF!</definedName>
    <definedName name="CUSTOM3_MQ___GB3">#REF!</definedName>
    <definedName name="CUSTOM3_MQ___RB1">#REF!</definedName>
    <definedName name="CUSTOM3_MQ___RB1A">#REF!</definedName>
    <definedName name="CUSTOM3_MQ___RB2">#REF!</definedName>
    <definedName name="CUSTOM3_MQ___RB2A">#REF!</definedName>
    <definedName name="CUSTOM3_MQ___RB3">#REF!</definedName>
    <definedName name="CUSTOM3_MQ___RB4">#REF!</definedName>
    <definedName name="CUSTOM3_MQ___RB5">#REF!</definedName>
    <definedName name="CUSTOM3_MQ___RB6">#REF!</definedName>
    <definedName name="CUSTOM3_MQ___URB1">#REF!</definedName>
    <definedName name="CUSTOM3_MQ___URB2">#REF!</definedName>
    <definedName name="CUSTOM3_MQ___WT1_in_F8">#REF!</definedName>
    <definedName name="CUSTOM3_MQ___WT2_in_F8">#REF!</definedName>
    <definedName name="CUSTOM3_MQ__URB3">#REF!</definedName>
    <definedName name="CUSTOM3_MW_02____NFR___columns">#REF!</definedName>
    <definedName name="CUSTOM3_MW01___1">#REF!</definedName>
    <definedName name="CUSTOM3_MW01___NFR">#REF!</definedName>
    <definedName name="CUSTOM3_MW01___NFR_enclosure_walls">#REF!</definedName>
    <definedName name="CUSTOM3_MW02___1">#REF!</definedName>
    <definedName name="CUSTOM3_MW02___2">#REF!</definedName>
    <definedName name="CUSTOM3_MW02___NFR">#REF!</definedName>
    <definedName name="CUSTOM3_MW03___1">#REF!</definedName>
    <definedName name="CUSTOM3_MW03___2">#REF!</definedName>
    <definedName name="CUSTOM3_MW03___NFR">#REF!</definedName>
    <definedName name="CUSTOM3_MW03___NFR_int">#REF!</definedName>
    <definedName name="CUSTOM3_ODU_1__FCU01_">#REF!</definedName>
    <definedName name="CUSTOM3_ODU_2__FCU02_">#REF!</definedName>
    <definedName name="CUSTOM3_ODU_3__FCU03_">#REF!</definedName>
    <definedName name="CUSTOM3_ODU_4___FCU04_">#REF!</definedName>
    <definedName name="CUSTOM3_ODU_5___FCU05_">#REF!</definedName>
    <definedName name="CUSTOM3_ODU_6___FCU06_">#REF!</definedName>
    <definedName name="CUSTOM3_OUTPUT_MODULE__AOM_">#REF!</definedName>
    <definedName name="CUSTOM3_OVERALL_PH_CEILING_CL_01_Gypsum_Plaster_Board_Ceiling_5000mm_high">#REF!</definedName>
    <definedName name="CUSTOM3_Overflow_pipe">#REF!</definedName>
    <definedName name="CUSTOM3_PD___Presence_Detector">#REF!</definedName>
    <definedName name="CUSTOM3_Pipe">#REF!</definedName>
    <definedName name="CUSTOM3_Pipe_20mm">#REF!</definedName>
    <definedName name="CUSTOM3_Pipe_40mm">#REF!</definedName>
    <definedName name="CUSTOM3_Pressure_Vessel">#REF!</definedName>
    <definedName name="CUSTOM3_PT_01___2500mm_high">#REF!</definedName>
    <definedName name="CUSTOM3_PT_01___3200mm_high">#REF!</definedName>
    <definedName name="CUSTOM3_PT_05___1.3m_high">#REF!</definedName>
    <definedName name="CUSTOM3_PT_05___5.3m_high">#REF!</definedName>
    <definedName name="CUSTOM3_PT_05___7.09m_high">#REF!</definedName>
    <definedName name="CUSTOM3_PT_06____7.9m_high">#REF!</definedName>
    <definedName name="CUSTOM3_PT_06___5.3m_high">#REF!</definedName>
    <definedName name="CUSTOM3_Pump_walls_600mm_high">#REF!</definedName>
    <definedName name="CUSTOM3_RAD_1400x550___level_00__PACU02_">#REF!</definedName>
    <definedName name="CUSTOM3_RAD_1400x550___Roof_level__PACU02_">#REF!</definedName>
    <definedName name="CUSTOM3_RAD_250x150___level_00__FCU05_">#REF!</definedName>
    <definedName name="CUSTOM3_RAD_400x200___level_00__FCU02_">#REF!</definedName>
    <definedName name="CUSTOM3_RAD_400x250___level_00__FCU06_">#REF!</definedName>
    <definedName name="CUSTOM3_RAD_550x300___level_00__FCU01_">#REF!</definedName>
    <definedName name="CUSTOM3_RAD_850x500___Roof_level__PACU01_">#REF!</definedName>
    <definedName name="CUSTOM3_RAD_ATT__Sound_Attenuator__PACU01_">#REF!</definedName>
    <definedName name="CUSTOM3_Rain_Water_Pipes">#REF!</definedName>
    <definedName name="CUSTOM3_REPEATER_PANEL__RR_">#REF!</definedName>
    <definedName name="CUSTOM3_RESET_BUTTON__R_">#REF!</definedName>
    <definedName name="CUSTOM3_RFS_121">#REF!</definedName>
    <definedName name="CUSTOM3_RFS_122">#REF!</definedName>
    <definedName name="CUSTOM3_Riser">#REF!</definedName>
    <definedName name="CUSTOM3_Roof_110d_Rain_Water_Pipe_Drop_to_Low_Level">#REF!</definedName>
    <definedName name="CUSTOM3_Roof_110d_Rain_Water_Pipe_Drop_to_Low_Level__3850mm_">#REF!</definedName>
    <definedName name="CUSTOM3_Roof_110d_Rain_Water_Pipe_To_Below__3500mm_">#REF!</definedName>
    <definedName name="CUSTOM3_Roof_110d_Rain_Water_Pipe_To_Below__6500mm_">#REF!</definedName>
    <definedName name="CUSTOM3_Roof_75d_From_Below_to_High_Level__3850mm_">#REF!</definedName>
    <definedName name="CUSTOM3_Roof_75d_Vent_Pipe_From_Below">#REF!</definedName>
    <definedName name="CUSTOM3_Roof_Drain">#REF!</definedName>
    <definedName name="CUSTOM3_SAD_1050x450___level_00__PACU02_">#REF!</definedName>
    <definedName name="CUSTOM3_SAD_1100x300___level_00__PACU02_">#REF!</definedName>
    <definedName name="CUSTOM3_SAD_1200x300___level_00__PACU02_">#REF!</definedName>
    <definedName name="CUSTOM3_SAD_1400x500___level_00__PACU02_">#REF!</definedName>
    <definedName name="CUSTOM3_SAD_1400x550___Roof_level__PACU02_">#REF!</definedName>
    <definedName name="CUSTOM3_SAD_200x150___level_00__FCU05_">#REF!</definedName>
    <definedName name="CUSTOM3_SAD_200x150___level_00__VIDU01_">#REF!</definedName>
    <definedName name="CUSTOM3_SAD_200x150___level_00__VIDU02_">#REF!</definedName>
    <definedName name="CUSTOM3_SAD_250x200___level_00__PACU02_">#REF!</definedName>
    <definedName name="CUSTOM3_SAD_250x200___level_00__VIDU01_">#REF!</definedName>
    <definedName name="CUSTOM3_SAD_250x200___level_00__VIDU02_">#REF!</definedName>
    <definedName name="CUSTOM3_SAD_300x250___level_00__PACU02_">#REF!</definedName>
    <definedName name="CUSTOM3_SAD_350x200___level_00__VIDU02_">#REF!</definedName>
    <definedName name="CUSTOM3_SAD_400x200___level_00__FCU02_">#REF!</definedName>
    <definedName name="CUSTOM3_SAD_400x250___level_00__FCU06_">#REF!</definedName>
    <definedName name="CUSTOM3_SAD_500x250___level_00__PACU02_">#REF!</definedName>
    <definedName name="CUSTOM3_SAD_500x400___level_00__PACU02_">#REF!</definedName>
    <definedName name="CUSTOM3_SAD_550x300___level_00__FCU01_">#REF!</definedName>
    <definedName name="CUSTOM3_SAD_600x250___level_00__PACU02_">#REF!</definedName>
    <definedName name="CUSTOM3_SAD_600x300___level_00__PACU02_">#REF!</definedName>
    <definedName name="CUSTOM3_SAD_600x400___level_00__PACU02_">#REF!</definedName>
    <definedName name="CUSTOM3_SAD_650x450___level_00__PACU02_">#REF!</definedName>
    <definedName name="CUSTOM3_SAD_850x500___Roof_level__PACU01_">#REF!</definedName>
    <definedName name="CUSTOM3_SAD_850x500___Roof_level__PACU02_">#REF!</definedName>
    <definedName name="CUSTOM3_SAD_900x300___level_00__PACU02_">#REF!</definedName>
    <definedName name="CUSTOM3_SAD_ATT__Sound_Attenuator__PACU01_">#REF!</definedName>
    <definedName name="CUSTOM3_SAD350x300___level_00__PACU02_">#REF!</definedName>
    <definedName name="CUSTOM3_Sewer_Manhole_600x600mm">#REF!</definedName>
    <definedName name="CUSTOM3_SINGLE_CAT_6A__RJ45__CCTV_DATA_OUTLET__WALL_MOUNTED__tri_c_">#REF!</definedName>
    <definedName name="CUSTOM3_SINGLE_CAT_6A__RJ45__DATA_OUTLET_FOR_ACS_PANEL___WALL_MOUNTED__A_">#REF!</definedName>
    <definedName name="CUSTOM3_SINGLE_CAT_6A__RJ45__DATA_OUTLET_FOR_ELV_SYSTEMS___WALL_MOUNTED__E_">#REF!</definedName>
    <definedName name="CUSTOM3_SINGLE_CAT_6A__RJ45__TELEPHONE_OUTLET__WALL_MOUNTED____T_">#REF!</definedName>
    <definedName name="CUSTOM3_SINGLE_CAT_6A__RJ45__TELEVISION_OUTLET__WALL_MOUNTED__TV_">#REF!</definedName>
    <definedName name="CUSTOM3_Site_Clearance">#REF!</definedName>
    <definedName name="CUSTOM3_SK__05_Painted_MDF_Skirting">#REF!</definedName>
    <definedName name="CUSTOM3_SK__07_Porcelain_Skirting">#REF!</definedName>
    <definedName name="CUSTOM3_SOUNDER_WITH_STROBE_____X___">#REF!</definedName>
    <definedName name="CUSTOM3_SOUNDER_WITH_STROBE__WEATHER_PROOF______X__W_P__">#REF!</definedName>
    <definedName name="CUSTOM3_SPN_E__2poles_3wires__Industrial__receptacle_outlet_IP44_32A">#REF!</definedName>
    <definedName name="CUSTOM3_Square_Tape_Connector">#REF!</definedName>
    <definedName name="CUSTOM3_ST_03__back_and_front_">#REF!</definedName>
    <definedName name="CUSTOM3_ST_03__sides_">#REF!</definedName>
    <definedName name="CUSTOM3_ST_03__top_">#REF!</definedName>
    <definedName name="CUSTOM3_Storm_Water_Manhole_600x600mm">#REF!</definedName>
    <definedName name="CUSTOM3_Storm_Water_Manhole_circular">#REF!</definedName>
    <definedName name="CUSTOM3_strair_treads">#REF!</definedName>
    <definedName name="CUSTOM3_STROBE_LIGHT__X_">#REF!</definedName>
    <definedName name="CUSTOM3_Sum_Pit_600x600x600mm">#REF!</definedName>
    <definedName name="CUSTOM3_Sump_Pit_600x1500x600mm_with_grating">#REF!</definedName>
    <definedName name="CUSTOM3_Switched_Fuse_Connection_Unit__ceiling_mounted">#REF!</definedName>
    <definedName name="CUSTOM3_Switched_line_connecting_all_outlets">#REF!</definedName>
    <definedName name="CUSTOM3_Tank_Drain">#REF!</definedName>
    <definedName name="CUSTOM3_TED_150x150___level_00_HRV01_">#REF!</definedName>
    <definedName name="CUSTOM3_TED_200x150___level_00_HRV01_">#REF!</definedName>
    <definedName name="CUSTOM3_TED_200x200___level_00_HRV01_">#REF!</definedName>
    <definedName name="CUSTOM3_TED_300x250___level_00_HRV01_">#REF!</definedName>
    <definedName name="CUSTOM3_THR_01_Marble_Threshold">#REF!</definedName>
    <definedName name="CUSTOM3_TL__14_Porcelain_Tile">#REF!</definedName>
    <definedName name="CUSTOM3_TL_05_Porcelain_Tile">#REF!</definedName>
    <definedName name="CUSTOM3_TL_06___2400mm_high">#REF!</definedName>
    <definedName name="CUSTOM3_TL_06___2600mm_high">#REF!</definedName>
    <definedName name="CUSTOM3_TL_12___2400mm_high">#REF!</definedName>
    <definedName name="CUSTOM3_TL_12___980mm_high">#REF!</definedName>
    <definedName name="CUSTOM3_TL_13___1420mm_high">#REF!</definedName>
    <definedName name="CUSTOM3_TL_18_Porcelain_Tile">#REF!</definedName>
    <definedName name="CUSTOM3_TL_19___2400mm_high">#REF!</definedName>
    <definedName name="CUSTOM3_TL11__Porcelain_Tile">#REF!</definedName>
    <definedName name="CUSTOM3_To_soffits_and_ceilings">#REF!</definedName>
    <definedName name="CUSTOM3_Toe_wall_slab">#REF!</definedName>
    <definedName name="CUSTOM3_Toilet___Ablution_Area">#REF!</definedName>
    <definedName name="CUSTOM3_Trenches">#REF!</definedName>
    <definedName name="CUSTOM3_TWIN_CAT_6A__RJ45__DATA___VOICE_OUTLET__WALL_MOUNTED__Tri_2_">#REF!</definedName>
    <definedName name="CUSTOM3_TWIN_CAT_6A__RJ45__WAP_OUTLET__CEILING_MOUNTED__WAP_">#REF!</definedName>
    <definedName name="CUSTOM3_UL1___LED_Luminaire_in_Ground___2W__210lm__IP68">#REF!</definedName>
    <definedName name="CUSTOM3_UL2___LED_Luminaire_in_Ground___4W__420lm__IP68">#REF!</definedName>
    <definedName name="CUSTOM3_Unswitched_Fuse_Connection_Unit">#REF!</definedName>
    <definedName name="CUSTOM3_UPS_BAT_CAB">#REF!</definedName>
    <definedName name="CUSTOM3_UWW1">#REF!</definedName>
    <definedName name="CUSTOM3_W01">#REF!</definedName>
    <definedName name="CUSTOM3_Watebar_outside_wall">#REF!</definedName>
    <definedName name="CUSTOM3_water_bar">#REF!</definedName>
    <definedName name="CUSTOM3_Water_Type_9ltr">#REF!</definedName>
    <definedName name="CUSTOM3_WL1___LED_Luminaire_beam_mounted___12W__246lm__IP66">#REF!</definedName>
    <definedName name="CUSTOM3_WW1">#REF!</definedName>
    <definedName name="CV_1">'[35]C-18'!#REF!</definedName>
    <definedName name="CV_11">'[35]C-18'!#REF!</definedName>
    <definedName name="CV_12">'[35]C-18'!#REF!</definedName>
    <definedName name="CV_13">'[35]C-18'!#REF!</definedName>
    <definedName name="CV_14">'[35]C-18'!#REF!</definedName>
    <definedName name="CV_15">'[35]C-18'!#REF!</definedName>
    <definedName name="CV_16">'[35]C-18'!#REF!</definedName>
    <definedName name="CV_17">'[35]C-18'!#REF!</definedName>
    <definedName name="CV_19">'[35]C-18'!#REF!</definedName>
    <definedName name="CV_20">'[35]C-18'!#REF!</definedName>
    <definedName name="CV_30">'[35]C-18'!#REF!</definedName>
    <definedName name="CV_40">'[35]C-18'!#REF!</definedName>
    <definedName name="CV_50">'[35]C-18'!#REF!</definedName>
    <definedName name="CV_60">'[35]C-18'!#REF!</definedName>
    <definedName name="CV_70">'[35]C-18'!#REF!</definedName>
    <definedName name="CV_80">'[35]C-18'!#REF!</definedName>
    <definedName name="d" localSheetId="42">#REF!</definedName>
    <definedName name="d" localSheetId="29">#REF!</definedName>
    <definedName name="d" localSheetId="39">#REF!</definedName>
    <definedName name="d" localSheetId="36">#REF!</definedName>
    <definedName name="d" localSheetId="35">#REF!</definedName>
    <definedName name="d" localSheetId="34">#REF!</definedName>
    <definedName name="d" localSheetId="40">#REF!</definedName>
    <definedName name="d" localSheetId="37">#REF!</definedName>
    <definedName name="d" localSheetId="41">#REF!</definedName>
    <definedName name="d" localSheetId="38">#REF!</definedName>
    <definedName name="d" localSheetId="56">#REF!</definedName>
    <definedName name="d" localSheetId="32">#REF!</definedName>
    <definedName name="d" localSheetId="45">#REF!</definedName>
    <definedName name="d">#REF!</definedName>
    <definedName name="D.HS5510" localSheetId="26">#REF!</definedName>
    <definedName name="D.HS5510">#REF!</definedName>
    <definedName name="d_101">#REF!</definedName>
    <definedName name="d_102">#REF!</definedName>
    <definedName name="d_103">#REF!</definedName>
    <definedName name="d_103\">#REF!</definedName>
    <definedName name="d_21">#REF!</definedName>
    <definedName name="d_22">#REF!</definedName>
    <definedName name="d_31">#REF!</definedName>
    <definedName name="d_32">#REF!</definedName>
    <definedName name="d_33">#REF!</definedName>
    <definedName name="d_34">#REF!</definedName>
    <definedName name="d_41">#REF!</definedName>
    <definedName name="d_42">#REF!</definedName>
    <definedName name="d_51">#REF!</definedName>
    <definedName name="d_52">#REF!</definedName>
    <definedName name="d_71">#REF!</definedName>
    <definedName name="d_72">#REF!</definedName>
    <definedName name="d_81">#REF!</definedName>
    <definedName name="d_82">#REF!</definedName>
    <definedName name="d_83">#REF!</definedName>
    <definedName name="d_91">#REF!</definedName>
    <definedName name="d_92">#REF!</definedName>
    <definedName name="d_93">#REF!</definedName>
    <definedName name="d_94">#REF!</definedName>
    <definedName name="d_95">#REF!</definedName>
    <definedName name="DaRWk1">#REF!</definedName>
    <definedName name="DaRWk10">#REF!</definedName>
    <definedName name="DaRWk11">#REF!</definedName>
    <definedName name="DaRWk12">#REF!</definedName>
    <definedName name="DaRWk2">#REF!</definedName>
    <definedName name="DaRWk3">#REF!</definedName>
    <definedName name="DaRWk4">#REF!</definedName>
    <definedName name="DaRWk5">#REF!</definedName>
    <definedName name="DaRWk6">#REF!</definedName>
    <definedName name="DaRWk8">#REF!</definedName>
    <definedName name="DaRwk9">#REF!</definedName>
    <definedName name="dasfsafd" localSheetId="39">City&amp;" "&amp;State</definedName>
    <definedName name="dasfsafd" localSheetId="36">[0]!City&amp;" "&amp;[0]!State</definedName>
    <definedName name="dasfsafd" localSheetId="34">City&amp;" "&amp;State</definedName>
    <definedName name="dasfsafd" localSheetId="40">City&amp;" "&amp;State</definedName>
    <definedName name="dasfsafd" localSheetId="37">[0]!City&amp;" "&amp;[0]!State</definedName>
    <definedName name="dasfsafd" localSheetId="41">City&amp;" "&amp;State</definedName>
    <definedName name="dasfsafd" localSheetId="38">[0]!City&amp;" "&amp;[0]!State</definedName>
    <definedName name="dasfsafd" localSheetId="32">City&amp;" "&amp;State</definedName>
    <definedName name="dasfsafd" localSheetId="13">City&amp;" "&amp;State</definedName>
    <definedName name="dasfsafd" localSheetId="27">City&amp;" "&amp;State</definedName>
    <definedName name="dasfsafd" localSheetId="25">City&amp;" "&amp;State</definedName>
    <definedName name="dasfsafd" localSheetId="24">City&amp;" "&amp;State</definedName>
    <definedName name="dasfsafd" localSheetId="26">City&amp;" "&amp;State</definedName>
    <definedName name="dasfsafd">City&amp;" "&amp;State</definedName>
    <definedName name="data" localSheetId="33">#REF!</definedName>
    <definedName name="data">'[38]Backup (Dist. Net work)'!$K$7:$W$13</definedName>
    <definedName name="data1" hidden="1">#REF!</definedName>
    <definedName name="data2" hidden="1">#REF!</definedName>
    <definedName name="data3" hidden="1">#REF!</definedName>
    <definedName name="_xlnm.Database" localSheetId="42">#REF!</definedName>
    <definedName name="_xlnm.Database" localSheetId="39">#REF!</definedName>
    <definedName name="_xlnm.Database" localSheetId="36">#REF!</definedName>
    <definedName name="_xlnm.Database" localSheetId="35">#REF!</definedName>
    <definedName name="_xlnm.Database" localSheetId="34">#REF!</definedName>
    <definedName name="_xlnm.Database" localSheetId="40">#REF!</definedName>
    <definedName name="_xlnm.Database" localSheetId="37">#REF!</definedName>
    <definedName name="_xlnm.Database" localSheetId="41">#REF!</definedName>
    <definedName name="_xlnm.Database" localSheetId="38">#REF!</definedName>
    <definedName name="_xlnm.Database" localSheetId="45">#REF!</definedName>
    <definedName name="_xlnm.Database">#REF!</definedName>
    <definedName name="Date">#REF!</definedName>
    <definedName name="DaWk7">#REF!</definedName>
    <definedName name="Dbc">#REF!</definedName>
    <definedName name="dbrwk1">#REF!</definedName>
    <definedName name="dbrwk10">#REF!</definedName>
    <definedName name="dbrwk11">#REF!</definedName>
    <definedName name="dbrwk12">#REF!</definedName>
    <definedName name="dbrwk2">#REF!</definedName>
    <definedName name="dbrwk3">#REF!</definedName>
    <definedName name="dbrwk4">#REF!</definedName>
    <definedName name="dbrwk5">#REF!</definedName>
    <definedName name="dbrwk6">#REF!</definedName>
    <definedName name="dbrwk7">#REF!</definedName>
    <definedName name="dbrwk8">#REF!</definedName>
    <definedName name="dbrwk9">#REF!</definedName>
    <definedName name="DC">#REF!</definedName>
    <definedName name="DCest">#REF!</definedName>
    <definedName name="DCF">#REF!</definedName>
    <definedName name="Dcrust">#REF!</definedName>
    <definedName name="dcrwk1">#REF!</definedName>
    <definedName name="dcrwk10">#REF!</definedName>
    <definedName name="dcrwk11">#REF!</definedName>
    <definedName name="dcrwk12">#REF!</definedName>
    <definedName name="dcrwk2">#REF!</definedName>
    <definedName name="dcrwk3">#REF!</definedName>
    <definedName name="dcrwk4">#REF!</definedName>
    <definedName name="dcrwk5">#REF!</definedName>
    <definedName name="dcrwk6">#REF!</definedName>
    <definedName name="dcrwk7">#REF!</definedName>
    <definedName name="dcrwk8">#REF!</definedName>
    <definedName name="dcrwk9">#REF!</definedName>
    <definedName name="dd" localSheetId="42">#REF!</definedName>
    <definedName name="dd" localSheetId="29">#REF!</definedName>
    <definedName name="dd" localSheetId="39">#REF!</definedName>
    <definedName name="dd" localSheetId="36">#REF!</definedName>
    <definedName name="dd" localSheetId="35">#REF!</definedName>
    <definedName name="dd" localSheetId="34">#REF!</definedName>
    <definedName name="dd" localSheetId="40">#REF!</definedName>
    <definedName name="dd" localSheetId="37">#REF!</definedName>
    <definedName name="dd" localSheetId="41">#REF!</definedName>
    <definedName name="dd" localSheetId="38">#REF!</definedName>
    <definedName name="dd" localSheetId="56">#REF!</definedName>
    <definedName name="dd" localSheetId="32">#REF!</definedName>
    <definedName name="dd" localSheetId="45">#REF!</definedName>
    <definedName name="dd">#REF!</definedName>
    <definedName name="DDCVDAA">#REF!</definedName>
    <definedName name="ddd" localSheetId="26">#REF!</definedName>
    <definedName name="ddd">#REF!</definedName>
    <definedName name="dddd">#REF!</definedName>
    <definedName name="DDDDD" localSheetId="42">#REF!</definedName>
    <definedName name="DDDDD" localSheetId="29">#REF!</definedName>
    <definedName name="DDDDD" localSheetId="39">#REF!</definedName>
    <definedName name="DDDDD" localSheetId="36">#REF!</definedName>
    <definedName name="DDDDD" localSheetId="35">#REF!</definedName>
    <definedName name="DDDDD" localSheetId="34">#REF!</definedName>
    <definedName name="DDDDD" localSheetId="40">#REF!</definedName>
    <definedName name="DDDDD" localSheetId="37">#REF!</definedName>
    <definedName name="DDDDD" localSheetId="41">#REF!</definedName>
    <definedName name="DDDDD" localSheetId="38">#REF!</definedName>
    <definedName name="DDDDD" localSheetId="56">#REF!</definedName>
    <definedName name="DDDDD" localSheetId="32">#REF!</definedName>
    <definedName name="DDDDD" localSheetId="45">#REF!</definedName>
    <definedName name="DDDDD">#REF!</definedName>
    <definedName name="DDDDDDD" localSheetId="42">#REF!</definedName>
    <definedName name="DDDDDDD" localSheetId="29">#REF!</definedName>
    <definedName name="DDDDDDD" localSheetId="39">#REF!</definedName>
    <definedName name="DDDDDDD" localSheetId="36">#REF!</definedName>
    <definedName name="DDDDDDD" localSheetId="35">#REF!</definedName>
    <definedName name="DDDDDDD" localSheetId="34">#REF!</definedName>
    <definedName name="DDDDDDD" localSheetId="40">#REF!</definedName>
    <definedName name="DDDDDDD" localSheetId="37">#REF!</definedName>
    <definedName name="DDDDDDD" localSheetId="41">#REF!</definedName>
    <definedName name="DDDDDDD" localSheetId="38">#REF!</definedName>
    <definedName name="DDDDDDD" localSheetId="56">#REF!</definedName>
    <definedName name="DDDDDDD" localSheetId="32">#REF!</definedName>
    <definedName name="DDDDDDD" localSheetId="45">#REF!</definedName>
    <definedName name="DDDDDDD">#REF!</definedName>
    <definedName name="dddddddd">#REF!</definedName>
    <definedName name="DDDDDDDDDDDDDDDDDDDDD" localSheetId="42">#REF!</definedName>
    <definedName name="DDDDDDDDDDDDDDDDDDDDD" localSheetId="29">#REF!</definedName>
    <definedName name="DDDDDDDDDDDDDDDDDDDDD" localSheetId="39">#REF!</definedName>
    <definedName name="DDDDDDDDDDDDDDDDDDDDD" localSheetId="36">#REF!</definedName>
    <definedName name="DDDDDDDDDDDDDDDDDDDDD" localSheetId="35">#REF!</definedName>
    <definedName name="DDDDDDDDDDDDDDDDDDDDD" localSheetId="34">#REF!</definedName>
    <definedName name="DDDDDDDDDDDDDDDDDDDDD" localSheetId="40">#REF!</definedName>
    <definedName name="DDDDDDDDDDDDDDDDDDDDD" localSheetId="37">#REF!</definedName>
    <definedName name="DDDDDDDDDDDDDDDDDDDDD" localSheetId="41">#REF!</definedName>
    <definedName name="DDDDDDDDDDDDDDDDDDDDD" localSheetId="38">#REF!</definedName>
    <definedName name="DDDDDDDDDDDDDDDDDDDDD" localSheetId="56">#REF!</definedName>
    <definedName name="DDDDDDDDDDDDDDDDDDDDD" localSheetId="32">#REF!</definedName>
    <definedName name="DDDDDDDDDDDDDDDDDDDDD" localSheetId="45">#REF!</definedName>
    <definedName name="DDDDDDDDDDDDDDDDDDDDD">#REF!</definedName>
    <definedName name="DDFDF">#REF!</definedName>
    <definedName name="Dec">#REF!</definedName>
    <definedName name="DEC.GH">#REF!</definedName>
    <definedName name="deddd">#REF!</definedName>
    <definedName name="DelDC">#REF!</definedName>
    <definedName name="DelDm">#REF!</definedName>
    <definedName name="Delivery">#REF!</definedName>
    <definedName name="DelType">#REF!</definedName>
    <definedName name="demand">#REF!</definedName>
    <definedName name="DEMO">#REF!</definedName>
    <definedName name="DEPTH">#REF!</definedName>
    <definedName name="deptLookup">#REF!</definedName>
    <definedName name="Deptt.Charges">#REF!</definedName>
    <definedName name="Derawar" localSheetId="42">#REF!</definedName>
    <definedName name="Derawar" localSheetId="29">#REF!</definedName>
    <definedName name="Derawar" localSheetId="39">#REF!</definedName>
    <definedName name="Derawar" localSheetId="36">#REF!</definedName>
    <definedName name="Derawar" localSheetId="35">#REF!</definedName>
    <definedName name="Derawar" localSheetId="34">#REF!</definedName>
    <definedName name="Derawar" localSheetId="40">#REF!</definedName>
    <definedName name="Derawar" localSheetId="37">#REF!</definedName>
    <definedName name="Derawar" localSheetId="41">#REF!</definedName>
    <definedName name="Derawar" localSheetId="38">#REF!</definedName>
    <definedName name="Derawar" localSheetId="56">#REF!</definedName>
    <definedName name="Derawar" localSheetId="32">#REF!</definedName>
    <definedName name="Derawar" localSheetId="45">#REF!</definedName>
    <definedName name="Derawar">#REF!</definedName>
    <definedName name="Descri">#REF!</definedName>
    <definedName name="DESCRIPTION">#REF!</definedName>
    <definedName name="dese">#REF!</definedName>
    <definedName name="Design">#REF!</definedName>
    <definedName name="Desri">#REF!,#REF!,#REF!,#REF!</definedName>
    <definedName name="Desup">#REF!</definedName>
    <definedName name="detail">#REF!</definedName>
    <definedName name="Detector_Type">#REF!</definedName>
    <definedName name="DETHEADER">#REF!</definedName>
    <definedName name="deww">#REF!</definedName>
    <definedName name="Df" localSheetId="26">#REF!</definedName>
    <definedName name="Df">#REF!</definedName>
    <definedName name="DF.ASW" localSheetId="26">#REF!</definedName>
    <definedName name="DF.ASW">#REF!</definedName>
    <definedName name="DF.DL48" localSheetId="26">#REF!</definedName>
    <definedName name="DF.DL48">#REF!</definedName>
    <definedName name="DF.SL30" localSheetId="26">#REF!</definedName>
    <definedName name="DF.SL30">#REF!</definedName>
    <definedName name="DF.ST1016" localSheetId="26">#REF!</definedName>
    <definedName name="DF.ST1016">#REF!</definedName>
    <definedName name="DF.ST1018" localSheetId="26">#REF!</definedName>
    <definedName name="DF.ST1018">#REF!</definedName>
    <definedName name="DF.ST516" localSheetId="26">#REF!</definedName>
    <definedName name="DF.ST516">#REF!</definedName>
    <definedName name="DF.ST518" localSheetId="26">#REF!</definedName>
    <definedName name="DF.ST518">#REF!</definedName>
    <definedName name="dfd">#REF!</definedName>
    <definedName name="Dff">#REF!</definedName>
    <definedName name="DFFF">#REF!</definedName>
    <definedName name="dfgg">#REF!</definedName>
    <definedName name="dfh">#REF!</definedName>
    <definedName name="DFKBVVKFtw1">#REF!</definedName>
    <definedName name="dfs">#REF!</definedName>
    <definedName name="dfsdfdsfasdfdfsdfs">#REF!</definedName>
    <definedName name="DG">#REF!</definedName>
    <definedName name="Dia">"aa"</definedName>
    <definedName name="Diary">#REF!</definedName>
    <definedName name="Discount" hidden="1">#REF!</definedName>
    <definedName name="DISH">#N/A</definedName>
    <definedName name="display_area_2" hidden="1">#REF!</definedName>
    <definedName name="DISPOSAL__INSTALLATIONS">#REF!</definedName>
    <definedName name="dist">#REF!</definedName>
    <definedName name="dist2">#REF!</definedName>
    <definedName name="DIV">#REF!</definedName>
    <definedName name="DIVcompare">#REF!</definedName>
    <definedName name="Division1">#REF!</definedName>
    <definedName name="Division10">#REF!</definedName>
    <definedName name="Division2">#REF!</definedName>
    <definedName name="Division3">#REF!</definedName>
    <definedName name="Division4">#REF!</definedName>
    <definedName name="Division5">#REF!</definedName>
    <definedName name="Division6">#REF!</definedName>
    <definedName name="Division7">#REF!</definedName>
    <definedName name="Division8">#REF!</definedName>
    <definedName name="Division9">#REF!</definedName>
    <definedName name="DL">#REF!</definedName>
    <definedName name="dmcc">#REF!</definedName>
    <definedName name="DN">#REF!</definedName>
    <definedName name="dncov">#REF!</definedName>
    <definedName name="DOC">#REF!</definedName>
    <definedName name="DOCUMENT" localSheetId="39">{"Book1","my ddc.xls"}</definedName>
    <definedName name="DOCUMENT" localSheetId="40">{"Book1","my ddc.xls"}</definedName>
    <definedName name="DOCUMENT" localSheetId="41">{"Book1","my ddc.xls"}</definedName>
    <definedName name="DOCUMENT" localSheetId="32">{"Book1","my ddc.xls"}</definedName>
    <definedName name="DOCUMENT" localSheetId="25">{"Book1","my ddc.xls"}</definedName>
    <definedName name="DOCUMENT" localSheetId="26">{"Book1","my ddc.xls"}</definedName>
    <definedName name="DOCUMENT">{"Book1","my ddc.xls"}</definedName>
    <definedName name="Document_array" localSheetId="39">{"Book1","DOC&amp;DWG.xls"}</definedName>
    <definedName name="Document_array" localSheetId="40">{"Book1","DOC&amp;DWG.xls"}</definedName>
    <definedName name="Document_array" localSheetId="41">{"Book1","DOC&amp;DWG.xls"}</definedName>
    <definedName name="Document_array" localSheetId="32">{"Book1","DOC&amp;DWG.xls"}</definedName>
    <definedName name="Document_array" localSheetId="25">{"Book1","DOC&amp;DWG.xls"}</definedName>
    <definedName name="Document_array" localSheetId="26">{"Book1","DOC&amp;DWG.xls"}</definedName>
    <definedName name="Document_array">{"Book1","DOC&amp;DWG.xls"}</definedName>
    <definedName name="dooropeningdiameter">#REF!</definedName>
    <definedName name="dooropeningweight">#REF!</definedName>
    <definedName name="DR">#REF!</definedName>
    <definedName name="Dr_rate">#REF!</definedName>
    <definedName name="DRAINAGE">#REF!</definedName>
    <definedName name="DRE" localSheetId="26">#REF!</definedName>
    <definedName name="DRE">#REF!</definedName>
    <definedName name="DRI" localSheetId="26">#REF!</definedName>
    <definedName name="DRI">#REF!</definedName>
    <definedName name="DRM" localSheetId="26">#REF!</definedName>
    <definedName name="DRM">#REF!</definedName>
    <definedName name="Dsb">#REF!</definedName>
    <definedName name="dsd" localSheetId="42">#REF!</definedName>
    <definedName name="dsd" localSheetId="29">#REF!</definedName>
    <definedName name="dsd" localSheetId="39">#REF!</definedName>
    <definedName name="dsd" localSheetId="36">#REF!</definedName>
    <definedName name="dsd" localSheetId="35">#REF!</definedName>
    <definedName name="dsd" localSheetId="34">#REF!</definedName>
    <definedName name="dsd" localSheetId="40">#REF!</definedName>
    <definedName name="dsd" localSheetId="37">#REF!</definedName>
    <definedName name="dsd" localSheetId="41">#REF!</definedName>
    <definedName name="dsd" localSheetId="38">#REF!</definedName>
    <definedName name="dsd" localSheetId="56">#REF!</definedName>
    <definedName name="dsd" localSheetId="32">#REF!</definedName>
    <definedName name="dsd" localSheetId="45">#REF!</definedName>
    <definedName name="dsd">#REF!</definedName>
    <definedName name="dsds">#REF!</definedName>
    <definedName name="dsf">#REF!</definedName>
    <definedName name="DSFDSF">#REF!</definedName>
    <definedName name="dsh">#REF!</definedName>
    <definedName name="DST">#REF!</definedName>
    <definedName name="DuctworkCarpark">#REF!</definedName>
    <definedName name="DuctworkCarpark1">#REF!</definedName>
    <definedName name="dummy">#N/A</definedName>
    <definedName name="Dumper">#REF!</definedName>
    <definedName name="dumppr">#REF!</definedName>
    <definedName name="Duration1">#REF!</definedName>
    <definedName name="DW_Sched">#REF!</definedName>
    <definedName name="dwr0">#REF!</definedName>
    <definedName name="E" localSheetId="42">#REF!</definedName>
    <definedName name="E" localSheetId="29">#REF!</definedName>
    <definedName name="E" localSheetId="39">#REF!</definedName>
    <definedName name="E" localSheetId="36">#REF!</definedName>
    <definedName name="E" localSheetId="35">#REF!</definedName>
    <definedName name="E" localSheetId="34">#REF!</definedName>
    <definedName name="E" localSheetId="40">#REF!</definedName>
    <definedName name="E" localSheetId="37">#REF!</definedName>
    <definedName name="E" localSheetId="41">#REF!</definedName>
    <definedName name="E" localSheetId="38">#REF!</definedName>
    <definedName name="E" localSheetId="56">#REF!</definedName>
    <definedName name="E" localSheetId="32">#REF!</definedName>
    <definedName name="E" localSheetId="45">#REF!</definedName>
    <definedName name="E">#REF!</definedName>
    <definedName name="E.B1" localSheetId="26">#REF!</definedName>
    <definedName name="E.B1">#REF!</definedName>
    <definedName name="E.B2" localSheetId="26">#REF!</definedName>
    <definedName name="E.B2">#REF!</definedName>
    <definedName name="E.F56" localSheetId="26">#REF!</definedName>
    <definedName name="E.F56">#REF!</definedName>
    <definedName name="E.FB" localSheetId="26">#REF!</definedName>
    <definedName name="E.FB">#REF!</definedName>
    <definedName name="E.G55" localSheetId="26">#REF!</definedName>
    <definedName name="E.G55">#REF!</definedName>
    <definedName name="E.PB" localSheetId="26">#REF!</definedName>
    <definedName name="E.PB">#REF!</definedName>
    <definedName name="E.PBOX" localSheetId="26">#REF!</definedName>
    <definedName name="E.PBOX">#REF!</definedName>
    <definedName name="E.PT500" localSheetId="26">#REF!</definedName>
    <definedName name="E.PT500">#REF!</definedName>
    <definedName name="E.RB" localSheetId="26">#REF!</definedName>
    <definedName name="E.RB">#REF!</definedName>
    <definedName name="E.S1G" localSheetId="26">#REF!</definedName>
    <definedName name="E.S1G">#REF!</definedName>
    <definedName name="E.S2G" localSheetId="26">#REF!</definedName>
    <definedName name="E.S2G">#REF!</definedName>
    <definedName name="E.S2W" localSheetId="26">#REF!</definedName>
    <definedName name="E.S2W">#REF!</definedName>
    <definedName name="E.S3G" localSheetId="26">#REF!</definedName>
    <definedName name="E.S3G">#REF!</definedName>
    <definedName name="E.S4G" localSheetId="26">#REF!</definedName>
    <definedName name="E.S4G">#REF!</definedName>
    <definedName name="E.SP" localSheetId="26">#REF!</definedName>
    <definedName name="E.SP">#REF!</definedName>
    <definedName name="E.SS15" localSheetId="26">#REF!</definedName>
    <definedName name="E.SS15">#REF!</definedName>
    <definedName name="E.SS5" localSheetId="26">#REF!</definedName>
    <definedName name="E.SS5">#REF!</definedName>
    <definedName name="E.TDT" localSheetId="26">#REF!</definedName>
    <definedName name="E.TDT">#REF!</definedName>
    <definedName name="E.TLD" localSheetId="26">#REF!</definedName>
    <definedName name="E.TLD">#REF!</definedName>
    <definedName name="E.TLRM" localSheetId="26">#REF!</definedName>
    <definedName name="E.TLRM">#REF!</definedName>
    <definedName name="E.TLS" localSheetId="26">#REF!</definedName>
    <definedName name="E.TLS">#REF!</definedName>
    <definedName name="E.TPF" localSheetId="26">#REF!</definedName>
    <definedName name="E.TPF">#REF!</definedName>
    <definedName name="E.WB" localSheetId="26">#REF!</definedName>
    <definedName name="E.WB">#REF!</definedName>
    <definedName name="E_score">#REF!</definedName>
    <definedName name="E28.53A" localSheetId="26">#REF!</definedName>
    <definedName name="E28.53A">#REF!</definedName>
    <definedName name="E28.54A" localSheetId="26">#REF!</definedName>
    <definedName name="E28.54A">#REF!</definedName>
    <definedName name="E28.58B" localSheetId="26">#REF!</definedName>
    <definedName name="E28.58B">#REF!</definedName>
    <definedName name="E5.43A" localSheetId="26">#REF!</definedName>
    <definedName name="E5.43A">#REF!</definedName>
    <definedName name="E5.5A" localSheetId="26">#REF!</definedName>
    <definedName name="E5.5A">#REF!</definedName>
    <definedName name="EAC" localSheetId="26">#REF!</definedName>
    <definedName name="EAC">#REF!</definedName>
    <definedName name="EAR" localSheetId="26">#REF!</definedName>
    <definedName name="EAR">#REF!</definedName>
    <definedName name="earth">#REF!</definedName>
    <definedName name="Ebc">#REF!</definedName>
    <definedName name="EC1.5SC" localSheetId="26">#REF!</definedName>
    <definedName name="EC1.5SC">#REF!</definedName>
    <definedName name="EC2.5SC" localSheetId="26">#REF!</definedName>
    <definedName name="EC2.5SC">#REF!</definedName>
    <definedName name="EC35TC" localSheetId="26">#REF!</definedName>
    <definedName name="EC35TC">#REF!</definedName>
    <definedName name="EC4SC" localSheetId="26">#REF!</definedName>
    <definedName name="EC4SC">#REF!</definedName>
    <definedName name="EC70TC" localSheetId="26">#REF!</definedName>
    <definedName name="EC70TC">#REF!</definedName>
    <definedName name="EC95TC" localSheetId="26">#REF!</definedName>
    <definedName name="EC95TC">#REF!</definedName>
    <definedName name="eCIiIi¨­A_I¨￡">#N/A</definedName>
    <definedName name="eCIiIiÞA_Iª">#N/A</definedName>
    <definedName name="èÇÍïÍïÞÀ_Íª">#N/A</definedName>
    <definedName name="ECW" localSheetId="26">#REF!</definedName>
    <definedName name="ECW">#REF!</definedName>
    <definedName name="edgar">#REF!</definedName>
    <definedName name="ee">#REF!</definedName>
    <definedName name="eee">#REF!</definedName>
    <definedName name="EEEE">#REF!</definedName>
    <definedName name="EFA">#REF!</definedName>
    <definedName name="EFORM" localSheetId="39">[0]!ELE = addresses</definedName>
    <definedName name="EFORM" localSheetId="36">[0]!ELE = [0]!addresses</definedName>
    <definedName name="EFORM" localSheetId="34">[0]!ELE = addresses</definedName>
    <definedName name="EFORM" localSheetId="40">[0]!ELE = addresses</definedName>
    <definedName name="EFORM" localSheetId="37">[0]!ELE = [0]!addresses</definedName>
    <definedName name="EFORM" localSheetId="41">[0]!ELE = addresses</definedName>
    <definedName name="EFORM" localSheetId="38">[0]!ELE = [0]!addresses</definedName>
    <definedName name="EFORM" localSheetId="32">[0]!ELE = addresses</definedName>
    <definedName name="EFORM" localSheetId="13">[0]!ELE = addresses</definedName>
    <definedName name="EFORM" localSheetId="27">[0]!ELE = addresses</definedName>
    <definedName name="EFORM" localSheetId="25">[0]!ELE = addresses</definedName>
    <definedName name="EFORM" localSheetId="24">[0]!ELE = addresses</definedName>
    <definedName name="EFORM" localSheetId="26">'U2 N'!ELE = addresses</definedName>
    <definedName name="EFORM">[0]!ELE = addresses</definedName>
    <definedName name="Ei_Summary">#REF!</definedName>
    <definedName name="ELE" localSheetId="26">#REF!</definedName>
    <definedName name="ELE">#REF!</definedName>
    <definedName name="ele_2017">#REF!</definedName>
    <definedName name="ELECTRICAL__INSTALLATIONS">#REF!</definedName>
    <definedName name="elm">#REF!</definedName>
    <definedName name="Email">#REF!</definedName>
    <definedName name="Emb108a">#REF!</definedName>
    <definedName name="Emb108c">#REF!</definedName>
    <definedName name="Embankment" localSheetId="42">'[8]Brick Work'!#REF!</definedName>
    <definedName name="Embankment" localSheetId="29">#REF!</definedName>
    <definedName name="Embankment" localSheetId="39">'[9]Brick Work'!#REF!</definedName>
    <definedName name="Embankment" localSheetId="36">'[9]Brick Work'!#REF!</definedName>
    <definedName name="Embankment" localSheetId="35">'[9]Brick Work'!#REF!</definedName>
    <definedName name="Embankment" localSheetId="34">'[9]Brick Work'!#REF!</definedName>
    <definedName name="Embankment" localSheetId="40">'[9]Brick Work'!#REF!</definedName>
    <definedName name="Embankment" localSheetId="37">'[9]Brick Work'!#REF!</definedName>
    <definedName name="Embankment" localSheetId="41">'[9]Brick Work'!#REF!</definedName>
    <definedName name="Embankment" localSheetId="38">'[9]Brick Work'!#REF!</definedName>
    <definedName name="Embankment" localSheetId="56">#REF!</definedName>
    <definedName name="Embankment" localSheetId="32">#REF!</definedName>
    <definedName name="Embankment" localSheetId="45">'[8]Brick Work'!#REF!</definedName>
    <definedName name="Embankment">#REF!</definedName>
    <definedName name="endhome">#REF!</definedName>
    <definedName name="Entry_Method">#REF!</definedName>
    <definedName name="eqqqqqqqqqq" localSheetId="42">#REF!</definedName>
    <definedName name="eqqqqqqqqqq" localSheetId="29">#REF!</definedName>
    <definedName name="eqqqqqqqqqq" localSheetId="39">#REF!</definedName>
    <definedName name="eqqqqqqqqqq" localSheetId="36">#REF!</definedName>
    <definedName name="eqqqqqqqqqq" localSheetId="35">#REF!</definedName>
    <definedName name="eqqqqqqqqqq" localSheetId="34">#REF!</definedName>
    <definedName name="eqqqqqqqqqq" localSheetId="40">#REF!</definedName>
    <definedName name="eqqqqqqqqqq" localSheetId="37">#REF!</definedName>
    <definedName name="eqqqqqqqqqq" localSheetId="41">#REF!</definedName>
    <definedName name="eqqqqqqqqqq" localSheetId="38">#REF!</definedName>
    <definedName name="eqqqqqqqqqq" localSheetId="56">#REF!</definedName>
    <definedName name="eqqqqqqqqqq" localSheetId="32">#REF!</definedName>
    <definedName name="eqqqqqqqqqq" localSheetId="45">#REF!</definedName>
    <definedName name="eqqqqqqqqqq">#REF!</definedName>
    <definedName name="EQUIPMENT" localSheetId="42">[39]Code!$A$33:$C$88</definedName>
    <definedName name="EQUIPMENT" localSheetId="33">#REF!</definedName>
    <definedName name="EQUIPMENT" localSheetId="45">[39]Code!$A$33:$C$88</definedName>
    <definedName name="EQUIPMENT">[40]Code!$A$33:$C$88</definedName>
    <definedName name="EquityYield">#REF!</definedName>
    <definedName name="er" localSheetId="42">#REF!</definedName>
    <definedName name="er" localSheetId="29">#REF!</definedName>
    <definedName name="er" localSheetId="39">#REF!</definedName>
    <definedName name="er" localSheetId="36">#REF!</definedName>
    <definedName name="er" localSheetId="35">#REF!</definedName>
    <definedName name="er" localSheetId="34">#REF!</definedName>
    <definedName name="er" localSheetId="40">#REF!</definedName>
    <definedName name="er" localSheetId="37">#REF!</definedName>
    <definedName name="er" localSheetId="41">#REF!</definedName>
    <definedName name="er" localSheetId="38">#REF!</definedName>
    <definedName name="er" localSheetId="56">#REF!</definedName>
    <definedName name="er" localSheetId="32">#REF!</definedName>
    <definedName name="er" localSheetId="45">#REF!</definedName>
    <definedName name="er">#REF!</definedName>
    <definedName name="erpo">#REF!</definedName>
    <definedName name="err">#REF!</definedName>
    <definedName name="ertret" localSheetId="42">'[41]elec.rate analysis'!#REF!</definedName>
    <definedName name="ertret" localSheetId="29">#REF!</definedName>
    <definedName name="ertret" localSheetId="39">'[41]elec.rate analysis'!#REF!</definedName>
    <definedName name="ertret" localSheetId="36">'[41]elec.rate analysis'!#REF!</definedName>
    <definedName name="ertret" localSheetId="35">'[41]elec.rate analysis'!#REF!</definedName>
    <definedName name="ertret" localSheetId="34">'[41]elec.rate analysis'!#REF!</definedName>
    <definedName name="ertret" localSheetId="40">'[41]elec.rate analysis'!#REF!</definedName>
    <definedName name="ertret" localSheetId="37">'[41]elec.rate analysis'!#REF!</definedName>
    <definedName name="ertret" localSheetId="41">'[41]elec.rate analysis'!#REF!</definedName>
    <definedName name="ertret" localSheetId="38">'[41]elec.rate analysis'!#REF!</definedName>
    <definedName name="ertret" localSheetId="56">#REF!</definedName>
    <definedName name="ertret" localSheetId="32">#REF!</definedName>
    <definedName name="ertret" localSheetId="45">'[41]elec.rate analysis'!#REF!</definedName>
    <definedName name="ertret">#REF!</definedName>
    <definedName name="Esaw">#REF!</definedName>
    <definedName name="Escalation">#REF!</definedName>
    <definedName name="ESCLMAT">#REF!</definedName>
    <definedName name="ESCLSCR">#REF!</definedName>
    <definedName name="ESCLSER">#REF!</definedName>
    <definedName name="ESS">#REF!</definedName>
    <definedName name="EST">#REF!</definedName>
    <definedName name="Estimate" localSheetId="29">#REF!</definedName>
    <definedName name="Estimate" localSheetId="56">#REF!</definedName>
    <definedName name="Estimate" localSheetId="32">#REF!</definedName>
    <definedName name="Estimate">#REF!</definedName>
    <definedName name="ESTQTY">#REF!</definedName>
    <definedName name="EstSumM">#REF!</definedName>
    <definedName name="ET">#REF!</definedName>
    <definedName name="ETCMH">#REF!</definedName>
    <definedName name="Euro">4.5</definedName>
    <definedName name="EWS">#REF!</definedName>
    <definedName name="ewsss">#REF!</definedName>
    <definedName name="eww">#REF!</definedName>
    <definedName name="ewwe" localSheetId="42">#REF!</definedName>
    <definedName name="ewwe" localSheetId="29">#REF!</definedName>
    <definedName name="ewwe" localSheetId="39">#REF!</definedName>
    <definedName name="ewwe" localSheetId="36">#REF!</definedName>
    <definedName name="ewwe" localSheetId="35">#REF!</definedName>
    <definedName name="ewwe" localSheetId="34">#REF!</definedName>
    <definedName name="ewwe" localSheetId="40">#REF!</definedName>
    <definedName name="ewwe" localSheetId="37">#REF!</definedName>
    <definedName name="ewwe" localSheetId="41">#REF!</definedName>
    <definedName name="ewwe" localSheetId="38">#REF!</definedName>
    <definedName name="ewwe" localSheetId="56">#REF!</definedName>
    <definedName name="ewwe" localSheetId="32">#REF!</definedName>
    <definedName name="ewwe" localSheetId="45">#REF!</definedName>
    <definedName name="ewwe">#REF!</definedName>
    <definedName name="ewwt">#REF!</definedName>
    <definedName name="EX">#REF!</definedName>
    <definedName name="Exclusions">#REF!</definedName>
    <definedName name="exp" localSheetId="39">[0]!CHW</definedName>
    <definedName name="exp" localSheetId="36">[0]!CHW</definedName>
    <definedName name="exp" localSheetId="34">[0]!CHW</definedName>
    <definedName name="exp" localSheetId="40">[0]!CHW</definedName>
    <definedName name="exp" localSheetId="37">[0]!CHW</definedName>
    <definedName name="exp" localSheetId="41">[0]!CHW</definedName>
    <definedName name="exp" localSheetId="38">[0]!CHW</definedName>
    <definedName name="exp" localSheetId="32">[0]!CHW</definedName>
    <definedName name="exp" localSheetId="13">[0]!CHW</definedName>
    <definedName name="exp" localSheetId="27">[0]!CHW</definedName>
    <definedName name="exp" localSheetId="25">[0]!CHW</definedName>
    <definedName name="exp" localSheetId="24">[0]!CHW</definedName>
    <definedName name="exp">[0]!CHW</definedName>
    <definedName name="Ext">#REF!</definedName>
    <definedName name="ext12w">#REF!</definedName>
    <definedName name="ext13w">#REF!</definedName>
    <definedName name="ext16w">#REF!</definedName>
    <definedName name="ext17w">#REF!</definedName>
    <definedName name="ext18w">#REF!</definedName>
    <definedName name="ext1w">#REF!</definedName>
    <definedName name="ext23w">#REF!</definedName>
    <definedName name="EXT2W">#REF!</definedName>
    <definedName name="ext8w">#REF!</definedName>
    <definedName name="exta12w">#REF!</definedName>
    <definedName name="exta15w">#REF!</definedName>
    <definedName name="exta17w">#REF!</definedName>
    <definedName name="exta21w">#REF!</definedName>
    <definedName name="exta27w">#REF!</definedName>
    <definedName name="exta8w">#REF!</definedName>
    <definedName name="extaR11">#REF!</definedName>
    <definedName name="extar12">#REF!</definedName>
    <definedName name="extar13">#REF!</definedName>
    <definedName name="extar14">#REF!</definedName>
    <definedName name="extar15">#REF!</definedName>
    <definedName name="extar16">#REF!</definedName>
    <definedName name="EXTERNAL__SERVICES">#REF!</definedName>
    <definedName name="EXTERNAL__WALLS">#REF!</definedName>
    <definedName name="_xlnm.Extract">#REF!</definedName>
    <definedName name="exv">#REF!</definedName>
    <definedName name="F" localSheetId="42">#REF!</definedName>
    <definedName name="F" localSheetId="29">#REF!</definedName>
    <definedName name="F" localSheetId="39">#REF!</definedName>
    <definedName name="F" localSheetId="36">#REF!</definedName>
    <definedName name="F" localSheetId="35">#REF!</definedName>
    <definedName name="F" localSheetId="34">#REF!</definedName>
    <definedName name="F" localSheetId="40">#REF!</definedName>
    <definedName name="F" localSheetId="37">#REF!</definedName>
    <definedName name="F" localSheetId="41">#REF!</definedName>
    <definedName name="F" localSheetId="38">#REF!</definedName>
    <definedName name="F" localSheetId="56">#REF!</definedName>
    <definedName name="F" localSheetId="32">#REF!</definedName>
    <definedName name="F" localSheetId="33">#REF!</definedName>
    <definedName name="F" localSheetId="45">#REF!</definedName>
    <definedName name="F">#REF!</definedName>
    <definedName name="factor">#REF!</definedName>
    <definedName name="factot">#REF!</definedName>
    <definedName name="fafdfadsfadsfas">#REF!</definedName>
    <definedName name="Faizabad">#REF!</definedName>
    <definedName name="Faizabadd">#REF!</definedName>
    <definedName name="FAN">#REF!</definedName>
    <definedName name="Farmate">#REF!</definedName>
    <definedName name="Fax">#REF!</definedName>
    <definedName name="fazal">#REF!</definedName>
    <definedName name="FCode" hidden="1">#REF!</definedName>
    <definedName name="fcompany" localSheetId="42">#REF!</definedName>
    <definedName name="fcompany" localSheetId="29">#REF!</definedName>
    <definedName name="fcompany" localSheetId="39">#REF!</definedName>
    <definedName name="fcompany" localSheetId="36">#REF!</definedName>
    <definedName name="fcompany" localSheetId="35">#REF!</definedName>
    <definedName name="fcompany" localSheetId="34">#REF!</definedName>
    <definedName name="fcompany" localSheetId="40">#REF!</definedName>
    <definedName name="fcompany" localSheetId="37">#REF!</definedName>
    <definedName name="fcompany" localSheetId="41">#REF!</definedName>
    <definedName name="fcompany" localSheetId="38">#REF!</definedName>
    <definedName name="fcompany" localSheetId="56">#REF!</definedName>
    <definedName name="fcompany" localSheetId="32">#REF!</definedName>
    <definedName name="fcompany" localSheetId="45">#REF!</definedName>
    <definedName name="fcompany">#REF!</definedName>
    <definedName name="FCTcurex">#REF!</definedName>
    <definedName name="fdate" localSheetId="42">#REF!</definedName>
    <definedName name="fdate" localSheetId="29">#REF!</definedName>
    <definedName name="fdate" localSheetId="39">#REF!</definedName>
    <definedName name="fdate" localSheetId="36">#REF!</definedName>
    <definedName name="fdate" localSheetId="35">#REF!</definedName>
    <definedName name="fdate" localSheetId="34">#REF!</definedName>
    <definedName name="fdate" localSheetId="40">#REF!</definedName>
    <definedName name="fdate" localSheetId="37">#REF!</definedName>
    <definedName name="fdate" localSheetId="41">#REF!</definedName>
    <definedName name="fdate" localSheetId="38">#REF!</definedName>
    <definedName name="fdate" localSheetId="56">#REF!</definedName>
    <definedName name="fdate" localSheetId="32">#REF!</definedName>
    <definedName name="fdate" localSheetId="45">#REF!</definedName>
    <definedName name="fdate">#REF!</definedName>
    <definedName name="fdbjhd">#REF!</definedName>
    <definedName name="fdevise" localSheetId="42">#REF!</definedName>
    <definedName name="fdevise" localSheetId="29">#REF!</definedName>
    <definedName name="fdevise" localSheetId="39">#REF!</definedName>
    <definedName name="fdevise" localSheetId="36">#REF!</definedName>
    <definedName name="fdevise" localSheetId="35">#REF!</definedName>
    <definedName name="fdevise" localSheetId="34">#REF!</definedName>
    <definedName name="fdevise" localSheetId="40">#REF!</definedName>
    <definedName name="fdevise" localSheetId="37">#REF!</definedName>
    <definedName name="fdevise" localSheetId="41">#REF!</definedName>
    <definedName name="fdevise" localSheetId="38">#REF!</definedName>
    <definedName name="fdevise" localSheetId="56">#REF!</definedName>
    <definedName name="fdevise" localSheetId="32">#REF!</definedName>
    <definedName name="fdevise" localSheetId="45">#REF!</definedName>
    <definedName name="fdevise">#REF!</definedName>
    <definedName name="fdf">#REF!</definedName>
    <definedName name="fdgdsg">#REF!</definedName>
    <definedName name="fdsfsd" localSheetId="42">#REF!</definedName>
    <definedName name="fdsfsd" localSheetId="29">#REF!</definedName>
    <definedName name="fdsfsd" localSheetId="39">#REF!</definedName>
    <definedName name="fdsfsd" localSheetId="36">#REF!</definedName>
    <definedName name="fdsfsd" localSheetId="35">#REF!</definedName>
    <definedName name="fdsfsd" localSheetId="34">#REF!</definedName>
    <definedName name="fdsfsd" localSheetId="40">#REF!</definedName>
    <definedName name="fdsfsd" localSheetId="37">#REF!</definedName>
    <definedName name="fdsfsd" localSheetId="41">#REF!</definedName>
    <definedName name="fdsfsd" localSheetId="38">#REF!</definedName>
    <definedName name="fdsfsd" localSheetId="56">#REF!</definedName>
    <definedName name="fdsfsd" localSheetId="32">#REF!</definedName>
    <definedName name="fdsfsd" localSheetId="45">#REF!</definedName>
    <definedName name="fdsfsd">#REF!</definedName>
    <definedName name="Fees">#REF!</definedName>
    <definedName name="Fees.1" localSheetId="39" hidden="1">{#N/A,#N/A,TRUE,"Cover";#N/A,#N/A,TRUE,"Conts";#N/A,#N/A,TRUE,"VOS";#N/A,#N/A,TRUE,"Warrington";#N/A,#N/A,TRUE,"Widnes"}</definedName>
    <definedName name="Fees.1" localSheetId="36" hidden="1">{#N/A,#N/A,TRUE,"Cover";#N/A,#N/A,TRUE,"Conts";#N/A,#N/A,TRUE,"VOS";#N/A,#N/A,TRUE,"Warrington";#N/A,#N/A,TRUE,"Widnes"}</definedName>
    <definedName name="Fees.1" localSheetId="34" hidden="1">{#N/A,#N/A,TRUE,"Cover";#N/A,#N/A,TRUE,"Conts";#N/A,#N/A,TRUE,"VOS";#N/A,#N/A,TRUE,"Warrington";#N/A,#N/A,TRUE,"Widnes"}</definedName>
    <definedName name="Fees.1" localSheetId="40" hidden="1">{#N/A,#N/A,TRUE,"Cover";#N/A,#N/A,TRUE,"Conts";#N/A,#N/A,TRUE,"VOS";#N/A,#N/A,TRUE,"Warrington";#N/A,#N/A,TRUE,"Widnes"}</definedName>
    <definedName name="Fees.1" localSheetId="37" hidden="1">{#N/A,#N/A,TRUE,"Cover";#N/A,#N/A,TRUE,"Conts";#N/A,#N/A,TRUE,"VOS";#N/A,#N/A,TRUE,"Warrington";#N/A,#N/A,TRUE,"Widnes"}</definedName>
    <definedName name="Fees.1" localSheetId="41" hidden="1">{#N/A,#N/A,TRUE,"Cover";#N/A,#N/A,TRUE,"Conts";#N/A,#N/A,TRUE,"VOS";#N/A,#N/A,TRUE,"Warrington";#N/A,#N/A,TRUE,"Widnes"}</definedName>
    <definedName name="Fees.1" localSheetId="38" hidden="1">{#N/A,#N/A,TRUE,"Cover";#N/A,#N/A,TRUE,"Conts";#N/A,#N/A,TRUE,"VOS";#N/A,#N/A,TRUE,"Warrington";#N/A,#N/A,TRUE,"Widnes"}</definedName>
    <definedName name="Fees.1" localSheetId="32" hidden="1">{#N/A,#N/A,TRUE,"Cover";#N/A,#N/A,TRUE,"Conts";#N/A,#N/A,TRUE,"VOS";#N/A,#N/A,TRUE,"Warrington";#N/A,#N/A,TRUE,"Widnes"}</definedName>
    <definedName name="Fees.1" localSheetId="13" hidden="1">{#N/A,#N/A,TRUE,"Cover";#N/A,#N/A,TRUE,"Conts";#N/A,#N/A,TRUE,"VOS";#N/A,#N/A,TRUE,"Warrington";#N/A,#N/A,TRUE,"Widnes"}</definedName>
    <definedName name="Fees.1" localSheetId="27" hidden="1">{#N/A,#N/A,TRUE,"Cover";#N/A,#N/A,TRUE,"Conts";#N/A,#N/A,TRUE,"VOS";#N/A,#N/A,TRUE,"Warrington";#N/A,#N/A,TRUE,"Widnes"}</definedName>
    <definedName name="Fees.1" localSheetId="25" hidden="1">{#N/A,#N/A,TRUE,"Cover";#N/A,#N/A,TRUE,"Conts";#N/A,#N/A,TRUE,"VOS";#N/A,#N/A,TRUE,"Warrington";#N/A,#N/A,TRUE,"Widnes"}</definedName>
    <definedName name="Fees.1" localSheetId="24" hidden="1">{#N/A,#N/A,TRUE,"Cover";#N/A,#N/A,TRUE,"Conts";#N/A,#N/A,TRUE,"VOS";#N/A,#N/A,TRUE,"Warrington";#N/A,#N/A,TRUE,"Widnes"}</definedName>
    <definedName name="Fees.1" localSheetId="26" hidden="1">{#N/A,#N/A,TRUE,"Cover";#N/A,#N/A,TRUE,"Conts";#N/A,#N/A,TRUE,"VOS";#N/A,#N/A,TRUE,"Warrington";#N/A,#N/A,TRUE,"Widnes"}</definedName>
    <definedName name="Fees.1" hidden="1">{#N/A,#N/A,TRUE,"Cover";#N/A,#N/A,TRUE,"Conts";#N/A,#N/A,TRUE,"VOS";#N/A,#N/A,TRUE,"Warrington";#N/A,#N/A,TRUE,"Widnes"}</definedName>
    <definedName name="felt">#REF!</definedName>
    <definedName name="FF">#REF!</definedName>
    <definedName name="ffe" hidden="1">#REF!</definedName>
    <definedName name="ffee" hidden="1">#REF!</definedName>
    <definedName name="fff">#REF!</definedName>
    <definedName name="ffff" localSheetId="42">#REF!</definedName>
    <definedName name="ffff" localSheetId="29">#REF!</definedName>
    <definedName name="ffff" localSheetId="39">#REF!</definedName>
    <definedName name="ffff" localSheetId="36">#REF!</definedName>
    <definedName name="ffff" localSheetId="35">#REF!</definedName>
    <definedName name="ffff" localSheetId="34">#REF!</definedName>
    <definedName name="ffff" localSheetId="40">#REF!</definedName>
    <definedName name="ffff" localSheetId="37">#REF!</definedName>
    <definedName name="ffff" localSheetId="41">#REF!</definedName>
    <definedName name="ffff" localSheetId="38">#REF!</definedName>
    <definedName name="ffff" localSheetId="56">#REF!</definedName>
    <definedName name="ffff" localSheetId="32">#REF!</definedName>
    <definedName name="ffff" localSheetId="45">#REF!</definedName>
    <definedName name="ffff">#REF!</definedName>
    <definedName name="fffff" localSheetId="42">#REF!</definedName>
    <definedName name="fffff" localSheetId="29">#REF!</definedName>
    <definedName name="fffff" localSheetId="39">#REF!</definedName>
    <definedName name="fffff" localSheetId="36">#REF!</definedName>
    <definedName name="fffff" localSheetId="35">#REF!</definedName>
    <definedName name="fffff" localSheetId="34">#REF!</definedName>
    <definedName name="fffff" localSheetId="40">#REF!</definedName>
    <definedName name="fffff" localSheetId="37">#REF!</definedName>
    <definedName name="fffff" localSheetId="41">#REF!</definedName>
    <definedName name="fffff" localSheetId="38">#REF!</definedName>
    <definedName name="fffff" localSheetId="56">#REF!</definedName>
    <definedName name="fffff" localSheetId="32">#REF!</definedName>
    <definedName name="fffff" localSheetId="45">#REF!</definedName>
    <definedName name="fffff">#REF!</definedName>
    <definedName name="ffffff" localSheetId="42">#REF!</definedName>
    <definedName name="ffffff" localSheetId="29">#REF!</definedName>
    <definedName name="ffffff" localSheetId="39">#REF!</definedName>
    <definedName name="ffffff" localSheetId="36">#REF!</definedName>
    <definedName name="ffffff" localSheetId="35">#REF!</definedName>
    <definedName name="ffffff" localSheetId="34">#REF!</definedName>
    <definedName name="ffffff" localSheetId="40">#REF!</definedName>
    <definedName name="ffffff" localSheetId="37">#REF!</definedName>
    <definedName name="ffffff" localSheetId="41">#REF!</definedName>
    <definedName name="ffffff" localSheetId="38">#REF!</definedName>
    <definedName name="ffffff" localSheetId="56">#REF!</definedName>
    <definedName name="ffffff" localSheetId="32">#REF!</definedName>
    <definedName name="ffffff" localSheetId="45">#REF!</definedName>
    <definedName name="ffffff">#REF!</definedName>
    <definedName name="fffffff" localSheetId="42">#REF!</definedName>
    <definedName name="fffffff" localSheetId="29">#REF!</definedName>
    <definedName name="fffffff" localSheetId="39">#REF!</definedName>
    <definedName name="fffffff" localSheetId="36">#REF!</definedName>
    <definedName name="fffffff" localSheetId="35">#REF!</definedName>
    <definedName name="fffffff" localSheetId="34">#REF!</definedName>
    <definedName name="fffffff" localSheetId="40">#REF!</definedName>
    <definedName name="fffffff" localSheetId="37">#REF!</definedName>
    <definedName name="fffffff" localSheetId="41">#REF!</definedName>
    <definedName name="fffffff" localSheetId="38">#REF!</definedName>
    <definedName name="fffffff" localSheetId="56">#REF!</definedName>
    <definedName name="fffffff" localSheetId="32">#REF!</definedName>
    <definedName name="fffffff" localSheetId="45">#REF!</definedName>
    <definedName name="fffffff">#REF!</definedName>
    <definedName name="ffggfg">#REF!</definedName>
    <definedName name="FFS">#REF!</definedName>
    <definedName name="FG">#REF!</definedName>
    <definedName name="fg1314TBTB4RTDKDKDKRT">#REF!</definedName>
    <definedName name="FG20TBTB2RT">#REF!</definedName>
    <definedName name="fg28TBTB2RTDKDK">#REF!</definedName>
    <definedName name="FG28TBTB2RTDKDKRT">#REF!</definedName>
    <definedName name="FG28TBTB4RTDK">#REF!</definedName>
    <definedName name="FG44TBTB4RTDKDK">#REF!</definedName>
    <definedName name="FG46TBTB4RTDKDK">#REF!</definedName>
    <definedName name="fghdh">#REF!</definedName>
    <definedName name="fghfgh">#REF!</definedName>
    <definedName name="FGRKRKRKRKRKRKRKRKRKRKRKRKTBTB3">#REF!</definedName>
    <definedName name="Fill" hidden="1">#REF!</definedName>
    <definedName name="finsarea">#REF!</definedName>
    <definedName name="Fire_2017">#REF!</definedName>
    <definedName name="FIT" localSheetId="26">#REF!</definedName>
    <definedName name="FIT">#REF!</definedName>
    <definedName name="FITTINGS__AND__FURNISHINGS">#REF!</definedName>
    <definedName name="FLANGES">#REF!</definedName>
    <definedName name="FLG" localSheetId="26">#REF!</definedName>
    <definedName name="FLG">#REF!</definedName>
    <definedName name="FLI" localSheetId="26">#REF!</definedName>
    <definedName name="FLI">#REF!</definedName>
    <definedName name="FLOOR__FINISHES">#REF!</definedName>
    <definedName name="FLP" localSheetId="26">#REF!</definedName>
    <definedName name="FLP">#REF!</definedName>
    <definedName name="FP">#REF!</definedName>
    <definedName name="FRAME">#REF!</definedName>
    <definedName name="fsfs">#REF!</definedName>
    <definedName name="ft_sch">#REF!</definedName>
    <definedName name="FTFYF">#REF!</definedName>
    <definedName name="fullTl">#REF!</definedName>
    <definedName name="FWBS1100">#REF!</definedName>
    <definedName name="FWBS1200">#REF!</definedName>
    <definedName name="FWBS1300">#REF!</definedName>
    <definedName name="FWBS1500">#REF!</definedName>
    <definedName name="FWBS1600">#REF!</definedName>
    <definedName name="FWBS1700">#REF!</definedName>
    <definedName name="FWBS1800">#REF!</definedName>
    <definedName name="FWBS2300">#REF!</definedName>
    <definedName name="FWBS2400">#REF!</definedName>
    <definedName name="FWBS2500">#REF!</definedName>
    <definedName name="FWBS2600">#REF!</definedName>
    <definedName name="fwbs2700">#REF!</definedName>
    <definedName name="FWBS2800">#REF!</definedName>
    <definedName name="FWBS32.33">#REF!</definedName>
    <definedName name="FWBS6200">#REF!</definedName>
    <definedName name="FWBS6300">#REF!</definedName>
    <definedName name="FWBS6700">#REF!</definedName>
    <definedName name="FWBS6800">#REF!</definedName>
    <definedName name="FWBS8000">#REF!</definedName>
    <definedName name="FWBSB000">#REF!</definedName>
    <definedName name="FWO">OFFSET(#REF!,,,COUNTA(#REF!),)</definedName>
    <definedName name="fxgfggd" localSheetId="42">#REF!</definedName>
    <definedName name="fxgfggd" localSheetId="29">#REF!</definedName>
    <definedName name="fxgfggd" localSheetId="39">#REF!</definedName>
    <definedName name="fxgfggd" localSheetId="36">#REF!</definedName>
    <definedName name="fxgfggd" localSheetId="35">#REF!</definedName>
    <definedName name="fxgfggd" localSheetId="34">#REF!</definedName>
    <definedName name="fxgfggd" localSheetId="40">#REF!</definedName>
    <definedName name="fxgfggd" localSheetId="37">#REF!</definedName>
    <definedName name="fxgfggd" localSheetId="41">#REF!</definedName>
    <definedName name="fxgfggd" localSheetId="38">#REF!</definedName>
    <definedName name="fxgfggd" localSheetId="56">#REF!</definedName>
    <definedName name="fxgfggd" localSheetId="32">#REF!</definedName>
    <definedName name="fxgfggd" localSheetId="45">#REF!</definedName>
    <definedName name="fxgfggd">#REF!</definedName>
    <definedName name="G" localSheetId="42">#REF!</definedName>
    <definedName name="G" localSheetId="29">#REF!</definedName>
    <definedName name="G" localSheetId="39">#REF!</definedName>
    <definedName name="G" localSheetId="36">#REF!</definedName>
    <definedName name="G" localSheetId="35">#REF!</definedName>
    <definedName name="G" localSheetId="34">#REF!</definedName>
    <definedName name="G" localSheetId="40">#REF!</definedName>
    <definedName name="G" localSheetId="37">#REF!</definedName>
    <definedName name="G" localSheetId="41">#REF!</definedName>
    <definedName name="G" localSheetId="38">#REF!</definedName>
    <definedName name="G" localSheetId="56">#REF!</definedName>
    <definedName name="G" localSheetId="32">#REF!</definedName>
    <definedName name="G" localSheetId="33">#REF!</definedName>
    <definedName name="G" localSheetId="45">#REF!</definedName>
    <definedName name="G">#REF!</definedName>
    <definedName name="G.Total">#REF!</definedName>
    <definedName name="G_P_P">#N/A</definedName>
    <definedName name="ga">#REF!</definedName>
    <definedName name="Gamnas3D_Summary">#REF!</definedName>
    <definedName name="gas">#REF!</definedName>
    <definedName name="GAS__INSTALLATIONS">#REF!</definedName>
    <definedName name="gas_2017">#REF!</definedName>
    <definedName name="GB_Sched">#REF!</definedName>
    <definedName name="GBPtoDhs">#REF!</definedName>
    <definedName name="GF">#REF!</definedName>
    <definedName name="GG" localSheetId="39" hidden="1">{#N/A,#N/A,TRUE,"Front";#N/A,#N/A,TRUE,"Simple Letter";#N/A,#N/A,TRUE,"Inside";#N/A,#N/A,TRUE,"Contents";#N/A,#N/A,TRUE,"Basis";#N/A,#N/A,TRUE,"Inclusions";#N/A,#N/A,TRUE,"Exclusions";#N/A,#N/A,TRUE,"Areas";#N/A,#N/A,TRUE,"Summary";#N/A,#N/A,TRUE,"Detail"}</definedName>
    <definedName name="GG" localSheetId="36" hidden="1">{#N/A,#N/A,TRUE,"Front";#N/A,#N/A,TRUE,"Simple Letter";#N/A,#N/A,TRUE,"Inside";#N/A,#N/A,TRUE,"Contents";#N/A,#N/A,TRUE,"Basis";#N/A,#N/A,TRUE,"Inclusions";#N/A,#N/A,TRUE,"Exclusions";#N/A,#N/A,TRUE,"Areas";#N/A,#N/A,TRUE,"Summary";#N/A,#N/A,TRUE,"Detail"}</definedName>
    <definedName name="GG" localSheetId="34" hidden="1">{#N/A,#N/A,TRUE,"Front";#N/A,#N/A,TRUE,"Simple Letter";#N/A,#N/A,TRUE,"Inside";#N/A,#N/A,TRUE,"Contents";#N/A,#N/A,TRUE,"Basis";#N/A,#N/A,TRUE,"Inclusions";#N/A,#N/A,TRUE,"Exclusions";#N/A,#N/A,TRUE,"Areas";#N/A,#N/A,TRUE,"Summary";#N/A,#N/A,TRUE,"Detail"}</definedName>
    <definedName name="GG" localSheetId="40" hidden="1">{#N/A,#N/A,TRUE,"Front";#N/A,#N/A,TRUE,"Simple Letter";#N/A,#N/A,TRUE,"Inside";#N/A,#N/A,TRUE,"Contents";#N/A,#N/A,TRUE,"Basis";#N/A,#N/A,TRUE,"Inclusions";#N/A,#N/A,TRUE,"Exclusions";#N/A,#N/A,TRUE,"Areas";#N/A,#N/A,TRUE,"Summary";#N/A,#N/A,TRUE,"Detail"}</definedName>
    <definedName name="GG" localSheetId="37" hidden="1">{#N/A,#N/A,TRUE,"Front";#N/A,#N/A,TRUE,"Simple Letter";#N/A,#N/A,TRUE,"Inside";#N/A,#N/A,TRUE,"Contents";#N/A,#N/A,TRUE,"Basis";#N/A,#N/A,TRUE,"Inclusions";#N/A,#N/A,TRUE,"Exclusions";#N/A,#N/A,TRUE,"Areas";#N/A,#N/A,TRUE,"Summary";#N/A,#N/A,TRUE,"Detail"}</definedName>
    <definedName name="GG" localSheetId="41" hidden="1">{#N/A,#N/A,TRUE,"Front";#N/A,#N/A,TRUE,"Simple Letter";#N/A,#N/A,TRUE,"Inside";#N/A,#N/A,TRUE,"Contents";#N/A,#N/A,TRUE,"Basis";#N/A,#N/A,TRUE,"Inclusions";#N/A,#N/A,TRUE,"Exclusions";#N/A,#N/A,TRUE,"Areas";#N/A,#N/A,TRUE,"Summary";#N/A,#N/A,TRUE,"Detail"}</definedName>
    <definedName name="GG" localSheetId="38" hidden="1">{#N/A,#N/A,TRUE,"Front";#N/A,#N/A,TRUE,"Simple Letter";#N/A,#N/A,TRUE,"Inside";#N/A,#N/A,TRUE,"Contents";#N/A,#N/A,TRUE,"Basis";#N/A,#N/A,TRUE,"Inclusions";#N/A,#N/A,TRUE,"Exclusions";#N/A,#N/A,TRUE,"Areas";#N/A,#N/A,TRUE,"Summary";#N/A,#N/A,TRUE,"Detail"}</definedName>
    <definedName name="GG" localSheetId="32" hidden="1">{#N/A,#N/A,TRUE,"Front";#N/A,#N/A,TRUE,"Simple Letter";#N/A,#N/A,TRUE,"Inside";#N/A,#N/A,TRUE,"Contents";#N/A,#N/A,TRUE,"Basis";#N/A,#N/A,TRUE,"Inclusions";#N/A,#N/A,TRUE,"Exclusions";#N/A,#N/A,TRUE,"Areas";#N/A,#N/A,TRUE,"Summary";#N/A,#N/A,TRUE,"Detail"}</definedName>
    <definedName name="GG" localSheetId="13" hidden="1">{#N/A,#N/A,TRUE,"Front";#N/A,#N/A,TRUE,"Simple Letter";#N/A,#N/A,TRUE,"Inside";#N/A,#N/A,TRUE,"Contents";#N/A,#N/A,TRUE,"Basis";#N/A,#N/A,TRUE,"Inclusions";#N/A,#N/A,TRUE,"Exclusions";#N/A,#N/A,TRUE,"Areas";#N/A,#N/A,TRUE,"Summary";#N/A,#N/A,TRUE,"Detail"}</definedName>
    <definedName name="GG" localSheetId="27" hidden="1">{#N/A,#N/A,TRUE,"Front";#N/A,#N/A,TRUE,"Simple Letter";#N/A,#N/A,TRUE,"Inside";#N/A,#N/A,TRUE,"Contents";#N/A,#N/A,TRUE,"Basis";#N/A,#N/A,TRUE,"Inclusions";#N/A,#N/A,TRUE,"Exclusions";#N/A,#N/A,TRUE,"Areas";#N/A,#N/A,TRUE,"Summary";#N/A,#N/A,TRUE,"Detail"}</definedName>
    <definedName name="GG" localSheetId="25" hidden="1">{#N/A,#N/A,TRUE,"Front";#N/A,#N/A,TRUE,"Simple Letter";#N/A,#N/A,TRUE,"Inside";#N/A,#N/A,TRUE,"Contents";#N/A,#N/A,TRUE,"Basis";#N/A,#N/A,TRUE,"Inclusions";#N/A,#N/A,TRUE,"Exclusions";#N/A,#N/A,TRUE,"Areas";#N/A,#N/A,TRUE,"Summary";#N/A,#N/A,TRUE,"Detail"}</definedName>
    <definedName name="GG" localSheetId="24" hidden="1">{#N/A,#N/A,TRUE,"Front";#N/A,#N/A,TRUE,"Simple Letter";#N/A,#N/A,TRUE,"Inside";#N/A,#N/A,TRUE,"Contents";#N/A,#N/A,TRUE,"Basis";#N/A,#N/A,TRUE,"Inclusions";#N/A,#N/A,TRUE,"Exclusions";#N/A,#N/A,TRUE,"Areas";#N/A,#N/A,TRUE,"Summary";#N/A,#N/A,TRUE,"Detail"}</definedName>
    <definedName name="GG" localSheetId="26" hidden="1">{#N/A,#N/A,TRUE,"Front";#N/A,#N/A,TRUE,"Simple Letter";#N/A,#N/A,TRUE,"Inside";#N/A,#N/A,TRUE,"Contents";#N/A,#N/A,TRUE,"Basis";#N/A,#N/A,TRUE,"Inclusions";#N/A,#N/A,TRUE,"Exclusions";#N/A,#N/A,TRUE,"Areas";#N/A,#N/A,TRUE,"Summary";#N/A,#N/A,TRUE,"Detail"}</definedName>
    <definedName name="GG" hidden="1">{#N/A,#N/A,TRUE,"Front";#N/A,#N/A,TRUE,"Simple Letter";#N/A,#N/A,TRUE,"Inside";#N/A,#N/A,TRUE,"Contents";#N/A,#N/A,TRUE,"Basis";#N/A,#N/A,TRUE,"Inclusions";#N/A,#N/A,TRUE,"Exclusions";#N/A,#N/A,TRUE,"Areas";#N/A,#N/A,TRUE,"Summary";#N/A,#N/A,TRUE,"Detail"}</definedName>
    <definedName name="ggg">#REF!</definedName>
    <definedName name="ggggg">#REF!</definedName>
    <definedName name="gggggg" localSheetId="42">#REF!</definedName>
    <definedName name="gggggg" localSheetId="29">#REF!</definedName>
    <definedName name="gggggg" localSheetId="39">#REF!</definedName>
    <definedName name="gggggg" localSheetId="36">#REF!</definedName>
    <definedName name="gggggg" localSheetId="35">#REF!</definedName>
    <definedName name="gggggg" localSheetId="34">#REF!</definedName>
    <definedName name="gggggg" localSheetId="40">#REF!</definedName>
    <definedName name="gggggg" localSheetId="37">#REF!</definedName>
    <definedName name="gggggg" localSheetId="41">#REF!</definedName>
    <definedName name="gggggg" localSheetId="38">#REF!</definedName>
    <definedName name="gggggg" localSheetId="56">#REF!</definedName>
    <definedName name="gggggg" localSheetId="32">#REF!</definedName>
    <definedName name="gggggg" localSheetId="45">#REF!</definedName>
    <definedName name="gggggg">#REF!</definedName>
    <definedName name="ggjh" hidden="1">#REF!=67</definedName>
    <definedName name="ggr" hidden="1">#REF!</definedName>
    <definedName name="gh">#REF!</definedName>
    <definedName name="ghj" hidden="1">#REF!</definedName>
    <definedName name="ghslagharai">#REF!</definedName>
    <definedName name="GI.BN" localSheetId="26">#REF!</definedName>
    <definedName name="GI.BN">#REF!</definedName>
    <definedName name="GI.G" localSheetId="26">#REF!</definedName>
    <definedName name="GI.G">#REF!</definedName>
    <definedName name="GI.P15LD" localSheetId="26">#REF!</definedName>
    <definedName name="GI.P15LD">#REF!</definedName>
    <definedName name="GI.P15MD" localSheetId="26">#REF!</definedName>
    <definedName name="GI.P15MD">#REF!</definedName>
    <definedName name="GI.P20LD" localSheetId="26">#REF!</definedName>
    <definedName name="GI.P20LD">#REF!</definedName>
    <definedName name="GI.P20MD" localSheetId="26">#REF!</definedName>
    <definedName name="GI.P20MD">#REF!</definedName>
    <definedName name="GI.P25LD" localSheetId="26">#REF!</definedName>
    <definedName name="GI.P25LD">#REF!</definedName>
    <definedName name="GI.P25MD" localSheetId="26">#REF!</definedName>
    <definedName name="GI.P25MD">#REF!</definedName>
    <definedName name="GI.P30LD" localSheetId="26">#REF!</definedName>
    <definedName name="GI.P30LD">#REF!</definedName>
    <definedName name="GI.P30MD" localSheetId="26">#REF!</definedName>
    <definedName name="GI.P30MD">#REF!</definedName>
    <definedName name="GI.P40LD" localSheetId="26">#REF!</definedName>
    <definedName name="GI.P40LD">#REF!</definedName>
    <definedName name="GI.P40MD" localSheetId="26">#REF!</definedName>
    <definedName name="GI.P40MD">#REF!</definedName>
    <definedName name="GI.P50LD" localSheetId="26">#REF!</definedName>
    <definedName name="GI.P50LD">#REF!</definedName>
    <definedName name="GI.P50MD" localSheetId="26">#REF!</definedName>
    <definedName name="GI.P50MD">#REF!</definedName>
    <definedName name="GI.S" localSheetId="26">#REF!</definedName>
    <definedName name="GI.S">#REF!</definedName>
    <definedName name="GI.W18" localSheetId="26">#REF!</definedName>
    <definedName name="GI.W18">#REF!</definedName>
    <definedName name="GIFA">#REF!</definedName>
    <definedName name="GL.P3L" localSheetId="26">#REF!</definedName>
    <definedName name="GL.P3L">#REF!</definedName>
    <definedName name="GL.P5L" localSheetId="26">#REF!</definedName>
    <definedName name="GL.P5L">#REF!</definedName>
    <definedName name="GL.P6L" localSheetId="26">#REF!</definedName>
    <definedName name="GL.P6L">#REF!</definedName>
    <definedName name="GL.SH" localSheetId="26">#REF!</definedName>
    <definedName name="GL.SH">#REF!</definedName>
    <definedName name="GLA" localSheetId="26">#REF!</definedName>
    <definedName name="GLA">#REF!</definedName>
    <definedName name="GLevel">#REF!</definedName>
    <definedName name="globref">INDIRECT("rc",FALSE)</definedName>
    <definedName name="GLTF" localSheetId="42">#REF!</definedName>
    <definedName name="GLTF" localSheetId="29">#REF!</definedName>
    <definedName name="GLTF" localSheetId="39">#REF!</definedName>
    <definedName name="GLTF" localSheetId="36">#REF!</definedName>
    <definedName name="GLTF" localSheetId="35">#REF!</definedName>
    <definedName name="GLTF" localSheetId="34">#REF!</definedName>
    <definedName name="GLTF" localSheetId="40">#REF!</definedName>
    <definedName name="GLTF" localSheetId="37">#REF!</definedName>
    <definedName name="GLTF" localSheetId="41">#REF!</definedName>
    <definedName name="GLTF" localSheetId="38">#REF!</definedName>
    <definedName name="GLTF" localSheetId="56">#REF!</definedName>
    <definedName name="GLTF" localSheetId="32">#REF!</definedName>
    <definedName name="GLTF" localSheetId="45">#REF!</definedName>
    <definedName name="GLTF">#REF!</definedName>
    <definedName name="GLTW" localSheetId="42">#REF!</definedName>
    <definedName name="GLTW" localSheetId="29">#REF!</definedName>
    <definedName name="GLTW" localSheetId="39">#REF!</definedName>
    <definedName name="GLTW" localSheetId="36">#REF!</definedName>
    <definedName name="GLTW" localSheetId="35">#REF!</definedName>
    <definedName name="GLTW" localSheetId="34">#REF!</definedName>
    <definedName name="GLTW" localSheetId="40">#REF!</definedName>
    <definedName name="GLTW" localSheetId="37">#REF!</definedName>
    <definedName name="GLTW" localSheetId="41">#REF!</definedName>
    <definedName name="GLTW" localSheetId="38">#REF!</definedName>
    <definedName name="GLTW" localSheetId="56">#REF!</definedName>
    <definedName name="GLTW" localSheetId="32">#REF!</definedName>
    <definedName name="GLTW" localSheetId="45">#REF!</definedName>
    <definedName name="GLTW">#REF!</definedName>
    <definedName name="GLU" localSheetId="26">#REF!</definedName>
    <definedName name="GLU">#REF!</definedName>
    <definedName name="gmshalkaicharmang">#REF!</definedName>
    <definedName name="GO">#REF!</definedName>
    <definedName name="GP" localSheetId="42">#REF!</definedName>
    <definedName name="GP" localSheetId="29">#REF!</definedName>
    <definedName name="GP" localSheetId="39">#REF!</definedName>
    <definedName name="GP" localSheetId="36">#REF!</definedName>
    <definedName name="GP" localSheetId="35">#REF!</definedName>
    <definedName name="GP" localSheetId="34">#REF!</definedName>
    <definedName name="GP" localSheetId="40">#REF!</definedName>
    <definedName name="GP" localSheetId="37">#REF!</definedName>
    <definedName name="GP" localSheetId="41">#REF!</definedName>
    <definedName name="GP" localSheetId="38">#REF!</definedName>
    <definedName name="GP" localSheetId="56">#REF!</definedName>
    <definedName name="GP" localSheetId="32">#REF!</definedName>
    <definedName name="GP" localSheetId="45">#REF!</definedName>
    <definedName name="GP">#REF!</definedName>
    <definedName name="gpcd" localSheetId="42">#REF!</definedName>
    <definedName name="gpcd" localSheetId="29">#REF!</definedName>
    <definedName name="gpcd" localSheetId="39">#REF!</definedName>
    <definedName name="gpcd" localSheetId="36">#REF!</definedName>
    <definedName name="gpcd" localSheetId="35">#REF!</definedName>
    <definedName name="gpcd" localSheetId="34">#REF!</definedName>
    <definedName name="gpcd" localSheetId="40">#REF!</definedName>
    <definedName name="gpcd" localSheetId="37">#REF!</definedName>
    <definedName name="gpcd" localSheetId="41">#REF!</definedName>
    <definedName name="gpcd" localSheetId="38">#REF!</definedName>
    <definedName name="gpcd" localSheetId="56">#REF!</definedName>
    <definedName name="gpcd" localSheetId="32">#REF!</definedName>
    <definedName name="gpcd" localSheetId="45">#REF!</definedName>
    <definedName name="gpcd">#REF!</definedName>
    <definedName name="gps">#REF!</definedName>
    <definedName name="gpskhankilli">#REF!</definedName>
    <definedName name="gpsnazermina">#REF!</definedName>
    <definedName name="gpstarkho">#REF!</definedName>
    <definedName name="Gravel" hidden="1">#REF!</definedName>
    <definedName name="grgt">#REF!</definedName>
    <definedName name="GroutedRiprap">#REF!</definedName>
    <definedName name="grp">#REF!,#REF!,#REF!,#REF!,#REF!,#REF!,#REF!,#REF!,#REF!,#REF!,#REF!,#REF!,#REF!</definedName>
    <definedName name="GrphActSales">#REF!</definedName>
    <definedName name="GrphActStk">#REF!</definedName>
    <definedName name="GrphPlanSales">#REF!</definedName>
    <definedName name="GrphTgtStk">#REF!</definedName>
    <definedName name="grr">#REF!</definedName>
    <definedName name="gs">#REF!</definedName>
    <definedName name="gsf">#REF!</definedName>
    <definedName name="gsm">#REF!</definedName>
    <definedName name="GTOT">#REF!</definedName>
    <definedName name="GUM" localSheetId="26">#REF!</definedName>
    <definedName name="GUM">#REF!</definedName>
    <definedName name="GV.12" localSheetId="26">#REF!</definedName>
    <definedName name="GV.12">#REF!</definedName>
    <definedName name="GV.150" localSheetId="26">#REF!</definedName>
    <definedName name="GV.150">#REF!</definedName>
    <definedName name="GV.20" localSheetId="26">#REF!</definedName>
    <definedName name="GV.20">#REF!</definedName>
    <definedName name="GV.50" localSheetId="26">#REF!</definedName>
    <definedName name="GV.50">#REF!</definedName>
    <definedName name="GV.65" localSheetId="26">#REF!</definedName>
    <definedName name="GV.65">#REF!</definedName>
    <definedName name="h" localSheetId="42">#REF!</definedName>
    <definedName name="h" localSheetId="29">#REF!</definedName>
    <definedName name="h" localSheetId="39">#REF!</definedName>
    <definedName name="h" localSheetId="36">#REF!</definedName>
    <definedName name="h" localSheetId="35">#REF!</definedName>
    <definedName name="h" localSheetId="34">#REF!</definedName>
    <definedName name="h" localSheetId="40">#REF!</definedName>
    <definedName name="h" localSheetId="37">#REF!</definedName>
    <definedName name="h" localSheetId="41">#REF!</definedName>
    <definedName name="h" localSheetId="38">#REF!</definedName>
    <definedName name="h" localSheetId="56">#REF!</definedName>
    <definedName name="h" localSheetId="32">#REF!</definedName>
    <definedName name="h" localSheetId="45">#REF!</definedName>
    <definedName name="h">#REF!</definedName>
    <definedName name="H0">#REF!</definedName>
    <definedName name="ha">#REF!</definedName>
    <definedName name="HAM" localSheetId="26">#REF!</definedName>
    <definedName name="HAM">#REF!</definedName>
    <definedName name="hameed">#REF!</definedName>
    <definedName name="hammed">#REF!</definedName>
    <definedName name="hamwerljawkle">#REF!</definedName>
    <definedName name="Handling">0.01</definedName>
    <definedName name="HEADDAYA3">#REF!,#REF!,#REF!,#REF!,#REF!,#REF!,#REF!,#REF!,#REF!,#REF!,#REF!,#REF!,#REF!</definedName>
    <definedName name="HEADDAYA4">#REF!,#REF!,#REF!,#REF!,#REF!,#REF!,#REF!,#REF!,#REF!,#REF!,#REF!,#REF!,#REF!,#REF!,#REF!,#REF!,#REF!</definedName>
    <definedName name="Header">OFFSET(#REF!,,,,COUNTA(#REF!))</definedName>
    <definedName name="HeadWall">#REF!</definedName>
    <definedName name="HEADWEEKA3">#REF!,#REF!,#REF!,#REF!,#REF!,#REF!,#REF!,#REF!,#REF!,#REF!,#REF!,#REF!</definedName>
    <definedName name="HEADWEEKA4">#REF!,#REF!,#REF!,#REF!,#REF!,#REF!,#REF!,#REF!,#REF!,#REF!,#REF!,#REF!</definedName>
    <definedName name="HEAT__SOURCE">#REF!</definedName>
    <definedName name="HEATING__VENTILATION___AIR_CONDITIONING">#REF!</definedName>
    <definedName name="HEIGHT_100_x_50mm_cable_tray_drop_from_roof_level__external_bend__Internal_bend">#REF!</definedName>
    <definedName name="HEIGHT_1000mm_dia._GRP">#REF!</definedName>
    <definedName name="HEIGHT_1000mm_high_blockwork">#REF!</definedName>
    <definedName name="HEIGHT_100A_TPN_Isolator">#REF!</definedName>
    <definedName name="HEIGHT_100d_Overflow_and_Drain_Pipe">#REF!</definedName>
    <definedName name="HEIGHT_100mm_thk_blinding">#REF!</definedName>
    <definedName name="HEIGHT_100x50mm_EEP_Covered_cable_tray">#REF!</definedName>
    <definedName name="HEIGHT_100x50mm_horizontal_bend">#REF!</definedName>
    <definedName name="HEIGHT_100x50mm_Tee">#REF!</definedName>
    <definedName name="HEIGHT_101.10_Solid_floors____mm_thick">#REF!</definedName>
    <definedName name="HEIGHT_101.25_Steps____mm_deep_treads____mm_high_risers">#REF!</definedName>
    <definedName name="HEIGHT_102.10_Solid_Slabs___200mm_thick_____m_high_with_formwork">#REF!</definedName>
    <definedName name="HEIGHT_102.11_Hollow_core__Slabs___265mm_thick_____m_high_with_formwork___Copy">#REF!</definedName>
    <definedName name="HEIGHT_103.16_Concrete_Parapet_walls___200mm_wide___1_600mm_high">#REF!</definedName>
    <definedName name="HEIGHT_103.17_Concrete_Parapet_walls___200mm_wide___600mm_high">#REF!</definedName>
    <definedName name="HEIGHT_103.18_Concrete_Parapet_walls___200mm_wide___500mm_high">#REF!</definedName>
    <definedName name="HEIGHT_103.19_Concrete_Parapet_walls___200mm_wide___450mm_high">#REF!</definedName>
    <definedName name="HEIGHT_103.50_2200_x_1200mm_Aluminium_window__WN_02_">#REF!</definedName>
    <definedName name="HEIGHT_103.50_4000_x_1000mm_Aluminium_window__WN_05_">#REF!</definedName>
    <definedName name="HEIGHT_103.50_4000_x_800mm_aluminium_window__WN_06_">#REF!</definedName>
    <definedName name="HEIGHT_103.60_850_x_300mm_aluminium_louvre">#REF!</definedName>
    <definedName name="HEIGHT_105.40_1000_x_2000mm_Solid_Timber_Door__WD_01_">#REF!</definedName>
    <definedName name="HEIGHT_105.40_1000_x_2200mm_Galvanised_Steel_Door__MD_03_">#REF!</definedName>
    <definedName name="HEIGHT_105.40_1000_x_2200mm_Galvanised_Steel_with_core_filled_Door__MD_01_">#REF!</definedName>
    <definedName name="HEIGHT_105.40_1000_x_2200mm_Solid_Timber_Door__WD_01___WIDER_">#REF!</definedName>
    <definedName name="HEIGHT_105.40_1100_x_2200mm_Galvanised_steel_with_Fire_insulation_core__MD_03_">#REF!</definedName>
    <definedName name="HEIGHT_105.40_1400_x_2200mm_Galvanised_steel_2_unequal_leaf__MD_04_">#REF!</definedName>
    <definedName name="HEIGHT_105.40_1400_x_2200mm_Galvanised_Steel_Door__MD_04_">#REF!</definedName>
    <definedName name="HEIGHT_105.40_2000_x_3000mm_Solid_Timber_Door__WD_02_">#REF!</definedName>
    <definedName name="HEIGHT_105.40_2100_x_2200mm_Galvanised_Steel_door__MD_04_">#REF!</definedName>
    <definedName name="HEIGHT_105.40_2100_x_2200mm_Galvanised_steel_door_with_steel_frame">#REF!</definedName>
    <definedName name="HEIGHT_105.40_800_x_2200mm_Galvanised_steel_with_fire_insulation_core__MD_03_">#REF!</definedName>
    <definedName name="HEIGHT_1100mm_High_x_250mm_Thick_wall">#REF!</definedName>
    <definedName name="HEIGHT_110d_Rain_water_pipe_at_under_ground">#REF!</definedName>
    <definedName name="HEIGHT_110d_Rain_Water_Pipe_Below_Slab">#REF!</definedName>
    <definedName name="HEIGHT_110d_Rain_Water_Pipe_From_Above___Below_Slab__3650mm_">#REF!</definedName>
    <definedName name="HEIGHT_110d_Rain_Water_Pipe_From_Above___Below_Slab__6520mm_">#REF!</definedName>
    <definedName name="HEIGHT_110d_Soil_Pipe_Below_Slab">#REF!</definedName>
    <definedName name="HEIGHT_110d_Waste_Pipe__Below_Slab">#REF!</definedName>
    <definedName name="HEIGHT_110d_Waste_Pipe_From_Above__Below_Slab__3650mm_">#REF!</definedName>
    <definedName name="HEIGHT_110d_Waste_Pipe_High_Level">#REF!</definedName>
    <definedName name="HEIGHT_110d_Waste_Pipe_Provision_for_Multimedia_Sand_Filter_Back_Wash">#REF!</definedName>
    <definedName name="HEIGHT_1200_x_600_Fresh_Air_Louvre_with_Sand_trap__PACU01____Roof_level">#REF!</definedName>
    <definedName name="HEIGHT_1200_x_600_Fresh_Air_Louvre_with_Sand_trap__PACU02___Roof_level">#REF!</definedName>
    <definedName name="HEIGHT_1300mm_high_upstand">#REF!</definedName>
    <definedName name="HEIGHT_13A_Double_switched_socket_outlet">#REF!</definedName>
    <definedName name="HEIGHT_13A_Single_switched_socket_outlet">#REF!</definedName>
    <definedName name="HEIGHT_13A_Single_switched_socket_outlet__weather_proof_">#REF!</definedName>
    <definedName name="HEIGHT_1440d_Potable_Polyethylene_Water_Tank">#REF!</definedName>
    <definedName name="HEIGHT_150_to_100mm_reducer">#REF!</definedName>
    <definedName name="HEIGHT_150x50mm_EEP_Covered_cable_tray">#REF!</definedName>
    <definedName name="HEIGHT_150x50mm_Tee">#REF!</definedName>
    <definedName name="HEIGHT_15mm_H_pie">#REF!</definedName>
    <definedName name="HEIGHT_15mm_pipe">#REF!</definedName>
    <definedName name="HEIGHT_1600mm_thk_base_slab">#REF!</definedName>
    <definedName name="HEIGHT_160d__Waste_Pipe_Below_Slab">#REF!</definedName>
    <definedName name="HEIGHT_160d_Rain_Water_Pipe_Under_Ground">#REF!</definedName>
    <definedName name="HEIGHT_160d_Soil_Pipe_Below_Slab">#REF!</definedName>
    <definedName name="HEIGHT_160d_Soil_Pipe_Under_Ground">#REF!</definedName>
    <definedName name="HEIGHT_160d_Waste_Pipe_Below_Slab">#REF!</definedName>
    <definedName name="HEIGHT_2_layers_x_200mm_diam_pipe_sleeves">#REF!</definedName>
    <definedName name="HEIGHT_20_diameter__CFP">#REF!</definedName>
    <definedName name="HEIGHT_200mm_thick_cantilever_slab">#REF!</definedName>
    <definedName name="HEIGHT_200mm_Toe_wall">#REF!</definedName>
    <definedName name="HEIGHT_200mm_Toe_wall__around_ramp_">#REF!</definedName>
    <definedName name="HEIGHT_20A__SP_Isolater_for_AC">#REF!</definedName>
    <definedName name="HEIGHT_20A_Double_pole_switched_with_Neon_indicator">#REF!</definedName>
    <definedName name="HEIGHT_20A_TPN_Isolator">#REF!</definedName>
    <definedName name="HEIGHT_20d_Boosted_Cold_Water__Low_Level">#REF!</definedName>
    <definedName name="HEIGHT_20d_Tank_Filling_Line_From_Below__3850mm_">#REF!</definedName>
    <definedName name="HEIGHT_20d_Tank_Filling_Line_Low_Level">#REF!</definedName>
    <definedName name="HEIGHT_20mm_H_pipe">#REF!</definedName>
    <definedName name="HEIGHT_20mm_Isolation_Joint">#REF!</definedName>
    <definedName name="HEIGHT_225_to_100mm_reducer">#REF!</definedName>
    <definedName name="HEIGHT_225_to_150mm_reducer">#REF!</definedName>
    <definedName name="HEIGHT_225x50mm_Cable_Tray">#REF!</definedName>
    <definedName name="HEIGHT_225x50mm_Tee">#REF!</definedName>
    <definedName name="HEIGHT_22KV_SWITCHGEAR_GR_651">#REF!</definedName>
    <definedName name="HEIGHT_22KV_SWITCHGEAR_under_eqpt__GR_651">#REF!</definedName>
    <definedName name="HEIGHT_22KV_SWITCHGEAR_under_walk__GR_651">#REF!</definedName>
    <definedName name="HEIGHT_25_diameter_CFP">#REF!</definedName>
    <definedName name="HEIGHT_250mm_Thick_slab___pump">#REF!</definedName>
    <definedName name="HEIGHT_25mm_Pipe">#REF!</definedName>
    <definedName name="HEIGHT_25x3mm_Copper_Tape">#REF!</definedName>
    <definedName name="HEIGHT_300_to_100mm_reducer">#REF!</definedName>
    <definedName name="HEIGHT_300_to_225mm_reducer">#REF!</definedName>
    <definedName name="HEIGHT_300_x_300mm_electrical_cut_out">#REF!</definedName>
    <definedName name="HEIGHT_300mm_Thick_surface_bed___section_3">#REF!</definedName>
    <definedName name="HEIGHT_300mm_thk_base_slab">#REF!</definedName>
    <definedName name="HEIGHT_300mm_thk_Susp._slab">#REF!</definedName>
    <definedName name="HEIGHT_300x50mm_Cable_Tray">#REF!</definedName>
    <definedName name="HEIGHT_300x50mm_horizontal_bend">#REF!</definedName>
    <definedName name="HEIGHT_300x50mm_Tee">#REF!</definedName>
    <definedName name="HEIGHT_32A_TPN_Isolator">#REF!</definedName>
    <definedName name="HEIGHT_32d_Condensate_Drain_Pipe_Below_Slab">#REF!</definedName>
    <definedName name="HEIGHT_32d_Condensate_Drain_Pipe_High_level">#REF!</definedName>
    <definedName name="HEIGHT_32mm_IV">#REF!</definedName>
    <definedName name="HEIGHT_40d_Boosted_Cold_Water_Supply">#REF!</definedName>
    <definedName name="HEIGHT_40d_boosted_Cold_wAter_supply_To_Below">#REF!</definedName>
    <definedName name="HEIGHT_40d_Condensate_Drain_Pipe_To_Below__350mm_">#REF!</definedName>
    <definedName name="HEIGHT_40d_Gravty_Bypass_Line">#REF!</definedName>
    <definedName name="HEIGHT_40d_Waste_Pipe_Below_Slab">#REF!</definedName>
    <definedName name="HEIGHT_4mm_thk_below_ground_waterproofing">#REF!</definedName>
    <definedName name="HEIGHT_4mm_thk_roof_covering_system">#REF!</definedName>
    <definedName name="HEIGHT_500mm_thk_base_slab">#REF!</definedName>
    <definedName name="HEIGHT_50d_Vent_Pipe_High_Level">#REF!</definedName>
    <definedName name="HEIGHT_50d_Vent_Pipe_To_Above__3300mm_">#REF!</definedName>
    <definedName name="HEIGHT_50d_Waste_Pipe_Below_Slab">#REF!</definedName>
    <definedName name="HEIGHT_55_LBS___Gas_Cylinder">#REF!</definedName>
    <definedName name="HEIGHT_700mm_High_Blockwork">#REF!</definedName>
    <definedName name="HEIGHT_75_Manhole_Vent_Pipe_To_Above___4250mm_">#REF!</definedName>
    <definedName name="HEIGHT_75_Vent_Pipe_To_Above__3300mm_">#REF!</definedName>
    <definedName name="HEIGHT_75_X_75mm_boxing_in__section_3_">#REF!</definedName>
    <definedName name="HEIGHT_75d_Manhole_Vent_Pipe_Below_Slab">#REF!</definedName>
    <definedName name="HEIGHT_75d_Manhole_Vent_Pipe_Below_Slab_To_Above__3850mm_">#REF!</definedName>
    <definedName name="HEIGHT_75d_Manhole_Vent_Pipe_Under_Ground">#REF!</definedName>
    <definedName name="HEIGHT_75d_Vent_Pipe">#REF!</definedName>
    <definedName name="HEIGHT_75d_Vent_Pipe_Below_Slab">#REF!</definedName>
    <definedName name="HEIGHT_75mm_thk_blinding">#REF!</definedName>
    <definedName name="HEIGHT_77_LBS___Gas_Cylinder">#REF!</definedName>
    <definedName name="HEIGHT_800mm_thk_base_slab">#REF!</definedName>
    <definedName name="HEIGHT_800w_x_1200d_electrical_cable_trench">#REF!</definedName>
    <definedName name="HEIGHT_80d_Over_Flow__Drain_Pipe_Connect_to_FD5">#REF!</definedName>
    <definedName name="HEIGHT_80d_Waste_Pipe_Below_Slab">#REF!</definedName>
    <definedName name="HEIGHT_80mm_Pipe">#REF!</definedName>
    <definedName name="HEIGHT_8kvA_UPS_with_60min_battery_back_up">#REF!</definedName>
    <definedName name="HEIGHT_900_x_50mm_EEP_Cable_tray_power">#REF!</definedName>
    <definedName name="HEIGHT_900_x_50mm_Horizontal_bend">#REF!</definedName>
    <definedName name="HEIGHT_AC_DC_GR_658">#REF!</definedName>
    <definedName name="HEIGHT_ACCESS_CONTROL_PANEL__ACS_">#REF!</definedName>
    <definedName name="HEIGHT_Access_drive_rear">#REF!</definedName>
    <definedName name="HEIGHT_Access_drive_rear_F.1">#REF!</definedName>
    <definedName name="HEIGHT_Access_for_Cleanout">#REF!</definedName>
    <definedName name="HEIGHT_Access_tunnel">#REF!</definedName>
    <definedName name="HEIGHT_ACCU_01__VIDU01_">#REF!</definedName>
    <definedName name="HEIGHT_Acrylic_Emulsion_Paint___Dry_Areas">#REF!</definedName>
    <definedName name="HEIGHT_ADDRESSABLE_COMBINATION_OF_RATE_OF_RISE_FIXED_TEMPERATURE_DETECTOR__CEILING_MOUNTED___R_F____">#REF!</definedName>
    <definedName name="HEIGHT_ADDRESSABLE_MULTI_DETECTOR__HEAT___SMOKE_DETECTOR____S___R_">#REF!</definedName>
    <definedName name="HEIGHT_ADDRESSABLE_PHOTOELECTRIC_SMOKE_DETECTOR__CEILING_MOUNTED____SP_">#REF!</definedName>
    <definedName name="HEIGHT_ADDRESSABLE_SMOKE_DETECTOR_AT_CEILING_VOID___S_CV__">#REF!</definedName>
    <definedName name="HEIGHT_ADDRESSABLE_SMOKE_DETECTOR_WITH_SOUNDER_BUILT_IN___SSB_">#REF!</definedName>
    <definedName name="HEIGHT_AGV_depot">#REF!</definedName>
    <definedName name="HEIGHT_Air_filter_chamber">#REF!</definedName>
    <definedName name="HEIGHT_Air_intake_trench">#REF!</definedName>
    <definedName name="HEIGHT_Air_Terminal">#REF!</definedName>
    <definedName name="HEIGHT_AM_501">#REF!</definedName>
    <definedName name="HEIGHT_AUDIO_WALL_PANEL_LOCAL_INPUT_">#REF!</definedName>
    <definedName name="HEIGHT_AUX_1_GR_653">#REF!</definedName>
    <definedName name="HEIGHT_AUX_2_GR_654">#REF!</definedName>
    <definedName name="HEIGHT_AZAN_SATELLITE_DISH">#REF!</definedName>
    <definedName name="HEIGHT_b10s1">#REF!</definedName>
    <definedName name="HEIGHT_b20s2">#REF!</definedName>
    <definedName name="HEIGHT_b30s2">#REF!</definedName>
    <definedName name="HEIGHT_b50s3">#REF!</definedName>
    <definedName name="HEIGHT_BASEMENT_BS_651">#REF!</definedName>
    <definedName name="HEIGHT_BATH_ACCESSORY___Electric_Hand_Dryer___xlerator_xl_TR3">#REF!</definedName>
    <definedName name="HEIGHT_BATTERY_GR_659">#REF!</definedName>
    <definedName name="HEIGHT_Beam_B1_400X700_">#REF!</definedName>
    <definedName name="HEIGHT_Beam_B2_300X700_">#REF!</definedName>
    <definedName name="HEIGHT_Below_ground_horizontal">#REF!</definedName>
    <definedName name="HEIGHT_Below_tunnel_horizontal">#REF!</definedName>
    <definedName name="HEIGHT_Blinding">#REF!</definedName>
    <definedName name="HEIGHT_Break">#REF!</definedName>
    <definedName name="HEIGHT_Break.F">#REF!</definedName>
    <definedName name="HEIGHT_Break_room">#REF!</definedName>
    <definedName name="HEIGHT_Break_room.1">#REF!</definedName>
    <definedName name="HEIGHT_Cabinet">#REF!</definedName>
    <definedName name="HEIGHT_Cable_trench_slab_200mm_thk">#REF!</definedName>
    <definedName name="HEIGHT_Cable_trench_wall_800mm_high">#REF!</definedName>
    <definedName name="HEIGHT_CAN_211">#REF!</definedName>
    <definedName name="HEIGHT_CBP__01">#REF!</definedName>
    <definedName name="HEIGHT_CBP__02">#REF!</definedName>
    <definedName name="HEIGHT_CBP__05">#REF!</definedName>
    <definedName name="HEIGHT_CEILING_MOUNTED_SPEAKER_CH01">#REF!</definedName>
    <definedName name="HEIGHT_Ceiling_Suspension_Depth_1030mm">#REF!</definedName>
    <definedName name="HEIGHT_Ceiling_Suspension_Depth_1030mm_PH">#REF!</definedName>
    <definedName name="HEIGHT_Ceiling_Suspension_Depth_1130mm">#REF!</definedName>
    <definedName name="HEIGHT_Ceiling_Suspension_Depth_130mm">#REF!</definedName>
    <definedName name="HEIGHT_Ceiling_Suspension_Depth_2360mm">#REF!</definedName>
    <definedName name="HEIGHT_Ceiling_Suspension_Depth_2660mm">#REF!</definedName>
    <definedName name="HEIGHT_Ceiling_Suspension_Depth_660mm">#REF!</definedName>
    <definedName name="HEIGHT_Ceiling_Suspension_Depth_730mm">#REF!</definedName>
    <definedName name="HEIGHT_Ceiling_Suspension_Depth_760mm">#REF!</definedName>
    <definedName name="HEIGHT_Ceiling_Suspension_Depth_770mm">#REF!</definedName>
    <definedName name="HEIGHT_CH1___Chandelier_light">#REF!</definedName>
    <definedName name="HEIGHT_CL_01_Gypsum_Plaster_Board_Ceiling_1030mm_Suspension_5000mm_high___Copy">#REF!</definedName>
    <definedName name="HEIGHT_CL_01_Gypsum_Plaster_Board_Ceiling_1130mm_Suspension_6900mm_high">#REF!</definedName>
    <definedName name="HEIGHT_CL_01_Gypsum_Plaster_Board_Ceiling_130mm_Suspension_7900mm_high">#REF!</definedName>
    <definedName name="HEIGHT_CL_01_Gypsum_Plaster_Board_Ceiling_2360mm_Suspension_5300mm_high">#REF!</definedName>
    <definedName name="HEIGHT_CL_01_Gypsum_Plaster_Board_Ceiling_2660mm_Suspension_5000mm_high">#REF!</definedName>
    <definedName name="HEIGHT_CL_01_Gypsum_Plaster_Board_Ceiling_660mm_Suspension__2500mm_high">#REF!</definedName>
    <definedName name="HEIGHT_CL_01_Gypsum_Plaster_Board_Ceiling_730mm_Suspension_5300mm_high">#REF!</definedName>
    <definedName name="HEIGHT_CL_01_Gypsum_Plaster_Board_Ceiling_760mm_Suspension__2400mm_high">#REF!</definedName>
    <definedName name="HEIGHT_CL_01_Gypsum_Plaster_Board_Ceiling_770mm_Suspension_5230mm_high">#REF!</definedName>
    <definedName name="HEIGHT_CL_02_Gypsum_Water_Resistant_Ceiling_760mm_Suspension__2400mm_high">#REF!</definedName>
    <definedName name="HEIGHT_CL1___Flexible_Strrip_5m_LED_Luminaire__14.4W__1260lm__IP20">#REF!</definedName>
    <definedName name="HEIGHT_CO2_6KG">#REF!</definedName>
    <definedName name="HEIGHT_Comm">#REF!</definedName>
    <definedName name="HEIGHT_COMMU.ROOM_GR_660">#REF!</definedName>
    <definedName name="HEIGHT_Communication_room">#REF!</definedName>
    <definedName name="HEIGHT_Control.1">#REF!</definedName>
    <definedName name="HEIGHT_CONTROL_ROOM_GR_657">#REF!</definedName>
    <definedName name="HEIGHT_Copper_Silver_Ionization_Sysytem">#REF!</definedName>
    <definedName name="HEIGHT_Corridor">#REF!</definedName>
    <definedName name="HEIGHT_Corridor.1">#REF!</definedName>
    <definedName name="HEIGHT_Corridor.2">#REF!</definedName>
    <definedName name="HEIGHT_Corridor.3">#REF!</definedName>
    <definedName name="HEIGHT_Corridor.4">#REF!</definedName>
    <definedName name="HEIGHT_CORRIDOR_GR_665">#REF!</definedName>
    <definedName name="HEIGHT_CP01.1_Count">#REF!</definedName>
    <definedName name="HEIGHT_CP01.1_Custom_Carpet_Tile">#REF!</definedName>
    <definedName name="HEIGHT_CP01.2_Custom__Carpet_Tile">#REF!</definedName>
    <definedName name="HEIGHT_CPO1.2_Count">#REF!</definedName>
    <definedName name="HEIGHT_CR_EM_DC_BG__ACD01_">#REF!</definedName>
    <definedName name="HEIGHT_CT___02">#REF!</definedName>
    <definedName name="HEIGHT_Curtains">#REF!</definedName>
    <definedName name="HEIGHT_DB__Board">#REF!</definedName>
    <definedName name="HEIGHT_DC___Down_Conductor_Tape">#REF!</definedName>
    <definedName name="HEIGHT_DC_DC__ACD04_">#REF!</definedName>
    <definedName name="HEIGHT_DCP_4.5KG">#REF!</definedName>
    <definedName name="HEIGHT_Delayed_Action_Float_valve">#REF!</definedName>
    <definedName name="HEIGHT_DIGITAL_AUDIO_MIXER_WITH_EQUALIZER_AT_PRAYER_HALL">#REF!</definedName>
    <definedName name="HEIGHT_DL1___Recessed_Flood_light_LED_Luminaire__18W__1890lm">#REF!</definedName>
    <definedName name="HEIGHT_Domestic_Water_Pump_set">#REF!</definedName>
    <definedName name="HEIGHT_DOOR_LIGHT__DL_">#REF!</definedName>
    <definedName name="HEIGHT_dotted_line__circuit_line__">#REF!</definedName>
    <definedName name="HEIGHT_DUAL_INPUT_MODULE__AIM2_">#REF!</definedName>
    <definedName name="HEIGHT_Duct_from_SS_to_Trench">#REF!</definedName>
    <definedName name="HEIGHT_DW08">#REF!</definedName>
    <definedName name="HEIGHT_DW10">#REF!</definedName>
    <definedName name="HEIGHT_E1___Suspended__Surface_mounted_LED_Emergency_Luminaire__8.2W__IP65_with_90min_battery">#REF!</definedName>
    <definedName name="HEIGHT_E2___Recessed_ceilig_mounted_LED_emergency_luminaire__2_x_3w__IP20___With_self_contained_battery_for_90min_">#REF!</definedName>
    <definedName name="HEIGHT_EAD_250Diameter___level_00__HRV01_">#REF!</definedName>
    <definedName name="HEIGHT_EAD_250Diameter___level_00__HRV02_">#REF!</definedName>
    <definedName name="HEIGHT_EAD_350x300___level_00__HRV01_">#REF!</definedName>
    <definedName name="HEIGHT_Earth_Cable">#REF!</definedName>
    <definedName name="HEIGHT_EB_IT_AC___Earth_bar_for_Telecoms__AC_">#REF!</definedName>
    <definedName name="HEIGHT_EB_IT_DC___Earth_bar_for_Telecoms__DC_">#REF!</definedName>
    <definedName name="HEIGHT_EB_LV___Earth_bar_for_low_voltage">#REF!</definedName>
    <definedName name="HEIGHT_Elec">#REF!</definedName>
    <definedName name="HEIGHT_Elec.1">#REF!</definedName>
    <definedName name="HEIGHT_Elec.2">#REF!</definedName>
    <definedName name="HEIGHT_Electrical">#REF!</definedName>
    <definedName name="HEIGHT_Electrical.1">#REF!</definedName>
    <definedName name="HEIGHT_Electrical.f">#REF!</definedName>
    <definedName name="HEIGHT_Electrical_room">#REF!</definedName>
    <definedName name="HEIGHT_Elev._equip">#REF!</definedName>
    <definedName name="HEIGHT_EMERGENCY_PULL_CORD__EP_">#REF!</definedName>
    <definedName name="HEIGHT_EP___01">#REF!</definedName>
    <definedName name="HEIGHT_EP___02">#REF!</definedName>
    <definedName name="HEIGHT_EP_01_S">#REF!</definedName>
    <definedName name="HEIGHT_EP_02_S">#REF!</definedName>
    <definedName name="HEIGHT_EP_IT_AC___Earth_pit_for_Telecoms__AC_">#REF!</definedName>
    <definedName name="HEIGHT_EP_IT_DC___Earth_pit_for_Telecoms__DC_">#REF!</definedName>
    <definedName name="HEIGHT_EP_LP___Earth_pit_for_lightning_protection">#REF!</definedName>
    <definedName name="HEIGHT_EP_LV___Earth_pit_for_low_voltage">#REF!</definedName>
    <definedName name="HEIGHT_Epoxy_Flooring___Light_Duty">#REF!</definedName>
    <definedName name="HEIGHT_Epoxy_modeled_Base_Skirting">#REF!</definedName>
    <definedName name="HEIGHT_Epoxy_paint_anti_fungus">#REF!</definedName>
    <definedName name="HEIGHT_EWC_321">#REF!</definedName>
    <definedName name="HEIGHT_EWC_401___2m_high">#REF!</definedName>
    <definedName name="HEIGHT_EWC_401___7.45m_high">#REF!</definedName>
    <definedName name="HEIGHT_EWC_401___9.55m_high">#REF!</definedName>
    <definedName name="HEIGHT_EWC_401___minaret_15.9m_high">#REF!</definedName>
    <definedName name="HEIGHT_EWL_201">#REF!</definedName>
    <definedName name="HEIGHT_EWL_211___5m_high">#REF!</definedName>
    <definedName name="HEIGHT_EWL_211_horizontal">#REF!</definedName>
    <definedName name="HEIGHT_EWL_211_Vertical">#REF!</definedName>
    <definedName name="HEIGHT_EX2___Suspended__wall_maounted___recessed_Emergency_LED_Exit_light___3.7W__IP41D__indicates_double_sided_exit_light_with_self_contained_90min_battery_">#REF!</definedName>
    <definedName name="HEIGHT_Excation">#REF!</definedName>
    <definedName name="HEIGHT_Exit_passageway">#REF!</definedName>
    <definedName name="HEIGHT_Exit_passageway.1">#REF!</definedName>
    <definedName name="HEIGHT_Exit_passageway.2">#REF!</definedName>
    <definedName name="HEIGHT_Exit_passageway.F">#REF!</definedName>
    <definedName name="HEIGHT_Exit_passageway_1">#REF!</definedName>
    <definedName name="HEIGHT_Extra_Over_on_Ceilings">#REF!</definedName>
    <definedName name="HEIGHT_FA_500x350___Roof_level__PACU01_">#REF!</definedName>
    <definedName name="HEIGHT_FA_500x350___Roof_level__PACU02_">#REF!</definedName>
    <definedName name="HEIGHT_Fair_faced_concrete">#REF!</definedName>
    <definedName name="HEIGHT_False_Ceiling">#REF!</definedName>
    <definedName name="HEIGHT_Fan_room">#REF!</definedName>
    <definedName name="HEIGHT_Fan_room.2">#REF!</definedName>
    <definedName name="HEIGHT_FAULT_SOLATOR_MODULE__IM_">#REF!</definedName>
    <definedName name="HEIGHT_Female_toilet_shower.F">#REF!</definedName>
    <definedName name="HEIGHT_Fencing">#REF!</definedName>
    <definedName name="HEIGHT_FF_conc._w_epoxy_paint_anti_fungus">#REF!</definedName>
    <definedName name="HEIGHT_Filters.RF">#REF!</definedName>
    <definedName name="HEIGHT_FIRE_ALARM_CONTROL_PANEL__FACP_">#REF!</definedName>
    <definedName name="HEIGHT_Fire_Blanket">#REF!</definedName>
    <definedName name="HEIGHT_FIRE_FIGHTING_GR_656">#REF!</definedName>
    <definedName name="HEIGHT_Fire_riser">#REF!</definedName>
    <definedName name="HEIGHT_Fire_riser.F">#REF!</definedName>
    <definedName name="HEIGHT_FIXED_BOX_TYPE_CAMERA___WALL_MOUNTED__WEATHER_PROOF__WITH_RECOGNITION___W_P">#REF!</definedName>
    <definedName name="HEIGHT_FIXED_DOME_CAMERA___WALL_MOUNTED_DOME_TYPE_WITH_SINGLE_RJ45_CAT6A_OUTLET_WITH_IDENTIFICATION______">#REF!</definedName>
    <definedName name="HEIGHT_FIXED_DOME_CAMERA___WALL_MOUNTED_DOME_TYPE_WITH_SINGLE_RJ45_CAT6A_OUTLET_WITH_RECOGNITION______">#REF!</definedName>
    <definedName name="HEIGHT_FL_01_General_floor">#REF!</definedName>
    <definedName name="HEIGHT_FL_01_Ramps">#REF!</definedName>
    <definedName name="HEIGHT_FL_02_Traffic_islands___Raised_area">#REF!</definedName>
    <definedName name="HEIGHT_FL_03__Kerbs_3">#REF!</definedName>
    <definedName name="HEIGHT_FL_03_Raised_Kerbs">#REF!</definedName>
    <definedName name="HEIGHT_FL_04_Wheel_stops">#REF!</definedName>
    <definedName name="HEIGHT_FL_05_Bay_Numbers">#REF!</definedName>
    <definedName name="HEIGHT_FL_05_Disable_signage">#REF!</definedName>
    <definedName name="HEIGHT_FL_05_Left_turn_Arrow_616">#REF!</definedName>
    <definedName name="HEIGHT_FL_05_Parking_line_100mm_thk">#REF!</definedName>
    <definedName name="HEIGHT_FL_05_Parking_line_280mm_thk">#REF!</definedName>
    <definedName name="HEIGHT_FL_05_Parking_line_390mm_thk">#REF!</definedName>
    <definedName name="HEIGHT_FL_05_Parking_line_530mm_thk">#REF!</definedName>
    <definedName name="HEIGHT_FL_05_Right_turn_Arrow_615">#REF!</definedName>
    <definedName name="HEIGHT_FL_05_Straight_Arrow_614">#REF!</definedName>
    <definedName name="HEIGHT_FL_05_Straight_Right_Arrow_617">#REF!</definedName>
    <definedName name="HEIGHT_FL_06_Ped._Walkways">#REF!</definedName>
    <definedName name="HEIGHT_Footing_F1_400mm_high">#REF!</definedName>
    <definedName name="HEIGHT_GB1_300X750mm">#REF!</definedName>
    <definedName name="HEIGHT_GB2_400X750mm">#REF!</definedName>
    <definedName name="HEIGHT_GED_300x350___Roof_level__HRV_01_">#REF!</definedName>
    <definedName name="HEIGHT_GED_300x350___Roof_level__HRV_01__F_B">#REF!</definedName>
    <definedName name="HEIGHT_GED_Extract_Air_Duct_with_Goose_neck_and_bird_insect_wiremesh_screen__300x_350____Roof_level">#REF!</definedName>
    <definedName name="HEIGHT_GENERATOR_1_GR_671">#REF!</definedName>
    <definedName name="HEIGHT_GENERATOR_2_GR_672">#REF!</definedName>
    <definedName name="HEIGHT_GIS_ROOM_GR_652">#REF!</definedName>
    <definedName name="HEIGHT_GIS_ROOM_under_eqpt__GR_652">#REF!</definedName>
    <definedName name="HEIGHT_GIS_ROOM_under_walkable__GR_652">#REF!</definedName>
    <definedName name="HEIGHT_Grade_Slab_200mm_thk">#REF!</definedName>
    <definedName name="HEIGHT_Ground_Beam_GB1_350X500_">#REF!</definedName>
    <definedName name="HEIGHT_Ground_Beam_GB2_300X500_">#REF!</definedName>
    <definedName name="HEIGHT_GUARD_ROOM_GR_666">#REF!</definedName>
    <definedName name="HEIGHT_GUARD_WC_GR_669">#REF!</definedName>
    <definedName name="HEIGHT_Gully_Trap">#REF!</definedName>
    <definedName name="HEIGHT_Hangar_11">#REF!</definedName>
    <definedName name="HEIGHT_Hangar_12">#REF!</definedName>
    <definedName name="HEIGHT_HORN_SPEAKER_FOR_MOSQUE_ONLY">#REF!</definedName>
    <definedName name="HEIGHT_ICT_SECURITY___ELV_RACK__SR1._">#REF!</definedName>
    <definedName name="HEIGHT_Imam_office">#REF!</definedName>
    <definedName name="HEIGHT_IWS_201_lining">#REF!</definedName>
    <definedName name="HEIGHT_Janitor">#REF!</definedName>
    <definedName name="HEIGHT_Janitor.1">#REF!</definedName>
    <definedName name="HEIGHT_L1__Linear_LED_Fitting__36W___3900lm__IP66">#REF!</definedName>
    <definedName name="HEIGHT_L1_300X400">#REF!</definedName>
    <definedName name="HEIGHT_L1_300X500">#REF!</definedName>
    <definedName name="HEIGHT_L1_300X600">#REF!</definedName>
    <definedName name="HEIGHT_L2___Liner_LED_Fitting__52W__6100_lm__IP66">#REF!</definedName>
    <definedName name="HEIGHT_L4_300X400">#REF!</definedName>
    <definedName name="HEIGHT_L4_300X500">#REF!</definedName>
    <definedName name="HEIGHT_L4_300X600">#REF!</definedName>
    <definedName name="HEIGHT_L4_350X500">#REF!</definedName>
    <definedName name="HEIGHT_L4_500X500">#REF!</definedName>
    <definedName name="HEIGHT_L5___Recessed_LED_Downlight__19W1800lm__IP55">#REF!</definedName>
    <definedName name="HEIGHT_L6_300X300">#REF!</definedName>
    <definedName name="HEIGHT_L6_300X500">#REF!</definedName>
    <definedName name="HEIGHT_L7___Surface_mounted_Luminaire__19W__2566_lm__IP44">#REF!</definedName>
    <definedName name="HEIGHT_LIght_switch_one_way">#REF!</definedName>
    <definedName name="HEIGHT_Light_switch_one_way__weather_proof_">#REF!</definedName>
    <definedName name="HEIGHT_Light_switch_two_way">#REF!</definedName>
    <definedName name="HEIGHT_Line_connecting_lights">#REF!</definedName>
    <definedName name="HEIGHT_Line_hangar_1">#REF!</definedName>
    <definedName name="HEIGHT_MANUAL_PULL_STATION__F_">#REF!</definedName>
    <definedName name="HEIGHT_MD__PACU01___Roof_level">#REF!</definedName>
    <definedName name="HEIGHT_MD__PACU02___Roof_level">#REF!</definedName>
    <definedName name="HEIGHT_MD05">#REF!</definedName>
    <definedName name="HEIGHT_Mech">#REF!</definedName>
    <definedName name="HEIGHT_Mech.">#REF!</definedName>
    <definedName name="HEIGHT_Mech.1">#REF!</definedName>
    <definedName name="HEIGHT_Mech.2">#REF!</definedName>
    <definedName name="HEIGHT_Mechanical">#REF!</definedName>
    <definedName name="HEIGHT_Mechanical.1">#REF!</definedName>
    <definedName name="HEIGHT_Mechanical.PH">#REF!</definedName>
    <definedName name="HEIGHT_Mechanical.RF">#REF!</definedName>
    <definedName name="HEIGHT_Mechanical_room">#REF!</definedName>
    <definedName name="HEIGHT_MEDIUM_VOLTAGE_RM_GR_670">#REF!</definedName>
    <definedName name="HEIGHT_Men_toilet_shower">#REF!</definedName>
    <definedName name="HEIGHT_Men_toilet_shower.1">#REF!</definedName>
    <definedName name="HEIGHT_Men_toilet_shower.F">#REF!</definedName>
    <definedName name="HEIGHT_Mens_toilet">#REF!</definedName>
    <definedName name="HEIGHT_Mens_toilet.F">#REF!</definedName>
    <definedName name="HEIGHT_MICROPHONE_WITH_BOOM_STAND">#REF!</definedName>
    <definedName name="HEIGHT_minaret">#REF!</definedName>
    <definedName name="HEIGHT_Minaret_slab">#REF!</definedName>
    <definedName name="HEIGHT_MQ___C1_in_MQ_F6">#REF!</definedName>
    <definedName name="HEIGHT_MQ___C2_in_MQ_F3">#REF!</definedName>
    <definedName name="HEIGHT_MQ___C2_in_MQ_F4">#REF!</definedName>
    <definedName name="HEIGHT_MQ___C2_in_MQ_F5">#REF!</definedName>
    <definedName name="HEIGHT_MQ___C2_in_MQ_F8">#REF!</definedName>
    <definedName name="HEIGHT_MQ___C2_in_MQ_F9">#REF!</definedName>
    <definedName name="HEIGHT_MQ___C2A_in_MQ_F2">#REF!</definedName>
    <definedName name="HEIGHT_MQ___C2A_in_MQ_F3">#REF!</definedName>
    <definedName name="HEIGHT_MQ___C2A_in_MQ_F4">#REF!</definedName>
    <definedName name="HEIGHT_MQ___C2A_in_MQ_F5">#REF!</definedName>
    <definedName name="HEIGHT_MQ___C3_in_MQ_F2">#REF!</definedName>
    <definedName name="HEIGHT_MQ___C3_in_MQ_F7">#REF!</definedName>
    <definedName name="HEIGHT_MQ___C4_in_MQ_F2">#REF!</definedName>
    <definedName name="HEIGHT_MQ___C4_in_MQ_F3">#REF!</definedName>
    <definedName name="HEIGHT_MQ___C4_in_MQ_F4">#REF!</definedName>
    <definedName name="HEIGHT_MQ___C4_in_MQ_F8">#REF!</definedName>
    <definedName name="HEIGHT_MQ___C5_in_MQ_F1">#REF!</definedName>
    <definedName name="HEIGHT_MQ___C6_in_MQ_F8">#REF!</definedName>
    <definedName name="HEIGHT_MQ___F1">#REF!</definedName>
    <definedName name="HEIGHT_MQ___F2">#REF!</definedName>
    <definedName name="HEIGHT_MQ___F3">#REF!</definedName>
    <definedName name="HEIGHT_MQ___F4">#REF!</definedName>
    <definedName name="HEIGHT_MQ___F5">#REF!</definedName>
    <definedName name="HEIGHT_MQ___F6">#REF!</definedName>
    <definedName name="HEIGHT_MQ___F7">#REF!</definedName>
    <definedName name="HEIGHT_MQ___F8">#REF!</definedName>
    <definedName name="HEIGHT_MQ___F9">#REF!</definedName>
    <definedName name="HEIGHT_MQ___FB1">#REF!</definedName>
    <definedName name="HEIGHT_MQ___FB2">#REF!</definedName>
    <definedName name="HEIGHT_MQ___FB3">#REF!</definedName>
    <definedName name="HEIGHT_MQ___FB4">#REF!</definedName>
    <definedName name="HEIGHT_MQ___GB1">#REF!</definedName>
    <definedName name="HEIGHT_MQ___GB2">#REF!</definedName>
    <definedName name="HEIGHT_MQ___GB3">#REF!</definedName>
    <definedName name="HEIGHT_MQ___RB1">#REF!</definedName>
    <definedName name="HEIGHT_MQ___RB1A">#REF!</definedName>
    <definedName name="HEIGHT_MQ___RB2">#REF!</definedName>
    <definedName name="HEIGHT_MQ___RB2A">#REF!</definedName>
    <definedName name="HEIGHT_MQ___RB3">#REF!</definedName>
    <definedName name="HEIGHT_MQ___RB4">#REF!</definedName>
    <definedName name="HEIGHT_MQ___RB5">#REF!</definedName>
    <definedName name="HEIGHT_MQ___RB6">#REF!</definedName>
    <definedName name="HEIGHT_MQ___URB1">#REF!</definedName>
    <definedName name="HEIGHT_MQ___URB2">#REF!</definedName>
    <definedName name="HEIGHT_MQ___WT1_in_F8">#REF!</definedName>
    <definedName name="HEIGHT_MQ___WT2_in_F8">#REF!</definedName>
    <definedName name="HEIGHT_MQ__URB3">#REF!</definedName>
    <definedName name="HEIGHT_MW_02____NFR___columns">#REF!</definedName>
    <definedName name="HEIGHT_MW01___1">#REF!</definedName>
    <definedName name="HEIGHT_MW01___NFR">#REF!</definedName>
    <definedName name="HEIGHT_MW01___NFR_enclosure_walls">#REF!</definedName>
    <definedName name="HEIGHT_MW02___1">#REF!</definedName>
    <definedName name="HEIGHT_MW02___2">#REF!</definedName>
    <definedName name="HEIGHT_MW02___NFR">#REF!</definedName>
    <definedName name="HEIGHT_MW03___1">#REF!</definedName>
    <definedName name="HEIGHT_MW03___2">#REF!</definedName>
    <definedName name="HEIGHT_MW03___NFR">#REF!</definedName>
    <definedName name="HEIGHT_MW03___NFR_int">#REF!</definedName>
    <definedName name="HEIGHT_ODU_1__FCU01_">#REF!</definedName>
    <definedName name="HEIGHT_ODU_2__FCU02_">#REF!</definedName>
    <definedName name="HEIGHT_ODU_3__FCU03_">#REF!</definedName>
    <definedName name="HEIGHT_ODU_4___FCU04_">#REF!</definedName>
    <definedName name="HEIGHT_ODU_5___FCU05_">#REF!</definedName>
    <definedName name="HEIGHT_ODU_6___FCU06_">#REF!</definedName>
    <definedName name="HEIGHT_Office">#REF!</definedName>
    <definedName name="HEIGHT_Office.1">#REF!</definedName>
    <definedName name="HEIGHT_Office_1">#REF!</definedName>
    <definedName name="HEIGHT_Office_2">#REF!</definedName>
    <definedName name="HEIGHT_Office_3">#REF!</definedName>
    <definedName name="HEIGHT_OFFICE_GR_663">#REF!</definedName>
    <definedName name="HEIGHT_OFFICE_GR_664">#REF!</definedName>
    <definedName name="HEIGHT_Offices">#REF!</definedName>
    <definedName name="HEIGHT_OIL_PIT_B_655">#REF!</definedName>
    <definedName name="HEIGHT_OIL_PIT_B_656">#REF!</definedName>
    <definedName name="HEIGHT_OIL_PIT_BS_654">#REF!</definedName>
    <definedName name="HEIGHT_Open_office">#REF!</definedName>
    <definedName name="HEIGHT_OPen_office.1">#REF!</definedName>
    <definedName name="HEIGHT_Open_office.F">#REF!</definedName>
    <definedName name="HEIGHT_OUTPUT_MODULE__AOM_">#REF!</definedName>
    <definedName name="HEIGHT_OVERALL_PH_CEILING_CL_01_Gypsum_Plaster_Board_Ceiling_5000mm_high">#REF!</definedName>
    <definedName name="HEIGHT_Overflow_pipe">#REF!</definedName>
    <definedName name="HEIGHT_Paint_hangar_1">#REF!</definedName>
    <definedName name="HEIGHT_Paint_hold.1">#REF!</definedName>
    <definedName name="HEIGHT_Paint_mix">#REF!</definedName>
    <definedName name="HEIGHT_Paint_mix.1">#REF!</definedName>
    <definedName name="HEIGHT_Paint_shop">#REF!</definedName>
    <definedName name="HEIGHT_Paint_shop.1">#REF!</definedName>
    <definedName name="HEIGHT_Paint_store">#REF!</definedName>
    <definedName name="HEIGHT_Painted_plaster">#REF!</definedName>
    <definedName name="HEIGHT_PANTRY_GR_662">#REF!</definedName>
    <definedName name="HEIGHT_Parapet_at_transformer_room">#REF!</definedName>
    <definedName name="HEIGHT_Parts">#REF!</definedName>
    <definedName name="HEIGHT_Parts.1">#REF!</definedName>
    <definedName name="HEIGHT_Parts_">#REF!</definedName>
    <definedName name="HEIGHT_PD___Presence_Detector">#REF!</definedName>
    <definedName name="HEIGHT_Pipe">#REF!</definedName>
    <definedName name="HEIGHT_Pipe_20mm">#REF!</definedName>
    <definedName name="HEIGHT_Pipe_40mm">#REF!</definedName>
    <definedName name="HEIGHT_Plaster_Anti_alkaline_paint">#REF!</definedName>
    <definedName name="HEIGHT_Plot_Area">#REF!</definedName>
    <definedName name="HEIGHT_Prayer_room">#REF!</definedName>
    <definedName name="HEIGHT_Pressure_Vessel">#REF!</definedName>
    <definedName name="HEIGHT_PT___10">#REF!</definedName>
    <definedName name="HEIGHT_PT_01___2500mm_high">#REF!</definedName>
    <definedName name="HEIGHT_PT_01___3200mm_high">#REF!</definedName>
    <definedName name="HEIGHT_PT_01_S">#REF!</definedName>
    <definedName name="HEIGHT_PT_05___1.3m_high">#REF!</definedName>
    <definedName name="HEIGHT_PT_05___5.3m_high">#REF!</definedName>
    <definedName name="HEIGHT_PT_05___7.09m_high">#REF!</definedName>
    <definedName name="HEIGHT_PT_06____7.9m_high">#REF!</definedName>
    <definedName name="HEIGHT_PT_06___5.3m_high">#REF!</definedName>
    <definedName name="HEIGHT_Pump_walls_600mm_high">#REF!</definedName>
    <definedName name="HEIGHT_RAD_1400x550___level_00__PACU02_">#REF!</definedName>
    <definedName name="HEIGHT_RAD_1400x550___Roof_level__PACU02_">#REF!</definedName>
    <definedName name="HEIGHT_RAD_250x150___level_00__FCU05_">#REF!</definedName>
    <definedName name="HEIGHT_RAD_400x200___level_00__FCU02_">#REF!</definedName>
    <definedName name="HEIGHT_RAD_400x250___level_00__FCU06_">#REF!</definedName>
    <definedName name="HEIGHT_RAD_550x300___level_00__FCU01_">#REF!</definedName>
    <definedName name="HEIGHT_RAD_850x500___Roof_level__PACU01_">#REF!</definedName>
    <definedName name="HEIGHT_RAD_ATT__Sound_Attenuator__PACU01_">#REF!</definedName>
    <definedName name="HEIGHT_RC_base">#REF!</definedName>
    <definedName name="HEIGHT_RC_Wall">#REF!</definedName>
    <definedName name="HEIGHT_RC_Wall_300W_3500H">#REF!</definedName>
    <definedName name="HEIGHT_RC_Wall_300W_867H">#REF!</definedName>
    <definedName name="HEIGHT_RC_Wall_400W_3500H">#REF!</definedName>
    <definedName name="HEIGHT_RC_Wall_400W_3700H">#REF!</definedName>
    <definedName name="HEIGHT_RC_Wall_500W_11670H">#REF!</definedName>
    <definedName name="HEIGHT_RC_Wall_500W_12770H">#REF!</definedName>
    <definedName name="HEIGHT_RC_Wall_600W_4000H">#REF!</definedName>
    <definedName name="HEIGHT_RC_Wall_600W_5000H">#REF!</definedName>
    <definedName name="HEIGHT_RC_Wall_800W_4800H">#REF!</definedName>
    <definedName name="HEIGHT_RC_Wall_800W_6500H">#REF!</definedName>
    <definedName name="HEIGHT_Receiver_tanks">#REF!</definedName>
    <definedName name="HEIGHT_Removal_of_top_soil">#REF!</definedName>
    <definedName name="HEIGHT_REPEATER_PANEL__RR_">#REF!</definedName>
    <definedName name="HEIGHT_RESET_BUTTON__R_">#REF!</definedName>
    <definedName name="HEIGHT_RFS_121">#REF!</definedName>
    <definedName name="HEIGHT_RFS_122">#REF!</definedName>
    <definedName name="HEIGHT_Riser">#REF!</definedName>
    <definedName name="HEIGHT_Roof_Beam_RB1_300X600_">#REF!</definedName>
    <definedName name="HEIGHT_Roof_beam_RB1_400X600_">#REF!</definedName>
    <definedName name="HEIGHT_Roof_Beam_RB2_300X600_">#REF!</definedName>
    <definedName name="HEIGHT_Roof_beam_RB2_400X600_">#REF!</definedName>
    <definedName name="HEIGHT_Roof_beam_RB3_300X600_">#REF!</definedName>
    <definedName name="HEIGHT_Roof_beam_RB4_200X400_">#REF!</definedName>
    <definedName name="HEIGHT_Roof_parapet_300mm_high">#REF!</definedName>
    <definedName name="HEIGHT_Roof_Parapet_500mm_high">#REF!</definedName>
    <definedName name="HEIGHT_ROOF_RF_651">#REF!</definedName>
    <definedName name="HEIGHT_ROOF_RF_652">#REF!</definedName>
    <definedName name="HEIGHT_ROOF_RF_653">#REF!</definedName>
    <definedName name="HEIGHT_ROOF_RF_654">#REF!</definedName>
    <definedName name="HEIGHT_Roof_Slab_200mm_thick">#REF!</definedName>
    <definedName name="HEIGHT_Roof_slab_250mm_thk">#REF!</definedName>
    <definedName name="HEIGHT_SAD_1050x450___level_00__PACU02_">#REF!</definedName>
    <definedName name="HEIGHT_SAD_1100x300___level_00__PACU02_">#REF!</definedName>
    <definedName name="HEIGHT_SAD_1200x300___level_00__PACU02_">#REF!</definedName>
    <definedName name="HEIGHT_SAD_1400x500___level_00__PACU02_">#REF!</definedName>
    <definedName name="HEIGHT_SAD_1400x550___Roof_level__PACU02_">#REF!</definedName>
    <definedName name="HEIGHT_SAD_200x150___level_00__FCU05_">#REF!</definedName>
    <definedName name="HEIGHT_SAD_200x150___level_00__VIDU01_">#REF!</definedName>
    <definedName name="HEIGHT_SAD_200x150___level_00__VIDU02_">#REF!</definedName>
    <definedName name="HEIGHT_SAD_250x200___level_00__PACU02_">#REF!</definedName>
    <definedName name="HEIGHT_SAD_250x200___level_00__VIDU01_">#REF!</definedName>
    <definedName name="HEIGHT_SAD_250x200___level_00__VIDU02_">#REF!</definedName>
    <definedName name="HEIGHT_SAD_300x250___level_00__PACU02_">#REF!</definedName>
    <definedName name="HEIGHT_SAD_350x200___level_00__VIDU02_">#REF!</definedName>
    <definedName name="HEIGHT_SAD_400x200___level_00__FCU02_">#REF!</definedName>
    <definedName name="HEIGHT_SAD_400x250___level_00__FCU06_">#REF!</definedName>
    <definedName name="HEIGHT_SAD_500x250___level_00__PACU02_">#REF!</definedName>
    <definedName name="HEIGHT_SAD_500x400___level_00__PACU02_">#REF!</definedName>
    <definedName name="HEIGHT_SAD_550x300___level_00__FCU01_">#REF!</definedName>
    <definedName name="HEIGHT_SAD_600x250___level_00__PACU02_">#REF!</definedName>
    <definedName name="HEIGHT_SAD_600x300___level_00__PACU02_">#REF!</definedName>
    <definedName name="HEIGHT_SAD_600x400___level_00__PACU02_">#REF!</definedName>
    <definedName name="HEIGHT_SAD_650x450___level_00__PACU02_">#REF!</definedName>
    <definedName name="HEIGHT_SAD_850x500___Roof_level__PACU01_">#REF!</definedName>
    <definedName name="HEIGHT_SAD_850x500___Roof_level__PACU02_">#REF!</definedName>
    <definedName name="HEIGHT_SAD_900x300___level_00__PACU02_">#REF!</definedName>
    <definedName name="HEIGHT_SAD_ATT__Sound_Attenuator__PACU01_">#REF!</definedName>
    <definedName name="HEIGHT_SAD350x300___level_00__PACU02_">#REF!</definedName>
    <definedName name="HEIGHT_SC_Columns_C1">#REF!</definedName>
    <definedName name="HEIGHT_SC_Columns_C2">#REF!</definedName>
    <definedName name="HEIGHT_Seat_storage.F1">#REF!</definedName>
    <definedName name="HEIGHT_Seat_storage.F2">#REF!</definedName>
    <definedName name="HEIGHT_Sewer_Manhole_600x600mm">#REF!</definedName>
    <definedName name="HEIGHT_SF_01_General_soffit">#REF!</definedName>
    <definedName name="HEIGHT_SINGLE_CAT_6A__RJ45__CCTV_DATA_OUTLET__WALL_MOUNTED__tri_c_">#REF!</definedName>
    <definedName name="HEIGHT_SINGLE_CAT_6A__RJ45__DATA_OUTLET_FOR_ACS_PANEL___WALL_MOUNTED__A_">#REF!</definedName>
    <definedName name="HEIGHT_SINGLE_CAT_6A__RJ45__DATA_OUTLET_FOR_ELV_SYSTEMS___WALL_MOUNTED__E_">#REF!</definedName>
    <definedName name="HEIGHT_SINGLE_CAT_6A__RJ45__TELEPHONE_OUTLET__WALL_MOUNTED____T_">#REF!</definedName>
    <definedName name="HEIGHT_SINGLE_CAT_6A__RJ45__TELEVISION_OUTLET__WALL_MOUNTED__TV_">#REF!</definedName>
    <definedName name="HEIGHT_Site_Clearance">#REF!</definedName>
    <definedName name="HEIGHT_SK__05_Painted_MDF_Skirting">#REF!</definedName>
    <definedName name="HEIGHT_SK__07_Porcelain_Skirting">#REF!</definedName>
    <definedName name="HEIGHT_Slab_S2_180mm_thick">#REF!</definedName>
    <definedName name="HEIGHT_Slab_S3_200mm_thick">#REF!</definedName>
    <definedName name="HEIGHT_Slab_S4_220mm_thick">#REF!</definedName>
    <definedName name="HEIGHT_Slab_S5_250mm_thk">#REF!</definedName>
    <definedName name="HEIGHT_Sloped_Roof_160mm_thick">#REF!</definedName>
    <definedName name="HEIGHT_Smoking.1">#REF!</definedName>
    <definedName name="HEIGHT_Smoking.2">#REF!</definedName>
    <definedName name="HEIGHT_Smoking.F">#REF!</definedName>
    <definedName name="HEIGHT_SOUNDER_WITH_STROBE_____X___">#REF!</definedName>
    <definedName name="HEIGHT_SOUNDER_WITH_STROBE__WEATHER_PROOF______X__W_P__">#REF!</definedName>
    <definedName name="HEIGHT_SPN_E__2poles_3wires__Industrial__receptacle_outlet_IP44_32A">#REF!</definedName>
    <definedName name="HEIGHT_Square_Tape_Connector">#REF!</definedName>
    <definedName name="HEIGHT_SS_B1_300X600_450mm_deep">#REF!</definedName>
    <definedName name="HEIGHT_SS_B1_300X700_450mm_deep">#REF!</definedName>
    <definedName name="HEIGHT_SS_B1_300X700_500mm_deep">#REF!</definedName>
    <definedName name="HEIGHT_SS_B1_300X700X520mm_deep">#REF!</definedName>
    <definedName name="HEIGHT_SS_B10_300X600_350mm_deep">#REF!</definedName>
    <definedName name="HEIGHT_SS_B10_300X700_450mm_deep">#REF!</definedName>
    <definedName name="HEIGHT_SS_B10_300X700_480mm_deep">#REF!</definedName>
    <definedName name="HEIGHT_SS_B10_350X700_450mm_deep">#REF!</definedName>
    <definedName name="HEIGHT_SS_B10_350X700_500mm_deep">#REF!</definedName>
    <definedName name="HEIGHT_SS_B11_300X700_450mm_deep">#REF!</definedName>
    <definedName name="HEIGHT_SS_B11_400X800_550mm_deep">#REF!</definedName>
    <definedName name="HEIGHT_SS_B12_200X600_380mm_deep">#REF!</definedName>
    <definedName name="HEIGHT_SS_B12_300X700">#REF!</definedName>
    <definedName name="HEIGHT_SS_B12_300X700_500mm_deep">#REF!</definedName>
    <definedName name="HEIGHT_SS_B12_300X700_520mm_deep">#REF!</definedName>
    <definedName name="HEIGHT_SS_B12_300X700_580mm_deep">#REF!</definedName>
    <definedName name="HEIGHT_SS_B13_300X700_480mm_deep">#REF!</definedName>
    <definedName name="HEIGHT_SS_B13_350X700_450mm_deep">#REF!</definedName>
    <definedName name="HEIGHT_SS_B14_300X700_450mm_deep">#REF!</definedName>
    <definedName name="HEIGHT_SS_B14_300X700_500mm_deep">#REF!</definedName>
    <definedName name="HEIGHT_SS_B15_300X700_450mm_deep">#REF!</definedName>
    <definedName name="HEIGHT_SS_B15_350X700_450mm_deep">#REF!</definedName>
    <definedName name="HEIGHT_SS_B15_350X700_500mm_deep">#REF!</definedName>
    <definedName name="HEIGHT_SS_B16_300X700">#REF!</definedName>
    <definedName name="HEIGHT_SS_B16_300X700_520mm_deep">#REF!</definedName>
    <definedName name="HEIGHT_SS_B16_350X700_500mm_deep">#REF!</definedName>
    <definedName name="HEIGHT_SS_B17_300X700">#REF!</definedName>
    <definedName name="HEIGHT_SS_B18_300X700_480mm_deep">#REF!</definedName>
    <definedName name="HEIGHT_SS_B18_300X700_500mm_deep">#REF!</definedName>
    <definedName name="HEIGHT_SS_B18300X700">#REF!</definedName>
    <definedName name="HEIGHT_SS_B19_300X700_450mm_deep">#REF!</definedName>
    <definedName name="HEIGHT_SS_B19_300X700_500mm_deep">#REF!</definedName>
    <definedName name="HEIGHT_SS_B2_400X800_550mm_deep">#REF!</definedName>
    <definedName name="HEIGHT_SS_B20_300X700_450mm_deep">#REF!</definedName>
    <definedName name="HEIGHT_SS_B20_300X700_520mm_deep">#REF!</definedName>
    <definedName name="HEIGHT_SS_B21_300X700_450mm_deep">#REF!</definedName>
    <definedName name="HEIGHT_SS_B22_300X700_450mm_deep">#REF!</definedName>
    <definedName name="HEIGHT_SS_B23_300X700_500mm_deep">#REF!</definedName>
    <definedName name="HEIGHT_SS_B24_300X700_500mm_deep">#REF!</definedName>
    <definedName name="HEIGHT_SS_B25_300X700_480mm_deep">#REF!</definedName>
    <definedName name="HEIGHT_SS_B26_300X500_340mm_deep">#REF!</definedName>
    <definedName name="HEIGHT_SS_B27_300X500_340___deep">#REF!</definedName>
    <definedName name="HEIGHT_SS_B28_500X1000_750mm_deep">#REF!</definedName>
    <definedName name="HEIGHT_SS_B29_500X1000_750mm_deep">#REF!</definedName>
    <definedName name="HEIGHT_SS_B3_400X700_480mm_deep">#REF!</definedName>
    <definedName name="HEIGHT_SS_B3_400X800_550mm_deep">#REF!</definedName>
    <definedName name="HEIGHT_SS_B30_500X1000_750mm_deep">#REF!</definedName>
    <definedName name="HEIGHT_SS_B31_500X1000_750mm_deep">#REF!</definedName>
    <definedName name="HEIGHT_SS_B4_300X700_520mm_deep">#REF!</definedName>
    <definedName name="HEIGHT_SS_B4_400X800_550mm_deep">#REF!</definedName>
    <definedName name="HEIGHT_SS_B5_400X800_550mm_deep">#REF!</definedName>
    <definedName name="HEIGHT_SS_B6_300X600_350mm_deep">#REF!</definedName>
    <definedName name="HEIGHT_SS_B6_300X700">#REF!</definedName>
    <definedName name="HEIGHT_SS_B6_300X700_520mm_deep">#REF!</definedName>
    <definedName name="HEIGHT_SS_B7_200X700_450mm_deep">#REF!</definedName>
    <definedName name="HEIGHT_SS_B8_400X800_550mm_deep">#REF!</definedName>
    <definedName name="HEIGHT_SS_B9_300X600_350mm_deep">#REF!</definedName>
    <definedName name="HEIGHT_SS_B9_300X700_450mm_deep">#REF!</definedName>
    <definedName name="HEIGHT_SS_B9_350X700_450mm_deep">#REF!</definedName>
    <definedName name="HEIGHT_SS_B9_350X700_500mm_deep">#REF!</definedName>
    <definedName name="HEIGHT_SS_CA1_300X700">#REF!</definedName>
    <definedName name="HEIGHT_ST_03__back_and_front_">#REF!</definedName>
    <definedName name="HEIGHT_ST_03__sides_">#REF!</definedName>
    <definedName name="HEIGHT_ST_03__top_">#REF!</definedName>
    <definedName name="HEIGHT_Stair">#REF!</definedName>
    <definedName name="HEIGHT_Stair.1">#REF!</definedName>
    <definedName name="HEIGHT_Stair_10">#REF!</definedName>
    <definedName name="HEIGHT_Stair_11">#REF!</definedName>
    <definedName name="HEIGHT_Stair_11A">#REF!</definedName>
    <definedName name="HEIGHT_Stair_12">#REF!</definedName>
    <definedName name="HEIGHT_Stair_12A">#REF!</definedName>
    <definedName name="HEIGHT_Stair_12B">#REF!</definedName>
    <definedName name="HEIGHT_Stair_13">#REF!</definedName>
    <definedName name="HEIGHT_Stair_14">#REF!</definedName>
    <definedName name="HEIGHT_STAIRCASE_ROOM_BS_668">#REF!</definedName>
    <definedName name="HEIGHT_Storage.1">#REF!</definedName>
    <definedName name="HEIGHT_Storage.F">#REF!</definedName>
    <definedName name="HEIGHT_Storage.F1">#REF!</definedName>
    <definedName name="HEIGHT_Storage.F2">#REF!</definedName>
    <definedName name="HEIGHT_Storage.F3">#REF!</definedName>
    <definedName name="HEIGHT_Storage_F">#REF!</definedName>
    <definedName name="HEIGHT_STORE_GR_655">#REF!</definedName>
    <definedName name="HEIGHT_Storm_Water_Manhole_600x600mm">#REF!</definedName>
    <definedName name="HEIGHT_Storm_Water_Manhole_circular">#REF!</definedName>
    <definedName name="HEIGHT_strair_treads">#REF!</definedName>
    <definedName name="HEIGHT_Strip_footings_400mm_thk">#REF!</definedName>
    <definedName name="HEIGHT_Strip_footings_500mm_thk">#REF!</definedName>
    <definedName name="HEIGHT_STROBE_LIGHT__X_">#REF!</definedName>
    <definedName name="HEIGHT_Sub_Str._RC_Wall_250mm_thk">#REF!</definedName>
    <definedName name="HEIGHT_Sub_str._RC_Wall_400mm_thk">#REF!</definedName>
    <definedName name="HEIGHT_Sub_Str._Trench_wall_250mm_thick">#REF!</definedName>
    <definedName name="HEIGHT_Sub_Str.RC_Wall_300mm_thk">#REF!</definedName>
    <definedName name="HEIGHT_Sum_Pit_600x600x600mm">#REF!</definedName>
    <definedName name="HEIGHT_Sump_Pit_600x1500x600mm_with_grating">#REF!</definedName>
    <definedName name="HEIGHT_Superstr._Basement_Wall_250mm_thick">#REF!</definedName>
    <definedName name="HEIGHT_Surface_Bed_S_120mm_thick">#REF!</definedName>
    <definedName name="HEIGHT_Surface_Bed_S1_150mm_thick">#REF!</definedName>
    <definedName name="HEIGHT_Surface_Bed_S5_250mm_thk">#REF!</definedName>
    <definedName name="HEIGHT_Switched_Fuse_Connection_Unit__ceiling_mounted">#REF!</definedName>
    <definedName name="HEIGHT_Switched_line_connecting_all_outlets">#REF!</definedName>
    <definedName name="HEIGHT_Tank_Drain">#REF!</definedName>
    <definedName name="HEIGHT_Tech.">#REF!</definedName>
    <definedName name="HEIGHT_Tech._library">#REF!</definedName>
    <definedName name="HEIGHT_Tech.1">#REF!</definedName>
    <definedName name="HEIGHT_Tech_library.1">#REF!</definedName>
    <definedName name="HEIGHT_TED_150x150___level_00_HRV01_">#REF!</definedName>
    <definedName name="HEIGHT_TED_200x150___level_00_HRV01_">#REF!</definedName>
    <definedName name="HEIGHT_TED_200x200___level_00_HRV01_">#REF!</definedName>
    <definedName name="HEIGHT_TED_300x250___level_00_HRV01_">#REF!</definedName>
    <definedName name="HEIGHT_THR_01_Marble_Threshold">#REF!</definedName>
    <definedName name="HEIGHT_TL___01">#REF!</definedName>
    <definedName name="HEIGHT_TL___04">#REF!</definedName>
    <definedName name="HEIGHT_TL___09">#REF!</definedName>
    <definedName name="HEIGHT_TL___10">#REF!</definedName>
    <definedName name="HEIGHT_TL___11">#REF!</definedName>
    <definedName name="HEIGHT_TL___12_S">#REF!</definedName>
    <definedName name="HEIGHT_TL__14_Porcelain_Tile">#REF!</definedName>
    <definedName name="HEIGHT_TL_04_S">#REF!</definedName>
    <definedName name="HEIGHT_TL_05_Porcelain_Tile">#REF!</definedName>
    <definedName name="HEIGHT_TL_06___2400mm_high">#REF!</definedName>
    <definedName name="HEIGHT_TL_06___2600mm_high">#REF!</definedName>
    <definedName name="HEIGHT_TL_09_S">#REF!</definedName>
    <definedName name="HEIGHT_TL_12___2400mm_high">#REF!</definedName>
    <definedName name="HEIGHT_TL_12___980mm_high">#REF!</definedName>
    <definedName name="HEIGHT_TL_13___1420mm_high">#REF!</definedName>
    <definedName name="HEIGHT_TL_18_Porcelain_Tile">#REF!</definedName>
    <definedName name="HEIGHT_TL_19___2400mm_high">#REF!</definedName>
    <definedName name="HEIGHT_TL11__Porcelain_Tile">#REF!</definedName>
    <definedName name="HEIGHT_To_soffits_and_ceilings">#REF!</definedName>
    <definedName name="HEIGHT_Toe_wall_slab">#REF!</definedName>
    <definedName name="HEIGHT_Toilet___Ablution_Area">#REF!</definedName>
    <definedName name="HEIGHT_TOILETS_GR_661">#REF!</definedName>
    <definedName name="HEIGHT_Tool_crib">#REF!</definedName>
    <definedName name="HEIGHT_Tool_crib.1">#REF!</definedName>
    <definedName name="HEIGHT_Tools">#REF!</definedName>
    <definedName name="HEIGHT_Tools_CE_P">#REF!</definedName>
    <definedName name="HEIGHT_Tools_CE_P.1">#REF!</definedName>
    <definedName name="HEIGHT_Training.F">#REF!</definedName>
    <definedName name="HEIGHT_Training_room">#REF!</definedName>
    <definedName name="HEIGHT_Training_room.1">#REF!</definedName>
    <definedName name="HEIGHT_TRENCH_BS_653">#REF!</definedName>
    <definedName name="HEIGHT_Trenches">#REF!</definedName>
    <definedName name="HEIGHT_TUNNEL_BS_652">#REF!</definedName>
    <definedName name="HEIGHT_TWIN_CAT_6A__RJ45__DATA___VOICE_OUTLET__WALL_MOUNTED__Tri_2_">#REF!</definedName>
    <definedName name="HEIGHT_TWIN_CAT_6A__RJ45__WAP_OUTLET__CEILING_MOUNTED__WAP_">#REF!</definedName>
    <definedName name="HEIGHT_Type_E_Scratched_Finish">#REF!</definedName>
    <definedName name="HEIGHT_Type_F_Smooth_finish">#REF!</definedName>
    <definedName name="HEIGHT_UL1___LED_Luminaire_in_Ground___2W__210lm__IP68">#REF!</definedName>
    <definedName name="HEIGHT_UL2___LED_Luminaire_in_Ground___4W__420lm__IP68">#REF!</definedName>
    <definedName name="HEIGHT_Unswitched_Fuse_Connection_Unit">#REF!</definedName>
    <definedName name="HEIGHT_UPS_BAT_CAB">#REF!</definedName>
    <definedName name="HEIGHT_UWW1">#REF!</definedName>
    <definedName name="HEIGHT_W01">#REF!</definedName>
    <definedName name="HEIGHT_Warming_kitchen">#REF!</definedName>
    <definedName name="HEIGHT_Wash_hangar_2">#REF!</definedName>
    <definedName name="HEIGHT_Watebar_outside_wall">#REF!</definedName>
    <definedName name="HEIGHT_water_bar">#REF!</definedName>
    <definedName name="HEIGHT_Water_Type_9ltr">#REF!</definedName>
    <definedName name="HEIGHT_WL_01_General_walls">#REF!</definedName>
    <definedName name="HEIGHT_WL_01_Upstand">#REF!</definedName>
    <definedName name="HEIGHT_WL_02_Columns_and_Corners">#REF!</definedName>
    <definedName name="HEIGHT_WL_03_Bollards___100dia">#REF!</definedName>
    <definedName name="HEIGHT_WL_03_Bollards___150dia">#REF!</definedName>
    <definedName name="HEIGHT_WL1___LED_Luminaire_beam_mounted___12W__246lm__IP66">#REF!</definedName>
    <definedName name="HEIGHT_Womens_toilet">#REF!</definedName>
    <definedName name="HEIGHT_Womens_toilet.F">#REF!</definedName>
    <definedName name="HEIGHT_WORKSHOP_GR_667">#REF!</definedName>
    <definedName name="HEIGHT_WW1">#REF!</definedName>
    <definedName name="HEL" localSheetId="26">#REF!</definedName>
    <definedName name="HEL">#REF!</definedName>
    <definedName name="hello">#REF!</definedName>
    <definedName name="Helper">#REF!</definedName>
    <definedName name="hf">#REF!</definedName>
    <definedName name="HFJ">#REF!</definedName>
    <definedName name="HH" localSheetId="42">#REF!</definedName>
    <definedName name="HH" localSheetId="29">#REF!</definedName>
    <definedName name="HH" localSheetId="39">#REF!</definedName>
    <definedName name="HH" localSheetId="36">#REF!</definedName>
    <definedName name="HH" localSheetId="35">#REF!</definedName>
    <definedName name="HH" localSheetId="34">#REF!</definedName>
    <definedName name="HH" localSheetId="40">#REF!</definedName>
    <definedName name="HH" localSheetId="37">#REF!</definedName>
    <definedName name="HH" localSheetId="41">#REF!</definedName>
    <definedName name="HH" localSheetId="38">#REF!</definedName>
    <definedName name="HH" localSheetId="56">#REF!</definedName>
    <definedName name="HH" localSheetId="32">#REF!</definedName>
    <definedName name="HH" localSheetId="45">#REF!</definedName>
    <definedName name="HH">#REF!</definedName>
    <definedName name="hhh">#REF!</definedName>
    <definedName name="hhhh" localSheetId="42">#REF!</definedName>
    <definedName name="hhhh" localSheetId="29">#REF!</definedName>
    <definedName name="hhhh" localSheetId="39">#REF!</definedName>
    <definedName name="hhhh" localSheetId="36">#REF!</definedName>
    <definedName name="hhhh" localSheetId="35">#REF!</definedName>
    <definedName name="hhhh" localSheetId="34">#REF!</definedName>
    <definedName name="hhhh" localSheetId="40">#REF!</definedName>
    <definedName name="hhhh" localSheetId="37">#REF!</definedName>
    <definedName name="hhhh" localSheetId="41">#REF!</definedName>
    <definedName name="hhhh" localSheetId="38">#REF!</definedName>
    <definedName name="hhhh" localSheetId="56">#REF!</definedName>
    <definedName name="hhhh" localSheetId="32">#REF!</definedName>
    <definedName name="hhhh" localSheetId="45">#REF!</definedName>
    <definedName name="hhhh">#REF!</definedName>
    <definedName name="hhth">#REF!</definedName>
    <definedName name="HI.B" localSheetId="26">#REF!</definedName>
    <definedName name="HI.B">#REF!</definedName>
    <definedName name="HiddenRows" hidden="1">#REF!</definedName>
    <definedName name="Hire">#REF!</definedName>
    <definedName name="hjsgbfjhlsa" hidden="1">OR(#REF!=22,#REF!=24,#REF!=26,#REF!=27,#REF!=28,#REF!=29,#REF!=31,#REF!=32,#REF!=98)</definedName>
    <definedName name="hllk">#REF!</definedName>
    <definedName name="HOF" localSheetId="26">#REF!</definedName>
    <definedName name="HOF">#REF!</definedName>
    <definedName name="HOFN" localSheetId="26">#REF!</definedName>
    <definedName name="HOFN">#REF!</definedName>
    <definedName name="HOME">#REF!</definedName>
    <definedName name="hor12w">#REF!</definedName>
    <definedName name="hor13w">#REF!</definedName>
    <definedName name="hor16w">#REF!</definedName>
    <definedName name="hor18w">#REF!</definedName>
    <definedName name="hor1w">#REF!</definedName>
    <definedName name="hor23w">#REF!</definedName>
    <definedName name="Hor2w">#REF!</definedName>
    <definedName name="hor8w">#REF!</definedName>
    <definedName name="hora15w">#REF!</definedName>
    <definedName name="hora17w">#REF!</definedName>
    <definedName name="hora21w">#REF!</definedName>
    <definedName name="hora27w">#REF!</definedName>
    <definedName name="horar11">#REF!</definedName>
    <definedName name="household" localSheetId="42">#REF!</definedName>
    <definedName name="household" localSheetId="29">#REF!</definedName>
    <definedName name="household" localSheetId="39">#REF!</definedName>
    <definedName name="household" localSheetId="36">#REF!</definedName>
    <definedName name="household" localSheetId="35">#REF!</definedName>
    <definedName name="household" localSheetId="34">#REF!</definedName>
    <definedName name="household" localSheetId="40">#REF!</definedName>
    <definedName name="household" localSheetId="37">#REF!</definedName>
    <definedName name="household" localSheetId="41">#REF!</definedName>
    <definedName name="household" localSheetId="38">#REF!</definedName>
    <definedName name="household" localSheetId="56">#REF!</definedName>
    <definedName name="household" localSheetId="32">#REF!</definedName>
    <definedName name="household" localSheetId="45">#REF!</definedName>
    <definedName name="household">#REF!</definedName>
    <definedName name="hr">#REF!</definedName>
    <definedName name="HRSRGS" localSheetId="39">City&amp;" "&amp;State</definedName>
    <definedName name="HRSRGS" localSheetId="36">[0]!City&amp;" "&amp;[0]!State</definedName>
    <definedName name="HRSRGS" localSheetId="34">City&amp;" "&amp;State</definedName>
    <definedName name="HRSRGS" localSheetId="40">City&amp;" "&amp;State</definedName>
    <definedName name="HRSRGS" localSheetId="37">[0]!City&amp;" "&amp;[0]!State</definedName>
    <definedName name="HRSRGS" localSheetId="41">City&amp;" "&amp;State</definedName>
    <definedName name="HRSRGS" localSheetId="38">[0]!City&amp;" "&amp;[0]!State</definedName>
    <definedName name="HRSRGS" localSheetId="32">City&amp;" "&amp;State</definedName>
    <definedName name="HRSRGS" localSheetId="13">City&amp;" "&amp;State</definedName>
    <definedName name="HRSRGS" localSheetId="27">City&amp;" "&amp;State</definedName>
    <definedName name="HRSRGS" localSheetId="25">City&amp;" "&amp;State</definedName>
    <definedName name="HRSRGS" localSheetId="24">City&amp;" "&amp;State</definedName>
    <definedName name="HRSRGS" localSheetId="26">City&amp;" "&amp;State</definedName>
    <definedName name="HRSRGS">City&amp;" "&amp;State</definedName>
    <definedName name="hsmererdf">#REF!</definedName>
    <definedName name="HTML_CodePage" hidden="1">1252</definedName>
    <definedName name="HTML_Control" localSheetId="42" hidden="1">{"'G.Ab'!$B$22:$E$22"}</definedName>
    <definedName name="HTML_Control" localSheetId="39" hidden="1">{"'G.Ab'!$B$22:$E$22"}</definedName>
    <definedName name="HTML_Control" localSheetId="36" hidden="1">{"'G.Ab'!$B$22:$E$22"}</definedName>
    <definedName name="HTML_Control" localSheetId="34" hidden="1">{"'G.Ab'!$B$22:$E$22"}</definedName>
    <definedName name="HTML_Control" localSheetId="40" hidden="1">{"'G.Ab'!$B$22:$E$22"}</definedName>
    <definedName name="HTML_Control" localSheetId="37" hidden="1">{"'G.Ab'!$B$22:$E$22"}</definedName>
    <definedName name="HTML_Control" localSheetId="41" hidden="1">{"'G.Ab'!$B$22:$E$22"}</definedName>
    <definedName name="HTML_Control" localSheetId="38" hidden="1">{"'G.Ab'!$B$22:$E$22"}</definedName>
    <definedName name="HTML_Control" localSheetId="32" hidden="1">{"'G.Ab'!$B$22:$E$22"}</definedName>
    <definedName name="HTML_Control" localSheetId="33" hidden="1">{"'G.Ab'!$B$22:$E$22"}</definedName>
    <definedName name="HTML_Control" localSheetId="45" hidden="1">{"'G.Ab'!$B$22:$E$22"}</definedName>
    <definedName name="HTML_Control" localSheetId="12" hidden="1">{"'G.Ab'!$B$22:$E$22"}</definedName>
    <definedName name="HTML_Control" localSheetId="28" hidden="1">{"'G.Ab'!$B$22:$E$22"}</definedName>
    <definedName name="HTML_Control" localSheetId="13" hidden="1">{"'G.Ab'!$B$22:$E$22"}</definedName>
    <definedName name="HTML_Control" localSheetId="27" hidden="1">{"'G.Ab'!$B$22:$E$22"}</definedName>
    <definedName name="HTML_Control" localSheetId="25" hidden="1">{"'G.Ab'!$B$22:$E$22"}</definedName>
    <definedName name="HTML_Control" localSheetId="24" hidden="1">{"'G.Ab'!$B$22:$E$22"}</definedName>
    <definedName name="HTML_Control" localSheetId="26" hidden="1">{"'G.Ab'!$B$22:$E$22"}</definedName>
    <definedName name="HTML_Control" hidden="1">{"'G.Ab'!$B$22:$E$22"}</definedName>
    <definedName name="HTML_Description" hidden="1">""</definedName>
    <definedName name="HTML_Email" hidden="1">""</definedName>
    <definedName name="HTML_Header" hidden="1">"G.Ab"</definedName>
    <definedName name="HTML_LastUpdate" hidden="1">"1/27/06"</definedName>
    <definedName name="HTML_LineAfter" hidden="1">FALSE</definedName>
    <definedName name="HTML_LineBefore" hidden="1">FALSE</definedName>
    <definedName name="HTML_Name" hidden="1">"Mansoor"</definedName>
    <definedName name="HTML_OBDlg2" hidden="1">TRUE</definedName>
    <definedName name="HTML_OBDlg4" hidden="1">TRUE</definedName>
    <definedName name="HTML_OS" hidden="1">0</definedName>
    <definedName name="HTML_PathFile" hidden="1">"C:\My Documents\MyHTML.htm"</definedName>
    <definedName name="HTML_Title" hidden="1">"Basti Faiz Abad &amp; Adj"</definedName>
    <definedName name="htwing">#REF!</definedName>
    <definedName name="I" localSheetId="42">#REF!</definedName>
    <definedName name="I" localSheetId="29">#REF!</definedName>
    <definedName name="I" localSheetId="39">#REF!</definedName>
    <definedName name="I" localSheetId="36">#REF!</definedName>
    <definedName name="I" localSheetId="35">#REF!</definedName>
    <definedName name="I" localSheetId="34">#REF!</definedName>
    <definedName name="I" localSheetId="40">#REF!</definedName>
    <definedName name="I" localSheetId="37">#REF!</definedName>
    <definedName name="I" localSheetId="41">#REF!</definedName>
    <definedName name="I" localSheetId="38">#REF!</definedName>
    <definedName name="I" localSheetId="56">#REF!</definedName>
    <definedName name="I" localSheetId="32">#REF!</definedName>
    <definedName name="I" localSheetId="45">#REF!</definedName>
    <definedName name="I">#REF!</definedName>
    <definedName name="I.1.03">#REF!</definedName>
    <definedName name="I.1.11">#REF!</definedName>
    <definedName name="I.SC20" localSheetId="26">#REF!</definedName>
    <definedName name="I.SC20">#REF!</definedName>
    <definedName name="I.SC75" localSheetId="26">#REF!</definedName>
    <definedName name="I.SC75">#REF!</definedName>
    <definedName name="IA.1.04">#REF!</definedName>
    <definedName name="IB.1.04">#REF!</definedName>
    <definedName name="IC.1.04">#REF!</definedName>
    <definedName name="ID.1.04">#REF!</definedName>
    <definedName name="idpvol">#REF!</definedName>
    <definedName name="IE.1.04">#REF!</definedName>
    <definedName name="IELWSALES">#REF!</definedName>
    <definedName name="IELYSALES">#REF!</definedName>
    <definedName name="IEPLANSALES">#REF!</definedName>
    <definedName name="IESP">#REF!</definedName>
    <definedName name="II.1.03">#REF!</definedName>
    <definedName name="II.1.11">#REF!</definedName>
    <definedName name="IIA.1.04">#REF!</definedName>
    <definedName name="IIB.1.04">#REF!</definedName>
    <definedName name="iii">#REF!</definedName>
    <definedName name="III.1.03">#REF!</definedName>
    <definedName name="III.1.04">#REF!</definedName>
    <definedName name="IIII">#REF!</definedName>
    <definedName name="ijaz">#REF!</definedName>
    <definedName name="imported">#REF!</definedName>
    <definedName name="IndexFuel">#REF!</definedName>
    <definedName name="IndexMatr">#REF!</definedName>
    <definedName name="IndexMP">#REF!</definedName>
    <definedName name="Inflation">#REF!</definedName>
    <definedName name="INFO" localSheetId="42">#REF!</definedName>
    <definedName name="INFO" localSheetId="29">#REF!</definedName>
    <definedName name="INFO" localSheetId="39">#REF!</definedName>
    <definedName name="INFO" localSheetId="36">#REF!</definedName>
    <definedName name="INFO" localSheetId="35">#REF!</definedName>
    <definedName name="INFO" localSheetId="34">#REF!</definedName>
    <definedName name="INFO" localSheetId="40">#REF!</definedName>
    <definedName name="INFO" localSheetId="37">#REF!</definedName>
    <definedName name="INFO" localSheetId="41">#REF!</definedName>
    <definedName name="INFO" localSheetId="38">#REF!</definedName>
    <definedName name="INFO" localSheetId="56">#REF!</definedName>
    <definedName name="INFO" localSheetId="32">#REF!</definedName>
    <definedName name="INFO" localSheetId="45">#REF!</definedName>
    <definedName name="INFO">#REF!</definedName>
    <definedName name="InletsOutlets">#REF!</definedName>
    <definedName name="InputData">#REF!,#REF!,#REF!,#REF!,#REF!,#REF!,#REF!</definedName>
    <definedName name="inputs">#REF!</definedName>
    <definedName name="Install_Charges">0.02</definedName>
    <definedName name="Install_Material">0.01</definedName>
    <definedName name="Int">#REF!</definedName>
    <definedName name="INTERCHANGE">#REF!</definedName>
    <definedName name="Interest">#REF!</definedName>
    <definedName name="InterestAppraised">#REF!</definedName>
    <definedName name="Interior">#REF!</definedName>
    <definedName name="INTERNAL__DOORS">#REF!</definedName>
    <definedName name="INTERNAL__WALLS__AND__PARTITIONS">#REF!</definedName>
    <definedName name="IntFreeCred">#REF!</definedName>
    <definedName name="Investitionsumfang">#REF!</definedName>
    <definedName name="Invoice_No.">#REF!</definedName>
    <definedName name="INVOICE11">#REF!</definedName>
    <definedName name="INVOICE2" hidden="1">#REF!</definedName>
    <definedName name="inw_2017">#REF!</definedName>
    <definedName name="inws_2017">#REF!</definedName>
    <definedName name="IO">#REF!</definedName>
    <definedName name="IPCs">#REF!</definedName>
    <definedName name="IRFAN" hidden="1">#REF!</definedName>
    <definedName name="isolator">#REF!</definedName>
    <definedName name="Issu_Date">#N/A</definedName>
    <definedName name="ISSUE">#REF!</definedName>
    <definedName name="ITE">#REF!,#REF!</definedName>
    <definedName name="Item">#REF!</definedName>
    <definedName name="Item_Range">#REF!</definedName>
    <definedName name="ITEMCODE">#REF!</definedName>
    <definedName name="items">#REF!</definedName>
    <definedName name="ITMS">#REF!</definedName>
    <definedName name="IV.1.03">#REF!</definedName>
    <definedName name="IV.1.04">#REF!</definedName>
    <definedName name="iws">#REF!</definedName>
    <definedName name="iws_2017">#REF!</definedName>
    <definedName name="j" localSheetId="42" hidden="1">#REF!</definedName>
    <definedName name="j" localSheetId="29">#REF!</definedName>
    <definedName name="j" localSheetId="39" hidden="1">#REF!</definedName>
    <definedName name="j" localSheetId="36" hidden="1">#REF!</definedName>
    <definedName name="j" localSheetId="35" hidden="1">#REF!</definedName>
    <definedName name="j" localSheetId="34" hidden="1">#REF!</definedName>
    <definedName name="j" localSheetId="40" hidden="1">#REF!</definedName>
    <definedName name="j" localSheetId="37" hidden="1">#REF!</definedName>
    <definedName name="j" localSheetId="41" hidden="1">#REF!</definedName>
    <definedName name="j" localSheetId="38" hidden="1">#REF!</definedName>
    <definedName name="j" localSheetId="56">#REF!</definedName>
    <definedName name="j" localSheetId="32">#REF!</definedName>
    <definedName name="j" localSheetId="45" hidden="1">#REF!</definedName>
    <definedName name="j">#REF!</definedName>
    <definedName name="jahmasd">#REF!</definedName>
    <definedName name="javd" localSheetId="42">#REF!</definedName>
    <definedName name="javd" localSheetId="29">#REF!</definedName>
    <definedName name="javd" localSheetId="39">#REF!</definedName>
    <definedName name="javd" localSheetId="36">#REF!</definedName>
    <definedName name="javd" localSheetId="35">#REF!</definedName>
    <definedName name="javd" localSheetId="34">#REF!</definedName>
    <definedName name="javd" localSheetId="40">#REF!</definedName>
    <definedName name="javd" localSheetId="37">#REF!</definedName>
    <definedName name="javd" localSheetId="41">#REF!</definedName>
    <definedName name="javd" localSheetId="38">#REF!</definedName>
    <definedName name="javd" localSheetId="56">#REF!</definedName>
    <definedName name="javd" localSheetId="32">#REF!</definedName>
    <definedName name="javd" localSheetId="45">#REF!</definedName>
    <definedName name="javd">#REF!</definedName>
    <definedName name="jbc">#REF!</definedName>
    <definedName name="jen">#REF!</definedName>
    <definedName name="jh">#REF!</definedName>
    <definedName name="jhajj">#REF!</definedName>
    <definedName name="jj">#REF!</definedName>
    <definedName name="jjj">#REF!</definedName>
    <definedName name="jjjj">#REF!</definedName>
    <definedName name="jjjjg">#REF!</definedName>
    <definedName name="jkasdhfjkh">#REF!</definedName>
    <definedName name="jkdfklasjfljk">#N/A</definedName>
    <definedName name="jkjkjkjk" localSheetId="42">#REF!</definedName>
    <definedName name="jkjkjkjk" localSheetId="29">#REF!</definedName>
    <definedName name="jkjkjkjk" localSheetId="39">#REF!</definedName>
    <definedName name="jkjkjkjk" localSheetId="36">#REF!</definedName>
    <definedName name="jkjkjkjk" localSheetId="35">#REF!</definedName>
    <definedName name="jkjkjkjk" localSheetId="34">#REF!</definedName>
    <definedName name="jkjkjkjk" localSheetId="40">#REF!</definedName>
    <definedName name="jkjkjkjk" localSheetId="37">#REF!</definedName>
    <definedName name="jkjkjkjk" localSheetId="41">#REF!</definedName>
    <definedName name="jkjkjkjk" localSheetId="38">#REF!</definedName>
    <definedName name="jkjkjkjk" localSheetId="56">#REF!</definedName>
    <definedName name="jkjkjkjk" localSheetId="32">#REF!</definedName>
    <definedName name="jkjkjkjk" localSheetId="45">#REF!</definedName>
    <definedName name="jkjkjkjk">#REF!</definedName>
    <definedName name="jkl">#REF!</definedName>
    <definedName name="jlt">#REF!</definedName>
    <definedName name="job.no" hidden="1">#REF!</definedName>
    <definedName name="jon">#REF!</definedName>
    <definedName name="JULIET" hidden="1">#REF!</definedName>
    <definedName name="JWPM" localSheetId="26">#REF!</definedName>
    <definedName name="JWPM">#REF!</definedName>
    <definedName name="k">#REF!</definedName>
    <definedName name="Kama">#REF!</definedName>
    <definedName name="kaprale">#REF!</definedName>
    <definedName name="KARAL">#REF!</definedName>
    <definedName name="Kariint">#REF!</definedName>
    <definedName name="Karthik">#REF!</definedName>
    <definedName name="kas">#REF!</definedName>
    <definedName name="Katsayi08">#REF!</definedName>
    <definedName name="KGMA">#REF!</definedName>
    <definedName name="KGOH">#REF!</definedName>
    <definedName name="KGOT">#REF!</definedName>
    <definedName name="KGPR">#REF!</definedName>
    <definedName name="khan">#REF!</definedName>
    <definedName name="KHUNNA">#REF!</definedName>
    <definedName name="Khurra">#REF!</definedName>
    <definedName name="kj" hidden="1">#REF!</definedName>
    <definedName name="kjn">#REF!</definedName>
    <definedName name="KK" localSheetId="42">#REF!</definedName>
    <definedName name="KK" localSheetId="29">#REF!</definedName>
    <definedName name="KK" localSheetId="39">#REF!</definedName>
    <definedName name="KK" localSheetId="36">#REF!</definedName>
    <definedName name="KK" localSheetId="35">#REF!</definedName>
    <definedName name="KK" localSheetId="34">#REF!</definedName>
    <definedName name="KK" localSheetId="40">#REF!</definedName>
    <definedName name="KK" localSheetId="37">#REF!</definedName>
    <definedName name="KK" localSheetId="41">#REF!</definedName>
    <definedName name="KK" localSheetId="38">#REF!</definedName>
    <definedName name="KK" localSheetId="56">#REF!</definedName>
    <definedName name="KK" localSheetId="32">#REF!</definedName>
    <definedName name="KK" localSheetId="45">#REF!</definedName>
    <definedName name="KK">#REF!</definedName>
    <definedName name="kkjjkkj" localSheetId="42">[42]URA!#REF!</definedName>
    <definedName name="kkjjkkj" localSheetId="29">#REF!</definedName>
    <definedName name="kkjjkkj" localSheetId="39">[42]URA!#REF!</definedName>
    <definedName name="kkjjkkj" localSheetId="36">[42]URA!#REF!</definedName>
    <definedName name="kkjjkkj" localSheetId="35">[42]URA!#REF!</definedName>
    <definedName name="kkjjkkj" localSheetId="34">[42]URA!#REF!</definedName>
    <definedName name="kkjjkkj" localSheetId="40">[42]URA!#REF!</definedName>
    <definedName name="kkjjkkj" localSheetId="37">[42]URA!#REF!</definedName>
    <definedName name="kkjjkkj" localSheetId="41">[42]URA!#REF!</definedName>
    <definedName name="kkjjkkj" localSheetId="38">[42]URA!#REF!</definedName>
    <definedName name="kkjjkkj" localSheetId="56">#REF!</definedName>
    <definedName name="kkjjkkj" localSheetId="32">#REF!</definedName>
    <definedName name="kkjjkkj" localSheetId="45">[42]URA!#REF!</definedName>
    <definedName name="kkjjkkj">#REF!</definedName>
    <definedName name="kkk">#REF!</definedName>
    <definedName name="kkkk" localSheetId="42">#REF!</definedName>
    <definedName name="kkkk" localSheetId="29">#REF!</definedName>
    <definedName name="kkkk" localSheetId="39">#REF!</definedName>
    <definedName name="kkkk" localSheetId="36">#REF!</definedName>
    <definedName name="kkkk" localSheetId="35">#REF!</definedName>
    <definedName name="kkkk" localSheetId="34">#REF!</definedName>
    <definedName name="kkkk" localSheetId="40">#REF!</definedName>
    <definedName name="kkkk" localSheetId="37">#REF!</definedName>
    <definedName name="kkkk" localSheetId="41">#REF!</definedName>
    <definedName name="kkkk" localSheetId="38">#REF!</definedName>
    <definedName name="kkkk" localSheetId="56">#REF!</definedName>
    <definedName name="kkkk" localSheetId="32">#REF!</definedName>
    <definedName name="kkkk" localSheetId="45">#REF!</definedName>
    <definedName name="kkkk">#REF!</definedName>
    <definedName name="KKKKK">#REF!</definedName>
    <definedName name="kkkkkkkk">#REF!</definedName>
    <definedName name="kkkkkkkkkk">#REF!</definedName>
    <definedName name="KKKKKKKKKKK">#N/A</definedName>
    <definedName name="kl">#REF!,#REF!</definedName>
    <definedName name="klajsdhf">#REF!</definedName>
    <definedName name="koil">#REF!</definedName>
    <definedName name="ksb" localSheetId="10">#REF!</definedName>
    <definedName name="ksb" localSheetId="11">#REF!</definedName>
    <definedName name="ksb" localSheetId="12">#REF!</definedName>
    <definedName name="ksb" localSheetId="13">#REF!</definedName>
    <definedName name="ksb" localSheetId="9">#REF!</definedName>
    <definedName name="ksb" localSheetId="7">#REF!</definedName>
    <definedName name="ksb" localSheetId="24">#REF!</definedName>
    <definedName name="ksb" localSheetId="23">#REF!</definedName>
    <definedName name="ksb" localSheetId="15">#REF!</definedName>
    <definedName name="ksb" localSheetId="14">#REF!</definedName>
    <definedName name="ksb">#REF!</definedName>
    <definedName name="KSBksa" localSheetId="10">#REF!</definedName>
    <definedName name="KSBksa" localSheetId="11">#REF!</definedName>
    <definedName name="KSBksa" localSheetId="12">#REF!</definedName>
    <definedName name="KSBksa" localSheetId="13">#REF!</definedName>
    <definedName name="KSBksa" localSheetId="9">#REF!</definedName>
    <definedName name="KSBksa" localSheetId="7">#REF!</definedName>
    <definedName name="KSBksa" localSheetId="24">#REF!</definedName>
    <definedName name="KSBksa" localSheetId="23">#REF!</definedName>
    <definedName name="KSBksa" localSheetId="15">#REF!</definedName>
    <definedName name="KSBksa" localSheetId="14">#REF!</definedName>
    <definedName name="KSBksa">#REF!</definedName>
    <definedName name="KurFarki">#REF!</definedName>
    <definedName name="L" localSheetId="42">#REF!</definedName>
    <definedName name="L" localSheetId="29">#REF!</definedName>
    <definedName name="L" localSheetId="39">#REF!</definedName>
    <definedName name="L" localSheetId="36">#REF!</definedName>
    <definedName name="L" localSheetId="35">#REF!</definedName>
    <definedName name="L" localSheetId="34">#REF!</definedName>
    <definedName name="L" localSheetId="40">#REF!</definedName>
    <definedName name="L" localSheetId="37">#REF!</definedName>
    <definedName name="L" localSheetId="41">#REF!</definedName>
    <definedName name="L" localSheetId="38">#REF!</definedName>
    <definedName name="L" localSheetId="56">#REF!</definedName>
    <definedName name="L" localSheetId="32">#REF!</definedName>
    <definedName name="L" localSheetId="45">#REF!</definedName>
    <definedName name="L">#REF!</definedName>
    <definedName name="L.GRA" localSheetId="26">#REF!</definedName>
    <definedName name="L.GRA">#REF!</definedName>
    <definedName name="L.Y" localSheetId="26">#REF!</definedName>
    <definedName name="L.Y">#REF!</definedName>
    <definedName name="L_1">#REF!</definedName>
    <definedName name="L_10">#REF!</definedName>
    <definedName name="L_11">#REF!</definedName>
    <definedName name="L_12">#REF!</definedName>
    <definedName name="L_13">#REF!</definedName>
    <definedName name="L_14">#REF!</definedName>
    <definedName name="L_15">#REF!</definedName>
    <definedName name="L_16" localSheetId="33">#REF!</definedName>
    <definedName name="L_16">'[43]B-RATE'!$D$42</definedName>
    <definedName name="L_2">#REF!</definedName>
    <definedName name="L_3">#REF!</definedName>
    <definedName name="L_4">#REF!</definedName>
    <definedName name="L_5">#REF!</definedName>
    <definedName name="L_6">#REF!</definedName>
    <definedName name="L_7">#REF!</definedName>
    <definedName name="L_8">#REF!</definedName>
    <definedName name="L_9">#REF!</definedName>
    <definedName name="L11.2a" localSheetId="26">#REF!</definedName>
    <definedName name="L11.2a">#REF!</definedName>
    <definedName name="L11.2B" localSheetId="26">#REF!</definedName>
    <definedName name="L11.2B">#REF!</definedName>
    <definedName name="l14.2b" localSheetId="26">#REF!</definedName>
    <definedName name="l14.2b">#REF!</definedName>
    <definedName name="L15.3" localSheetId="26">#REF!</definedName>
    <definedName name="L15.3">#REF!</definedName>
    <definedName name="L15.4" localSheetId="26">#REF!</definedName>
    <definedName name="L15.4">#REF!</definedName>
    <definedName name="L3.21B" localSheetId="26">#REF!</definedName>
    <definedName name="L3.21B">#REF!</definedName>
    <definedName name="L4.12A" localSheetId="26">#REF!</definedName>
    <definedName name="L4.12A">#REF!</definedName>
    <definedName name="L5.13A" localSheetId="26">#REF!</definedName>
    <definedName name="L5.13A">#REF!</definedName>
    <definedName name="L5.2A" localSheetId="26">#REF!</definedName>
    <definedName name="L5.2A">#REF!</definedName>
    <definedName name="L5.43A" localSheetId="26">#REF!</definedName>
    <definedName name="L5.43A">#REF!</definedName>
    <definedName name="L5.43B" localSheetId="26">#REF!</definedName>
    <definedName name="L5.43B">#REF!</definedName>
    <definedName name="L5.43C" localSheetId="26">#REF!</definedName>
    <definedName name="L5.43C">#REF!</definedName>
    <definedName name="L5.43D" localSheetId="26">#REF!</definedName>
    <definedName name="L5.43D">#REF!</definedName>
    <definedName name="L5.43E" localSheetId="26">#REF!</definedName>
    <definedName name="L5.43E">#REF!</definedName>
    <definedName name="L5.43F" localSheetId="26">#REF!</definedName>
    <definedName name="L5.43F">#REF!</definedName>
    <definedName name="L5.43G" localSheetId="26">#REF!</definedName>
    <definedName name="L5.43G">#REF!</definedName>
    <definedName name="L5.5A">#REF!</definedName>
    <definedName name="L6.6A">#REF!</definedName>
    <definedName name="Lab">#N/A</definedName>
    <definedName name="labfuel">#REF!</definedName>
    <definedName name="Labr" localSheetId="26">#REF!</definedName>
    <definedName name="Labr">#REF!</definedName>
    <definedName name="Lajbook">#REF!</definedName>
    <definedName name="LB18_" localSheetId="26">#REF!</definedName>
    <definedName name="LB18_">#REF!</definedName>
    <definedName name="LBA">#REF!</definedName>
    <definedName name="LBB">#REF!</definedName>
    <definedName name="lbd">#REF!</definedName>
    <definedName name="lbh">#REF!</definedName>
    <definedName name="lbst">#REF!</definedName>
    <definedName name="LC">10</definedName>
    <definedName name="Lcant">#REF!</definedName>
    <definedName name="lcarp">#REF!</definedName>
    <definedName name="LeanConcrete">#REF!</definedName>
    <definedName name="Length" localSheetId="26">#REF!</definedName>
    <definedName name="Length">#REF!</definedName>
    <definedName name="LENGTH_100_x_50mm_cable_tray_drop_from_roof_level__external_bend__Internal_bend">#REF!</definedName>
    <definedName name="LENGTH_1000mm_dia._GRP">#REF!</definedName>
    <definedName name="LENGTH_1000mm_high_blockwork">#REF!</definedName>
    <definedName name="LENGTH_100A_TPN_Isolator">#REF!</definedName>
    <definedName name="LENGTH_100d_Overflow_and_Drain_Pipe">#REF!</definedName>
    <definedName name="LENGTH_100mm_thk_blinding">#REF!</definedName>
    <definedName name="LENGTH_100x50mm_EEP_Covered_cable_tray">#REF!</definedName>
    <definedName name="LENGTH_100x50mm_horizontal_bend">#REF!</definedName>
    <definedName name="LENGTH_100x50mm_Tee">#REF!</definedName>
    <definedName name="LENGTH_101.10_Solid_floors____mm_thick">#REF!</definedName>
    <definedName name="LENGTH_101.25_Steps____mm_deep_treads____mm_high_risers">#REF!</definedName>
    <definedName name="LENGTH_102.10_Solid_Slabs___200mm_thick_____m_high_with_formwork">#REF!</definedName>
    <definedName name="LENGTH_102.11_Hollow_core__Slabs___265mm_thick_____m_high_with_formwork___Copy">#REF!</definedName>
    <definedName name="LENGTH_103.16_Concrete_Parapet_walls___200mm_wide___1_600mm_high">#REF!</definedName>
    <definedName name="LENGTH_103.17_Concrete_Parapet_walls___200mm_wide___600mm_high">#REF!</definedName>
    <definedName name="LENGTH_103.18_Concrete_Parapet_walls___200mm_wide___500mm_high">#REF!</definedName>
    <definedName name="LENGTH_103.19_Concrete_Parapet_walls___200mm_wide___450mm_high">#REF!</definedName>
    <definedName name="LENGTH_103.50_2200_x_1200mm_Aluminium_window__WN_02_">#REF!</definedName>
    <definedName name="LENGTH_103.50_4000_x_1000mm_Aluminium_window__WN_05_">#REF!</definedName>
    <definedName name="LENGTH_103.50_4000_x_800mm_aluminium_window__WN_06_">#REF!</definedName>
    <definedName name="LENGTH_103.60_850_x_300mm_aluminium_louvre">#REF!</definedName>
    <definedName name="LENGTH_105.40_1000_x_2000mm_Solid_Timber_Door__WD_01_">#REF!</definedName>
    <definedName name="LENGTH_105.40_1000_x_2200mm_Galvanised_Steel_Door__MD_03_">#REF!</definedName>
    <definedName name="LENGTH_105.40_1000_x_2200mm_Galvanised_Steel_with_core_filled_Door__MD_01_">#REF!</definedName>
    <definedName name="LENGTH_105.40_1000_x_2200mm_Solid_Timber_Door__WD_01___WIDER_">#REF!</definedName>
    <definedName name="LENGTH_105.40_1100_x_2200mm_Galvanised_steel_with_Fire_insulation_core__MD_03_">#REF!</definedName>
    <definedName name="LENGTH_105.40_1400_x_2200mm_Galvanised_steel_2_unequal_leaf__MD_04_">#REF!</definedName>
    <definedName name="LENGTH_105.40_1400_x_2200mm_Galvanised_Steel_Door__MD_04_">#REF!</definedName>
    <definedName name="LENGTH_105.40_2000_x_3000mm_Solid_Timber_Door__WD_02_">#REF!</definedName>
    <definedName name="LENGTH_105.40_2100_x_2200mm_Galvanised_Steel_door__MD_04_">#REF!</definedName>
    <definedName name="LENGTH_105.40_2100_x_2200mm_Galvanised_steel_door_with_steel_frame">#REF!</definedName>
    <definedName name="LENGTH_105.40_800_x_2200mm_Galvanised_steel_with_fire_insulation_core__MD_03_">#REF!</definedName>
    <definedName name="LENGTH_1100mm_High_x_250mm_Thick_wall">#REF!</definedName>
    <definedName name="LENGTH_110d_Rain_water_pipe_at_under_ground">#REF!</definedName>
    <definedName name="LENGTH_110d_Rain_Water_Pipe_Below_Slab">#REF!</definedName>
    <definedName name="LENGTH_110d_Rain_Water_Pipe_drop_to_Low_Level__6500mm_">#REF!</definedName>
    <definedName name="LENGTH_110d_Rain_Water_Pipe_From_Above___Below_Slab__3650mm_">#REF!</definedName>
    <definedName name="LENGTH_110d_Rain_Water_Pipe_From_Above___Below_Slab__6520mm_">#REF!</definedName>
    <definedName name="LENGTH_110d_Soil_Pipe_Below_Slab">#REF!</definedName>
    <definedName name="LENGTH_110d_Waste_Pipe__Below_Slab">#REF!</definedName>
    <definedName name="LENGTH_110d_Waste_Pipe_From_Above__Below_Slab__3650mm_">#REF!</definedName>
    <definedName name="LENGTH_110d_Waste_Pipe_High_Level">#REF!</definedName>
    <definedName name="LENGTH_110d_Waste_Pipe_Provision_for_Multimedia_Sand_Filter_Back_Wash">#REF!</definedName>
    <definedName name="LENGTH_1200_x_600_Fresh_Air_Louvre_with_Sand_trap__PACU01____Roof_level">#REF!</definedName>
    <definedName name="LENGTH_1200_x_600_Fresh_Air_Louvre_with_Sand_trap__PACU02___Roof_level">#REF!</definedName>
    <definedName name="LENGTH_1300mm_high_upstand">#REF!</definedName>
    <definedName name="LENGTH_13A_Double_switched_socket_outlet">#REF!</definedName>
    <definedName name="LENGTH_13A_Single_switched_socket_outlet">#REF!</definedName>
    <definedName name="LENGTH_13A_Single_switched_socket_outlet__weather_proof_">#REF!</definedName>
    <definedName name="LENGTH_1440d_Potable_Polyethylene_Water_Tank">#REF!</definedName>
    <definedName name="LENGTH_150_to_100mm_reducer">#REF!</definedName>
    <definedName name="LENGTH_150x50mm_EEP_Covered_cable_tray">#REF!</definedName>
    <definedName name="LENGTH_150x50mm_Tee">#REF!</definedName>
    <definedName name="LENGTH_15mm_H_pie">#REF!</definedName>
    <definedName name="LENGTH_15mm_pipe">#REF!</definedName>
    <definedName name="LENGTH_1600mm_thk_base_slab">#REF!</definedName>
    <definedName name="LENGTH_160d__Waste_Pipe_Below_Slab">#REF!</definedName>
    <definedName name="LENGTH_160d_Rain_Water_Pipe_Under_Ground">#REF!</definedName>
    <definedName name="LENGTH_160d_Soil_Pipe_Below_Slab">#REF!</definedName>
    <definedName name="LENGTH_160d_Soil_Pipe_Under_Ground">#REF!</definedName>
    <definedName name="LENGTH_160d_Waste_Pipe_Below_Slab">#REF!</definedName>
    <definedName name="LENGTH_2_layers_x_200mm_diam_pipe_sleeves">#REF!</definedName>
    <definedName name="LENGTH_20_diameter__CFP">#REF!</definedName>
    <definedName name="LENGTH_200mm_thick_cantilever_slab">#REF!</definedName>
    <definedName name="LENGTH_200mm_Toe_wall">#REF!</definedName>
    <definedName name="LENGTH_200mm_Toe_wall__around_ramp_">#REF!</definedName>
    <definedName name="LENGTH_20A__SP_Isolater_for_AC">#REF!</definedName>
    <definedName name="LENGTH_20A_Double_pole_switched_with_Neon_indicator">#REF!</definedName>
    <definedName name="LENGTH_20A_TPN_Isolator">#REF!</definedName>
    <definedName name="LENGTH_20d_Boosted_Cold_Water__Low_Level">#REF!</definedName>
    <definedName name="LENGTH_20d_Tank_Filling_Line_From_Below__3850mm_">#REF!</definedName>
    <definedName name="LENGTH_20d_Tank_Filling_Line_Low_Level">#REF!</definedName>
    <definedName name="LENGTH_20mm_H_pipe">#REF!</definedName>
    <definedName name="LENGTH_20mm_Isolation_Joint">#REF!</definedName>
    <definedName name="LENGTH_225_to_100mm_reducer">#REF!</definedName>
    <definedName name="LENGTH_225_to_150mm_reducer">#REF!</definedName>
    <definedName name="LENGTH_225x50mm_Cable_Tray">#REF!</definedName>
    <definedName name="LENGTH_225x50mm_Tee">#REF!</definedName>
    <definedName name="LENGTH_22KV_SWITCHGEAR_GR_651">#REF!</definedName>
    <definedName name="LENGTH_22KV_SWITCHGEAR_under_eqpt__GR_651">#REF!</definedName>
    <definedName name="LENGTH_22KV_SWITCHGEAR_under_walk__GR_651">#REF!</definedName>
    <definedName name="LENGTH_25_diameter_CFP">#REF!</definedName>
    <definedName name="LENGTH_250mm_Thick_slab___pump">#REF!</definedName>
    <definedName name="LENGTH_25mm_Pipe">#REF!</definedName>
    <definedName name="LENGTH_25x3mm_Copper_Tape">#REF!</definedName>
    <definedName name="LENGTH_300_to_100mm_reducer">#REF!</definedName>
    <definedName name="LENGTH_300_to_225mm_reducer">#REF!</definedName>
    <definedName name="LENGTH_300_x_300mm_electrical_cut_out">#REF!</definedName>
    <definedName name="LENGTH_300mm_Thick_surface_bed___section_3">#REF!</definedName>
    <definedName name="LENGTH_300mm_thk_base_slab">#REF!</definedName>
    <definedName name="LENGTH_300mm_thk_Susp._slab">#REF!</definedName>
    <definedName name="LENGTH_300x50mm_Cable_Tray">#REF!</definedName>
    <definedName name="LENGTH_300x50mm_horizontal_bend">#REF!</definedName>
    <definedName name="LENGTH_300x50mm_Tee">#REF!</definedName>
    <definedName name="LENGTH_32A_TPN_Isolator">#REF!</definedName>
    <definedName name="LENGTH_32d_Condensate_Drain_Pipe_Below_Slab">#REF!</definedName>
    <definedName name="LENGTH_32d_Condensate_Drain_Pipe_High_level">#REF!</definedName>
    <definedName name="LENGTH_32mm_IV">#REF!</definedName>
    <definedName name="LENGTH_40d_Boosted_Cold_Water_Supply">#REF!</definedName>
    <definedName name="LENGTH_40d_boosted_Cold_wAter_supply_To_Below">#REF!</definedName>
    <definedName name="LENGTH_40d_Condensate_Drain_Pipe_To_Below__350mm_">#REF!</definedName>
    <definedName name="LENGTH_40d_Gravty_Bypass_Line">#REF!</definedName>
    <definedName name="LENGTH_40d_Waste_Pipe_Below_Slab">#REF!</definedName>
    <definedName name="LENGTH_4mm_thk_below_ground_waterproofing">#REF!</definedName>
    <definedName name="LENGTH_4mm_thk_roof_covering_system">#REF!</definedName>
    <definedName name="LENGTH_500mm_thk_base_slab">#REF!</definedName>
    <definedName name="LENGTH_50d_Vent_Pipe__3850mm_">#REF!</definedName>
    <definedName name="LENGTH_50d_Vent_Pipe_High_Level">#REF!</definedName>
    <definedName name="LENGTH_50d_Vent_Pipe_To_Above__3300mm_">#REF!</definedName>
    <definedName name="LENGTH_50d_Waste_Pipe_Below_Slab">#REF!</definedName>
    <definedName name="LENGTH_55_LBS___Gas_Cylinder">#REF!</definedName>
    <definedName name="LENGTH_700mm_High_Blockwork">#REF!</definedName>
    <definedName name="LENGTH_75_Manhole_Vent_Pipe_To_Above___4250mm_">#REF!</definedName>
    <definedName name="LENGTH_75_Vent_Pipe_To_Above__3300mm_">#REF!</definedName>
    <definedName name="LENGTH_75_X_75mm_boxing_in__section_3_">#REF!</definedName>
    <definedName name="LENGTH_75d_Manhole_Vent_Pipe_Below_Slab">#REF!</definedName>
    <definedName name="LENGTH_75d_Manhole_Vent_Pipe_Below_Slab_To_Above__3850mm_">#REF!</definedName>
    <definedName name="LENGTH_75d_Manhole_Vent_Pipe_Under_Ground">#REF!</definedName>
    <definedName name="LENGTH_75d_Vent_Pipe">#REF!</definedName>
    <definedName name="LENGTH_75d_Vent_Pipe_Below_Slab">#REF!</definedName>
    <definedName name="LENGTH_75mm_thk_blinding">#REF!</definedName>
    <definedName name="LENGTH_77_LBS___Gas_Cylinder">#REF!</definedName>
    <definedName name="LENGTH_800mm_thk_base_slab">#REF!</definedName>
    <definedName name="LENGTH_800w_x_1200d_electrical_cable_trench">#REF!</definedName>
    <definedName name="LENGTH_80d_Over_Flow__Drain_Pipe_Connect_to_FD5">#REF!</definedName>
    <definedName name="LENGTH_80d_Waste_Pipe_Below_Slab">#REF!</definedName>
    <definedName name="LENGTH_80mm_Pipe">#REF!</definedName>
    <definedName name="LENGTH_8kvA_UPS_with_60min_battery_back_up">#REF!</definedName>
    <definedName name="LENGTH_900_x_50mm_EEP_Cable_tray_power">#REF!</definedName>
    <definedName name="LENGTH_900_x_50mm_Horizontal_bend">#REF!</definedName>
    <definedName name="LENGTH_AC_DC_GR_658">#REF!</definedName>
    <definedName name="LENGTH_ACCESS_CONTROL_PANEL__ACS_">#REF!</definedName>
    <definedName name="LENGTH_Access_drive_rear">#REF!</definedName>
    <definedName name="LENGTH_Access_drive_rear_F.1">#REF!</definedName>
    <definedName name="LENGTH_Access_for_Cleanout">#REF!</definedName>
    <definedName name="LENGTH_Access_tunnel">#REF!</definedName>
    <definedName name="LENGTH_ACCU_01__VIDU01_">#REF!</definedName>
    <definedName name="LENGTH_Acrylic_Emulsion_Paint___Dry_Areas">#REF!</definedName>
    <definedName name="LENGTH_ADDRESSABLE_COMBINATION_OF_RATE_OF_RISE_FIXED_TEMPERATURE_DETECTOR__CEILING_MOUNTED___R_F____">#REF!</definedName>
    <definedName name="LENGTH_ADDRESSABLE_MULTI_DETECTOR__HEAT___SMOKE_DETECTOR____S___R_">#REF!</definedName>
    <definedName name="LENGTH_ADDRESSABLE_PHOTOELECTRIC_SMOKE_DETECTOR__CEILING_MOUNTED____SP_">#REF!</definedName>
    <definedName name="LENGTH_ADDRESSABLE_SMOKE_DETECTOR_AT_CEILING_VOID___S_CV__">#REF!</definedName>
    <definedName name="LENGTH_ADDRESSABLE_SMOKE_DETECTOR_WITH_SOUNDER_BUILT_IN___SSB_">#REF!</definedName>
    <definedName name="LENGTH_AGV_depot">#REF!</definedName>
    <definedName name="LENGTH_Air_filter_chamber">#REF!</definedName>
    <definedName name="LENGTH_Air_intake_trench">#REF!</definedName>
    <definedName name="LENGTH_Air_Terminal">#REF!</definedName>
    <definedName name="LENGTH_AM_501">#REF!</definedName>
    <definedName name="LENGTH_AUDIO_WALL_PANEL_LOCAL_INPUT_">#REF!</definedName>
    <definedName name="LENGTH_AUX_1_GR_653">#REF!</definedName>
    <definedName name="LENGTH_AUX_2_GR_654">#REF!</definedName>
    <definedName name="LENGTH_AZAN_SATELLITE_DISH">#REF!</definedName>
    <definedName name="LENGTH_b10s1">#REF!</definedName>
    <definedName name="LENGTH_b20s2">#REF!</definedName>
    <definedName name="LENGTH_b30s2">#REF!</definedName>
    <definedName name="LENGTH_b50s3">#REF!</definedName>
    <definedName name="LENGTH_BASEMENT_BS_651">#REF!</definedName>
    <definedName name="LENGTH_BATH_ACCESSORY___Electric_Hand_Dryer___xlerator_xl_TR3">#REF!</definedName>
    <definedName name="LENGTH_BATTERY_GR_659">#REF!</definedName>
    <definedName name="LENGTH_Beam_B1_400X700_">#REF!</definedName>
    <definedName name="LENGTH_Beam_B2_300X700_">#REF!</definedName>
    <definedName name="LENGTH_Below_ground_horizontal">#REF!</definedName>
    <definedName name="LENGTH_Below_tunnel_horizontal">#REF!</definedName>
    <definedName name="LENGTH_Blinding">#REF!</definedName>
    <definedName name="LENGTH_Break">#REF!</definedName>
    <definedName name="LENGTH_Break.F">#REF!</definedName>
    <definedName name="LENGTH_Break_room">#REF!</definedName>
    <definedName name="LENGTH_Break_room.1">#REF!</definedName>
    <definedName name="LENGTH_Cabinet">#REF!</definedName>
    <definedName name="LENGTH_Cable_trench_slab_200mm_thk">#REF!</definedName>
    <definedName name="LENGTH_Cable_trench_wall_800mm_high">#REF!</definedName>
    <definedName name="LENGTH_CAN_211">#REF!</definedName>
    <definedName name="LENGTH_CBP__01">#REF!</definedName>
    <definedName name="LENGTH_CBP__02">#REF!</definedName>
    <definedName name="LENGTH_CBP__05">#REF!</definedName>
    <definedName name="LENGTH_CEILING_MOUNTED_SPEAKER_CH01">#REF!</definedName>
    <definedName name="LENGTH_Ceiling_Suspension_Depth_1030mm">#REF!</definedName>
    <definedName name="LENGTH_Ceiling_Suspension_Depth_1030mm_PH">#REF!</definedName>
    <definedName name="LENGTH_Ceiling_Suspension_Depth_1130mm">#REF!</definedName>
    <definedName name="LENGTH_Ceiling_Suspension_Depth_130mm">#REF!</definedName>
    <definedName name="LENGTH_Ceiling_Suspension_Depth_2360mm">#REF!</definedName>
    <definedName name="LENGTH_Ceiling_Suspension_Depth_2660mm">#REF!</definedName>
    <definedName name="LENGTH_Ceiling_Suspension_Depth_660mm">#REF!</definedName>
    <definedName name="LENGTH_Ceiling_Suspension_Depth_730mm">#REF!</definedName>
    <definedName name="LENGTH_Ceiling_Suspension_Depth_760mm">#REF!</definedName>
    <definedName name="LENGTH_Ceiling_Suspension_Depth_770mm">#REF!</definedName>
    <definedName name="LENGTH_CH1___Chandelier_light">#REF!</definedName>
    <definedName name="LENGTH_CL_01_Gypsum_Plaster_Board_Ceiling_1030mm_Suspension_5000mm_high___Copy">#REF!</definedName>
    <definedName name="LENGTH_CL_01_Gypsum_Plaster_Board_Ceiling_1130mm_Suspension_6900mm_high">#REF!</definedName>
    <definedName name="LENGTH_CL_01_Gypsum_Plaster_Board_Ceiling_130mm_Suspension_7900mm_high">#REF!</definedName>
    <definedName name="LENGTH_CL_01_Gypsum_Plaster_Board_Ceiling_2360mm_Suspension_5300mm_high">#REF!</definedName>
    <definedName name="LENGTH_CL_01_Gypsum_Plaster_Board_Ceiling_2660mm_Suspension_5000mm_high">#REF!</definedName>
    <definedName name="LENGTH_CL_01_Gypsum_Plaster_Board_Ceiling_660mm_Suspension__2500mm_high">#REF!</definedName>
    <definedName name="LENGTH_CL_01_Gypsum_Plaster_Board_Ceiling_730mm_Suspension_5300mm_high">#REF!</definedName>
    <definedName name="LENGTH_CL_01_Gypsum_Plaster_Board_Ceiling_760mm_Suspension__2400mm_high">#REF!</definedName>
    <definedName name="LENGTH_CL_01_Gypsum_Plaster_Board_Ceiling_770mm_Suspension_5230mm_high">#REF!</definedName>
    <definedName name="LENGTH_CL_02_Gypsum_Water_Resistant_Ceiling_760mm_Suspension__2400mm_high">#REF!</definedName>
    <definedName name="LENGTH_CL1___Flexible_Strrip_5m_LED_Luminaire__14.4W__1260lm__IP20">#REF!</definedName>
    <definedName name="LENGTH_CO2_6KG">#REF!</definedName>
    <definedName name="LENGTH_Comm">#REF!</definedName>
    <definedName name="LENGTH_COMMU.ROOM_GR_660">#REF!</definedName>
    <definedName name="LENGTH_Communication_room">#REF!</definedName>
    <definedName name="LENGTH_Control.1">#REF!</definedName>
    <definedName name="LENGTH_CONTROL_ROOM_GR_657">#REF!</definedName>
    <definedName name="LENGTH_Copper_Silver_Ionization_Sysytem">#REF!</definedName>
    <definedName name="LENGTH_Corridor">#REF!</definedName>
    <definedName name="LENGTH_Corridor.1">#REF!</definedName>
    <definedName name="LENGTH_Corridor.2">#REF!</definedName>
    <definedName name="LENGTH_Corridor.3">#REF!</definedName>
    <definedName name="LENGTH_Corridor.4">#REF!</definedName>
    <definedName name="LENGTH_CORRIDOR_GR_665">#REF!</definedName>
    <definedName name="LENGTH_CP01.1_Count">#REF!</definedName>
    <definedName name="LENGTH_CP01.1_Custom_Carpet_Tile">#REF!</definedName>
    <definedName name="LENGTH_CP01.2_Custom__Carpet_Tile">#REF!</definedName>
    <definedName name="LENGTH_CPO1.2_Count">#REF!</definedName>
    <definedName name="LENGTH_CR_EM_DC_BG__ACD01_">#REF!</definedName>
    <definedName name="LENGTH_CT___02">#REF!</definedName>
    <definedName name="LENGTH_Curtains">#REF!</definedName>
    <definedName name="LENGTH_DB__Board">#REF!</definedName>
    <definedName name="LENGTH_DC___Down_Conductor_Tape">#REF!</definedName>
    <definedName name="LENGTH_DC_DC__ACD04_">#REF!</definedName>
    <definedName name="LENGTH_DCP_4.5KG">#REF!</definedName>
    <definedName name="LENGTH_Delayed_Action_Float_valve">#REF!</definedName>
    <definedName name="LENGTH_DIGITAL_AUDIO_MIXER_WITH_EQUALIZER_AT_PRAYER_HALL">#REF!</definedName>
    <definedName name="LENGTH_DL1___Recessed_Flood_light_LED_Luminaire__18W__1890lm">#REF!</definedName>
    <definedName name="LENGTH_Domestic_Water_Pump_set">#REF!</definedName>
    <definedName name="LENGTH_DOOR_LIGHT__DL_">#REF!</definedName>
    <definedName name="LENGTH_dotted_line__circuit_line__">#REF!</definedName>
    <definedName name="LENGTH_DUAL_INPUT_MODULE__AIM2_">#REF!</definedName>
    <definedName name="LENGTH_Duct_from_SS_to_Trench">#REF!</definedName>
    <definedName name="LENGTH_DW08">#REF!</definedName>
    <definedName name="LENGTH_DW10">#REF!</definedName>
    <definedName name="LENGTH_E1___Suspended__Surface_mounted_LED_Emergency_Luminaire__8.2W__IP65_with_90min_battery">#REF!</definedName>
    <definedName name="LENGTH_E2___Recessed_ceilig_mounted_LED_emergency_luminaire__2_x_3w__IP20___With_self_contained_battery_for_90min_">#REF!</definedName>
    <definedName name="LENGTH_EAD_250Diameter___level_00__HRV01_">#REF!</definedName>
    <definedName name="LENGTH_EAD_250Diameter___level_00__HRV02_">#REF!</definedName>
    <definedName name="LENGTH_EAD_350x300___level_00__HRV01_">#REF!</definedName>
    <definedName name="LENGTH_Earth_Cable">#REF!</definedName>
    <definedName name="LENGTH_EB_IT_AC___Earth_bar_for_Telecoms__AC_">#REF!</definedName>
    <definedName name="LENGTH_EB_IT_DC___Earth_bar_for_Telecoms__DC_">#REF!</definedName>
    <definedName name="LENGTH_EB_LV___Earth_bar_for_low_voltage">#REF!</definedName>
    <definedName name="LENGTH_Elec">#REF!</definedName>
    <definedName name="LENGTH_Elec.1">#REF!</definedName>
    <definedName name="LENGTH_Elec.2">#REF!</definedName>
    <definedName name="LENGTH_Electrical">#REF!</definedName>
    <definedName name="LENGTH_Electrical.1">#REF!</definedName>
    <definedName name="LENGTH_Electrical.f">#REF!</definedName>
    <definedName name="LENGTH_Electrical_room">#REF!</definedName>
    <definedName name="LENGTH_Elev._equip">#REF!</definedName>
    <definedName name="LENGTH_EMERGENCY_PULL_CORD__EP_">#REF!</definedName>
    <definedName name="LENGTH_EP___01">#REF!</definedName>
    <definedName name="LENGTH_EP___02">#REF!</definedName>
    <definedName name="LENGTH_EP_01_S">#REF!</definedName>
    <definedName name="LENGTH_EP_02_S">#REF!</definedName>
    <definedName name="LENGTH_EP_IT_AC___Earth_pit_for_Telecoms__AC_">#REF!</definedName>
    <definedName name="LENGTH_EP_IT_DC___Earth_pit_for_Telecoms__DC_">#REF!</definedName>
    <definedName name="LENGTH_EP_LP___Earth_pit_for_lightning_protection">#REF!</definedName>
    <definedName name="LENGTH_EP_LV___Earth_pit_for_low_voltage">#REF!</definedName>
    <definedName name="LENGTH_Epoxy_Flooring___Light_Duty">#REF!</definedName>
    <definedName name="LENGTH_Epoxy_modeled_Base_Skirting">#REF!</definedName>
    <definedName name="LENGTH_Epoxy_paint_anti_fungus">#REF!</definedName>
    <definedName name="LENGTH_EWC_321">#REF!</definedName>
    <definedName name="LENGTH_EWC_401___2m_high">#REF!</definedName>
    <definedName name="LENGTH_EWC_401___7.45m_high">#REF!</definedName>
    <definedName name="LENGTH_EWC_401___9.55m_high">#REF!</definedName>
    <definedName name="LENGTH_EWC_401___minaret_15.9m_high">#REF!</definedName>
    <definedName name="LENGTH_EWL_201">#REF!</definedName>
    <definedName name="LENGTH_EWL_211___5m_high">#REF!</definedName>
    <definedName name="LENGTH_EWL_211_horizontal">#REF!</definedName>
    <definedName name="LENGTH_EWL_211_Vertical">#REF!</definedName>
    <definedName name="LENGTH_EX2___Suspended__wall_maounted___recessed_Emergency_LED_Exit_light___3.7W__IP41D__indicates_double_sided_exit_light_with_self_contained_90min_battery_">#REF!</definedName>
    <definedName name="LENGTH_Excation">#REF!</definedName>
    <definedName name="LENGTH_Exit_passageway">#REF!</definedName>
    <definedName name="LENGTH_Exit_passageway.1">#REF!</definedName>
    <definedName name="LENGTH_Exit_passageway.2">#REF!</definedName>
    <definedName name="LENGTH_Exit_passageway.F">#REF!</definedName>
    <definedName name="LENGTH_Exit_passageway_1">#REF!</definedName>
    <definedName name="LENGTH_Extra_Over_on_Ceilings">#REF!</definedName>
    <definedName name="LENGTH_FA_500x350___Roof_level__PACU01_">#REF!</definedName>
    <definedName name="LENGTH_FA_500x350___Roof_level__PACU02_">#REF!</definedName>
    <definedName name="LENGTH_Fair_faced_concrete">#REF!</definedName>
    <definedName name="LENGTH_False_Ceiling">#REF!</definedName>
    <definedName name="LENGTH_Fan_room">#REF!</definedName>
    <definedName name="LENGTH_Fan_room.2">#REF!</definedName>
    <definedName name="LENGTH_FAULT_SOLATOR_MODULE__IM_">#REF!</definedName>
    <definedName name="LENGTH_Female_toilet_shower.F">#REF!</definedName>
    <definedName name="LENGTH_Fencing">#REF!</definedName>
    <definedName name="LENGTH_FF_conc._w_epoxy_paint_anti_fungus">#REF!</definedName>
    <definedName name="LENGTH_Filters.RF">#REF!</definedName>
    <definedName name="LENGTH_FIRE_ALARM_CONTROL_PANEL__FACP_">#REF!</definedName>
    <definedName name="LENGTH_Fire_Blanket">#REF!</definedName>
    <definedName name="LENGTH_FIRE_FIGHTING_GR_656">#REF!</definedName>
    <definedName name="LENGTH_Fire_riser">#REF!</definedName>
    <definedName name="LENGTH_Fire_riser.F">#REF!</definedName>
    <definedName name="LENGTH_FIXED_BOX_TYPE_CAMERA___WALL_MOUNTED__WEATHER_PROOF__WITH_RECOGNITION___W_P">#REF!</definedName>
    <definedName name="LENGTH_FIXED_DOME_CAMERA___WALL_MOUNTED_DOME_TYPE_WITH_SINGLE_RJ45_CAT6A_OUTLET_WITH_IDENTIFICATION______">#REF!</definedName>
    <definedName name="LENGTH_FIXED_DOME_CAMERA___WALL_MOUNTED_DOME_TYPE_WITH_SINGLE_RJ45_CAT6A_OUTLET_WITH_RECOGNITION______">#REF!</definedName>
    <definedName name="LENGTH_FL_01_General_floor">#REF!</definedName>
    <definedName name="LENGTH_FL_01_Ramps">#REF!</definedName>
    <definedName name="LENGTH_FL_02_Traffic_islands___Raised_area">#REF!</definedName>
    <definedName name="LENGTH_FL_03__Kerbs_3">#REF!</definedName>
    <definedName name="LENGTH_FL_03_Raised_Kerbs">#REF!</definedName>
    <definedName name="LENGTH_FL_04_Wheel_stops">#REF!</definedName>
    <definedName name="LENGTH_FL_05_Bay_Numbers">#REF!</definedName>
    <definedName name="LENGTH_FL_05_Disable_signage">#REF!</definedName>
    <definedName name="LENGTH_FL_05_Left_turn_Arrow_616">#REF!</definedName>
    <definedName name="LENGTH_FL_05_Parking_line_100mm_thk">#REF!</definedName>
    <definedName name="LENGTH_FL_05_Parking_line_280mm_thk">#REF!</definedName>
    <definedName name="LENGTH_FL_05_Parking_line_390mm_thk">#REF!</definedName>
    <definedName name="LENGTH_FL_05_Parking_line_530mm_thk">#REF!</definedName>
    <definedName name="LENGTH_FL_05_Right_turn_Arrow_615">#REF!</definedName>
    <definedName name="LENGTH_FL_05_Straight_Arrow_614">#REF!</definedName>
    <definedName name="LENGTH_FL_05_Straight_Right_Arrow_617">#REF!</definedName>
    <definedName name="LENGTH_FL_06_Ped._Walkways">#REF!</definedName>
    <definedName name="LENGTH_Footing_F1_400mm_high">#REF!</definedName>
    <definedName name="LENGTH_GB1_300X750mm">#REF!</definedName>
    <definedName name="LENGTH_GB2_400X750mm">#REF!</definedName>
    <definedName name="LENGTH_GED_300x350___Roof_level__HRV_01_">#REF!</definedName>
    <definedName name="LENGTH_GED_300x350___Roof_level__HRV_01__F_B">#REF!</definedName>
    <definedName name="LENGTH_GED_Extract_Air_Duct_with_Goose_neck_and_bird_insect_wiremesh_screen__300x_350____Roof_level">#REF!</definedName>
    <definedName name="LENGTH_GENERATOR_1_GR_671">#REF!</definedName>
    <definedName name="LENGTH_GENERATOR_2_GR_672">#REF!</definedName>
    <definedName name="LENGTH_GIS_ROOM_GR_652">#REF!</definedName>
    <definedName name="LENGTH_GIS_ROOM_under_eqpt__GR_652">#REF!</definedName>
    <definedName name="LENGTH_GIS_ROOM_under_walkable__GR_652">#REF!</definedName>
    <definedName name="LENGTH_Grade_Slab_200mm_thk">#REF!</definedName>
    <definedName name="LENGTH_Ground_Beam_GB1_350X500_">#REF!</definedName>
    <definedName name="LENGTH_Ground_Beam_GB2_300X500_">#REF!</definedName>
    <definedName name="LENGTH_GUARD_ROOM_GR_666">#REF!</definedName>
    <definedName name="LENGTH_GUARD_WC_GR_669">#REF!</definedName>
    <definedName name="LENGTH_Gully_Trap">#REF!</definedName>
    <definedName name="LENGTH_Hangar_11">#REF!</definedName>
    <definedName name="LENGTH_Hangar_12">#REF!</definedName>
    <definedName name="LENGTH_HORN_SPEAKER_FOR_MOSQUE_ONLY">#REF!</definedName>
    <definedName name="LENGTH_ICT_SECURITY___ELV_RACK__SR1._">#REF!</definedName>
    <definedName name="LENGTH_Imam_office">#REF!</definedName>
    <definedName name="LENGTH_IWS_201_lining">#REF!</definedName>
    <definedName name="LENGTH_Janitor">#REF!</definedName>
    <definedName name="LENGTH_Janitor.1">#REF!</definedName>
    <definedName name="LENGTH_L1__Linear_LED_Fitting__36W___3900lm__IP66">#REF!</definedName>
    <definedName name="LENGTH_L1_300X400">#REF!</definedName>
    <definedName name="LENGTH_L1_300X500">#REF!</definedName>
    <definedName name="LENGTH_L1_300X600">#REF!</definedName>
    <definedName name="LENGTH_L2___Liner_LED_Fitting__52W__6100_lm__IP66">#REF!</definedName>
    <definedName name="LENGTH_L4_300X400">#REF!</definedName>
    <definedName name="LENGTH_L4_300X500">#REF!</definedName>
    <definedName name="LENGTH_L4_300X600">#REF!</definedName>
    <definedName name="LENGTH_L4_350X500">#REF!</definedName>
    <definedName name="LENGTH_L4_500X500">#REF!</definedName>
    <definedName name="LENGTH_L5___Recessed_LED_Downlight__19W1800lm__IP55">#REF!</definedName>
    <definedName name="LENGTH_L6_300X300">#REF!</definedName>
    <definedName name="LENGTH_L6_300X500">#REF!</definedName>
    <definedName name="LENGTH_L7___Surface_mounted_Luminaire__19W__2566_lm__IP44">#REF!</definedName>
    <definedName name="LENGTH_LIght_switch_one_way">#REF!</definedName>
    <definedName name="LENGTH_Light_switch_one_way__weather_proof_">#REF!</definedName>
    <definedName name="LENGTH_Light_switch_two_way">#REF!</definedName>
    <definedName name="LENGTH_Line_connecting_lights">#REF!</definedName>
    <definedName name="LENGTH_Line_hangar_1">#REF!</definedName>
    <definedName name="LENGTH_MANUAL_PULL_STATION__F_">#REF!</definedName>
    <definedName name="LENGTH_MD__PACU01___Roof_level">#REF!</definedName>
    <definedName name="LENGTH_MD__PACU02___Roof_level">#REF!</definedName>
    <definedName name="LENGTH_MD05">#REF!</definedName>
    <definedName name="LENGTH_Mech">#REF!</definedName>
    <definedName name="LENGTH_Mech.">#REF!</definedName>
    <definedName name="LENGTH_Mech.1">#REF!</definedName>
    <definedName name="LENGTH_Mech.2">#REF!</definedName>
    <definedName name="LENGTH_Mechanical">#REF!</definedName>
    <definedName name="LENGTH_Mechanical.1">#REF!</definedName>
    <definedName name="LENGTH_Mechanical.PH">#REF!</definedName>
    <definedName name="LENGTH_Mechanical.RF">#REF!</definedName>
    <definedName name="LENGTH_Mechanical_room">#REF!</definedName>
    <definedName name="LENGTH_MEDIUM_VOLTAGE_RM_GR_670">#REF!</definedName>
    <definedName name="LENGTH_Men_toilet_shower">#REF!</definedName>
    <definedName name="LENGTH_Men_toilet_shower.1">#REF!</definedName>
    <definedName name="LENGTH_Men_toilet_shower.F">#REF!</definedName>
    <definedName name="LENGTH_Mens_toilet">#REF!</definedName>
    <definedName name="LENGTH_Mens_toilet.F">#REF!</definedName>
    <definedName name="LENGTH_MICROPHONE_WITH_BOOM_STAND">#REF!</definedName>
    <definedName name="LENGTH_minaret">#REF!</definedName>
    <definedName name="LENGTH_Minaret_slab">#REF!</definedName>
    <definedName name="LENGTH_MQ___C1_in_MQ_F6">#REF!</definedName>
    <definedName name="LENGTH_MQ___C2_in_MQ_F3">#REF!</definedName>
    <definedName name="LENGTH_MQ___C2_in_MQ_F4">#REF!</definedName>
    <definedName name="LENGTH_MQ___C2_in_MQ_F5">#REF!</definedName>
    <definedName name="LENGTH_MQ___C2_in_MQ_F8">#REF!</definedName>
    <definedName name="LENGTH_MQ___C2_in_MQ_F9">#REF!</definedName>
    <definedName name="LENGTH_MQ___C2A_in_MQ_F2">#REF!</definedName>
    <definedName name="LENGTH_MQ___C2A_in_MQ_F3">#REF!</definedName>
    <definedName name="LENGTH_MQ___C2A_in_MQ_F4">#REF!</definedName>
    <definedName name="LENGTH_MQ___C2A_in_MQ_F5">#REF!</definedName>
    <definedName name="LENGTH_MQ___C3_in_MQ_F2">#REF!</definedName>
    <definedName name="LENGTH_MQ___C3_in_MQ_F7">#REF!</definedName>
    <definedName name="LENGTH_MQ___C4_in_MQ_F2">#REF!</definedName>
    <definedName name="LENGTH_MQ___C4_in_MQ_F3">#REF!</definedName>
    <definedName name="LENGTH_MQ___C4_in_MQ_F4">#REF!</definedName>
    <definedName name="LENGTH_MQ___C4_in_MQ_F8">#REF!</definedName>
    <definedName name="LENGTH_MQ___C5_in_MQ_F1">#REF!</definedName>
    <definedName name="LENGTH_MQ___C6_in_MQ_F8">#REF!</definedName>
    <definedName name="LENGTH_MQ___F1">#REF!</definedName>
    <definedName name="LENGTH_MQ___F2">#REF!</definedName>
    <definedName name="LENGTH_MQ___F3">#REF!</definedName>
    <definedName name="LENGTH_MQ___F4">#REF!</definedName>
    <definedName name="LENGTH_MQ___F5">#REF!</definedName>
    <definedName name="LENGTH_MQ___F6">#REF!</definedName>
    <definedName name="LENGTH_MQ___F7">#REF!</definedName>
    <definedName name="LENGTH_MQ___F8">#REF!</definedName>
    <definedName name="LENGTH_MQ___F9">#REF!</definedName>
    <definedName name="LENGTH_MQ___FB1">#REF!</definedName>
    <definedName name="LENGTH_MQ___FB2">#REF!</definedName>
    <definedName name="LENGTH_MQ___FB3">#REF!</definedName>
    <definedName name="LENGTH_MQ___FB4">#REF!</definedName>
    <definedName name="LENGTH_MQ___GB1">#REF!</definedName>
    <definedName name="LENGTH_MQ___GB2">#REF!</definedName>
    <definedName name="LENGTH_MQ___GB3">#REF!</definedName>
    <definedName name="LENGTH_MQ___RB1">#REF!</definedName>
    <definedName name="LENGTH_MQ___RB1A">#REF!</definedName>
    <definedName name="LENGTH_MQ___RB2">#REF!</definedName>
    <definedName name="LENGTH_MQ___RB2A">#REF!</definedName>
    <definedName name="LENGTH_MQ___RB3">#REF!</definedName>
    <definedName name="LENGTH_MQ___RB4">#REF!</definedName>
    <definedName name="LENGTH_MQ___RB5">#REF!</definedName>
    <definedName name="LENGTH_MQ___RB6">#REF!</definedName>
    <definedName name="LENGTH_MQ___URB1">#REF!</definedName>
    <definedName name="LENGTH_MQ___URB2">#REF!</definedName>
    <definedName name="LENGTH_MQ___WT1_in_F8">#REF!</definedName>
    <definedName name="LENGTH_MQ___WT2_in_F8">#REF!</definedName>
    <definedName name="LENGTH_MQ__URB3">#REF!</definedName>
    <definedName name="LENGTH_MW_02____NFR___columns">#REF!</definedName>
    <definedName name="LENGTH_MW01___1">#REF!</definedName>
    <definedName name="LENGTH_MW01___NFR">#REF!</definedName>
    <definedName name="LENGTH_MW01___NFR_enclosure_walls">#REF!</definedName>
    <definedName name="LENGTH_MW02___1">#REF!</definedName>
    <definedName name="LENGTH_MW02___2">#REF!</definedName>
    <definedName name="LENGTH_MW02___NFR">#REF!</definedName>
    <definedName name="LENGTH_MW03___1">#REF!</definedName>
    <definedName name="LENGTH_MW03___2">#REF!</definedName>
    <definedName name="LENGTH_MW03___NFR">#REF!</definedName>
    <definedName name="LENGTH_MW03___NFR_int">#REF!</definedName>
    <definedName name="LENGTH_ODU_1__FCU01_">#REF!</definedName>
    <definedName name="LENGTH_ODU_2__FCU02_">#REF!</definedName>
    <definedName name="LENGTH_ODU_3__FCU03_">#REF!</definedName>
    <definedName name="LENGTH_ODU_4___FCU04_">#REF!</definedName>
    <definedName name="LENGTH_ODU_5___FCU05_">#REF!</definedName>
    <definedName name="LENGTH_ODU_6___FCU06_">#REF!</definedName>
    <definedName name="LENGTH_Office">#REF!</definedName>
    <definedName name="LENGTH_Office.1">#REF!</definedName>
    <definedName name="LENGTH_Office_1">#REF!</definedName>
    <definedName name="LENGTH_Office_2">#REF!</definedName>
    <definedName name="LENGTH_Office_3">#REF!</definedName>
    <definedName name="LENGTH_OFFICE_GR_663">#REF!</definedName>
    <definedName name="LENGTH_OFFICE_GR_664">#REF!</definedName>
    <definedName name="LENGTH_Offices">#REF!</definedName>
    <definedName name="LENGTH_OIL_PIT_B_655">#REF!</definedName>
    <definedName name="LENGTH_OIL_PIT_B_656">#REF!</definedName>
    <definedName name="LENGTH_OIL_PIT_BS_654">#REF!</definedName>
    <definedName name="LENGTH_Open_office">#REF!</definedName>
    <definedName name="LENGTH_OPen_office.1">#REF!</definedName>
    <definedName name="LENGTH_Open_office.F">#REF!</definedName>
    <definedName name="LENGTH_OUTPUT_MODULE__AOM_">#REF!</definedName>
    <definedName name="LENGTH_OVERALL_PH_CEILING_CL_01_Gypsum_Plaster_Board_Ceiling_5000mm_high">#REF!</definedName>
    <definedName name="LENGTH_Overflow_pipe">#REF!</definedName>
    <definedName name="LENGTH_Paint_hangar_1">#REF!</definedName>
    <definedName name="LENGTH_Paint_hold.1">#REF!</definedName>
    <definedName name="LENGTH_Paint_mix">#REF!</definedName>
    <definedName name="LENGTH_Paint_mix.1">#REF!</definedName>
    <definedName name="LENGTH_Paint_shop">#REF!</definedName>
    <definedName name="LENGTH_Paint_shop.1">#REF!</definedName>
    <definedName name="LENGTH_Paint_store">#REF!</definedName>
    <definedName name="LENGTH_Painted_plaster">#REF!</definedName>
    <definedName name="LENGTH_PANTRY_GR_662">#REF!</definedName>
    <definedName name="LENGTH_Parapet_at_transformer_room">#REF!</definedName>
    <definedName name="LENGTH_Parts">#REF!</definedName>
    <definedName name="LENGTH_Parts.1">#REF!</definedName>
    <definedName name="LENGTH_Parts_">#REF!</definedName>
    <definedName name="LENGTH_PD___Presence_Detector">#REF!</definedName>
    <definedName name="LENGTH_Pipe">#REF!</definedName>
    <definedName name="LENGTH_Pipe_20mm">#REF!</definedName>
    <definedName name="LENGTH_Pipe_40mm">#REF!</definedName>
    <definedName name="LENGTH_Plaster_Anti_alkaline_paint">#REF!</definedName>
    <definedName name="LENGTH_Plot_Area">#REF!</definedName>
    <definedName name="LENGTH_Prayer_room">#REF!</definedName>
    <definedName name="LENGTH_Pressure_Vessel">#REF!</definedName>
    <definedName name="LENGTH_PT___10">#REF!</definedName>
    <definedName name="LENGTH_PT_01___2500mm_high">#REF!</definedName>
    <definedName name="LENGTH_PT_01___3200mm_high">#REF!</definedName>
    <definedName name="LENGTH_PT_01_S">#REF!</definedName>
    <definedName name="LENGTH_PT_05___1.3m_high">#REF!</definedName>
    <definedName name="LENGTH_PT_05___5.3m_high">#REF!</definedName>
    <definedName name="LENGTH_PT_05___7.09m_high">#REF!</definedName>
    <definedName name="LENGTH_PT_06____7.9m_high">#REF!</definedName>
    <definedName name="LENGTH_PT_06___5.3m_high">#REF!</definedName>
    <definedName name="LENGTH_Pump_walls_600mm_high">#REF!</definedName>
    <definedName name="LENGTH_RAD_1400x550___level_00__PACU02_">#REF!</definedName>
    <definedName name="LENGTH_RAD_1400x550___Roof_level__PACU02_">#REF!</definedName>
    <definedName name="LENGTH_RAD_250x150___level_00__FCU05_">#REF!</definedName>
    <definedName name="LENGTH_RAD_400x200___level_00__FCU02_">#REF!</definedName>
    <definedName name="LENGTH_RAD_400x250___level_00__FCU06_">#REF!</definedName>
    <definedName name="LENGTH_RAD_550x300___level_00__FCU01_">#REF!</definedName>
    <definedName name="LENGTH_RAD_850x500___Roof_level__PACU01_">#REF!</definedName>
    <definedName name="LENGTH_RAD_ATT__Sound_Attenuator__PACU01_">#REF!</definedName>
    <definedName name="LENGTH_Rain_Water_Pipes">#REF!</definedName>
    <definedName name="LENGTH_RC_base">#REF!</definedName>
    <definedName name="LENGTH_RC_Wall">#REF!</definedName>
    <definedName name="LENGTH_RC_Wall_300W_3500H">#REF!</definedName>
    <definedName name="LENGTH_RC_Wall_300W_867H">#REF!</definedName>
    <definedName name="LENGTH_RC_Wall_400W_3500H">#REF!</definedName>
    <definedName name="LENGTH_RC_Wall_400W_3700H">#REF!</definedName>
    <definedName name="LENGTH_RC_Wall_500W_11670H">#REF!</definedName>
    <definedName name="LENGTH_RC_Wall_500W_12770H">#REF!</definedName>
    <definedName name="LENGTH_RC_Wall_600W_4000H">#REF!</definedName>
    <definedName name="LENGTH_RC_Wall_600W_5000H">#REF!</definedName>
    <definedName name="LENGTH_RC_Wall_800W_4800H">#REF!</definedName>
    <definedName name="LENGTH_RC_Wall_800W_6500H">#REF!</definedName>
    <definedName name="LENGTH_Receiver_tanks">#REF!</definedName>
    <definedName name="LENGTH_Removal_of_top_soil">#REF!</definedName>
    <definedName name="LENGTH_REPEATER_PANEL__RR_">#REF!</definedName>
    <definedName name="LENGTH_RESET_BUTTON__R_">#REF!</definedName>
    <definedName name="LENGTH_RFS_121">#REF!</definedName>
    <definedName name="LENGTH_RFS_122">#REF!</definedName>
    <definedName name="LENGTH_Riser">#REF!</definedName>
    <definedName name="LENGTH_Roof_110d_Rain_Water_Pipe_Drop_to_Low_Level">#REF!</definedName>
    <definedName name="LENGTH_Roof_110d_Rain_Water_Pipe_Drop_to_Low_Level__3850mm_">#REF!</definedName>
    <definedName name="LENGTH_Roof_110d_Rain_Water_Pipe_To_Below__3500mm_">#REF!</definedName>
    <definedName name="LENGTH_Roof_110d_Rain_Water_Pipe_To_Below__6500mm_">#REF!</definedName>
    <definedName name="LENGTH_Roof_75d_From_Below_to_High_Level__3850mm_">#REF!</definedName>
    <definedName name="LENGTH_Roof_75d_Vent_Pipe_From_Below">#REF!</definedName>
    <definedName name="LENGTH_Roof_Beam_RB1_300X600_">#REF!</definedName>
    <definedName name="LENGTH_Roof_beam_RB1_400X600_">#REF!</definedName>
    <definedName name="LENGTH_Roof_Beam_RB2_300X600_">#REF!</definedName>
    <definedName name="LENGTH_Roof_beam_RB2_400X600_">#REF!</definedName>
    <definedName name="LENGTH_Roof_beam_RB3_300X600_">#REF!</definedName>
    <definedName name="LENGTH_Roof_beam_RB4_200X400_">#REF!</definedName>
    <definedName name="LENGTH_Roof_Drain">#REF!</definedName>
    <definedName name="LENGTH_Roof_parapet_300mm_high">#REF!</definedName>
    <definedName name="LENGTH_Roof_Parapet_500mm_high">#REF!</definedName>
    <definedName name="LENGTH_ROOF_RF_651">#REF!</definedName>
    <definedName name="LENGTH_ROOF_RF_652">#REF!</definedName>
    <definedName name="LENGTH_ROOF_RF_653">#REF!</definedName>
    <definedName name="LENGTH_ROOF_RF_654">#REF!</definedName>
    <definedName name="LENGTH_Roof_Slab_200mm_thick">#REF!</definedName>
    <definedName name="LENGTH_Roof_slab_250mm_thk">#REF!</definedName>
    <definedName name="LENGTH_SAD_1050x450___level_00__PACU02_">#REF!</definedName>
    <definedName name="LENGTH_SAD_1100x300___level_00__PACU02_">#REF!</definedName>
    <definedName name="LENGTH_SAD_1200x300___level_00__PACU02_">#REF!</definedName>
    <definedName name="LENGTH_SAD_1400x500___level_00__PACU02_">#REF!</definedName>
    <definedName name="LENGTH_SAD_1400x550___Roof_level__PACU02_">#REF!</definedName>
    <definedName name="LENGTH_SAD_200x150___level_00__FCU05_">#REF!</definedName>
    <definedName name="LENGTH_SAD_200x150___level_00__VIDU01_">#REF!</definedName>
    <definedName name="LENGTH_SAD_200x150___level_00__VIDU02_">#REF!</definedName>
    <definedName name="LENGTH_SAD_250x200___level_00__PACU02_">#REF!</definedName>
    <definedName name="LENGTH_SAD_250x200___level_00__VIDU01_">#REF!</definedName>
    <definedName name="LENGTH_SAD_250x200___level_00__VIDU02_">#REF!</definedName>
    <definedName name="LENGTH_SAD_300x250___level_00__PACU02_">#REF!</definedName>
    <definedName name="LENGTH_SAD_350x200___level_00__VIDU02_">#REF!</definedName>
    <definedName name="LENGTH_SAD_400x200___level_00__FCU02_">#REF!</definedName>
    <definedName name="LENGTH_SAD_400x250___level_00__FCU06_">#REF!</definedName>
    <definedName name="LENGTH_SAD_500x250___level_00__PACU02_">#REF!</definedName>
    <definedName name="LENGTH_SAD_500x400___level_00__PACU02_">#REF!</definedName>
    <definedName name="LENGTH_SAD_550x300___level_00__FCU01_">#REF!</definedName>
    <definedName name="LENGTH_SAD_600x250___level_00__PACU02_">#REF!</definedName>
    <definedName name="LENGTH_SAD_600x300___level_00__PACU02_">#REF!</definedName>
    <definedName name="LENGTH_SAD_600x400___level_00__PACU02_">#REF!</definedName>
    <definedName name="LENGTH_SAD_650x450___level_00__PACU02_">#REF!</definedName>
    <definedName name="LENGTH_SAD_850x500___Roof_level__PACU01_">#REF!</definedName>
    <definedName name="LENGTH_SAD_850x500___Roof_level__PACU02_">#REF!</definedName>
    <definedName name="LENGTH_SAD_900x300___level_00__PACU02_">#REF!</definedName>
    <definedName name="LENGTH_SAD_ATT__Sound_Attenuator__PACU01_">#REF!</definedName>
    <definedName name="LENGTH_SAD350x300___level_00__PACU02_">#REF!</definedName>
    <definedName name="LENGTH_SC_Columns_C1">#REF!</definedName>
    <definedName name="LENGTH_SC_Columns_C2">#REF!</definedName>
    <definedName name="LENGTH_Seat_storage.F1">#REF!</definedName>
    <definedName name="LENGTH_Seat_storage.F2">#REF!</definedName>
    <definedName name="LENGTH_Sewer_Manhole_600x600mm">#REF!</definedName>
    <definedName name="LENGTH_SF_01_General_soffit">#REF!</definedName>
    <definedName name="LENGTH_SINGLE_CAT_6A__RJ45__CCTV_DATA_OUTLET__WALL_MOUNTED__tri_c_">#REF!</definedName>
    <definedName name="LENGTH_SINGLE_CAT_6A__RJ45__DATA_OUTLET_FOR_ACS_PANEL___WALL_MOUNTED__A_">#REF!</definedName>
    <definedName name="LENGTH_SINGLE_CAT_6A__RJ45__DATA_OUTLET_FOR_ELV_SYSTEMS___WALL_MOUNTED__E_">#REF!</definedName>
    <definedName name="LENGTH_SINGLE_CAT_6A__RJ45__TELEPHONE_OUTLET__WALL_MOUNTED____T_">#REF!</definedName>
    <definedName name="LENGTH_SINGLE_CAT_6A__RJ45__TELEVISION_OUTLET__WALL_MOUNTED__TV_">#REF!</definedName>
    <definedName name="LENGTH_Site_Clearance">#REF!</definedName>
    <definedName name="LENGTH_SK__05_Painted_MDF_Skirting">#REF!</definedName>
    <definedName name="LENGTH_SK__07_Porcelain_Skirting">#REF!</definedName>
    <definedName name="LENGTH_Slab_S2_180mm_thick">#REF!</definedName>
    <definedName name="LENGTH_Slab_S3_200mm_thick">#REF!</definedName>
    <definedName name="LENGTH_Slab_S4_220mm_thick">#REF!</definedName>
    <definedName name="LENGTH_Slab_S5_250mm_thk">#REF!</definedName>
    <definedName name="LENGTH_Sloped_Roof_160mm_thick">#REF!</definedName>
    <definedName name="LENGTH_Smoking.1">#REF!</definedName>
    <definedName name="LENGTH_Smoking.2">#REF!</definedName>
    <definedName name="LENGTH_Smoking.F">#REF!</definedName>
    <definedName name="LENGTH_SOUNDER_WITH_STROBE_____X___">#REF!</definedName>
    <definedName name="LENGTH_SOUNDER_WITH_STROBE__WEATHER_PROOF______X__W_P__">#REF!</definedName>
    <definedName name="LENGTH_SPN_E__2poles_3wires__Industrial__receptacle_outlet_IP44_32A">#REF!</definedName>
    <definedName name="LENGTH_Square_Tape_Connector">#REF!</definedName>
    <definedName name="LENGTH_SS_B1_300X600_450mm_deep">#REF!</definedName>
    <definedName name="LENGTH_SS_B1_300X700_450mm_deep">#REF!</definedName>
    <definedName name="LENGTH_SS_B1_300X700_500mm_deep">#REF!</definedName>
    <definedName name="LENGTH_SS_B1_300X700X520mm_deep">#REF!</definedName>
    <definedName name="LENGTH_SS_B10_300X600_350mm_deep">#REF!</definedName>
    <definedName name="LENGTH_SS_B10_300X700_450mm_deep">#REF!</definedName>
    <definedName name="LENGTH_SS_B10_300X700_480mm_deep">#REF!</definedName>
    <definedName name="LENGTH_SS_B10_350X700_450mm_deep">#REF!</definedName>
    <definedName name="LENGTH_SS_B10_350X700_500mm_deep">#REF!</definedName>
    <definedName name="LENGTH_SS_B11_300X700_450mm_deep">#REF!</definedName>
    <definedName name="LENGTH_SS_B11_400X800_550mm_deep">#REF!</definedName>
    <definedName name="LENGTH_SS_B12_200X600_380mm_deep">#REF!</definedName>
    <definedName name="LENGTH_SS_B12_300X700">#REF!</definedName>
    <definedName name="LENGTH_SS_B12_300X700_500mm_deep">#REF!</definedName>
    <definedName name="LENGTH_SS_B12_300X700_520mm_deep">#REF!</definedName>
    <definedName name="LENGTH_SS_B12_300X700_580mm_deep">#REF!</definedName>
    <definedName name="LENGTH_SS_B13_300X700_480mm_deep">#REF!</definedName>
    <definedName name="LENGTH_SS_B13_350X700_450mm_deep">#REF!</definedName>
    <definedName name="LENGTH_SS_B14_300X700_450mm_deep">#REF!</definedName>
    <definedName name="LENGTH_SS_B14_300X700_500mm_deep">#REF!</definedName>
    <definedName name="LENGTH_SS_B15_300X700_450mm_deep">#REF!</definedName>
    <definedName name="LENGTH_SS_B15_350X700_450mm_deep">#REF!</definedName>
    <definedName name="LENGTH_SS_B15_350X700_500mm_deep">#REF!</definedName>
    <definedName name="LENGTH_SS_B16_300X700">#REF!</definedName>
    <definedName name="LENGTH_SS_B16_300X700_520mm_deep">#REF!</definedName>
    <definedName name="LENGTH_SS_B16_350X700_500mm_deep">#REF!</definedName>
    <definedName name="LENGTH_SS_B17_300X700">#REF!</definedName>
    <definedName name="LENGTH_SS_B18_300X700_480mm_deep">#REF!</definedName>
    <definedName name="LENGTH_SS_B18_300X700_500mm_deep">#REF!</definedName>
    <definedName name="LENGTH_SS_B18300X700">#REF!</definedName>
    <definedName name="LENGTH_SS_B19_300X700_450mm_deep">#REF!</definedName>
    <definedName name="LENGTH_SS_B19_300X700_500mm_deep">#REF!</definedName>
    <definedName name="LENGTH_SS_B2_400X800_550mm_deep">#REF!</definedName>
    <definedName name="LENGTH_SS_B20_300X700_450mm_deep">#REF!</definedName>
    <definedName name="LENGTH_SS_B20_300X700_520mm_deep">#REF!</definedName>
    <definedName name="LENGTH_SS_B21_300X700_450mm_deep">#REF!</definedName>
    <definedName name="LENGTH_SS_B22_300X700_450mm_deep">#REF!</definedName>
    <definedName name="LENGTH_SS_B23_300X700_500mm_deep">#REF!</definedName>
    <definedName name="LENGTH_SS_B24_300X700_500mm_deep">#REF!</definedName>
    <definedName name="LENGTH_SS_B25_300X700_480mm_deep">#REF!</definedName>
    <definedName name="LENGTH_SS_B26_300X500_340mm_deep">#REF!</definedName>
    <definedName name="LENGTH_SS_B27_300X500_340___deep">#REF!</definedName>
    <definedName name="LENGTH_SS_B28_500X1000_750mm_deep">#REF!</definedName>
    <definedName name="LENGTH_SS_B29_500X1000_750mm_deep">#REF!</definedName>
    <definedName name="LENGTH_SS_B3_400X700_480mm_deep">#REF!</definedName>
    <definedName name="LENGTH_SS_B3_400X800_550mm_deep">#REF!</definedName>
    <definedName name="LENGTH_SS_B30_500X1000_750mm_deep">#REF!</definedName>
    <definedName name="LENGTH_SS_B31_500X1000_750mm_deep">#REF!</definedName>
    <definedName name="LENGTH_SS_B4_300X700_520mm_deep">#REF!</definedName>
    <definedName name="LENGTH_SS_B4_400X800_550mm_deep">#REF!</definedName>
    <definedName name="LENGTH_SS_B5_400X800_550mm_deep">#REF!</definedName>
    <definedName name="LENGTH_SS_B6_300X600_350mm_deep">#REF!</definedName>
    <definedName name="LENGTH_SS_B6_300X700">#REF!</definedName>
    <definedName name="LENGTH_SS_B6_300X700_520mm_deep">#REF!</definedName>
    <definedName name="LENGTH_SS_B7_200X700_450mm_deep">#REF!</definedName>
    <definedName name="LENGTH_SS_B8_400X800_550mm_deep">#REF!</definedName>
    <definedName name="LENGTH_SS_B9_300X600_350mm_deep">#REF!</definedName>
    <definedName name="LENGTH_SS_B9_300X700_450mm_deep">#REF!</definedName>
    <definedName name="LENGTH_SS_B9_350X700_450mm_deep">#REF!</definedName>
    <definedName name="LENGTH_SS_B9_350X700_500mm_deep">#REF!</definedName>
    <definedName name="LENGTH_SS_CA1_300X700">#REF!</definedName>
    <definedName name="LENGTH_ST_03__back_and_front_">#REF!</definedName>
    <definedName name="LENGTH_ST_03__sides_">#REF!</definedName>
    <definedName name="LENGTH_ST_03__top_">#REF!</definedName>
    <definedName name="LENGTH_Stair">#REF!</definedName>
    <definedName name="LENGTH_Stair.1">#REF!</definedName>
    <definedName name="LENGTH_Stair_10">#REF!</definedName>
    <definedName name="LENGTH_Stair_11">#REF!</definedName>
    <definedName name="LENGTH_Stair_11A">#REF!</definedName>
    <definedName name="LENGTH_Stair_12">#REF!</definedName>
    <definedName name="LENGTH_Stair_12A">#REF!</definedName>
    <definedName name="LENGTH_Stair_12B">#REF!</definedName>
    <definedName name="LENGTH_Stair_13">#REF!</definedName>
    <definedName name="LENGTH_Stair_14">#REF!</definedName>
    <definedName name="LENGTH_STAIRCASE_ROOM_BS_668">#REF!</definedName>
    <definedName name="LENGTH_Storage.1">#REF!</definedName>
    <definedName name="LENGTH_Storage.F">#REF!</definedName>
    <definedName name="LENGTH_Storage.F1">#REF!</definedName>
    <definedName name="LENGTH_Storage.F2">#REF!</definedName>
    <definedName name="LENGTH_Storage.F3">#REF!</definedName>
    <definedName name="LENGTH_Storage_F">#REF!</definedName>
    <definedName name="LENGTH_STORE_GR_655">#REF!</definedName>
    <definedName name="LENGTH_Storm_Water_Manhole_600x600mm">#REF!</definedName>
    <definedName name="LENGTH_Storm_Water_Manhole_circular">#REF!</definedName>
    <definedName name="LENGTH_strair_treads">#REF!</definedName>
    <definedName name="LENGTH_Strip_footings_400mm_thk">#REF!</definedName>
    <definedName name="LENGTH_Strip_footings_500mm_thk">#REF!</definedName>
    <definedName name="LENGTH_STROBE_LIGHT__X_">#REF!</definedName>
    <definedName name="LENGTH_Sub_Str._RC_Wall_250mm_thk">#REF!</definedName>
    <definedName name="LENGTH_Sub_str._RC_Wall_400mm_thk">#REF!</definedName>
    <definedName name="LENGTH_Sub_Str._Trench_wall_250mm_thick">#REF!</definedName>
    <definedName name="LENGTH_Sub_Str.RC_Wall_300mm_thk">#REF!</definedName>
    <definedName name="LENGTH_Sum_Pit_600x600x600mm">#REF!</definedName>
    <definedName name="LENGTH_Sump_Pit_600x1500x600mm_with_grating">#REF!</definedName>
    <definedName name="LENGTH_Superstr._Basement_Wall_250mm_thick">#REF!</definedName>
    <definedName name="LENGTH_Surface_Bed_S_120mm_thick">#REF!</definedName>
    <definedName name="LENGTH_Surface_Bed_S1_150mm_thick">#REF!</definedName>
    <definedName name="LENGTH_Surface_Bed_S5_250mm_thk">#REF!</definedName>
    <definedName name="LENGTH_Switched_Fuse_Connection_Unit__ceiling_mounted">#REF!</definedName>
    <definedName name="LENGTH_Switched_line_connecting_all_outlets">#REF!</definedName>
    <definedName name="LENGTH_Tank_Drain">#REF!</definedName>
    <definedName name="LENGTH_Tech.">#REF!</definedName>
    <definedName name="LENGTH_Tech._library">#REF!</definedName>
    <definedName name="LENGTH_Tech.1">#REF!</definedName>
    <definedName name="LENGTH_Tech_library.1">#REF!</definedName>
    <definedName name="LENGTH_TED_150x150___level_00_HRV01_">#REF!</definedName>
    <definedName name="LENGTH_TED_200x150___level_00_HRV01_">#REF!</definedName>
    <definedName name="LENGTH_TED_200x200___level_00_HRV01_">#REF!</definedName>
    <definedName name="LENGTH_TED_300x250___level_00_HRV01_">#REF!</definedName>
    <definedName name="LENGTH_THR_01_Marble_Threshold">#REF!</definedName>
    <definedName name="LENGTH_TL___01">#REF!</definedName>
    <definedName name="LENGTH_TL___04">#REF!</definedName>
    <definedName name="LENGTH_TL___09">#REF!</definedName>
    <definedName name="LENGTH_TL___10">#REF!</definedName>
    <definedName name="LENGTH_TL___11">#REF!</definedName>
    <definedName name="LENGTH_TL___12_S">#REF!</definedName>
    <definedName name="LENGTH_TL__14_Porcelain_Tile">#REF!</definedName>
    <definedName name="LENGTH_TL_04_S">#REF!</definedName>
    <definedName name="LENGTH_TL_05_Porcelain_Tile">#REF!</definedName>
    <definedName name="LENGTH_TL_06___2400mm_high">#REF!</definedName>
    <definedName name="LENGTH_TL_06___2600mm_high">#REF!</definedName>
    <definedName name="LENGTH_TL_09_S">#REF!</definedName>
    <definedName name="LENGTH_TL_12___2400mm_high">#REF!</definedName>
    <definedName name="LENGTH_TL_12___980mm_high">#REF!</definedName>
    <definedName name="LENGTH_TL_13___1420mm_high">#REF!</definedName>
    <definedName name="LENGTH_TL_18_Porcelain_Tile">#REF!</definedName>
    <definedName name="LENGTH_TL_19___2400mm_high">#REF!</definedName>
    <definedName name="LENGTH_TL11__Porcelain_Tile">#REF!</definedName>
    <definedName name="LENGTH_To_soffits_and_ceilings">#REF!</definedName>
    <definedName name="LENGTH_Toe_wall_slab">#REF!</definedName>
    <definedName name="LENGTH_Toilet___Ablution_Area">#REF!</definedName>
    <definedName name="LENGTH_TOILETS_GR_661">#REF!</definedName>
    <definedName name="LENGTH_Tool_crib">#REF!</definedName>
    <definedName name="LENGTH_Tool_crib.1">#REF!</definedName>
    <definedName name="LENGTH_Tools">#REF!</definedName>
    <definedName name="LENGTH_Tools_CE_P">#REF!</definedName>
    <definedName name="LENGTH_Tools_CE_P.1">#REF!</definedName>
    <definedName name="LENGTH_Training.F">#REF!</definedName>
    <definedName name="LENGTH_Training_room">#REF!</definedName>
    <definedName name="LENGTH_Training_room.1">#REF!</definedName>
    <definedName name="LENGTH_TRENCH_BS_653">#REF!</definedName>
    <definedName name="LENGTH_Trenches">#REF!</definedName>
    <definedName name="LENGTH_TUNNEL_BS_652">#REF!</definedName>
    <definedName name="LENGTH_TWIN_CAT_6A__RJ45__DATA___VOICE_OUTLET__WALL_MOUNTED__Tri_2_">#REF!</definedName>
    <definedName name="LENGTH_TWIN_CAT_6A__RJ45__WAP_OUTLET__CEILING_MOUNTED__WAP_">#REF!</definedName>
    <definedName name="LENGTH_Type_E_Scratched_Finish">#REF!</definedName>
    <definedName name="LENGTH_Type_F_Smooth_finish">#REF!</definedName>
    <definedName name="LENGTH_UL1___LED_Luminaire_in_Ground___2W__210lm__IP68">#REF!</definedName>
    <definedName name="LENGTH_UL2___LED_Luminaire_in_Ground___4W__420lm__IP68">#REF!</definedName>
    <definedName name="LENGTH_Unswitched_Fuse_Connection_Unit">#REF!</definedName>
    <definedName name="LENGTH_UPS_BAT_CAB">#REF!</definedName>
    <definedName name="LENGTH_UWW1">#REF!</definedName>
    <definedName name="LENGTH_W01">#REF!</definedName>
    <definedName name="LENGTH_Warming_kitchen">#REF!</definedName>
    <definedName name="LENGTH_Wash_hangar_2">#REF!</definedName>
    <definedName name="LENGTH_Watebar_outside_wall">#REF!</definedName>
    <definedName name="LENGTH_water_bar">#REF!</definedName>
    <definedName name="LENGTH_Water_Type_9ltr">#REF!</definedName>
    <definedName name="LENGTH_WL_01_General_walls">#REF!</definedName>
    <definedName name="LENGTH_WL_01_Upstand">#REF!</definedName>
    <definedName name="LENGTH_WL_02_Columns_and_Corners">#REF!</definedName>
    <definedName name="LENGTH_WL_03_Bollards___100dia">#REF!</definedName>
    <definedName name="LENGTH_WL_03_Bollards___150dia">#REF!</definedName>
    <definedName name="LENGTH_WL1___LED_Luminaire_beam_mounted___12W__246lm__IP66">#REF!</definedName>
    <definedName name="LENGTH_Womens_toilet">#REF!</definedName>
    <definedName name="LENGTH_Womens_toilet.F">#REF!</definedName>
    <definedName name="LENGTH_WORKSHOP_GR_667">#REF!</definedName>
    <definedName name="LENGTH_WW1">#REF!</definedName>
    <definedName name="Lest">#REF!</definedName>
    <definedName name="level" localSheetId="39" hidden="1">{#N/A,#N/A,TRUE,"Cover";#N/A,#N/A,TRUE,"Conts";#N/A,#N/A,TRUE,"VOS";#N/A,#N/A,TRUE,"Warrington";#N/A,#N/A,TRUE,"Widnes"}</definedName>
    <definedName name="level" localSheetId="36" hidden="1">{#N/A,#N/A,TRUE,"Cover";#N/A,#N/A,TRUE,"Conts";#N/A,#N/A,TRUE,"VOS";#N/A,#N/A,TRUE,"Warrington";#N/A,#N/A,TRUE,"Widnes"}</definedName>
    <definedName name="level" localSheetId="34" hidden="1">{#N/A,#N/A,TRUE,"Cover";#N/A,#N/A,TRUE,"Conts";#N/A,#N/A,TRUE,"VOS";#N/A,#N/A,TRUE,"Warrington";#N/A,#N/A,TRUE,"Widnes"}</definedName>
    <definedName name="level" localSheetId="40" hidden="1">{#N/A,#N/A,TRUE,"Cover";#N/A,#N/A,TRUE,"Conts";#N/A,#N/A,TRUE,"VOS";#N/A,#N/A,TRUE,"Warrington";#N/A,#N/A,TRUE,"Widnes"}</definedName>
    <definedName name="level" localSheetId="37" hidden="1">{#N/A,#N/A,TRUE,"Cover";#N/A,#N/A,TRUE,"Conts";#N/A,#N/A,TRUE,"VOS";#N/A,#N/A,TRUE,"Warrington";#N/A,#N/A,TRUE,"Widnes"}</definedName>
    <definedName name="level" localSheetId="41" hidden="1">{#N/A,#N/A,TRUE,"Cover";#N/A,#N/A,TRUE,"Conts";#N/A,#N/A,TRUE,"VOS";#N/A,#N/A,TRUE,"Warrington";#N/A,#N/A,TRUE,"Widnes"}</definedName>
    <definedName name="level" localSheetId="38" hidden="1">{#N/A,#N/A,TRUE,"Cover";#N/A,#N/A,TRUE,"Conts";#N/A,#N/A,TRUE,"VOS";#N/A,#N/A,TRUE,"Warrington";#N/A,#N/A,TRUE,"Widnes"}</definedName>
    <definedName name="level" localSheetId="32" hidden="1">{#N/A,#N/A,TRUE,"Cover";#N/A,#N/A,TRUE,"Conts";#N/A,#N/A,TRUE,"VOS";#N/A,#N/A,TRUE,"Warrington";#N/A,#N/A,TRUE,"Widnes"}</definedName>
    <definedName name="level" localSheetId="13" hidden="1">{#N/A,#N/A,TRUE,"Cover";#N/A,#N/A,TRUE,"Conts";#N/A,#N/A,TRUE,"VOS";#N/A,#N/A,TRUE,"Warrington";#N/A,#N/A,TRUE,"Widnes"}</definedName>
    <definedName name="level" localSheetId="27" hidden="1">{#N/A,#N/A,TRUE,"Cover";#N/A,#N/A,TRUE,"Conts";#N/A,#N/A,TRUE,"VOS";#N/A,#N/A,TRUE,"Warrington";#N/A,#N/A,TRUE,"Widnes"}</definedName>
    <definedName name="level" localSheetId="25" hidden="1">{#N/A,#N/A,TRUE,"Cover";#N/A,#N/A,TRUE,"Conts";#N/A,#N/A,TRUE,"VOS";#N/A,#N/A,TRUE,"Warrington";#N/A,#N/A,TRUE,"Widnes"}</definedName>
    <definedName name="level" localSheetId="24" hidden="1">{#N/A,#N/A,TRUE,"Cover";#N/A,#N/A,TRUE,"Conts";#N/A,#N/A,TRUE,"VOS";#N/A,#N/A,TRUE,"Warrington";#N/A,#N/A,TRUE,"Widnes"}</definedName>
    <definedName name="level" localSheetId="26" hidden="1">{#N/A,#N/A,TRUE,"Cover";#N/A,#N/A,TRUE,"Conts";#N/A,#N/A,TRUE,"VOS";#N/A,#N/A,TRUE,"Warrington";#N/A,#N/A,TRUE,"Widnes"}</definedName>
    <definedName name="level" hidden="1">{#N/A,#N/A,TRUE,"Cover";#N/A,#N/A,TRUE,"Conts";#N/A,#N/A,TRUE,"VOS";#N/A,#N/A,TRUE,"Warrington";#N/A,#N/A,TRUE,"Widnes"}</definedName>
    <definedName name="level3" localSheetId="39" hidden="1">{#N/A,#N/A,TRUE,"Cover";#N/A,#N/A,TRUE,"Conts";#N/A,#N/A,TRUE,"VOS";#N/A,#N/A,TRUE,"Warrington";#N/A,#N/A,TRUE,"Widnes"}</definedName>
    <definedName name="level3" localSheetId="36" hidden="1">{#N/A,#N/A,TRUE,"Cover";#N/A,#N/A,TRUE,"Conts";#N/A,#N/A,TRUE,"VOS";#N/A,#N/A,TRUE,"Warrington";#N/A,#N/A,TRUE,"Widnes"}</definedName>
    <definedName name="level3" localSheetId="34" hidden="1">{#N/A,#N/A,TRUE,"Cover";#N/A,#N/A,TRUE,"Conts";#N/A,#N/A,TRUE,"VOS";#N/A,#N/A,TRUE,"Warrington";#N/A,#N/A,TRUE,"Widnes"}</definedName>
    <definedName name="level3" localSheetId="40" hidden="1">{#N/A,#N/A,TRUE,"Cover";#N/A,#N/A,TRUE,"Conts";#N/A,#N/A,TRUE,"VOS";#N/A,#N/A,TRUE,"Warrington";#N/A,#N/A,TRUE,"Widnes"}</definedName>
    <definedName name="level3" localSheetId="37" hidden="1">{#N/A,#N/A,TRUE,"Cover";#N/A,#N/A,TRUE,"Conts";#N/A,#N/A,TRUE,"VOS";#N/A,#N/A,TRUE,"Warrington";#N/A,#N/A,TRUE,"Widnes"}</definedName>
    <definedName name="level3" localSheetId="41" hidden="1">{#N/A,#N/A,TRUE,"Cover";#N/A,#N/A,TRUE,"Conts";#N/A,#N/A,TRUE,"VOS";#N/A,#N/A,TRUE,"Warrington";#N/A,#N/A,TRUE,"Widnes"}</definedName>
    <definedName name="level3" localSheetId="38" hidden="1">{#N/A,#N/A,TRUE,"Cover";#N/A,#N/A,TRUE,"Conts";#N/A,#N/A,TRUE,"VOS";#N/A,#N/A,TRUE,"Warrington";#N/A,#N/A,TRUE,"Widnes"}</definedName>
    <definedName name="level3" localSheetId="32" hidden="1">{#N/A,#N/A,TRUE,"Cover";#N/A,#N/A,TRUE,"Conts";#N/A,#N/A,TRUE,"VOS";#N/A,#N/A,TRUE,"Warrington";#N/A,#N/A,TRUE,"Widnes"}</definedName>
    <definedName name="level3" localSheetId="13" hidden="1">{#N/A,#N/A,TRUE,"Cover";#N/A,#N/A,TRUE,"Conts";#N/A,#N/A,TRUE,"VOS";#N/A,#N/A,TRUE,"Warrington";#N/A,#N/A,TRUE,"Widnes"}</definedName>
    <definedName name="level3" localSheetId="27" hidden="1">{#N/A,#N/A,TRUE,"Cover";#N/A,#N/A,TRUE,"Conts";#N/A,#N/A,TRUE,"VOS";#N/A,#N/A,TRUE,"Warrington";#N/A,#N/A,TRUE,"Widnes"}</definedName>
    <definedName name="level3" localSheetId="25" hidden="1">{#N/A,#N/A,TRUE,"Cover";#N/A,#N/A,TRUE,"Conts";#N/A,#N/A,TRUE,"VOS";#N/A,#N/A,TRUE,"Warrington";#N/A,#N/A,TRUE,"Widnes"}</definedName>
    <definedName name="level3" localSheetId="24" hidden="1">{#N/A,#N/A,TRUE,"Cover";#N/A,#N/A,TRUE,"Conts";#N/A,#N/A,TRUE,"VOS";#N/A,#N/A,TRUE,"Warrington";#N/A,#N/A,TRUE,"Widnes"}</definedName>
    <definedName name="level3" localSheetId="26" hidden="1">{#N/A,#N/A,TRUE,"Cover";#N/A,#N/A,TRUE,"Conts";#N/A,#N/A,TRUE,"VOS";#N/A,#N/A,TRUE,"Warrington";#N/A,#N/A,TRUE,"Widnes"}</definedName>
    <definedName name="level3" hidden="1">{#N/A,#N/A,TRUE,"Cover";#N/A,#N/A,TRUE,"Conts";#N/A,#N/A,TRUE,"VOS";#N/A,#N/A,TRUE,"Warrington";#N/A,#N/A,TRUE,"Widnes"}</definedName>
    <definedName name="Lf">#REF!</definedName>
    <definedName name="li">#REF!</definedName>
    <definedName name="Lib_Range">#REF!</definedName>
    <definedName name="LIFT__AND__CONVEYOR__INSTALLATIONS">#REF!</definedName>
    <definedName name="LIGHTNING_MEAS">#REF!</definedName>
    <definedName name="LIM" localSheetId="26">#REF!</definedName>
    <definedName name="LIM">#REF!</definedName>
    <definedName name="list">#REF!</definedName>
    <definedName name="lk">#REF!</definedName>
    <definedName name="lkjh">#REF!,#REF!</definedName>
    <definedName name="lkljkjk">#REF!</definedName>
    <definedName name="lklkl">#REF!</definedName>
    <definedName name="LL" localSheetId="42">#REF!</definedName>
    <definedName name="LL" localSheetId="29">#REF!</definedName>
    <definedName name="LL" localSheetId="39">#REF!</definedName>
    <definedName name="LL" localSheetId="36">#REF!</definedName>
    <definedName name="LL" localSheetId="35">#REF!</definedName>
    <definedName name="LL" localSheetId="34">#REF!</definedName>
    <definedName name="LL" localSheetId="40">#REF!</definedName>
    <definedName name="LL" localSheetId="37">#REF!</definedName>
    <definedName name="LL" localSheetId="41">#REF!</definedName>
    <definedName name="LL" localSheetId="38">#REF!</definedName>
    <definedName name="LL" localSheetId="56">#REF!</definedName>
    <definedName name="LL" localSheetId="32">#REF!</definedName>
    <definedName name="LL" localSheetId="45">#REF!</definedName>
    <definedName name="LL">#REF!</definedName>
    <definedName name="lll">#REF!</definedName>
    <definedName name="LLR" localSheetId="42">'[44]MATERIALS - RATES '!#REF!</definedName>
    <definedName name="LLR" localSheetId="29">#REF!</definedName>
    <definedName name="LLR" localSheetId="39">'[44]MATERIALS - RATES '!#REF!</definedName>
    <definedName name="LLR" localSheetId="36">'[44]MATERIALS - RATES '!#REF!</definedName>
    <definedName name="LLR" localSheetId="35">'[44]MATERIALS - RATES '!#REF!</definedName>
    <definedName name="LLR" localSheetId="34">'[44]MATERIALS - RATES '!#REF!</definedName>
    <definedName name="LLR" localSheetId="40">'[44]MATERIALS - RATES '!#REF!</definedName>
    <definedName name="LLR" localSheetId="37">'[44]MATERIALS - RATES '!#REF!</definedName>
    <definedName name="LLR" localSheetId="41">'[44]MATERIALS - RATES '!#REF!</definedName>
    <definedName name="LLR" localSheetId="38">'[44]MATERIALS - RATES '!#REF!</definedName>
    <definedName name="LLR" localSheetId="56">#REF!</definedName>
    <definedName name="LLR" localSheetId="32">#REF!</definedName>
    <definedName name="LLR" localSheetId="45">'[44]MATERIALS - RATES '!#REF!</definedName>
    <definedName name="LLR">#REF!</definedName>
    <definedName name="LM" localSheetId="26">#REF!</definedName>
    <definedName name="LM">#REF!</definedName>
    <definedName name="LM11.11A" localSheetId="26">#REF!</definedName>
    <definedName name="LM11.11A">#REF!</definedName>
    <definedName name="LM11.11B" localSheetId="26">#REF!</definedName>
    <definedName name="LM11.11B">#REF!</definedName>
    <definedName name="LM16.66A" localSheetId="26">#REF!</definedName>
    <definedName name="LM16.66A">#REF!</definedName>
    <definedName name="LM16.75A" localSheetId="26">#REF!</definedName>
    <definedName name="LM16.75A">#REF!</definedName>
    <definedName name="LM23.39A1" localSheetId="26">#REF!</definedName>
    <definedName name="LM23.39A1">#REF!</definedName>
    <definedName name="LM23.39A5" localSheetId="26">#REF!</definedName>
    <definedName name="LM23.39A5">#REF!</definedName>
    <definedName name="LM23.39A9" localSheetId="26">#REF!</definedName>
    <definedName name="LM23.39A9">#REF!</definedName>
    <definedName name="LM23.41A" localSheetId="26">#REF!</definedName>
    <definedName name="LM23.41A">#REF!</definedName>
    <definedName name="LM23.4A1" localSheetId="26">#REF!</definedName>
    <definedName name="LM23.4A1">#REF!</definedName>
    <definedName name="LM23.9A" localSheetId="26">#REF!</definedName>
    <definedName name="LM23.9A">#REF!</definedName>
    <definedName name="LM25.12A">#REF!</definedName>
    <definedName name="LM25.1A3" localSheetId="26">#REF!</definedName>
    <definedName name="LM25.1A3">#REF!</definedName>
    <definedName name="LM27.23A1" localSheetId="26">#REF!</definedName>
    <definedName name="LM27.23A1">#REF!</definedName>
    <definedName name="LM27.23A3" localSheetId="26">#REF!</definedName>
    <definedName name="LM27.23A3">#REF!</definedName>
    <definedName name="LM27.23A5" localSheetId="26">#REF!</definedName>
    <definedName name="LM27.23A5">#REF!</definedName>
    <definedName name="LM28.15" localSheetId="26">#REF!</definedName>
    <definedName name="LM28.15">#REF!</definedName>
    <definedName name="LM28.2" localSheetId="26">#REF!</definedName>
    <definedName name="LM28.2">#REF!</definedName>
    <definedName name="LM28.21" localSheetId="26">#REF!</definedName>
    <definedName name="LM28.21">#REF!</definedName>
    <definedName name="LM28.51A" localSheetId="26">#REF!</definedName>
    <definedName name="LM28.51A">#REF!</definedName>
    <definedName name="LM28.53A" localSheetId="26">#REF!</definedName>
    <definedName name="LM28.53A">#REF!</definedName>
    <definedName name="LM28.54A" localSheetId="26">#REF!</definedName>
    <definedName name="LM28.54A">#REF!</definedName>
    <definedName name="LM28.58" localSheetId="26">#REF!</definedName>
    <definedName name="LM28.58">#REF!</definedName>
    <definedName name="LM28.58B1" localSheetId="26">#REF!</definedName>
    <definedName name="LM28.58B1">#REF!</definedName>
    <definedName name="LM3.6A" localSheetId="26">#REF!</definedName>
    <definedName name="LM3.6A">#REF!</definedName>
    <definedName name="LM30.13" localSheetId="26">#REF!</definedName>
    <definedName name="LM30.13">#REF!</definedName>
    <definedName name="LM30.19" localSheetId="26">#REF!</definedName>
    <definedName name="LM30.19">#REF!</definedName>
    <definedName name="LM30.21" localSheetId="26">#REF!</definedName>
    <definedName name="LM30.21">#REF!</definedName>
    <definedName name="LM30.23" localSheetId="26">#REF!</definedName>
    <definedName name="LM30.23">#REF!</definedName>
    <definedName name="lm30.32" localSheetId="26">#REF!</definedName>
    <definedName name="lm30.32">#REF!</definedName>
    <definedName name="LM30.3A" localSheetId="26">#REF!</definedName>
    <definedName name="LM30.3A">#REF!</definedName>
    <definedName name="LM30.40" localSheetId="26">#REF!</definedName>
    <definedName name="LM30.40">#REF!</definedName>
    <definedName name="LM30.43" localSheetId="26">#REF!</definedName>
    <definedName name="LM30.43">#REF!</definedName>
    <definedName name="LM30.52" localSheetId="26">#REF!</definedName>
    <definedName name="LM30.52">#REF!</definedName>
    <definedName name="LM30.59" localSheetId="26">#REF!</definedName>
    <definedName name="LM30.59">#REF!</definedName>
    <definedName name="LM30.79" localSheetId="26">#REF!</definedName>
    <definedName name="LM30.79">#REF!</definedName>
    <definedName name="LM30.95" localSheetId="26">#REF!</definedName>
    <definedName name="LM30.95">#REF!</definedName>
    <definedName name="LM31.31A" localSheetId="26">#REF!</definedName>
    <definedName name="LM31.31A">#REF!</definedName>
    <definedName name="LM5.5A" localSheetId="26">#REF!</definedName>
    <definedName name="LM5.5A">#REF!</definedName>
    <definedName name="lmatt">#REF!</definedName>
    <definedName name="lmfc">#REF!</definedName>
    <definedName name="lmist">#REF!</definedName>
    <definedName name="lmsc">#REF!</definedName>
    <definedName name="Loader">#REF!</definedName>
    <definedName name="Loan_A_margins">#REF!</definedName>
    <definedName name="Location" localSheetId="39">City&amp;" "&amp;State</definedName>
    <definedName name="Location" localSheetId="36">[0]!City&amp;" "&amp;[0]!State</definedName>
    <definedName name="Location" localSheetId="34">City&amp;" "&amp;State</definedName>
    <definedName name="Location" localSheetId="40">City&amp;" "&amp;State</definedName>
    <definedName name="Location" localSheetId="37">[0]!City&amp;" "&amp;[0]!State</definedName>
    <definedName name="Location" localSheetId="41">City&amp;" "&amp;State</definedName>
    <definedName name="Location" localSheetId="38">[0]!City&amp;" "&amp;[0]!State</definedName>
    <definedName name="Location" localSheetId="32">City&amp;" "&amp;State</definedName>
    <definedName name="Location" localSheetId="13">City&amp;" "&amp;State</definedName>
    <definedName name="Location" localSheetId="27">City&amp;" "&amp;State</definedName>
    <definedName name="Location" localSheetId="25">City&amp;" "&amp;State</definedName>
    <definedName name="Location" localSheetId="24">City&amp;" "&amp;State</definedName>
    <definedName name="Location" localSheetId="26">City&amp;" "&amp;State</definedName>
    <definedName name="Location">City&amp;" "&amp;State</definedName>
    <definedName name="Locator">#REF!</definedName>
    <definedName name="loki">#REF!</definedName>
    <definedName name="lp">#REF!</definedName>
    <definedName name="lpc">#REF!</definedName>
    <definedName name="lpcd" localSheetId="42">#REF!</definedName>
    <definedName name="lpcd" localSheetId="29">#REF!</definedName>
    <definedName name="lpcd" localSheetId="39">#REF!</definedName>
    <definedName name="lpcd" localSheetId="36">#REF!</definedName>
    <definedName name="lpcd" localSheetId="35">#REF!</definedName>
    <definedName name="lpcd" localSheetId="34">#REF!</definedName>
    <definedName name="lpcd" localSheetId="40">#REF!</definedName>
    <definedName name="lpcd" localSheetId="37">#REF!</definedName>
    <definedName name="lpcd" localSheetId="41">#REF!</definedName>
    <definedName name="lpcd" localSheetId="38">#REF!</definedName>
    <definedName name="lpcd" localSheetId="56">#REF!</definedName>
    <definedName name="lpcd" localSheetId="32">#REF!</definedName>
    <definedName name="lpcd" localSheetId="33">#REF!</definedName>
    <definedName name="lpcd" localSheetId="45">#REF!</definedName>
    <definedName name="lpcd">#REF!</definedName>
    <definedName name="lpcd.">#REF!</definedName>
    <definedName name="lpcd..">#REF!</definedName>
    <definedName name="LPDC" localSheetId="42">#REF!</definedName>
    <definedName name="LPDC" localSheetId="29">#REF!</definedName>
    <definedName name="LPDC" localSheetId="39">#REF!</definedName>
    <definedName name="LPDC" localSheetId="36">#REF!</definedName>
    <definedName name="LPDC" localSheetId="35">#REF!</definedName>
    <definedName name="LPDC" localSheetId="34">#REF!</definedName>
    <definedName name="LPDC" localSheetId="40">#REF!</definedName>
    <definedName name="LPDC" localSheetId="37">#REF!</definedName>
    <definedName name="LPDC" localSheetId="41">#REF!</definedName>
    <definedName name="LPDC" localSheetId="38">#REF!</definedName>
    <definedName name="LPDC" localSheetId="56">#REF!</definedName>
    <definedName name="LPDC" localSheetId="32">#REF!</definedName>
    <definedName name="LPDC" localSheetId="45">#REF!</definedName>
    <definedName name="LPDC">#REF!</definedName>
    <definedName name="lpo">#REF!</definedName>
    <definedName name="lpsan">#REF!</definedName>
    <definedName name="LTV">#REF!</definedName>
    <definedName name="LWSALES">#REF!</definedName>
    <definedName name="LYBin">#REF!</definedName>
    <definedName name="LYHolds">#REF!</definedName>
    <definedName name="LYNet">#REF!</definedName>
    <definedName name="LYoos">#REF!</definedName>
    <definedName name="LYReselects">#REF!</definedName>
    <definedName name="LYReturns">#REF!</definedName>
    <definedName name="LYSales">#REF!</definedName>
    <definedName name="LYTotal">#REF!</definedName>
    <definedName name="M">#REF!</definedName>
    <definedName name="M.C" localSheetId="26">#REF!</definedName>
    <definedName name="M.C">#REF!</definedName>
    <definedName name="M.P" localSheetId="26">#REF!</definedName>
    <definedName name="M.P">#REF!</definedName>
    <definedName name="M_1">#REF!</definedName>
    <definedName name="M_10">#REF!</definedName>
    <definedName name="M_11">#REF!</definedName>
    <definedName name="M_12">#REF!</definedName>
    <definedName name="M_13">#REF!</definedName>
    <definedName name="M_14">#REF!</definedName>
    <definedName name="M_15">#REF!</definedName>
    <definedName name="M_16">#REF!</definedName>
    <definedName name="M_17">#REF!</definedName>
    <definedName name="M_18">#REF!</definedName>
    <definedName name="M_19">#REF!</definedName>
    <definedName name="M_2">#REF!</definedName>
    <definedName name="M_20">#REF!</definedName>
    <definedName name="M_3">#REF!</definedName>
    <definedName name="M_4">#REF!</definedName>
    <definedName name="M_5">#REF!</definedName>
    <definedName name="M_6">#REF!</definedName>
    <definedName name="M_7">#REF!</definedName>
    <definedName name="M_8">#REF!</definedName>
    <definedName name="M_8a">#REF!</definedName>
    <definedName name="M_9">#REF!</definedName>
    <definedName name="M_A_L_G_A">#N/A</definedName>
    <definedName name="M_L_N_G">#N/A</definedName>
    <definedName name="M_P_D_P">#N/A</definedName>
    <definedName name="M11.1B" localSheetId="26">#REF!</definedName>
    <definedName name="M11.1B">#REF!</definedName>
    <definedName name="M11.3A1" localSheetId="26">#REF!</definedName>
    <definedName name="M11.3A1">#REF!</definedName>
    <definedName name="M11.3A3" localSheetId="26">#REF!</definedName>
    <definedName name="M11.3A3">#REF!</definedName>
    <definedName name="M11.3A5" localSheetId="26">#REF!</definedName>
    <definedName name="M11.3A5">#REF!</definedName>
    <definedName name="M11.3A6" localSheetId="26">#REF!</definedName>
    <definedName name="M11.3A6">#REF!</definedName>
    <definedName name="M11.3A7" localSheetId="26">#REF!</definedName>
    <definedName name="M11.3A7">#REF!</definedName>
    <definedName name="M11.3B1" localSheetId="26">#REF!</definedName>
    <definedName name="M11.3B1">#REF!</definedName>
    <definedName name="M11.3B2" localSheetId="26">#REF!</definedName>
    <definedName name="M11.3B2">#REF!</definedName>
    <definedName name="M11.3B5" localSheetId="26">#REF!</definedName>
    <definedName name="M11.3B5">#REF!</definedName>
    <definedName name="M11.3B6" localSheetId="26">#REF!</definedName>
    <definedName name="M11.3B6">#REF!</definedName>
    <definedName name="M11.3B7" localSheetId="26">#REF!</definedName>
    <definedName name="M11.3B7">#REF!</definedName>
    <definedName name="m14.2b1" localSheetId="26">#REF!</definedName>
    <definedName name="m14.2b1">#REF!</definedName>
    <definedName name="M15.3B" localSheetId="26">#REF!</definedName>
    <definedName name="M15.3B">#REF!</definedName>
    <definedName name="M23.4A1" localSheetId="26">#REF!</definedName>
    <definedName name="M23.4A1">#REF!</definedName>
    <definedName name="M28.24" localSheetId="26">#REF!</definedName>
    <definedName name="M28.24">#REF!</definedName>
    <definedName name="M28.53A" localSheetId="26">#REF!</definedName>
    <definedName name="M28.53A">#REF!</definedName>
    <definedName name="M28.54A" localSheetId="26">#REF!</definedName>
    <definedName name="M28.54A">#REF!</definedName>
    <definedName name="M28.58A3" localSheetId="26">#REF!</definedName>
    <definedName name="M28.58A3">#REF!</definedName>
    <definedName name="M28.58B" localSheetId="26">#REF!</definedName>
    <definedName name="M28.58B">#REF!</definedName>
    <definedName name="m5.13c" localSheetId="26">#REF!</definedName>
    <definedName name="m5.13c">#REF!</definedName>
    <definedName name="M5.17A1" localSheetId="26">#REF!</definedName>
    <definedName name="M5.17A1">#REF!</definedName>
    <definedName name="M5.2B" localSheetId="26">#REF!</definedName>
    <definedName name="M5.2B">#REF!</definedName>
    <definedName name="m5.6" localSheetId="26">#REF!</definedName>
    <definedName name="m5.6">#REF!</definedName>
    <definedName name="M5.8A" localSheetId="26">#REF!</definedName>
    <definedName name="M5.8A">#REF!</definedName>
    <definedName name="M5.8B" localSheetId="26">#REF!</definedName>
    <definedName name="M5.8B">#REF!</definedName>
    <definedName name="M5.8C" localSheetId="26">#REF!</definedName>
    <definedName name="M5.8C">#REF!</definedName>
    <definedName name="M5.8D" localSheetId="26">#REF!</definedName>
    <definedName name="M5.8D">#REF!</definedName>
    <definedName name="M5.8E" localSheetId="26">#REF!</definedName>
    <definedName name="M5.8E">#REF!</definedName>
    <definedName name="m6x20">#REF!</definedName>
    <definedName name="ma" localSheetId="39" hidden="1">{#N/A,#N/A,TRUE,"Cover";#N/A,#N/A,TRUE,"Conts";#N/A,#N/A,TRUE,"VOS";#N/A,#N/A,TRUE,"Warrington";#N/A,#N/A,TRUE,"Widnes"}</definedName>
    <definedName name="ma" localSheetId="36" hidden="1">{#N/A,#N/A,TRUE,"Cover";#N/A,#N/A,TRUE,"Conts";#N/A,#N/A,TRUE,"VOS";#N/A,#N/A,TRUE,"Warrington";#N/A,#N/A,TRUE,"Widnes"}</definedName>
    <definedName name="ma" localSheetId="34" hidden="1">{#N/A,#N/A,TRUE,"Cover";#N/A,#N/A,TRUE,"Conts";#N/A,#N/A,TRUE,"VOS";#N/A,#N/A,TRUE,"Warrington";#N/A,#N/A,TRUE,"Widnes"}</definedName>
    <definedName name="ma" localSheetId="40" hidden="1">{#N/A,#N/A,TRUE,"Cover";#N/A,#N/A,TRUE,"Conts";#N/A,#N/A,TRUE,"VOS";#N/A,#N/A,TRUE,"Warrington";#N/A,#N/A,TRUE,"Widnes"}</definedName>
    <definedName name="ma" localSheetId="37" hidden="1">{#N/A,#N/A,TRUE,"Cover";#N/A,#N/A,TRUE,"Conts";#N/A,#N/A,TRUE,"VOS";#N/A,#N/A,TRUE,"Warrington";#N/A,#N/A,TRUE,"Widnes"}</definedName>
    <definedName name="ma" localSheetId="41" hidden="1">{#N/A,#N/A,TRUE,"Cover";#N/A,#N/A,TRUE,"Conts";#N/A,#N/A,TRUE,"VOS";#N/A,#N/A,TRUE,"Warrington";#N/A,#N/A,TRUE,"Widnes"}</definedName>
    <definedName name="ma" localSheetId="38" hidden="1">{#N/A,#N/A,TRUE,"Cover";#N/A,#N/A,TRUE,"Conts";#N/A,#N/A,TRUE,"VOS";#N/A,#N/A,TRUE,"Warrington";#N/A,#N/A,TRUE,"Widnes"}</definedName>
    <definedName name="ma" localSheetId="32" hidden="1">{#N/A,#N/A,TRUE,"Cover";#N/A,#N/A,TRUE,"Conts";#N/A,#N/A,TRUE,"VOS";#N/A,#N/A,TRUE,"Warrington";#N/A,#N/A,TRUE,"Widnes"}</definedName>
    <definedName name="ma" localSheetId="13" hidden="1">{#N/A,#N/A,TRUE,"Cover";#N/A,#N/A,TRUE,"Conts";#N/A,#N/A,TRUE,"VOS";#N/A,#N/A,TRUE,"Warrington";#N/A,#N/A,TRUE,"Widnes"}</definedName>
    <definedName name="ma" localSheetId="27" hidden="1">{#N/A,#N/A,TRUE,"Cover";#N/A,#N/A,TRUE,"Conts";#N/A,#N/A,TRUE,"VOS";#N/A,#N/A,TRUE,"Warrington";#N/A,#N/A,TRUE,"Widnes"}</definedName>
    <definedName name="ma" localSheetId="25" hidden="1">{#N/A,#N/A,TRUE,"Cover";#N/A,#N/A,TRUE,"Conts";#N/A,#N/A,TRUE,"VOS";#N/A,#N/A,TRUE,"Warrington";#N/A,#N/A,TRUE,"Widnes"}</definedName>
    <definedName name="ma" localSheetId="24" hidden="1">{#N/A,#N/A,TRUE,"Cover";#N/A,#N/A,TRUE,"Conts";#N/A,#N/A,TRUE,"VOS";#N/A,#N/A,TRUE,"Warrington";#N/A,#N/A,TRUE,"Widnes"}</definedName>
    <definedName name="ma" localSheetId="26" hidden="1">{#N/A,#N/A,TRUE,"Cover";#N/A,#N/A,TRUE,"Conts";#N/A,#N/A,TRUE,"VOS";#N/A,#N/A,TRUE,"Warrington";#N/A,#N/A,TRUE,"Widnes"}</definedName>
    <definedName name="ma" hidden="1">{#N/A,#N/A,TRUE,"Cover";#N/A,#N/A,TRUE,"Conts";#N/A,#N/A,TRUE,"VOS";#N/A,#N/A,TRUE,"Warrington";#N/A,#N/A,TRUE,"Widnes"}</definedName>
    <definedName name="mADIVAL">#N/A</definedName>
    <definedName name="maheed">#REF!</definedName>
    <definedName name="MAIN">'[45]BM DATA SHEET'!$A$4:$CI$205</definedName>
    <definedName name="mainsmy2">#REF!</definedName>
    <definedName name="MAINT">#REF!</definedName>
    <definedName name="Manpower" localSheetId="42">[39]Code!$A$6:$C$31</definedName>
    <definedName name="Manpower" localSheetId="33">#REF!</definedName>
    <definedName name="Manpower" localSheetId="45">[39]Code!$A$6:$C$31</definedName>
    <definedName name="Manpower">[40]Code!$A$6:$C$31</definedName>
    <definedName name="MANUEL_INPUT">#REF!</definedName>
    <definedName name="MAP" localSheetId="26">#REF!</definedName>
    <definedName name="MAP">#REF!</definedName>
    <definedName name="MARGINPLAN">#REF!</definedName>
    <definedName name="MARGINPROJ">#REF!</definedName>
    <definedName name="markup">#REF!</definedName>
    <definedName name="MAS" localSheetId="26">#REF!</definedName>
    <definedName name="MAS">#REF!</definedName>
    <definedName name="MAST">#REF!</definedName>
    <definedName name="MASTER" hidden="1">#REF!</definedName>
    <definedName name="MAT">#REF!</definedName>
    <definedName name="Material" localSheetId="42">[39]Code!$A$90:$C$183</definedName>
    <definedName name="Material" localSheetId="33">#REF!</definedName>
    <definedName name="Material" localSheetId="45">[39]Code!$A$90:$C$183</definedName>
    <definedName name="Material">[40]Code!$A$90:$C$183</definedName>
    <definedName name="MaterialOSTotal">#REF!</definedName>
    <definedName name="MaterialToBeCrushed">#REF!</definedName>
    <definedName name="MaterialToBeScreened">#REF!</definedName>
    <definedName name="mboq_2017">#REF!</definedName>
    <definedName name="MC_">#REF!</definedName>
    <definedName name="mcru">#REF!</definedName>
    <definedName name="MDS_UNT">#REF!</definedName>
    <definedName name="Measurmentsheet">#REF!</definedName>
    <definedName name="mes_2014">#REF!</definedName>
    <definedName name="mesh">#REF!</definedName>
    <definedName name="MF">#REF!</definedName>
    <definedName name="MH" localSheetId="33">#REF!</definedName>
    <definedName name="MH">'[46]Manhol Backup Calc'!$C$16:$AJ$31</definedName>
    <definedName name="MHAND">#REF!</definedName>
    <definedName name="MINOR__BUILDING__WORKS">#REF!</definedName>
    <definedName name="minrt">#REF!</definedName>
    <definedName name="MIS" localSheetId="26">#REF!</definedName>
    <definedName name="MIS">#REF!</definedName>
    <definedName name="MM" localSheetId="39" hidden="1">{#N/A,#N/A,TRUE,"Front";#N/A,#N/A,TRUE,"Simple Letter";#N/A,#N/A,TRUE,"Inside";#N/A,#N/A,TRUE,"Contents";#N/A,#N/A,TRUE,"Basis";#N/A,#N/A,TRUE,"Inclusions";#N/A,#N/A,TRUE,"Exclusions";#N/A,#N/A,TRUE,"Areas";#N/A,#N/A,TRUE,"Summary";#N/A,#N/A,TRUE,"Detail"}</definedName>
    <definedName name="MM" localSheetId="36" hidden="1">{#N/A,#N/A,TRUE,"Front";#N/A,#N/A,TRUE,"Simple Letter";#N/A,#N/A,TRUE,"Inside";#N/A,#N/A,TRUE,"Contents";#N/A,#N/A,TRUE,"Basis";#N/A,#N/A,TRUE,"Inclusions";#N/A,#N/A,TRUE,"Exclusions";#N/A,#N/A,TRUE,"Areas";#N/A,#N/A,TRUE,"Summary";#N/A,#N/A,TRUE,"Detail"}</definedName>
    <definedName name="MM" localSheetId="34" hidden="1">{#N/A,#N/A,TRUE,"Front";#N/A,#N/A,TRUE,"Simple Letter";#N/A,#N/A,TRUE,"Inside";#N/A,#N/A,TRUE,"Contents";#N/A,#N/A,TRUE,"Basis";#N/A,#N/A,TRUE,"Inclusions";#N/A,#N/A,TRUE,"Exclusions";#N/A,#N/A,TRUE,"Areas";#N/A,#N/A,TRUE,"Summary";#N/A,#N/A,TRUE,"Detail"}</definedName>
    <definedName name="MM" localSheetId="40" hidden="1">{#N/A,#N/A,TRUE,"Front";#N/A,#N/A,TRUE,"Simple Letter";#N/A,#N/A,TRUE,"Inside";#N/A,#N/A,TRUE,"Contents";#N/A,#N/A,TRUE,"Basis";#N/A,#N/A,TRUE,"Inclusions";#N/A,#N/A,TRUE,"Exclusions";#N/A,#N/A,TRUE,"Areas";#N/A,#N/A,TRUE,"Summary";#N/A,#N/A,TRUE,"Detail"}</definedName>
    <definedName name="MM" localSheetId="37" hidden="1">{#N/A,#N/A,TRUE,"Front";#N/A,#N/A,TRUE,"Simple Letter";#N/A,#N/A,TRUE,"Inside";#N/A,#N/A,TRUE,"Contents";#N/A,#N/A,TRUE,"Basis";#N/A,#N/A,TRUE,"Inclusions";#N/A,#N/A,TRUE,"Exclusions";#N/A,#N/A,TRUE,"Areas";#N/A,#N/A,TRUE,"Summary";#N/A,#N/A,TRUE,"Detail"}</definedName>
    <definedName name="MM" localSheetId="41" hidden="1">{#N/A,#N/A,TRUE,"Front";#N/A,#N/A,TRUE,"Simple Letter";#N/A,#N/A,TRUE,"Inside";#N/A,#N/A,TRUE,"Contents";#N/A,#N/A,TRUE,"Basis";#N/A,#N/A,TRUE,"Inclusions";#N/A,#N/A,TRUE,"Exclusions";#N/A,#N/A,TRUE,"Areas";#N/A,#N/A,TRUE,"Summary";#N/A,#N/A,TRUE,"Detail"}</definedName>
    <definedName name="MM" localSheetId="38" hidden="1">{#N/A,#N/A,TRUE,"Front";#N/A,#N/A,TRUE,"Simple Letter";#N/A,#N/A,TRUE,"Inside";#N/A,#N/A,TRUE,"Contents";#N/A,#N/A,TRUE,"Basis";#N/A,#N/A,TRUE,"Inclusions";#N/A,#N/A,TRUE,"Exclusions";#N/A,#N/A,TRUE,"Areas";#N/A,#N/A,TRUE,"Summary";#N/A,#N/A,TRUE,"Detail"}</definedName>
    <definedName name="MM" localSheetId="32" hidden="1">{#N/A,#N/A,TRUE,"Front";#N/A,#N/A,TRUE,"Simple Letter";#N/A,#N/A,TRUE,"Inside";#N/A,#N/A,TRUE,"Contents";#N/A,#N/A,TRUE,"Basis";#N/A,#N/A,TRUE,"Inclusions";#N/A,#N/A,TRUE,"Exclusions";#N/A,#N/A,TRUE,"Areas";#N/A,#N/A,TRUE,"Summary";#N/A,#N/A,TRUE,"Detail"}</definedName>
    <definedName name="MM" localSheetId="13" hidden="1">{#N/A,#N/A,TRUE,"Front";#N/A,#N/A,TRUE,"Simple Letter";#N/A,#N/A,TRUE,"Inside";#N/A,#N/A,TRUE,"Contents";#N/A,#N/A,TRUE,"Basis";#N/A,#N/A,TRUE,"Inclusions";#N/A,#N/A,TRUE,"Exclusions";#N/A,#N/A,TRUE,"Areas";#N/A,#N/A,TRUE,"Summary";#N/A,#N/A,TRUE,"Detail"}</definedName>
    <definedName name="MM" localSheetId="27" hidden="1">{#N/A,#N/A,TRUE,"Front";#N/A,#N/A,TRUE,"Simple Letter";#N/A,#N/A,TRUE,"Inside";#N/A,#N/A,TRUE,"Contents";#N/A,#N/A,TRUE,"Basis";#N/A,#N/A,TRUE,"Inclusions";#N/A,#N/A,TRUE,"Exclusions";#N/A,#N/A,TRUE,"Areas";#N/A,#N/A,TRUE,"Summary";#N/A,#N/A,TRUE,"Detail"}</definedName>
    <definedName name="MM" localSheetId="25" hidden="1">{#N/A,#N/A,TRUE,"Front";#N/A,#N/A,TRUE,"Simple Letter";#N/A,#N/A,TRUE,"Inside";#N/A,#N/A,TRUE,"Contents";#N/A,#N/A,TRUE,"Basis";#N/A,#N/A,TRUE,"Inclusions";#N/A,#N/A,TRUE,"Exclusions";#N/A,#N/A,TRUE,"Areas";#N/A,#N/A,TRUE,"Summary";#N/A,#N/A,TRUE,"Detail"}</definedName>
    <definedName name="MM" localSheetId="24" hidden="1">{#N/A,#N/A,TRUE,"Front";#N/A,#N/A,TRUE,"Simple Letter";#N/A,#N/A,TRUE,"Inside";#N/A,#N/A,TRUE,"Contents";#N/A,#N/A,TRUE,"Basis";#N/A,#N/A,TRUE,"Inclusions";#N/A,#N/A,TRUE,"Exclusions";#N/A,#N/A,TRUE,"Areas";#N/A,#N/A,TRUE,"Summary";#N/A,#N/A,TRUE,"Detail"}</definedName>
    <definedName name="MM" localSheetId="26" hidden="1">{#N/A,#N/A,TRUE,"Front";#N/A,#N/A,TRUE,"Simple Letter";#N/A,#N/A,TRUE,"Inside";#N/A,#N/A,TRUE,"Contents";#N/A,#N/A,TRUE,"Basis";#N/A,#N/A,TRUE,"Inclusions";#N/A,#N/A,TRUE,"Exclusions";#N/A,#N/A,TRUE,"Areas";#N/A,#N/A,TRUE,"Summary";#N/A,#N/A,TRUE,"Detail"}</definedName>
    <definedName name="MM" hidden="1">{#N/A,#N/A,TRUE,"Front";#N/A,#N/A,TRUE,"Simple Letter";#N/A,#N/A,TRUE,"Inside";#N/A,#N/A,TRUE,"Contents";#N/A,#N/A,TRUE,"Basis";#N/A,#N/A,TRUE,"Inclusions";#N/A,#N/A,TRUE,"Exclusions";#N/A,#N/A,TRUE,"Areas";#N/A,#N/A,TRUE,"Summary";#N/A,#N/A,TRUE,"Detail"}</definedName>
    <definedName name="MMMMM">#N/A</definedName>
    <definedName name="mmo" localSheetId="26">#REF!</definedName>
    <definedName name="mmo">#REF!</definedName>
    <definedName name="MODELE" localSheetId="42">#REF!</definedName>
    <definedName name="MODELE" localSheetId="29">#REF!</definedName>
    <definedName name="MODELE" localSheetId="39">#REF!</definedName>
    <definedName name="MODELE" localSheetId="36">#REF!</definedName>
    <definedName name="MODELE" localSheetId="35">#REF!</definedName>
    <definedName name="MODELE" localSheetId="34">#REF!</definedName>
    <definedName name="MODELE" localSheetId="40">#REF!</definedName>
    <definedName name="MODELE" localSheetId="37">#REF!</definedName>
    <definedName name="MODELE" localSheetId="41">#REF!</definedName>
    <definedName name="MODELE" localSheetId="38">#REF!</definedName>
    <definedName name="MODELE" localSheetId="56">#REF!</definedName>
    <definedName name="MODELE" localSheetId="32">#REF!</definedName>
    <definedName name="MODELE" localSheetId="45">#REF!</definedName>
    <definedName name="MODELE">#REF!</definedName>
    <definedName name="modele1">#REF!</definedName>
    <definedName name="mon">#REF!</definedName>
    <definedName name="MontlyPercentCompletion">#REF!</definedName>
    <definedName name="mortor">#N/A</definedName>
    <definedName name="MOS">#REF!</definedName>
    <definedName name="mosaic" hidden="1">#REF!</definedName>
    <definedName name="MPRHND">#REF!</definedName>
    <definedName name="MR.1Length">#REF!</definedName>
    <definedName name="MR.2Length">#REF!</definedName>
    <definedName name="MR.3Length">#REF!</definedName>
    <definedName name="MR.4Length">#REF!</definedName>
    <definedName name="MR.5Length">#REF!</definedName>
    <definedName name="MR.6Length">#REF!</definedName>
    <definedName name="MR.7Length">#REF!</definedName>
    <definedName name="MR.8Length">#REF!</definedName>
    <definedName name="MR.9Length">#REF!</definedName>
    <definedName name="MRC" localSheetId="42">#REF!</definedName>
    <definedName name="MRC" localSheetId="29">#REF!</definedName>
    <definedName name="MRC" localSheetId="39">#REF!</definedName>
    <definedName name="MRC" localSheetId="36">#REF!</definedName>
    <definedName name="MRC" localSheetId="35">#REF!</definedName>
    <definedName name="MRC" localSheetId="34">#REF!</definedName>
    <definedName name="MRC" localSheetId="40">#REF!</definedName>
    <definedName name="MRC" localSheetId="37">#REF!</definedName>
    <definedName name="MRC" localSheetId="41">#REF!</definedName>
    <definedName name="MRC" localSheetId="38">#REF!</definedName>
    <definedName name="MRC" localSheetId="56">#REF!</definedName>
    <definedName name="MRC" localSheetId="32">#REF!</definedName>
    <definedName name="MRC" localSheetId="45">#REF!</definedName>
    <definedName name="MRC">#REF!</definedName>
    <definedName name="mrrr">#N/A</definedName>
    <definedName name="mrs">#REF!</definedName>
    <definedName name="mrs_2016">#REF!</definedName>
    <definedName name="mrs_2017">#REF!</definedName>
    <definedName name="MS.S" localSheetId="26">#REF!</definedName>
    <definedName name="MS.S">#REF!</definedName>
    <definedName name="msb" localSheetId="26">#REF!</definedName>
    <definedName name="msb">#REF!</definedName>
    <definedName name="msheed_mes">#REF!</definedName>
    <definedName name="msheei_1">#REF!</definedName>
    <definedName name="msheei_6">#REF!</definedName>
    <definedName name="msheet">#REF!</definedName>
    <definedName name="msheet_1">#REF!</definedName>
    <definedName name="msheet_10">#REF!</definedName>
    <definedName name="msheet_11">#REF!</definedName>
    <definedName name="msheet_12">#REF!</definedName>
    <definedName name="msheet_13">#REF!</definedName>
    <definedName name="msheet_14">#REF!</definedName>
    <definedName name="msheet_15">#REF!</definedName>
    <definedName name="msheet_16">#REF!</definedName>
    <definedName name="msheet_17">#REF!</definedName>
    <definedName name="msheet_18">#REF!</definedName>
    <definedName name="msheet_19">#REF!</definedName>
    <definedName name="msheet_2">#REF!</definedName>
    <definedName name="msheet_20">#REF!</definedName>
    <definedName name="msheet_21">#REF!</definedName>
    <definedName name="msheet_23">#REF!</definedName>
    <definedName name="msheet_24">#REF!</definedName>
    <definedName name="msheet_25">#REF!</definedName>
    <definedName name="msheet_3">#REF!</definedName>
    <definedName name="msheet_4">#REF!</definedName>
    <definedName name="msheet_5">#REF!</definedName>
    <definedName name="msheet_6">#REF!</definedName>
    <definedName name="msheet_7">#REF!</definedName>
    <definedName name="msheet_8">#REF!</definedName>
    <definedName name="msheet_9">#REF!</definedName>
    <definedName name="msheet_a">#REF!</definedName>
    <definedName name="msheet1">#REF!</definedName>
    <definedName name="msheet2">#REF!</definedName>
    <definedName name="msheet3">#REF!</definedName>
    <definedName name="mstr">#REF!</definedName>
    <definedName name="mud" localSheetId="26">#REF!</definedName>
    <definedName name="mud">#REF!</definedName>
    <definedName name="mudassar">#REF!</definedName>
    <definedName name="MUK">#REF!,#REF!</definedName>
    <definedName name="Multiplier">#REF!</definedName>
    <definedName name="Multiplier1">#REF!</definedName>
    <definedName name="mun" hidden="1">#REF!</definedName>
    <definedName name="muradali" localSheetId="42">#REF!</definedName>
    <definedName name="muradali" localSheetId="29">#REF!</definedName>
    <definedName name="muradali" localSheetId="39">#REF!</definedName>
    <definedName name="muradali" localSheetId="36">#REF!</definedName>
    <definedName name="muradali" localSheetId="35">#REF!</definedName>
    <definedName name="muradali" localSheetId="34">#REF!</definedName>
    <definedName name="muradali" localSheetId="40">#REF!</definedName>
    <definedName name="muradali" localSheetId="37">#REF!</definedName>
    <definedName name="muradali" localSheetId="41">#REF!</definedName>
    <definedName name="muradali" localSheetId="38">#REF!</definedName>
    <definedName name="muradali" localSheetId="56">#REF!</definedName>
    <definedName name="muradali" localSheetId="32">#REF!</definedName>
    <definedName name="muradali" localSheetId="45">#REF!</definedName>
    <definedName name="muradali">#REF!</definedName>
    <definedName name="MVHSP">#REF!</definedName>
    <definedName name="MVSP">#REF!</definedName>
    <definedName name="n" localSheetId="42">#REF!</definedName>
    <definedName name="n" localSheetId="29">#REF!</definedName>
    <definedName name="n" localSheetId="39">#REF!</definedName>
    <definedName name="n" localSheetId="36">#REF!</definedName>
    <definedName name="n" localSheetId="35">#REF!</definedName>
    <definedName name="n" localSheetId="34">#REF!</definedName>
    <definedName name="n" localSheetId="40">#REF!</definedName>
    <definedName name="n" localSheetId="37">#REF!</definedName>
    <definedName name="n" localSheetId="41">#REF!</definedName>
    <definedName name="n" localSheetId="38">#REF!</definedName>
    <definedName name="n" localSheetId="56">#REF!</definedName>
    <definedName name="n" localSheetId="32">#REF!</definedName>
    <definedName name="n" localSheetId="33">#REF!</definedName>
    <definedName name="n" localSheetId="45">#REF!</definedName>
    <definedName name="n">#REF!</definedName>
    <definedName name="NAFFASDD">#N/A</definedName>
    <definedName name="name">#REF!</definedName>
    <definedName name="nbhg">#REF!</definedName>
    <definedName name="ncompier">#REF!</definedName>
    <definedName name="NetAmount">#REF!</definedName>
    <definedName name="NetEstimatedCost">#REF!</definedName>
    <definedName name="new" localSheetId="42">#REF!</definedName>
    <definedName name="new" localSheetId="29">#REF!</definedName>
    <definedName name="new" localSheetId="39">#REF!</definedName>
    <definedName name="new" localSheetId="36">#REF!</definedName>
    <definedName name="new" localSheetId="35">#REF!</definedName>
    <definedName name="new" localSheetId="34">#REF!</definedName>
    <definedName name="new" localSheetId="40">#REF!</definedName>
    <definedName name="new" localSheetId="37">#REF!</definedName>
    <definedName name="new" localSheetId="41">#REF!</definedName>
    <definedName name="new" localSheetId="38">#REF!</definedName>
    <definedName name="new" localSheetId="56">#REF!</definedName>
    <definedName name="new" localSheetId="32">#REF!</definedName>
    <definedName name="new" localSheetId="45">#REF!</definedName>
    <definedName name="new">#REF!</definedName>
    <definedName name="NEW_GUJRAT" localSheetId="42">#REF!</definedName>
    <definedName name="NEW_GUJRAT" localSheetId="29">#REF!</definedName>
    <definedName name="NEW_GUJRAT" localSheetId="39">#REF!</definedName>
    <definedName name="NEW_GUJRAT" localSheetId="36">#REF!</definedName>
    <definedName name="NEW_GUJRAT" localSheetId="35">#REF!</definedName>
    <definedName name="NEW_GUJRAT" localSheetId="34">#REF!</definedName>
    <definedName name="NEW_GUJRAT" localSheetId="40">#REF!</definedName>
    <definedName name="NEW_GUJRAT" localSheetId="37">#REF!</definedName>
    <definedName name="NEW_GUJRAT" localSheetId="41">#REF!</definedName>
    <definedName name="NEW_GUJRAT" localSheetId="38">#REF!</definedName>
    <definedName name="NEW_GUJRAT" localSheetId="56">#REF!</definedName>
    <definedName name="NEW_GUJRAT" localSheetId="32">#REF!</definedName>
    <definedName name="NEW_GUJRAT" localSheetId="45">#REF!</definedName>
    <definedName name="NEW_GUJRAT">#REF!</definedName>
    <definedName name="NEW_GWALA" localSheetId="42">#REF!</definedName>
    <definedName name="NEW_GWALA" localSheetId="29">#REF!</definedName>
    <definedName name="NEW_GWALA" localSheetId="39">#REF!</definedName>
    <definedName name="NEW_GWALA" localSheetId="36">#REF!</definedName>
    <definedName name="NEW_GWALA" localSheetId="35">#REF!</definedName>
    <definedName name="NEW_GWALA" localSheetId="34">#REF!</definedName>
    <definedName name="NEW_GWALA" localSheetId="40">#REF!</definedName>
    <definedName name="NEW_GWALA" localSheetId="37">#REF!</definedName>
    <definedName name="NEW_GWALA" localSheetId="41">#REF!</definedName>
    <definedName name="NEW_GWALA" localSheetId="38">#REF!</definedName>
    <definedName name="NEW_GWALA" localSheetId="56">#REF!</definedName>
    <definedName name="NEW_GWALA" localSheetId="32">#REF!</definedName>
    <definedName name="NEW_GWALA" localSheetId="45">#REF!</definedName>
    <definedName name="NEW_GWALA">#REF!</definedName>
    <definedName name="NEW_JHELUM" localSheetId="42">#REF!</definedName>
    <definedName name="NEW_JHELUM" localSheetId="29">#REF!</definedName>
    <definedName name="NEW_JHELUM" localSheetId="39">#REF!</definedName>
    <definedName name="NEW_JHELUM" localSheetId="36">#REF!</definedName>
    <definedName name="NEW_JHELUM" localSheetId="35">#REF!</definedName>
    <definedName name="NEW_JHELUM" localSheetId="34">#REF!</definedName>
    <definedName name="NEW_JHELUM" localSheetId="40">#REF!</definedName>
    <definedName name="NEW_JHELUM" localSheetId="37">#REF!</definedName>
    <definedName name="NEW_JHELUM" localSheetId="41">#REF!</definedName>
    <definedName name="NEW_JHELUM" localSheetId="38">#REF!</definedName>
    <definedName name="NEW_JHELUM" localSheetId="56">#REF!</definedName>
    <definedName name="NEW_JHELUM" localSheetId="32">#REF!</definedName>
    <definedName name="NEW_JHELUM" localSheetId="45">#REF!</definedName>
    <definedName name="NEW_JHELUM">#REF!</definedName>
    <definedName name="NEW_LHR" localSheetId="42">#REF!</definedName>
    <definedName name="NEW_LHR" localSheetId="29">#REF!</definedName>
    <definedName name="NEW_LHR" localSheetId="39">#REF!</definedName>
    <definedName name="NEW_LHR" localSheetId="36">#REF!</definedName>
    <definedName name="NEW_LHR" localSheetId="35">#REF!</definedName>
    <definedName name="NEW_LHR" localSheetId="34">#REF!</definedName>
    <definedName name="NEW_LHR" localSheetId="40">#REF!</definedName>
    <definedName name="NEW_LHR" localSheetId="37">#REF!</definedName>
    <definedName name="NEW_LHR" localSheetId="41">#REF!</definedName>
    <definedName name="NEW_LHR" localSheetId="38">#REF!</definedName>
    <definedName name="NEW_LHR" localSheetId="56">#REF!</definedName>
    <definedName name="NEW_LHR" localSheetId="32">#REF!</definedName>
    <definedName name="NEW_LHR" localSheetId="45">#REF!</definedName>
    <definedName name="NEW_LHR">#REF!</definedName>
    <definedName name="NEW_MWALI" localSheetId="42">#REF!</definedName>
    <definedName name="NEW_MWALI" localSheetId="29">#REF!</definedName>
    <definedName name="NEW_MWALI" localSheetId="39">#REF!</definedName>
    <definedName name="NEW_MWALI" localSheetId="36">#REF!</definedName>
    <definedName name="NEW_MWALI" localSheetId="35">#REF!</definedName>
    <definedName name="NEW_MWALI" localSheetId="34">#REF!</definedName>
    <definedName name="NEW_MWALI" localSheetId="40">#REF!</definedName>
    <definedName name="NEW_MWALI" localSheetId="37">#REF!</definedName>
    <definedName name="NEW_MWALI" localSheetId="41">#REF!</definedName>
    <definedName name="NEW_MWALI" localSheetId="38">#REF!</definedName>
    <definedName name="NEW_MWALI" localSheetId="56">#REF!</definedName>
    <definedName name="NEW_MWALI" localSheetId="32">#REF!</definedName>
    <definedName name="NEW_MWALI" localSheetId="45">#REF!</definedName>
    <definedName name="NEW_MWALI">#REF!</definedName>
    <definedName name="NEW_OKARA" localSheetId="42">#REF!</definedName>
    <definedName name="NEW_OKARA" localSheetId="29">#REF!</definedName>
    <definedName name="NEW_OKARA" localSheetId="39">#REF!</definedName>
    <definedName name="NEW_OKARA" localSheetId="36">#REF!</definedName>
    <definedName name="NEW_OKARA" localSheetId="35">#REF!</definedName>
    <definedName name="NEW_OKARA" localSheetId="34">#REF!</definedName>
    <definedName name="NEW_OKARA" localSheetId="40">#REF!</definedName>
    <definedName name="NEW_OKARA" localSheetId="37">#REF!</definedName>
    <definedName name="NEW_OKARA" localSheetId="41">#REF!</definedName>
    <definedName name="NEW_OKARA" localSheetId="38">#REF!</definedName>
    <definedName name="NEW_OKARA" localSheetId="56">#REF!</definedName>
    <definedName name="NEW_OKARA" localSheetId="32">#REF!</definedName>
    <definedName name="NEW_OKARA" localSheetId="45">#REF!</definedName>
    <definedName name="NEW_OKARA">#REF!</definedName>
    <definedName name="NEW_RPINDI" localSheetId="42">#REF!</definedName>
    <definedName name="NEW_RPINDI" localSheetId="29">#REF!</definedName>
    <definedName name="NEW_RPINDI" localSheetId="39">#REF!</definedName>
    <definedName name="NEW_RPINDI" localSheetId="36">#REF!</definedName>
    <definedName name="NEW_RPINDI" localSheetId="35">#REF!</definedName>
    <definedName name="NEW_RPINDI" localSheetId="34">#REF!</definedName>
    <definedName name="NEW_RPINDI" localSheetId="40">#REF!</definedName>
    <definedName name="NEW_RPINDI" localSheetId="37">#REF!</definedName>
    <definedName name="NEW_RPINDI" localSheetId="41">#REF!</definedName>
    <definedName name="NEW_RPINDI" localSheetId="38">#REF!</definedName>
    <definedName name="NEW_RPINDI" localSheetId="56">#REF!</definedName>
    <definedName name="NEW_RPINDI" localSheetId="32">#REF!</definedName>
    <definedName name="NEW_RPINDI" localSheetId="45">#REF!</definedName>
    <definedName name="NEW_RPINDI">#REF!</definedName>
    <definedName name="NEW_SARGODHA" localSheetId="42">#REF!</definedName>
    <definedName name="NEW_SARGODHA" localSheetId="29">#REF!</definedName>
    <definedName name="NEW_SARGODHA" localSheetId="39">#REF!</definedName>
    <definedName name="NEW_SARGODHA" localSheetId="36">#REF!</definedName>
    <definedName name="NEW_SARGODHA" localSheetId="35">#REF!</definedName>
    <definedName name="NEW_SARGODHA" localSheetId="34">#REF!</definedName>
    <definedName name="NEW_SARGODHA" localSheetId="40">#REF!</definedName>
    <definedName name="NEW_SARGODHA" localSheetId="37">#REF!</definedName>
    <definedName name="NEW_SARGODHA" localSheetId="41">#REF!</definedName>
    <definedName name="NEW_SARGODHA" localSheetId="38">#REF!</definedName>
    <definedName name="NEW_SARGODHA" localSheetId="56">#REF!</definedName>
    <definedName name="NEW_SARGODHA" localSheetId="32">#REF!</definedName>
    <definedName name="NEW_SARGODHA" localSheetId="45">#REF!</definedName>
    <definedName name="NEW_SARGODHA">#REF!</definedName>
    <definedName name="NEW_SIALKOT" localSheetId="42">#REF!</definedName>
    <definedName name="NEW_SIALKOT" localSheetId="29">#REF!</definedName>
    <definedName name="NEW_SIALKOT" localSheetId="39">#REF!</definedName>
    <definedName name="NEW_SIALKOT" localSheetId="36">#REF!</definedName>
    <definedName name="NEW_SIALKOT" localSheetId="35">#REF!</definedName>
    <definedName name="NEW_SIALKOT" localSheetId="34">#REF!</definedName>
    <definedName name="NEW_SIALKOT" localSheetId="40">#REF!</definedName>
    <definedName name="NEW_SIALKOT" localSheetId="37">#REF!</definedName>
    <definedName name="NEW_SIALKOT" localSheetId="41">#REF!</definedName>
    <definedName name="NEW_SIALKOT" localSheetId="38">#REF!</definedName>
    <definedName name="NEW_SIALKOT" localSheetId="56">#REF!</definedName>
    <definedName name="NEW_SIALKOT" localSheetId="32">#REF!</definedName>
    <definedName name="NEW_SIALKOT" localSheetId="45">#REF!</definedName>
    <definedName name="NEW_SIALKOT">#REF!</definedName>
    <definedName name="NEW_SLOW" localSheetId="42">#REF!</definedName>
    <definedName name="NEW_SLOW" localSheetId="29">#REF!</definedName>
    <definedName name="NEW_SLOW" localSheetId="39">#REF!</definedName>
    <definedName name="NEW_SLOW" localSheetId="36">#REF!</definedName>
    <definedName name="NEW_SLOW" localSheetId="35">#REF!</definedName>
    <definedName name="NEW_SLOW" localSheetId="34">#REF!</definedName>
    <definedName name="NEW_SLOW" localSheetId="40">#REF!</definedName>
    <definedName name="NEW_SLOW" localSheetId="37">#REF!</definedName>
    <definedName name="NEW_SLOW" localSheetId="41">#REF!</definedName>
    <definedName name="NEW_SLOW" localSheetId="38">#REF!</definedName>
    <definedName name="NEW_SLOW" localSheetId="56">#REF!</definedName>
    <definedName name="NEW_SLOW" localSheetId="32">#REF!</definedName>
    <definedName name="NEW_SLOW" localSheetId="45">#REF!</definedName>
    <definedName name="NEW_SLOW">#REF!</definedName>
    <definedName name="NGC">#REF!</definedName>
    <definedName name="nn" localSheetId="42">#REF!</definedName>
    <definedName name="nn" localSheetId="29">#REF!</definedName>
    <definedName name="nn" localSheetId="39">#REF!</definedName>
    <definedName name="nn" localSheetId="36">#REF!</definedName>
    <definedName name="nn" localSheetId="35">#REF!</definedName>
    <definedName name="nn" localSheetId="34">#REF!</definedName>
    <definedName name="nn" localSheetId="40">#REF!</definedName>
    <definedName name="nn" localSheetId="37">#REF!</definedName>
    <definedName name="nn" localSheetId="41">#REF!</definedName>
    <definedName name="nn" localSheetId="38">#REF!</definedName>
    <definedName name="nn" localSheetId="56">#REF!</definedName>
    <definedName name="nn" localSheetId="32">#REF!</definedName>
    <definedName name="nn" localSheetId="45">#REF!</definedName>
    <definedName name="nn">#REF!</definedName>
    <definedName name="nnn" localSheetId="26">#REF!</definedName>
    <definedName name="nnn">#REF!</definedName>
    <definedName name="No0">#REF!</definedName>
    <definedName name="nolanes">#REF!</definedName>
    <definedName name="NORTH_ABSTRACT" localSheetId="42">#REF!</definedName>
    <definedName name="NORTH_ABSTRACT" localSheetId="29">#REF!</definedName>
    <definedName name="NORTH_ABSTRACT" localSheetId="39">#REF!</definedName>
    <definedName name="NORTH_ABSTRACT" localSheetId="36">#REF!</definedName>
    <definedName name="NORTH_ABSTRACT" localSheetId="35">#REF!</definedName>
    <definedName name="NORTH_ABSTRACT" localSheetId="34">#REF!</definedName>
    <definedName name="NORTH_ABSTRACT" localSheetId="40">#REF!</definedName>
    <definedName name="NORTH_ABSTRACT" localSheetId="37">#REF!</definedName>
    <definedName name="NORTH_ABSTRACT" localSheetId="41">#REF!</definedName>
    <definedName name="NORTH_ABSTRACT" localSheetId="38">#REF!</definedName>
    <definedName name="NORTH_ABSTRACT" localSheetId="56">#REF!</definedName>
    <definedName name="NORTH_ABSTRACT" localSheetId="32">#REF!</definedName>
    <definedName name="NORTH_ABSTRACT" localSheetId="45">#REF!</definedName>
    <definedName name="NORTH_ABSTRACT">#REF!</definedName>
    <definedName name="Npiers">#REF!</definedName>
    <definedName name="npile2">#REF!</definedName>
    <definedName name="npile3">#REF!</definedName>
    <definedName name="nr">#REF!</definedName>
    <definedName name="NR126B">#REF!</definedName>
    <definedName name="Nspans">#REF!</definedName>
    <definedName name="nuej">#REF!</definedName>
    <definedName name="Num">#REF!</definedName>
    <definedName name="Nwebs">#REF!</definedName>
    <definedName name="o" localSheetId="42">'[8]Brick Work'!#REF!</definedName>
    <definedName name="o" localSheetId="29">#REF!</definedName>
    <definedName name="o" localSheetId="39">'[9]Brick Work'!#REF!</definedName>
    <definedName name="o" localSheetId="36">'[9]Brick Work'!#REF!</definedName>
    <definedName name="o" localSheetId="35">'[9]Brick Work'!#REF!</definedName>
    <definedName name="o" localSheetId="34">'[9]Brick Work'!#REF!</definedName>
    <definedName name="o" localSheetId="40">'[9]Brick Work'!#REF!</definedName>
    <definedName name="o" localSheetId="37">'[9]Brick Work'!#REF!</definedName>
    <definedName name="o" localSheetId="41">'[9]Brick Work'!#REF!</definedName>
    <definedName name="o" localSheetId="38">'[9]Brick Work'!#REF!</definedName>
    <definedName name="o" localSheetId="56">#REF!</definedName>
    <definedName name="o" localSheetId="32">#REF!</definedName>
    <definedName name="o" localSheetId="45">'[8]Brick Work'!#REF!</definedName>
    <definedName name="o">#REF!</definedName>
    <definedName name="O.H.R" localSheetId="42">#REF!</definedName>
    <definedName name="O.H.R" localSheetId="29">#REF!</definedName>
    <definedName name="O.H.R" localSheetId="39">#REF!</definedName>
    <definedName name="O.H.R" localSheetId="36">#REF!</definedName>
    <definedName name="O.H.R" localSheetId="35">#REF!</definedName>
    <definedName name="O.H.R" localSheetId="34">#REF!</definedName>
    <definedName name="O.H.R" localSheetId="40">#REF!</definedName>
    <definedName name="O.H.R" localSheetId="37">#REF!</definedName>
    <definedName name="O.H.R" localSheetId="41">#REF!</definedName>
    <definedName name="O.H.R" localSheetId="38">#REF!</definedName>
    <definedName name="O.H.R" localSheetId="56">#REF!</definedName>
    <definedName name="O.H.R" localSheetId="32">#REF!</definedName>
    <definedName name="O.H.R" localSheetId="45">#REF!</definedName>
    <definedName name="O.H.R">#REF!</definedName>
    <definedName name="OC4P">#REF!</definedName>
    <definedName name="oe">#REF!</definedName>
    <definedName name="oeo">#REF!</definedName>
    <definedName name="oep">#REF!</definedName>
    <definedName name="Oest">#REF!</definedName>
    <definedName name="OH" localSheetId="33">#REF!</definedName>
    <definedName name="OH">'[47]BOQ KACHHI'!$H$4</definedName>
    <definedName name="ohh">#REF!</definedName>
    <definedName name="ohsteel">#REF!</definedName>
    <definedName name="OIL.K" localSheetId="26">#REF!</definedName>
    <definedName name="OIL.K">#REF!</definedName>
    <definedName name="OIL.LB" localSheetId="26">#REF!</definedName>
    <definedName name="OIL.LB">#REF!</definedName>
    <definedName name="OIL.LR" localSheetId="26">#REF!</definedName>
    <definedName name="OIL.LR">#REF!</definedName>
    <definedName name="OIL.P" localSheetId="26">#REF!</definedName>
    <definedName name="OIL.P">#REF!</definedName>
    <definedName name="OIL.PUT" localSheetId="26">#REF!</definedName>
    <definedName name="OIL.PUT">#REF!</definedName>
    <definedName name="OIL.T" localSheetId="26">#REF!</definedName>
    <definedName name="OIL.T">#REF!</definedName>
    <definedName name="Ok">#REF!</definedName>
    <definedName name="OKNI" hidden="1">#REF!</definedName>
    <definedName name="OMI">#REF!</definedName>
    <definedName name="ON_GOING_GUJRAT" localSheetId="42">#REF!</definedName>
    <definedName name="ON_GOING_GUJRAT" localSheetId="29">#REF!</definedName>
    <definedName name="ON_GOING_GUJRAT" localSheetId="39">#REF!</definedName>
    <definedName name="ON_GOING_GUJRAT" localSheetId="36">#REF!</definedName>
    <definedName name="ON_GOING_GUJRAT" localSheetId="35">#REF!</definedName>
    <definedName name="ON_GOING_GUJRAT" localSheetId="34">#REF!</definedName>
    <definedName name="ON_GOING_GUJRAT" localSheetId="40">#REF!</definedName>
    <definedName name="ON_GOING_GUJRAT" localSheetId="37">#REF!</definedName>
    <definedName name="ON_GOING_GUJRAT" localSheetId="41">#REF!</definedName>
    <definedName name="ON_GOING_GUJRAT" localSheetId="38">#REF!</definedName>
    <definedName name="ON_GOING_GUJRAT" localSheetId="56">#REF!</definedName>
    <definedName name="ON_GOING_GUJRAT" localSheetId="32">#REF!</definedName>
    <definedName name="ON_GOING_GUJRAT" localSheetId="45">#REF!</definedName>
    <definedName name="ON_GOING_GUJRAT">#REF!</definedName>
    <definedName name="ON_GOING_GWALA" localSheetId="42">#REF!</definedName>
    <definedName name="ON_GOING_GWALA" localSheetId="29">#REF!</definedName>
    <definedName name="ON_GOING_GWALA" localSheetId="39">#REF!</definedName>
    <definedName name="ON_GOING_GWALA" localSheetId="36">#REF!</definedName>
    <definedName name="ON_GOING_GWALA" localSheetId="35">#REF!</definedName>
    <definedName name="ON_GOING_GWALA" localSheetId="34">#REF!</definedName>
    <definedName name="ON_GOING_GWALA" localSheetId="40">#REF!</definedName>
    <definedName name="ON_GOING_GWALA" localSheetId="37">#REF!</definedName>
    <definedName name="ON_GOING_GWALA" localSheetId="41">#REF!</definedName>
    <definedName name="ON_GOING_GWALA" localSheetId="38">#REF!</definedName>
    <definedName name="ON_GOING_GWALA" localSheetId="56">#REF!</definedName>
    <definedName name="ON_GOING_GWALA" localSheetId="32">#REF!</definedName>
    <definedName name="ON_GOING_GWALA" localSheetId="45">#REF!</definedName>
    <definedName name="ON_GOING_GWALA">#REF!</definedName>
    <definedName name="ON_GOING_JHELUM" localSheetId="42">#REF!</definedName>
    <definedName name="ON_GOING_JHELUM" localSheetId="29">#REF!</definedName>
    <definedName name="ON_GOING_JHELUM" localSheetId="39">#REF!</definedName>
    <definedName name="ON_GOING_JHELUM" localSheetId="36">#REF!</definedName>
    <definedName name="ON_GOING_JHELUM" localSheetId="35">#REF!</definedName>
    <definedName name="ON_GOING_JHELUM" localSheetId="34">#REF!</definedName>
    <definedName name="ON_GOING_JHELUM" localSheetId="40">#REF!</definedName>
    <definedName name="ON_GOING_JHELUM" localSheetId="37">#REF!</definedName>
    <definedName name="ON_GOING_JHELUM" localSheetId="41">#REF!</definedName>
    <definedName name="ON_GOING_JHELUM" localSheetId="38">#REF!</definedName>
    <definedName name="ON_GOING_JHELUM" localSheetId="56">#REF!</definedName>
    <definedName name="ON_GOING_JHELUM" localSheetId="32">#REF!</definedName>
    <definedName name="ON_GOING_JHELUM" localSheetId="45">#REF!</definedName>
    <definedName name="ON_GOING_JHELUM">#REF!</definedName>
    <definedName name="ON_GOING_LHR" localSheetId="42">#REF!</definedName>
    <definedName name="ON_GOING_LHR" localSheetId="29">#REF!</definedName>
    <definedName name="ON_GOING_LHR" localSheetId="39">#REF!</definedName>
    <definedName name="ON_GOING_LHR" localSheetId="36">#REF!</definedName>
    <definedName name="ON_GOING_LHR" localSheetId="35">#REF!</definedName>
    <definedName name="ON_GOING_LHR" localSheetId="34">#REF!</definedName>
    <definedName name="ON_GOING_LHR" localSheetId="40">#REF!</definedName>
    <definedName name="ON_GOING_LHR" localSheetId="37">#REF!</definedName>
    <definedName name="ON_GOING_LHR" localSheetId="41">#REF!</definedName>
    <definedName name="ON_GOING_LHR" localSheetId="38">#REF!</definedName>
    <definedName name="ON_GOING_LHR" localSheetId="56">#REF!</definedName>
    <definedName name="ON_GOING_LHR" localSheetId="32">#REF!</definedName>
    <definedName name="ON_GOING_LHR" localSheetId="45">#REF!</definedName>
    <definedName name="ON_GOING_LHR">#REF!</definedName>
    <definedName name="ON_GOING_OKARA" localSheetId="42">#REF!</definedName>
    <definedName name="ON_GOING_OKARA" localSheetId="29">#REF!</definedName>
    <definedName name="ON_GOING_OKARA" localSheetId="39">#REF!</definedName>
    <definedName name="ON_GOING_OKARA" localSheetId="36">#REF!</definedName>
    <definedName name="ON_GOING_OKARA" localSheetId="35">#REF!</definedName>
    <definedName name="ON_GOING_OKARA" localSheetId="34">#REF!</definedName>
    <definedName name="ON_GOING_OKARA" localSheetId="40">#REF!</definedName>
    <definedName name="ON_GOING_OKARA" localSheetId="37">#REF!</definedName>
    <definedName name="ON_GOING_OKARA" localSheetId="41">#REF!</definedName>
    <definedName name="ON_GOING_OKARA" localSheetId="38">#REF!</definedName>
    <definedName name="ON_GOING_OKARA" localSheetId="56">#REF!</definedName>
    <definedName name="ON_GOING_OKARA" localSheetId="32">#REF!</definedName>
    <definedName name="ON_GOING_OKARA" localSheetId="45">#REF!</definedName>
    <definedName name="ON_GOING_OKARA">#REF!</definedName>
    <definedName name="ON_GOING_RPINDI" localSheetId="42">#REF!</definedName>
    <definedName name="ON_GOING_RPINDI" localSheetId="29">#REF!</definedName>
    <definedName name="ON_GOING_RPINDI" localSheetId="39">#REF!</definedName>
    <definedName name="ON_GOING_RPINDI" localSheetId="36">#REF!</definedName>
    <definedName name="ON_GOING_RPINDI" localSheetId="35">#REF!</definedName>
    <definedName name="ON_GOING_RPINDI" localSheetId="34">#REF!</definedName>
    <definedName name="ON_GOING_RPINDI" localSheetId="40">#REF!</definedName>
    <definedName name="ON_GOING_RPINDI" localSheetId="37">#REF!</definedName>
    <definedName name="ON_GOING_RPINDI" localSheetId="41">#REF!</definedName>
    <definedName name="ON_GOING_RPINDI" localSheetId="38">#REF!</definedName>
    <definedName name="ON_GOING_RPINDI" localSheetId="56">#REF!</definedName>
    <definedName name="ON_GOING_RPINDI" localSheetId="32">#REF!</definedName>
    <definedName name="ON_GOING_RPINDI" localSheetId="45">#REF!</definedName>
    <definedName name="ON_GOING_RPINDI">#REF!</definedName>
    <definedName name="ON_GOING_SARGODHA" localSheetId="42">#REF!</definedName>
    <definedName name="ON_GOING_SARGODHA" localSheetId="29">#REF!</definedName>
    <definedName name="ON_GOING_SARGODHA" localSheetId="39">#REF!</definedName>
    <definedName name="ON_GOING_SARGODHA" localSheetId="36">#REF!</definedName>
    <definedName name="ON_GOING_SARGODHA" localSheetId="35">#REF!</definedName>
    <definedName name="ON_GOING_SARGODHA" localSheetId="34">#REF!</definedName>
    <definedName name="ON_GOING_SARGODHA" localSheetId="40">#REF!</definedName>
    <definedName name="ON_GOING_SARGODHA" localSheetId="37">#REF!</definedName>
    <definedName name="ON_GOING_SARGODHA" localSheetId="41">#REF!</definedName>
    <definedName name="ON_GOING_SARGODHA" localSheetId="38">#REF!</definedName>
    <definedName name="ON_GOING_SARGODHA" localSheetId="56">#REF!</definedName>
    <definedName name="ON_GOING_SARGODHA" localSheetId="32">#REF!</definedName>
    <definedName name="ON_GOING_SARGODHA" localSheetId="45">#REF!</definedName>
    <definedName name="ON_GOING_SARGODHA">#REF!</definedName>
    <definedName name="ON_GOING_SIALKOT" localSheetId="42">#REF!</definedName>
    <definedName name="ON_GOING_SIALKOT" localSheetId="29">#REF!</definedName>
    <definedName name="ON_GOING_SIALKOT" localSheetId="39">#REF!</definedName>
    <definedName name="ON_GOING_SIALKOT" localSheetId="36">#REF!</definedName>
    <definedName name="ON_GOING_SIALKOT" localSheetId="35">#REF!</definedName>
    <definedName name="ON_GOING_SIALKOT" localSheetId="34">#REF!</definedName>
    <definedName name="ON_GOING_SIALKOT" localSheetId="40">#REF!</definedName>
    <definedName name="ON_GOING_SIALKOT" localSheetId="37">#REF!</definedName>
    <definedName name="ON_GOING_SIALKOT" localSheetId="41">#REF!</definedName>
    <definedName name="ON_GOING_SIALKOT" localSheetId="38">#REF!</definedName>
    <definedName name="ON_GOING_SIALKOT" localSheetId="56">#REF!</definedName>
    <definedName name="ON_GOING_SIALKOT" localSheetId="32">#REF!</definedName>
    <definedName name="ON_GOING_SIALKOT" localSheetId="45">#REF!</definedName>
    <definedName name="ON_GOING_SIALKOT">#REF!</definedName>
    <definedName name="ON_GOING_SLOW" localSheetId="42">#REF!</definedName>
    <definedName name="ON_GOING_SLOW" localSheetId="29">#REF!</definedName>
    <definedName name="ON_GOING_SLOW" localSheetId="39">#REF!</definedName>
    <definedName name="ON_GOING_SLOW" localSheetId="36">#REF!</definedName>
    <definedName name="ON_GOING_SLOW" localSheetId="35">#REF!</definedName>
    <definedName name="ON_GOING_SLOW" localSheetId="34">#REF!</definedName>
    <definedName name="ON_GOING_SLOW" localSheetId="40">#REF!</definedName>
    <definedName name="ON_GOING_SLOW" localSheetId="37">#REF!</definedName>
    <definedName name="ON_GOING_SLOW" localSheetId="41">#REF!</definedName>
    <definedName name="ON_GOING_SLOW" localSheetId="38">#REF!</definedName>
    <definedName name="ON_GOING_SLOW" localSheetId="56">#REF!</definedName>
    <definedName name="ON_GOING_SLOW" localSheetId="32">#REF!</definedName>
    <definedName name="ON_GOING_SLOW" localSheetId="45">#REF!</definedName>
    <definedName name="ON_GOING_SLOW">#REF!</definedName>
    <definedName name="oo">#REF!</definedName>
    <definedName name="ooo" localSheetId="42">[42]URA!#REF!</definedName>
    <definedName name="ooo" localSheetId="29">#REF!</definedName>
    <definedName name="ooo" localSheetId="39">[42]URA!#REF!</definedName>
    <definedName name="ooo" localSheetId="36">[42]URA!#REF!</definedName>
    <definedName name="ooo" localSheetId="35">[42]URA!#REF!</definedName>
    <definedName name="ooo" localSheetId="34">[42]URA!#REF!</definedName>
    <definedName name="ooo" localSheetId="40">[42]URA!#REF!</definedName>
    <definedName name="ooo" localSheetId="37">[42]URA!#REF!</definedName>
    <definedName name="ooo" localSheetId="41">[42]URA!#REF!</definedName>
    <definedName name="ooo" localSheetId="38">[42]URA!#REF!</definedName>
    <definedName name="ooo" localSheetId="56">#REF!</definedName>
    <definedName name="ooo" localSheetId="32">#REF!</definedName>
    <definedName name="ooo" localSheetId="45">[42]URA!#REF!</definedName>
    <definedName name="ooo">#REF!</definedName>
    <definedName name="oooooo">#REF!</definedName>
    <definedName name="op">#REF!</definedName>
    <definedName name="OPC" localSheetId="42">#REF!</definedName>
    <definedName name="OPC" localSheetId="29">#REF!</definedName>
    <definedName name="OPC" localSheetId="39">#REF!</definedName>
    <definedName name="OPC" localSheetId="36">#REF!</definedName>
    <definedName name="OPC" localSheetId="35">#REF!</definedName>
    <definedName name="OPC" localSheetId="34">#REF!</definedName>
    <definedName name="OPC" localSheetId="40">#REF!</definedName>
    <definedName name="OPC" localSheetId="37">#REF!</definedName>
    <definedName name="OPC" localSheetId="41">#REF!</definedName>
    <definedName name="OPC" localSheetId="38">#REF!</definedName>
    <definedName name="OPC" localSheetId="56">#REF!</definedName>
    <definedName name="OPC" localSheetId="32">#REF!</definedName>
    <definedName name="OPC" localSheetId="45">#REF!</definedName>
    <definedName name="OPC">#REF!</definedName>
    <definedName name="openings">#REF!</definedName>
    <definedName name="OPTION">#REF!</definedName>
    <definedName name="OrderTable" hidden="1">#REF!</definedName>
    <definedName name="outer">[48]Data!$A$3:$C$13</definedName>
    <definedName name="OVERALL_CUM___COMPLETE">#REF!</definedName>
    <definedName name="Overall_Progr">#REF!</definedName>
    <definedName name="Ovrl_Area">#REF!</definedName>
    <definedName name="p" localSheetId="42">#REF!</definedName>
    <definedName name="p" localSheetId="29">#REF!</definedName>
    <definedName name="p" localSheetId="39">#REF!</definedName>
    <definedName name="p" localSheetId="36">#REF!</definedName>
    <definedName name="p" localSheetId="35">#REF!</definedName>
    <definedName name="p" localSheetId="34">#REF!</definedName>
    <definedName name="p" localSheetId="40">#REF!</definedName>
    <definedName name="p" localSheetId="37">#REF!</definedName>
    <definedName name="p" localSheetId="41">#REF!</definedName>
    <definedName name="p" localSheetId="38">#REF!</definedName>
    <definedName name="p" localSheetId="56">#REF!</definedName>
    <definedName name="p" localSheetId="32">#REF!</definedName>
    <definedName name="p" localSheetId="45">#REF!</definedName>
    <definedName name="p">#REF!</definedName>
    <definedName name="P.BR4" localSheetId="26">#REF!</definedName>
    <definedName name="P.BR4">#REF!</definedName>
    <definedName name="p.h" localSheetId="42" hidden="1">#REF!</definedName>
    <definedName name="p.h" localSheetId="29">#REF!</definedName>
    <definedName name="p.h" localSheetId="39" hidden="1">#REF!</definedName>
    <definedName name="p.h" localSheetId="36" hidden="1">#REF!</definedName>
    <definedName name="p.h" localSheetId="35" hidden="1">#REF!</definedName>
    <definedName name="p.h" localSheetId="34" hidden="1">#REF!</definedName>
    <definedName name="p.h" localSheetId="40" hidden="1">#REF!</definedName>
    <definedName name="p.h" localSheetId="37" hidden="1">#REF!</definedName>
    <definedName name="p.h" localSheetId="41" hidden="1">#REF!</definedName>
    <definedName name="p.h" localSheetId="38" hidden="1">#REF!</definedName>
    <definedName name="p.h" localSheetId="56">#REF!</definedName>
    <definedName name="p.h" localSheetId="32">#REF!</definedName>
    <definedName name="p.h" localSheetId="45" hidden="1">#REF!</definedName>
    <definedName name="p.h">#REF!</definedName>
    <definedName name="P.RO" localSheetId="26">#REF!</definedName>
    <definedName name="P.RO">#REF!</definedName>
    <definedName name="P.SE" localSheetId="26">#REF!</definedName>
    <definedName name="P.SE">#REF!</definedName>
    <definedName name="P.VE" localSheetId="26">#REF!</definedName>
    <definedName name="P.VE">#REF!</definedName>
    <definedName name="P_D_GUJRAT" localSheetId="42">#REF!</definedName>
    <definedName name="P_D_GUJRAT" localSheetId="29">#REF!</definedName>
    <definedName name="P_D_GUJRAT" localSheetId="39">#REF!</definedName>
    <definedName name="P_D_GUJRAT" localSheetId="36">#REF!</definedName>
    <definedName name="P_D_GUJRAT" localSheetId="35">#REF!</definedName>
    <definedName name="P_D_GUJRAT" localSheetId="34">#REF!</definedName>
    <definedName name="P_D_GUJRAT" localSheetId="40">#REF!</definedName>
    <definedName name="P_D_GUJRAT" localSheetId="37">#REF!</definedName>
    <definedName name="P_D_GUJRAT" localSheetId="41">#REF!</definedName>
    <definedName name="P_D_GUJRAT" localSheetId="38">#REF!</definedName>
    <definedName name="P_D_GUJRAT" localSheetId="56">#REF!</definedName>
    <definedName name="P_D_GUJRAT" localSheetId="32">#REF!</definedName>
    <definedName name="P_D_GUJRAT" localSheetId="45">#REF!</definedName>
    <definedName name="P_D_GUJRAT">#REF!</definedName>
    <definedName name="P_score">#REF!</definedName>
    <definedName name="P1R">#REF!</definedName>
    <definedName name="P2R">#REF!</definedName>
    <definedName name="P3R">#REF!</definedName>
    <definedName name="P4R">#REF!</definedName>
    <definedName name="P5R">#REF!</definedName>
    <definedName name="pack_name">#REF!</definedName>
    <definedName name="PAD" localSheetId="26">#REF!</definedName>
    <definedName name="PAD">#REF!</definedName>
    <definedName name="PAGE11">#N/A</definedName>
    <definedName name="PAGE12">#N/A</definedName>
    <definedName name="PAGE21">#N/A</definedName>
    <definedName name="PAGE22">#N/A</definedName>
    <definedName name="PAGE31">#N/A</definedName>
    <definedName name="PAGE32">#N/A</definedName>
    <definedName name="PAGE41">#N/A</definedName>
    <definedName name="PAGE42">#N/A</definedName>
    <definedName name="PAGE5_21">#REF!</definedName>
    <definedName name="PAGEA1">#REF!</definedName>
    <definedName name="PAGEA2">#REF!</definedName>
    <definedName name="PAI" localSheetId="26">#REF!</definedName>
    <definedName name="PAI">#REF!</definedName>
    <definedName name="pakistan" hidden="1">#REF!</definedName>
    <definedName name="PAN_TILES">#REF!</definedName>
    <definedName name="Pannelleddoor">#REF!</definedName>
    <definedName name="part10">#REF!</definedName>
    <definedName name="part7">#REF!</definedName>
    <definedName name="part8">#REF!</definedName>
    <definedName name="part9">#REF!</definedName>
    <definedName name="PavementMarking">#REF!</definedName>
    <definedName name="PC" localSheetId="42" hidden="1">#REF!</definedName>
    <definedName name="PC" localSheetId="29">#REF!</definedName>
    <definedName name="PC" localSheetId="39" hidden="1">#REF!</definedName>
    <definedName name="PC" localSheetId="36" hidden="1">#REF!</definedName>
    <definedName name="PC" localSheetId="35" hidden="1">#REF!</definedName>
    <definedName name="PC" localSheetId="34" hidden="1">#REF!</definedName>
    <definedName name="PC" localSheetId="40" hidden="1">#REF!</definedName>
    <definedName name="PC" localSheetId="37" hidden="1">#REF!</definedName>
    <definedName name="PC" localSheetId="41" hidden="1">#REF!</definedName>
    <definedName name="PC" localSheetId="38" hidden="1">#REF!</definedName>
    <definedName name="PC" localSheetId="56">#REF!</definedName>
    <definedName name="PC" localSheetId="32">#REF!</definedName>
    <definedName name="PC" localSheetId="45" hidden="1">#REF!</definedName>
    <definedName name="PC">#REF!</definedName>
    <definedName name="pcc">#REF!</definedName>
    <definedName name="PCC.P150" localSheetId="26">#REF!</definedName>
    <definedName name="PCC.P150">#REF!</definedName>
    <definedName name="PCC.P200" localSheetId="26">#REF!</definedName>
    <definedName name="PCC.P200">#REF!</definedName>
    <definedName name="Pcompacter">#REF!</definedName>
    <definedName name="PCT">#REF!</definedName>
    <definedName name="PCW">#REF!</definedName>
    <definedName name="pdvol">#REF!</definedName>
    <definedName name="PEJM">#REF!</definedName>
    <definedName name="perbox">#REF!</definedName>
    <definedName name="periimported">#REF!</definedName>
    <definedName name="PERIOD">#REF!</definedName>
    <definedName name="PermanentWorks">#REF!</definedName>
    <definedName name="Pest">#REF!</definedName>
    <definedName name="PF">#REF!</definedName>
    <definedName name="PGLabt">#REF!</definedName>
    <definedName name="PhaseCode">#REF!</definedName>
    <definedName name="phbn">#REF!</definedName>
    <definedName name="phbnsr" localSheetId="42">#REF!</definedName>
    <definedName name="phbnsr" localSheetId="29">#REF!</definedName>
    <definedName name="phbnsr" localSheetId="39">#REF!</definedName>
    <definedName name="phbnsr" localSheetId="36">#REF!</definedName>
    <definedName name="phbnsr" localSheetId="35">#REF!</definedName>
    <definedName name="phbnsr" localSheetId="34">#REF!</definedName>
    <definedName name="phbnsr" localSheetId="40">#REF!</definedName>
    <definedName name="phbnsr" localSheetId="37">#REF!</definedName>
    <definedName name="phbnsr" localSheetId="41">#REF!</definedName>
    <definedName name="phbnsr" localSheetId="38">#REF!</definedName>
    <definedName name="phbnsr" localSheetId="56">#REF!</definedName>
    <definedName name="phbnsr" localSheetId="32">#REF!</definedName>
    <definedName name="phbnsr" localSheetId="45">#REF!</definedName>
    <definedName name="phbnsr">#REF!</definedName>
    <definedName name="phbnsr.">#REF!</definedName>
    <definedName name="phbnsr1" localSheetId="42">#REF!</definedName>
    <definedName name="phbnsr1" localSheetId="29">#REF!</definedName>
    <definedName name="phbnsr1" localSheetId="39">#REF!</definedName>
    <definedName name="phbnsr1" localSheetId="36">#REF!</definedName>
    <definedName name="phbnsr1" localSheetId="35">#REF!</definedName>
    <definedName name="phbnsr1" localSheetId="34">#REF!</definedName>
    <definedName name="phbnsr1" localSheetId="40">#REF!</definedName>
    <definedName name="phbnsr1" localSheetId="37">#REF!</definedName>
    <definedName name="phbnsr1" localSheetId="41">#REF!</definedName>
    <definedName name="phbnsr1" localSheetId="38">#REF!</definedName>
    <definedName name="phbnsr1" localSheetId="56">#REF!</definedName>
    <definedName name="phbnsr1" localSheetId="32">#REF!</definedName>
    <definedName name="phbnsr1" localSheetId="45">#REF!</definedName>
    <definedName name="phbnsr1">#REF!</definedName>
    <definedName name="PHBNSR2">#REF!</definedName>
    <definedName name="phbsr" localSheetId="42">#REF!</definedName>
    <definedName name="phbsr" localSheetId="29">#REF!</definedName>
    <definedName name="phbsr" localSheetId="39">#REF!</definedName>
    <definedName name="phbsr" localSheetId="36">#REF!</definedName>
    <definedName name="phbsr" localSheetId="35">#REF!</definedName>
    <definedName name="phbsr" localSheetId="34">#REF!</definedName>
    <definedName name="phbsr" localSheetId="40">#REF!</definedName>
    <definedName name="phbsr" localSheetId="37">#REF!</definedName>
    <definedName name="phbsr" localSheetId="41">#REF!</definedName>
    <definedName name="phbsr" localSheetId="38">#REF!</definedName>
    <definedName name="phbsr" localSheetId="56">#REF!</definedName>
    <definedName name="phbsr" localSheetId="32">#REF!</definedName>
    <definedName name="phbsr" localSheetId="45">#REF!</definedName>
    <definedName name="phbsr">#REF!</definedName>
    <definedName name="phbsr1" localSheetId="42">#REF!</definedName>
    <definedName name="phbsr1" localSheetId="29">#REF!</definedName>
    <definedName name="phbsr1" localSheetId="39">#REF!</definedName>
    <definedName name="phbsr1" localSheetId="36">#REF!</definedName>
    <definedName name="phbsr1" localSheetId="35">#REF!</definedName>
    <definedName name="phbsr1" localSheetId="34">#REF!</definedName>
    <definedName name="phbsr1" localSheetId="40">#REF!</definedName>
    <definedName name="phbsr1" localSheetId="37">#REF!</definedName>
    <definedName name="phbsr1" localSheetId="41">#REF!</definedName>
    <definedName name="phbsr1" localSheetId="38">#REF!</definedName>
    <definedName name="phbsr1" localSheetId="56">#REF!</definedName>
    <definedName name="phbsr1" localSheetId="32">#REF!</definedName>
    <definedName name="phbsr1" localSheetId="45">#REF!</definedName>
    <definedName name="phbsr1">#REF!</definedName>
    <definedName name="PHE_ABSTRACT" localSheetId="42">#REF!</definedName>
    <definedName name="PHE_ABSTRACT" localSheetId="29">#REF!</definedName>
    <definedName name="PHE_ABSTRACT" localSheetId="39">#REF!</definedName>
    <definedName name="PHE_ABSTRACT" localSheetId="36">#REF!</definedName>
    <definedName name="PHE_ABSTRACT" localSheetId="35">#REF!</definedName>
    <definedName name="PHE_ABSTRACT" localSheetId="34">#REF!</definedName>
    <definedName name="PHE_ABSTRACT" localSheetId="40">#REF!</definedName>
    <definedName name="PHE_ABSTRACT" localSheetId="37">#REF!</definedName>
    <definedName name="PHE_ABSTRACT" localSheetId="41">#REF!</definedName>
    <definedName name="PHE_ABSTRACT" localSheetId="38">#REF!</definedName>
    <definedName name="PHE_ABSTRACT" localSheetId="56">#REF!</definedName>
    <definedName name="PHE_ABSTRACT" localSheetId="32">#REF!</definedName>
    <definedName name="PHE_ABSTRACT" localSheetId="45">#REF!</definedName>
    <definedName name="PHE_ABSTRACT">#REF!</definedName>
    <definedName name="Phone">#REF!</definedName>
    <definedName name="pier2">#REF!</definedName>
    <definedName name="pierpiles">#REF!</definedName>
    <definedName name="piervol1">#REF!</definedName>
    <definedName name="piervol2">#REF!</definedName>
    <definedName name="PIF" localSheetId="26">#REF!</definedName>
    <definedName name="PIF">#REF!</definedName>
    <definedName name="PIG" localSheetId="26">#REF!</definedName>
    <definedName name="PIG">#REF!</definedName>
    <definedName name="pigm">#REF!</definedName>
    <definedName name="PILE" localSheetId="42">#REF!</definedName>
    <definedName name="PILE" localSheetId="29">#REF!</definedName>
    <definedName name="PILE" localSheetId="39">#REF!</definedName>
    <definedName name="PILE" localSheetId="36">#REF!</definedName>
    <definedName name="PILE" localSheetId="35">#REF!</definedName>
    <definedName name="PILE" localSheetId="34">#REF!</definedName>
    <definedName name="PILE" localSheetId="40">#REF!</definedName>
    <definedName name="PILE" localSheetId="37">#REF!</definedName>
    <definedName name="PILE" localSheetId="41">#REF!</definedName>
    <definedName name="PILE" localSheetId="38">#REF!</definedName>
    <definedName name="PILE" localSheetId="56">#REF!</definedName>
    <definedName name="PILE" localSheetId="32">#REF!</definedName>
    <definedName name="PILE" localSheetId="45">#REF!</definedName>
    <definedName name="PILE">#REF!</definedName>
    <definedName name="piledia1">#REF!</definedName>
    <definedName name="piledia2">#REF!</definedName>
    <definedName name="piledia3">#REF!</definedName>
    <definedName name="Piletipele">#REF!</definedName>
    <definedName name="Pip_sc_1">#REF!</definedName>
    <definedName name="PipeCulverts">#REF!</definedName>
    <definedName name="PipeInfo">#REF!</definedName>
    <definedName name="Pkg_col">#REF!</definedName>
    <definedName name="PL">#REF!</definedName>
    <definedName name="PLA" localSheetId="26">#REF!</definedName>
    <definedName name="PLA">#REF!</definedName>
    <definedName name="plaster">#REF!</definedName>
    <definedName name="PLAT" localSheetId="39" hidden="1">{#N/A,#N/A,TRUE,"Cover";#N/A,#N/A,TRUE,"Conts";#N/A,#N/A,TRUE,"VOS";#N/A,#N/A,TRUE,"Warrington";#N/A,#N/A,TRUE,"Widnes"}</definedName>
    <definedName name="PLAT" localSheetId="36" hidden="1">{#N/A,#N/A,TRUE,"Cover";#N/A,#N/A,TRUE,"Conts";#N/A,#N/A,TRUE,"VOS";#N/A,#N/A,TRUE,"Warrington";#N/A,#N/A,TRUE,"Widnes"}</definedName>
    <definedName name="PLAT" localSheetId="34" hidden="1">{#N/A,#N/A,TRUE,"Cover";#N/A,#N/A,TRUE,"Conts";#N/A,#N/A,TRUE,"VOS";#N/A,#N/A,TRUE,"Warrington";#N/A,#N/A,TRUE,"Widnes"}</definedName>
    <definedName name="PLAT" localSheetId="40" hidden="1">{#N/A,#N/A,TRUE,"Cover";#N/A,#N/A,TRUE,"Conts";#N/A,#N/A,TRUE,"VOS";#N/A,#N/A,TRUE,"Warrington";#N/A,#N/A,TRUE,"Widnes"}</definedName>
    <definedName name="PLAT" localSheetId="37" hidden="1">{#N/A,#N/A,TRUE,"Cover";#N/A,#N/A,TRUE,"Conts";#N/A,#N/A,TRUE,"VOS";#N/A,#N/A,TRUE,"Warrington";#N/A,#N/A,TRUE,"Widnes"}</definedName>
    <definedName name="PLAT" localSheetId="41" hidden="1">{#N/A,#N/A,TRUE,"Cover";#N/A,#N/A,TRUE,"Conts";#N/A,#N/A,TRUE,"VOS";#N/A,#N/A,TRUE,"Warrington";#N/A,#N/A,TRUE,"Widnes"}</definedName>
    <definedName name="PLAT" localSheetId="38" hidden="1">{#N/A,#N/A,TRUE,"Cover";#N/A,#N/A,TRUE,"Conts";#N/A,#N/A,TRUE,"VOS";#N/A,#N/A,TRUE,"Warrington";#N/A,#N/A,TRUE,"Widnes"}</definedName>
    <definedName name="PLAT" localSheetId="32" hidden="1">{#N/A,#N/A,TRUE,"Cover";#N/A,#N/A,TRUE,"Conts";#N/A,#N/A,TRUE,"VOS";#N/A,#N/A,TRUE,"Warrington";#N/A,#N/A,TRUE,"Widnes"}</definedName>
    <definedName name="PLAT" localSheetId="13" hidden="1">{#N/A,#N/A,TRUE,"Cover";#N/A,#N/A,TRUE,"Conts";#N/A,#N/A,TRUE,"VOS";#N/A,#N/A,TRUE,"Warrington";#N/A,#N/A,TRUE,"Widnes"}</definedName>
    <definedName name="PLAT" localSheetId="27" hidden="1">{#N/A,#N/A,TRUE,"Cover";#N/A,#N/A,TRUE,"Conts";#N/A,#N/A,TRUE,"VOS";#N/A,#N/A,TRUE,"Warrington";#N/A,#N/A,TRUE,"Widnes"}</definedName>
    <definedName name="PLAT" localSheetId="25" hidden="1">{#N/A,#N/A,TRUE,"Cover";#N/A,#N/A,TRUE,"Conts";#N/A,#N/A,TRUE,"VOS";#N/A,#N/A,TRUE,"Warrington";#N/A,#N/A,TRUE,"Widnes"}</definedName>
    <definedName name="PLAT" localSheetId="24" hidden="1">{#N/A,#N/A,TRUE,"Cover";#N/A,#N/A,TRUE,"Conts";#N/A,#N/A,TRUE,"VOS";#N/A,#N/A,TRUE,"Warrington";#N/A,#N/A,TRUE,"Widnes"}</definedName>
    <definedName name="PLAT" localSheetId="26" hidden="1">{#N/A,#N/A,TRUE,"Cover";#N/A,#N/A,TRUE,"Conts";#N/A,#N/A,TRUE,"VOS";#N/A,#N/A,TRUE,"Warrington";#N/A,#N/A,TRUE,"Widnes"}</definedName>
    <definedName name="PLAT" hidden="1">{#N/A,#N/A,TRUE,"Cover";#N/A,#N/A,TRUE,"Conts";#N/A,#N/A,TRUE,"VOS";#N/A,#N/A,TRUE,"Warrington";#N/A,#N/A,TRUE,"Widnes"}</definedName>
    <definedName name="PLATFORM" localSheetId="39" hidden="1">{#N/A,#N/A,TRUE,"Cover";#N/A,#N/A,TRUE,"Conts";#N/A,#N/A,TRUE,"VOS";#N/A,#N/A,TRUE,"Warrington";#N/A,#N/A,TRUE,"Widnes"}</definedName>
    <definedName name="PLATFORM" localSheetId="36" hidden="1">{#N/A,#N/A,TRUE,"Cover";#N/A,#N/A,TRUE,"Conts";#N/A,#N/A,TRUE,"VOS";#N/A,#N/A,TRUE,"Warrington";#N/A,#N/A,TRUE,"Widnes"}</definedName>
    <definedName name="PLATFORM" localSheetId="34" hidden="1">{#N/A,#N/A,TRUE,"Cover";#N/A,#N/A,TRUE,"Conts";#N/A,#N/A,TRUE,"VOS";#N/A,#N/A,TRUE,"Warrington";#N/A,#N/A,TRUE,"Widnes"}</definedName>
    <definedName name="PLATFORM" localSheetId="40" hidden="1">{#N/A,#N/A,TRUE,"Cover";#N/A,#N/A,TRUE,"Conts";#N/A,#N/A,TRUE,"VOS";#N/A,#N/A,TRUE,"Warrington";#N/A,#N/A,TRUE,"Widnes"}</definedName>
    <definedName name="PLATFORM" localSheetId="37" hidden="1">{#N/A,#N/A,TRUE,"Cover";#N/A,#N/A,TRUE,"Conts";#N/A,#N/A,TRUE,"VOS";#N/A,#N/A,TRUE,"Warrington";#N/A,#N/A,TRUE,"Widnes"}</definedName>
    <definedName name="PLATFORM" localSheetId="41" hidden="1">{#N/A,#N/A,TRUE,"Cover";#N/A,#N/A,TRUE,"Conts";#N/A,#N/A,TRUE,"VOS";#N/A,#N/A,TRUE,"Warrington";#N/A,#N/A,TRUE,"Widnes"}</definedName>
    <definedName name="PLATFORM" localSheetId="38" hidden="1">{#N/A,#N/A,TRUE,"Cover";#N/A,#N/A,TRUE,"Conts";#N/A,#N/A,TRUE,"VOS";#N/A,#N/A,TRUE,"Warrington";#N/A,#N/A,TRUE,"Widnes"}</definedName>
    <definedName name="PLATFORM" localSheetId="32" hidden="1">{#N/A,#N/A,TRUE,"Cover";#N/A,#N/A,TRUE,"Conts";#N/A,#N/A,TRUE,"VOS";#N/A,#N/A,TRUE,"Warrington";#N/A,#N/A,TRUE,"Widnes"}</definedName>
    <definedName name="PLATFORM" localSheetId="13" hidden="1">{#N/A,#N/A,TRUE,"Cover";#N/A,#N/A,TRUE,"Conts";#N/A,#N/A,TRUE,"VOS";#N/A,#N/A,TRUE,"Warrington";#N/A,#N/A,TRUE,"Widnes"}</definedName>
    <definedName name="PLATFORM" localSheetId="27" hidden="1">{#N/A,#N/A,TRUE,"Cover";#N/A,#N/A,TRUE,"Conts";#N/A,#N/A,TRUE,"VOS";#N/A,#N/A,TRUE,"Warrington";#N/A,#N/A,TRUE,"Widnes"}</definedName>
    <definedName name="PLATFORM" localSheetId="25" hidden="1">{#N/A,#N/A,TRUE,"Cover";#N/A,#N/A,TRUE,"Conts";#N/A,#N/A,TRUE,"VOS";#N/A,#N/A,TRUE,"Warrington";#N/A,#N/A,TRUE,"Widnes"}</definedName>
    <definedName name="PLATFORM" localSheetId="24" hidden="1">{#N/A,#N/A,TRUE,"Cover";#N/A,#N/A,TRUE,"Conts";#N/A,#N/A,TRUE,"VOS";#N/A,#N/A,TRUE,"Warrington";#N/A,#N/A,TRUE,"Widnes"}</definedName>
    <definedName name="PLATFORM" localSheetId="26" hidden="1">{#N/A,#N/A,TRUE,"Cover";#N/A,#N/A,TRUE,"Conts";#N/A,#N/A,TRUE,"VOS";#N/A,#N/A,TRUE,"Warrington";#N/A,#N/A,TRUE,"Widnes"}</definedName>
    <definedName name="PLATFORM" hidden="1">{#N/A,#N/A,TRUE,"Cover";#N/A,#N/A,TRUE,"Conts";#N/A,#N/A,TRUE,"VOS";#N/A,#N/A,TRUE,"Warrington";#N/A,#N/A,TRUE,"Widnes"}</definedName>
    <definedName name="PLT" localSheetId="26">#REF!</definedName>
    <definedName name="PLT">#REF!</definedName>
    <definedName name="PLU" localSheetId="26">#REF!</definedName>
    <definedName name="PLU">#REF!</definedName>
    <definedName name="PM">#REF!</definedName>
    <definedName name="pnInst">#REF!,#REF!</definedName>
    <definedName name="PNT">#REF!</definedName>
    <definedName name="PO" localSheetId="39">{"Book1","DOC&amp;DWG.xls"}</definedName>
    <definedName name="PO" localSheetId="40">{"Book1","DOC&amp;DWG.xls"}</definedName>
    <definedName name="PO" localSheetId="41">{"Book1","DOC&amp;DWG.xls"}</definedName>
    <definedName name="PO" localSheetId="32">{"Book1","DOC&amp;DWG.xls"}</definedName>
    <definedName name="PO" localSheetId="25">{"Book1","DOC&amp;DWG.xls"}</definedName>
    <definedName name="PO" localSheetId="26">{"Book1","DOC&amp;DWG.xls"}</definedName>
    <definedName name="PO">{"Book1","DOC&amp;DWG.xls"}</definedName>
    <definedName name="poa1RTRTpoa2RTRT">#REF!</definedName>
    <definedName name="poaaRTRTpobbRTRT">#REF!</definedName>
    <definedName name="POARTM0TB0TB0TB0TB4.8TB55TB175R">[49]영업소실적!#REF!</definedName>
    <definedName name="POARTM0TB0TB0TB0TB4.8TB55TB200R">#REF!</definedName>
    <definedName name="POARTSQKS15C5LRTRT">#REF!</definedName>
    <definedName name="POF" localSheetId="26">#REF!</definedName>
    <definedName name="POF">#REF!</definedName>
    <definedName name="POHM">#REF!</definedName>
    <definedName name="POHS">#REF!</definedName>
    <definedName name="poi">#REF!</definedName>
    <definedName name="point1">#REF!</definedName>
    <definedName name="poiouu">#REF!</definedName>
    <definedName name="POLI" localSheetId="26">#REF!</definedName>
    <definedName name="POLI">#REF!</definedName>
    <definedName name="polish">#REF!</definedName>
    <definedName name="poly">#REF!</definedName>
    <definedName name="POP">#REF!</definedName>
    <definedName name="POP0">#REF!</definedName>
    <definedName name="pound">7.2</definedName>
    <definedName name="power">#REF!,#REF!,#REF!,#REF!,#REF!,#REF!,#REF!,#REF!</definedName>
    <definedName name="PP">#REF!</definedName>
    <definedName name="pppp">#REF!</definedName>
    <definedName name="pppppp">#N/A</definedName>
    <definedName name="pppwn">#REF!</definedName>
    <definedName name="PR_883M">#REF!</definedName>
    <definedName name="PR858F">#REF!</definedName>
    <definedName name="PRDump">#REF!</definedName>
    <definedName name="prepared.by" hidden="1">#REF!</definedName>
    <definedName name="PreviousProgres">#REF!</definedName>
    <definedName name="PrevYears">#REF!</definedName>
    <definedName name="PRFAC">#REF!</definedName>
    <definedName name="PRHND">#REF!</definedName>
    <definedName name="PrimeCoat">#REF!</definedName>
    <definedName name="_xlnm.Print_Area" localSheetId="6">Abstract!$A$1:$E$30</definedName>
    <definedName name="_xlnm.Print_Area" localSheetId="42">'B19 PF'!$A$1:$E$18</definedName>
    <definedName name="_xlnm.Print_Area" localSheetId="43">'B19(i)'!$A$1:$N$64</definedName>
    <definedName name="_xlnm.Print_Area" localSheetId="46">'B19(i) F'!$A$1:$N$69</definedName>
    <definedName name="_xlnm.Print_Area" localSheetId="44">'B19(ii)'!$A$1:$F$22</definedName>
    <definedName name="_xlnm.Print_Area" localSheetId="47">'B19(ii) F'!$A$1:$F$28</definedName>
    <definedName name="_xlnm.Print_Area" localSheetId="16">'B3 R1 New'!$A$1:$E$57</definedName>
    <definedName name="_xlnm.Print_Area" localSheetId="10">'Bill No 2 RO 2000 Rehab'!$A$1:$G$58</definedName>
    <definedName name="_xlnm.Print_Area" localSheetId="11">'Bill No 3 UF 1000 Rehab'!$A$1:$G$52</definedName>
    <definedName name="_xlnm.Print_Area" localSheetId="39">'C C'!$A$1:$N$101</definedName>
    <definedName name="_xlnm.Print_Area" localSheetId="36">'C CHI'!$A$1:$N$102</definedName>
    <definedName name="_xlnm.Print_Area" localSheetId="35">'C F'!$A$1:$N$119</definedName>
    <definedName name="_xlnm.Print_Area" localSheetId="34">'C FSD'!$A$1:$N$102</definedName>
    <definedName name="_xlnm.Print_Area" localSheetId="40">'C J'!$A$1:$N$100</definedName>
    <definedName name="_xlnm.Print_Area" localSheetId="37">'C JHA'!$A$1:$N$102</definedName>
    <definedName name="_xlnm.Print_Area" localSheetId="41">'C T'!$A$1:$N$100</definedName>
    <definedName name="_xlnm.Print_Area" localSheetId="38">'C TTS'!$A$1:$N$102</definedName>
    <definedName name="_xlnm.Print_Area" localSheetId="62">'EC 06'!$A$1:$G$11</definedName>
    <definedName name="_xlnm.Print_Area" localSheetId="60">'Electricity Charges 06 Months'!$A$1:$G$15</definedName>
    <definedName name="_xlnm.Print_Area" localSheetId="4">GA!$A$1:$E$34</definedName>
    <definedName name="_xlnm.Print_Area" localSheetId="3">'Gen Abstract 6 Months'!$A$1:$E$36</definedName>
    <definedName name="_xlnm.Print_Area" localSheetId="5">GS!$A$1:$E$36</definedName>
    <definedName name="_xlnm.Print_Area" localSheetId="57">'HR for Projects'!$A$1:$F$18</definedName>
    <definedName name="_xlnm.Print_Area" localSheetId="56">'Injection well'!$A$1:$G$32</definedName>
    <definedName name="_xlnm.Print_Area" localSheetId="61">'O&amp;M 06'!$A$1:$G$43</definedName>
    <definedName name="_xlnm.Print_Area" localSheetId="59">'O&amp;M Abs 06 Months'!$A$1:$G$41</definedName>
    <definedName name="_xlnm.Print_Area" localSheetId="58">'O&amp;M Analysis'!$A$1:$G$79</definedName>
    <definedName name="_xlnm.Print_Area" localSheetId="63">'O&amp;M RA'!$A$1:$F$106</definedName>
    <definedName name="_xlnm.Print_Area" localSheetId="2">'One Pager'!$A$1:$E$32</definedName>
    <definedName name="_xlnm.Print_Area" localSheetId="33">'PF F'!$A$1:$G$24</definedName>
    <definedName name="_xlnm.Print_Area" localSheetId="45">'PFR F'!$A$1:$E$21</definedName>
    <definedName name="_xlnm.Print_Area" localSheetId="12">'R1'!$A$1:$G$38</definedName>
    <definedName name="_xlnm.Print_Area" localSheetId="28">'R1 N'!$A$1:$E$50</definedName>
    <definedName name="_xlnm.Print_Area" localSheetId="13">'R2'!$A$1:$G$39</definedName>
    <definedName name="_xlnm.Print_Area" localSheetId="27">'R2 N'!$A$1:$E$50</definedName>
    <definedName name="_xlnm.Print_Area" localSheetId="9">'R5'!$A$1:$G$34</definedName>
    <definedName name="_xlnm.Print_Area" localSheetId="25">'R5 N'!$A$1:$E$50</definedName>
    <definedName name="_xlnm.Print_Area" localSheetId="55">'RA MF2000'!$A$1:$F$69</definedName>
    <definedName name="_xlnm.Print_Area" localSheetId="51">'RA RO1000'!$A$1:$F$122</definedName>
    <definedName name="_xlnm.Print_Area" localSheetId="50">'RA RO500'!$A$1:$F$82</definedName>
    <definedName name="_xlnm.Print_Area" localSheetId="52">'RA UF1000'!$A$1:$F$89</definedName>
    <definedName name="_xlnm.Print_Area" localSheetId="49">'Rate Analysis'!$A$1:$F$453</definedName>
    <definedName name="_xlnm.Print_Area" localSheetId="7">'RO Rehab 500LPH'!$A$1:$G$48</definedName>
    <definedName name="_xlnm.Print_Area" localSheetId="1">'SZ Abstract'!$A$1:$P$20</definedName>
    <definedName name="_xlnm.Print_Area" localSheetId="0">'SZ Abstract (2)'!$A$1:$P$20</definedName>
    <definedName name="_xlnm.Print_Area" localSheetId="24">'U1'!$A$1:$G$36</definedName>
    <definedName name="_xlnm.Print_Area" localSheetId="23">'U2'!$A$1:$G$36</definedName>
    <definedName name="_xlnm.Print_Area" localSheetId="15">'U4'!$A$1:$G$36</definedName>
    <definedName name="_xlnm.Print_Area" localSheetId="14">'UF 1 Rehab'!$A$1:$G$45</definedName>
    <definedName name="_xlnm.Print_Area">#REF!</definedName>
    <definedName name="PRINT_AREA_MI" localSheetId="42">#N/A</definedName>
    <definedName name="PRINT_AREA_MI" localSheetId="39">#N/A</definedName>
    <definedName name="PRINT_AREA_MI" localSheetId="36">#N/A</definedName>
    <definedName name="PRINT_AREA_MI" localSheetId="35">#N/A</definedName>
    <definedName name="PRINT_AREA_MI" localSheetId="34">#N/A</definedName>
    <definedName name="PRINT_AREA_MI" localSheetId="40">#N/A</definedName>
    <definedName name="PRINT_AREA_MI" localSheetId="37">#N/A</definedName>
    <definedName name="PRINT_AREA_MI" localSheetId="41">#N/A</definedName>
    <definedName name="PRINT_AREA_MI" localSheetId="38">#N/A</definedName>
    <definedName name="PRINT_AREA_MI" localSheetId="33">#N/A</definedName>
    <definedName name="PRINT_AREA_MI" localSheetId="45">#N/A</definedName>
    <definedName name="PRINT_AREA_MI" localSheetId="27">#REF!</definedName>
    <definedName name="PRINT_AREA_MI" localSheetId="26">#REF!</definedName>
    <definedName name="PRINT_AREA_MI">#REF!</definedName>
    <definedName name="PRINT_AREA_MI1">#REF!</definedName>
    <definedName name="Print_Area_Mi2">#REF!</definedName>
    <definedName name="Print_Area2">#REF!</definedName>
    <definedName name="Print_Range">#REF!</definedName>
    <definedName name="Print_Title">#REF!</definedName>
    <definedName name="_xlnm.Print_Titles" localSheetId="42">'B19 PF'!$1:$3</definedName>
    <definedName name="_xlnm.Print_Titles" localSheetId="43">'B19(i)'!$2:$3</definedName>
    <definedName name="_xlnm.Print_Titles" localSheetId="46">'B19(i) F'!$1:$2</definedName>
    <definedName name="_xlnm.Print_Titles" localSheetId="44">'B19(ii)'!$2:$5</definedName>
    <definedName name="_xlnm.Print_Titles" localSheetId="47">'B19(ii) F'!$1:$4</definedName>
    <definedName name="_xlnm.Print_Titles" localSheetId="31">'B8 Civil'!$1:$7</definedName>
    <definedName name="_xlnm.Print_Titles" localSheetId="29">BH!$1:$5</definedName>
    <definedName name="_xlnm.Print_Titles" localSheetId="10">'Bill No 2 RO 2000 Rehab'!$1:$6</definedName>
    <definedName name="_xlnm.Print_Titles" localSheetId="11">'Bill No 3 UF 1000 Rehab'!$1:$6</definedName>
    <definedName name="_xlnm.Print_Titles" localSheetId="39">'C C'!$1:$7</definedName>
    <definedName name="_xlnm.Print_Titles" localSheetId="36">'C CHI'!$1:$7</definedName>
    <definedName name="_xlnm.Print_Titles" localSheetId="35">'C F'!$1:$7</definedName>
    <definedName name="_xlnm.Print_Titles" localSheetId="34">'C FSD'!$1:$7</definedName>
    <definedName name="_xlnm.Print_Titles" localSheetId="40">'C J'!$1:$7</definedName>
    <definedName name="_xlnm.Print_Titles" localSheetId="37">'C JHA'!$1:$7</definedName>
    <definedName name="_xlnm.Print_Titles" localSheetId="41">'C T'!$1:$7</definedName>
    <definedName name="_xlnm.Print_Titles" localSheetId="38">'C TTS'!$1:$7</definedName>
    <definedName name="_xlnm.Print_Titles" localSheetId="32">IW!$1:$5</definedName>
    <definedName name="_xlnm.Print_Titles" localSheetId="33">'PF F'!$1:$7</definedName>
    <definedName name="_xlnm.Print_Titles" localSheetId="45">'PFR F'!$1:$2</definedName>
    <definedName name="_xlnm.Print_Titles" localSheetId="12">'R1'!$1:$5</definedName>
    <definedName name="_xlnm.Print_Titles" localSheetId="9">'R5'!$1:$5</definedName>
    <definedName name="_xlnm.Print_Titles" localSheetId="23">'U2'!$1:$4</definedName>
    <definedName name="_xlnm.Print_Titles" localSheetId="15">'U4'!$1:$4</definedName>
    <definedName name="_xlnm.Print_Titles" localSheetId="14">'UF 1 Rehab'!$1:$5</definedName>
    <definedName name="_xlnm.Print_Titles">#REF!</definedName>
    <definedName name="Print_Titles_MI">#REF!,#REF!</definedName>
    <definedName name="PrintArea1" localSheetId="42">#REF!</definedName>
    <definedName name="PrintArea1" localSheetId="29">#REF!</definedName>
    <definedName name="PrintArea1" localSheetId="39">#REF!</definedName>
    <definedName name="PrintArea1" localSheetId="36">#REF!</definedName>
    <definedName name="PrintArea1" localSheetId="35">#REF!</definedName>
    <definedName name="PrintArea1" localSheetId="34">#REF!</definedName>
    <definedName name="PrintArea1" localSheetId="40">#REF!</definedName>
    <definedName name="PrintArea1" localSheetId="37">#REF!</definedName>
    <definedName name="PrintArea1" localSheetId="41">#REF!</definedName>
    <definedName name="PrintArea1" localSheetId="38">#REF!</definedName>
    <definedName name="PrintArea1" localSheetId="56">#REF!</definedName>
    <definedName name="PrintArea1" localSheetId="32">#REF!</definedName>
    <definedName name="PrintArea1" localSheetId="45">#REF!</definedName>
    <definedName name="PrintArea1" localSheetId="27">#REF!</definedName>
    <definedName name="PrintArea1" localSheetId="26">#REF!</definedName>
    <definedName name="PrintArea1">#REF!</definedName>
    <definedName name="PrintTitles1" localSheetId="42">#REF!</definedName>
    <definedName name="PrintTitles1" localSheetId="29">#REF!</definedName>
    <definedName name="PrintTitles1" localSheetId="39">#REF!</definedName>
    <definedName name="PrintTitles1" localSheetId="36">#REF!</definedName>
    <definedName name="PrintTitles1" localSheetId="35">#REF!</definedName>
    <definedName name="PrintTitles1" localSheetId="34">#REF!</definedName>
    <definedName name="PrintTitles1" localSheetId="40">#REF!</definedName>
    <definedName name="PrintTitles1" localSheetId="37">#REF!</definedName>
    <definedName name="PrintTitles1" localSheetId="41">#REF!</definedName>
    <definedName name="PrintTitles1" localSheetId="38">#REF!</definedName>
    <definedName name="PrintTitles1" localSheetId="56">#REF!</definedName>
    <definedName name="PrintTitles1" localSheetId="32">#REF!</definedName>
    <definedName name="PrintTitles1" localSheetId="45">#REF!</definedName>
    <definedName name="PrintTitles1">#REF!</definedName>
    <definedName name="Prj_Ttl">#REF!</definedName>
    <definedName name="ProdForm" hidden="1">#REF!</definedName>
    <definedName name="Product" hidden="1">#REF!</definedName>
    <definedName name="PROFIT">#REF!</definedName>
    <definedName name="PROJ">#REF!</definedName>
    <definedName name="ProjDay">#REF!</definedName>
    <definedName name="PROJECT_Description">#REF!</definedName>
    <definedName name="PROJECT_Description1">#REF!</definedName>
    <definedName name="PROJECT_Description2">#REF!</definedName>
    <definedName name="ProjectLocation">#REF!</definedName>
    <definedName name="ProjectNumber">#REF!</definedName>
    <definedName name="ProjectSubtitle">#REF!</definedName>
    <definedName name="ProjectTitle">#REF!</definedName>
    <definedName name="ProjMonth">#REF!</definedName>
    <definedName name="ProjYear">#REF!</definedName>
    <definedName name="Proname">#REF!</definedName>
    <definedName name="Property_Name">#REF!</definedName>
    <definedName name="PropStat">#REF!</definedName>
    <definedName name="PROTECTIVE__INSTALLATIONS">#REF!</definedName>
    <definedName name="PT4G" localSheetId="26">#REF!</definedName>
    <definedName name="PT4G">#REF!</definedName>
    <definedName name="PTION">#REF!</definedName>
    <definedName name="Pump">#REF!</definedName>
    <definedName name="PVatTotIRR">#REF!</definedName>
    <definedName name="PVC.B100B" localSheetId="26">#REF!</definedName>
    <definedName name="PVC.B100B">#REF!</definedName>
    <definedName name="PVC.B80B" localSheetId="26">#REF!</definedName>
    <definedName name="PVC.B80B">#REF!</definedName>
    <definedName name="PVC.CP100" localSheetId="26">#REF!</definedName>
    <definedName name="PVC.CP100">#REF!</definedName>
    <definedName name="PVC.CP20" localSheetId="26">#REF!</definedName>
    <definedName name="PVC.CP20">#REF!</definedName>
    <definedName name="PVC.CP25" localSheetId="26">#REF!</definedName>
    <definedName name="PVC.CP25">#REF!</definedName>
    <definedName name="PVC.CP30" localSheetId="26">#REF!</definedName>
    <definedName name="PVC.CP30">#REF!</definedName>
    <definedName name="PVC.CP40" localSheetId="26">#REF!</definedName>
    <definedName name="PVC.CP40">#REF!</definedName>
    <definedName name="PVC.CP50" localSheetId="26">#REF!</definedName>
    <definedName name="PVC.CP50">#REF!</definedName>
    <definedName name="PVC.CP80" localSheetId="26">#REF!</definedName>
    <definedName name="PVC.CP80">#REF!</definedName>
    <definedName name="PVC.OS100" localSheetId="26">#REF!</definedName>
    <definedName name="PVC.OS100">#REF!</definedName>
    <definedName name="PVC.OS80" localSheetId="26">#REF!</definedName>
    <definedName name="PVC.OS80">#REF!</definedName>
    <definedName name="PVC.SO100D" localSheetId="26">#REF!</definedName>
    <definedName name="PVC.SO100D">#REF!</definedName>
    <definedName name="PVC.SO80D" localSheetId="26">#REF!</definedName>
    <definedName name="PVC.SO80D">#REF!</definedName>
    <definedName name="PVC.SP100" localSheetId="26">#REF!</definedName>
    <definedName name="PVC.SP100">#REF!</definedName>
    <definedName name="PVC.SP50" localSheetId="26">#REF!</definedName>
    <definedName name="PVC.SP50">#REF!</definedName>
    <definedName name="PVC.SP80" localSheetId="26">#REF!</definedName>
    <definedName name="PVC.SP80">#REF!</definedName>
    <definedName name="PVC.ST80B" localSheetId="26">#REF!</definedName>
    <definedName name="PVC.ST80B">#REF!</definedName>
    <definedName name="PVC.WS150" localSheetId="26">#REF!</definedName>
    <definedName name="PVC.WS150">#REF!</definedName>
    <definedName name="PVC.WS200" localSheetId="26">#REF!</definedName>
    <definedName name="PVC.WS200">#REF!</definedName>
    <definedName name="PWPW">#REF!</definedName>
    <definedName name="q" localSheetId="42">#REF!</definedName>
    <definedName name="q" localSheetId="29">#REF!</definedName>
    <definedName name="q" localSheetId="39">#REF!</definedName>
    <definedName name="q" localSheetId="36">#REF!</definedName>
    <definedName name="q" localSheetId="35">#REF!</definedName>
    <definedName name="q" localSheetId="34">#REF!</definedName>
    <definedName name="q" localSheetId="40">#REF!</definedName>
    <definedName name="q" localSheetId="37">#REF!</definedName>
    <definedName name="q" localSheetId="41">#REF!</definedName>
    <definedName name="q" localSheetId="38">#REF!</definedName>
    <definedName name="q" localSheetId="56">#REF!</definedName>
    <definedName name="q" localSheetId="32">#REF!</definedName>
    <definedName name="q" localSheetId="45">#REF!</definedName>
    <definedName name="q">#REF!</definedName>
    <definedName name="Q91A">#REF!</definedName>
    <definedName name="q91b">#REF!</definedName>
    <definedName name="qa">#REF!</definedName>
    <definedName name="qqq" localSheetId="42" hidden="1">#REF!</definedName>
    <definedName name="qqq" localSheetId="29">#REF!</definedName>
    <definedName name="qqq" localSheetId="39" hidden="1">#REF!</definedName>
    <definedName name="qqq" localSheetId="36" hidden="1">#REF!</definedName>
    <definedName name="qqq" localSheetId="35" hidden="1">#REF!</definedName>
    <definedName name="qqq" localSheetId="34" hidden="1">#REF!</definedName>
    <definedName name="qqq" localSheetId="40" hidden="1">#REF!</definedName>
    <definedName name="qqq" localSheetId="37" hidden="1">#REF!</definedName>
    <definedName name="qqq" localSheetId="41" hidden="1">#REF!</definedName>
    <definedName name="qqq" localSheetId="38" hidden="1">#REF!</definedName>
    <definedName name="qqq" localSheetId="56">#REF!</definedName>
    <definedName name="qqq" localSheetId="32">#REF!</definedName>
    <definedName name="qqq" localSheetId="45" hidden="1">#REF!</definedName>
    <definedName name="qqq">#REF!</definedName>
    <definedName name="QQT">#REF!</definedName>
    <definedName name="Qty.">#REF!</definedName>
    <definedName name="qtye">#REF!</definedName>
    <definedName name="Quan">#REF!</definedName>
    <definedName name="QUANTITY">#REF!</definedName>
    <definedName name="Quanup">#REF!</definedName>
    <definedName name="QUARTS">#REF!</definedName>
    <definedName name="QUM" localSheetId="26">#REF!</definedName>
    <definedName name="QUM">#REF!</definedName>
    <definedName name="qw">#REF!</definedName>
    <definedName name="QWE">#REF!</definedName>
    <definedName name="R.Bill">#REF!</definedName>
    <definedName name="R.SHMS" localSheetId="26">#REF!</definedName>
    <definedName name="R.SHMS">#REF!</definedName>
    <definedName name="R_">#REF!</definedName>
    <definedName name="R_I_Q_A_S">#N/A</definedName>
    <definedName name="ra">#N/A</definedName>
    <definedName name="raj">#REF!</definedName>
    <definedName name="Rajanpur" localSheetId="42">#REF!</definedName>
    <definedName name="Rajanpur" localSheetId="29">#REF!</definedName>
    <definedName name="Rajanpur" localSheetId="39">#REF!</definedName>
    <definedName name="Rajanpur" localSheetId="36">#REF!</definedName>
    <definedName name="Rajanpur" localSheetId="35">#REF!</definedName>
    <definedName name="Rajanpur" localSheetId="34">#REF!</definedName>
    <definedName name="Rajanpur" localSheetId="40">#REF!</definedName>
    <definedName name="Rajanpur" localSheetId="37">#REF!</definedName>
    <definedName name="Rajanpur" localSheetId="41">#REF!</definedName>
    <definedName name="Rajanpur" localSheetId="38">#REF!</definedName>
    <definedName name="Rajanpur" localSheetId="56">#REF!</definedName>
    <definedName name="Rajanpur" localSheetId="32">#REF!</definedName>
    <definedName name="Rajanpur" localSheetId="45">#REF!</definedName>
    <definedName name="Rajanpur">#REF!</definedName>
    <definedName name="RAJESH">#REF!</definedName>
    <definedName name="RAM" localSheetId="26">#REF!</definedName>
    <definedName name="RAM">#REF!</definedName>
    <definedName name="ramp">#REF!</definedName>
    <definedName name="range" hidden="1">#REF!</definedName>
    <definedName name="RASCO__3">#N/A</definedName>
    <definedName name="RASCO__A">#N/A</definedName>
    <definedName name="rate" localSheetId="26">#REF!</definedName>
    <definedName name="rate">#REF!</definedName>
    <definedName name="Rate1">#REF!</definedName>
    <definedName name="rates">#REF!</definedName>
    <definedName name="Ratio">#REF!</definedName>
    <definedName name="RawAgencyPrice">#REF!</definedName>
    <definedName name="RBData">#REF!</definedName>
    <definedName name="RC_">#REF!</definedName>
    <definedName name="RCArea" hidden="1">#REF!</definedName>
    <definedName name="rcc">#REF!</definedName>
    <definedName name="RCC.C2" localSheetId="26">#REF!</definedName>
    <definedName name="RCC.C2">#REF!</definedName>
    <definedName name="_xlnm.Recorder" localSheetId="42">#REF!</definedName>
    <definedName name="_xlnm.Recorder" localSheetId="39">#REF!</definedName>
    <definedName name="_xlnm.Recorder" localSheetId="36">#REF!</definedName>
    <definedName name="_xlnm.Recorder" localSheetId="35">#REF!</definedName>
    <definedName name="_xlnm.Recorder" localSheetId="34">#REF!</definedName>
    <definedName name="_xlnm.Recorder" localSheetId="40">#REF!</definedName>
    <definedName name="_xlnm.Recorder" localSheetId="37">#REF!</definedName>
    <definedName name="_xlnm.Recorder" localSheetId="41">#REF!</definedName>
    <definedName name="_xlnm.Recorder" localSheetId="38">#REF!</definedName>
    <definedName name="_xlnm.Recorder" localSheetId="33">#REF!</definedName>
    <definedName name="_xlnm.Recorder" localSheetId="45">#REF!</definedName>
    <definedName name="_xlnm.Recorder">#REF!</definedName>
    <definedName name="RECOUT">#N/A</definedName>
    <definedName name="ref" localSheetId="39">[0]!CHW</definedName>
    <definedName name="ref" localSheetId="36">[0]!CHW</definedName>
    <definedName name="ref" localSheetId="34">[0]!CHW</definedName>
    <definedName name="ref" localSheetId="40">[0]!CHW</definedName>
    <definedName name="ref" localSheetId="37">[0]!CHW</definedName>
    <definedName name="ref" localSheetId="41">[0]!CHW</definedName>
    <definedName name="ref" localSheetId="38">[0]!CHW</definedName>
    <definedName name="ref" localSheetId="32">[0]!CHW</definedName>
    <definedName name="ref" localSheetId="13">[0]!CHW</definedName>
    <definedName name="ref" localSheetId="27">[0]!CHW</definedName>
    <definedName name="ref" localSheetId="25">[0]!CHW</definedName>
    <definedName name="ref" localSheetId="24">[0]!CHW</definedName>
    <definedName name="ref">[0]!CHW</definedName>
    <definedName name="RefWt">IF(ISNA(#REF!),0.02466*#REF!*(#REF!-#REF!)*#REF!,#REF!*#REF!)</definedName>
    <definedName name="Regions">#REF!</definedName>
    <definedName name="ReinforcementSteel">#REF!</definedName>
    <definedName name="REL" localSheetId="26">#REF!</definedName>
    <definedName name="REL">#REF!</definedName>
    <definedName name="REMOVE">#N/A</definedName>
    <definedName name="renovation" localSheetId="42">#REF!</definedName>
    <definedName name="renovation" localSheetId="29">#REF!</definedName>
    <definedName name="renovation" localSheetId="39">#REF!</definedName>
    <definedName name="renovation" localSheetId="36">#REF!</definedName>
    <definedName name="renovation" localSheetId="35">#REF!</definedName>
    <definedName name="renovation" localSheetId="34">#REF!</definedName>
    <definedName name="renovation" localSheetId="40">#REF!</definedName>
    <definedName name="renovation" localSheetId="37">#REF!</definedName>
    <definedName name="renovation" localSheetId="41">#REF!</definedName>
    <definedName name="renovation" localSheetId="38">#REF!</definedName>
    <definedName name="renovation" localSheetId="56">#REF!</definedName>
    <definedName name="renovation" localSheetId="32">#REF!</definedName>
    <definedName name="renovation" localSheetId="45">#REF!</definedName>
    <definedName name="renovation">#REF!</definedName>
    <definedName name="rer">#REF!</definedName>
    <definedName name="RERER">#N/A</definedName>
    <definedName name="Reselects">#REF!</definedName>
    <definedName name="Results">#REF!</definedName>
    <definedName name="Retention_percentage1">#REF!</definedName>
    <definedName name="Retention_period1">#REF!</definedName>
    <definedName name="rev.">#REF!</definedName>
    <definedName name="RiskCollectDistributionSamples">2</definedName>
    <definedName name="RiskFixedSeed">1</definedName>
    <definedName name="RiskHasSettings">TRUE</definedName>
    <definedName name="RiskMinimizeOnStart">FALSE</definedName>
    <definedName name="RiskMonitorConvergence">TRUE</definedName>
    <definedName name="RiskNumIterations">10000</definedName>
    <definedName name="RiskNumSimulations">1</definedName>
    <definedName name="RiskPauseOnError">FALSE</definedName>
    <definedName name="RiskRealTimeResults">FALSE</definedName>
    <definedName name="RiskResultsUpdateFreq">100</definedName>
    <definedName name="RiskRunAfterRecalcMacro">FALSE</definedName>
    <definedName name="RiskRunAfterSimMacro">FALSE</definedName>
    <definedName name="RiskRunBeforeRecalcMacro">FALSE</definedName>
    <definedName name="RiskRunBeforeSimMacro">FALSE</definedName>
    <definedName name="RiskSamplingType">3</definedName>
    <definedName name="RiskStandardRecalc">0</definedName>
    <definedName name="RiskStatFunctionsUpdateFreq">1</definedName>
    <definedName name="RiskUpdateDisplay">TRUE</definedName>
    <definedName name="RiskUpdateStatFunctions">TRUE</definedName>
    <definedName name="RiskUseDifferentSeedForEachSim">FALSE</definedName>
    <definedName name="RiskUseFixedSeed">FALSE</definedName>
    <definedName name="Roads">#REF!</definedName>
    <definedName name="ROOF">#REF!</definedName>
    <definedName name="rppp">#REF!</definedName>
    <definedName name="rr">#REF!</definedName>
    <definedName name="rrrr" hidden="1">#REF!</definedName>
    <definedName name="rrrrrrrr" localSheetId="42">#REF!</definedName>
    <definedName name="rrrrrrrr" localSheetId="29">#REF!</definedName>
    <definedName name="rrrrrrrr" localSheetId="39">#REF!</definedName>
    <definedName name="rrrrrrrr" localSheetId="36">#REF!</definedName>
    <definedName name="rrrrrrrr" localSheetId="35">#REF!</definedName>
    <definedName name="rrrrrrrr" localSheetId="34">#REF!</definedName>
    <definedName name="rrrrrrrr" localSheetId="40">#REF!</definedName>
    <definedName name="rrrrrrrr" localSheetId="37">#REF!</definedName>
    <definedName name="rrrrrrrr" localSheetId="41">#REF!</definedName>
    <definedName name="rrrrrrrr" localSheetId="38">#REF!</definedName>
    <definedName name="rrrrrrrr" localSheetId="56">#REF!</definedName>
    <definedName name="rrrrrrrr" localSheetId="32">#REF!</definedName>
    <definedName name="rrrrrrrr" localSheetId="45">#REF!</definedName>
    <definedName name="rrrrrrrr">#REF!</definedName>
    <definedName name="Rs.">#REF!</definedName>
    <definedName name="Rs..">#REF!</definedName>
    <definedName name="RT">#REF!</definedName>
    <definedName name="rtpo">#REF!</definedName>
    <definedName name="rtrtre">#REF!</definedName>
    <definedName name="RU.PA" localSheetId="26">#REF!</definedName>
    <definedName name="RU.PA">#REF!</definedName>
    <definedName name="rwd">#REF!</definedName>
    <definedName name="rwidth">#REF!</definedName>
    <definedName name="s" localSheetId="42">#REF!</definedName>
    <definedName name="s" localSheetId="29">#REF!</definedName>
    <definedName name="s" localSheetId="39">#REF!</definedName>
    <definedName name="s" localSheetId="36">#REF!</definedName>
    <definedName name="s" localSheetId="35">#REF!</definedName>
    <definedName name="s" localSheetId="34">#REF!</definedName>
    <definedName name="s" localSheetId="40">#REF!</definedName>
    <definedName name="s" localSheetId="37">#REF!</definedName>
    <definedName name="s" localSheetId="41">#REF!</definedName>
    <definedName name="s" localSheetId="38">#REF!</definedName>
    <definedName name="s" localSheetId="56">#REF!</definedName>
    <definedName name="s" localSheetId="32">#REF!</definedName>
    <definedName name="s" localSheetId="45">#REF!</definedName>
    <definedName name="s">#REF!</definedName>
    <definedName name="s_curve">#REF!</definedName>
    <definedName name="S_M_D_S">#N/A</definedName>
    <definedName name="S_score">#REF!</definedName>
    <definedName name="SA" localSheetId="42">#REF!</definedName>
    <definedName name="SA" localSheetId="29">#REF!</definedName>
    <definedName name="SA" localSheetId="39">#REF!</definedName>
    <definedName name="SA" localSheetId="36">#REF!</definedName>
    <definedName name="SA" localSheetId="35">#REF!</definedName>
    <definedName name="SA" localSheetId="34">#REF!</definedName>
    <definedName name="SA" localSheetId="40">#REF!</definedName>
    <definedName name="SA" localSheetId="37">#REF!</definedName>
    <definedName name="SA" localSheetId="41">#REF!</definedName>
    <definedName name="SA" localSheetId="38">#REF!</definedName>
    <definedName name="SA" localSheetId="56">#REF!</definedName>
    <definedName name="SA" localSheetId="32">#REF!</definedName>
    <definedName name="SA" localSheetId="45">#REF!</definedName>
    <definedName name="SA">#REF!</definedName>
    <definedName name="SAC" localSheetId="26">#REF!</definedName>
    <definedName name="SAC">#REF!</definedName>
    <definedName name="sada">#REF!</definedName>
    <definedName name="sadasdx">#REF!</definedName>
    <definedName name="SADGF">#REF!</definedName>
    <definedName name="sadsafasdgfsAsdA">#REF!</definedName>
    <definedName name="Sales_Tax">0.17</definedName>
    <definedName name="SALESPLAN">#REF!</definedName>
    <definedName name="SAN" localSheetId="26">#REF!</definedName>
    <definedName name="SAN">#REF!</definedName>
    <definedName name="SAN.L" localSheetId="26">#REF!</definedName>
    <definedName name="SAN.L">#REF!</definedName>
    <definedName name="SAN.P" localSheetId="26">#REF!</definedName>
    <definedName name="SAN.P">#REF!</definedName>
    <definedName name="Sand" localSheetId="42">#REF!</definedName>
    <definedName name="Sand" localSheetId="39">#REF!</definedName>
    <definedName name="Sand" localSheetId="36">#REF!</definedName>
    <definedName name="Sand" localSheetId="35">#REF!</definedName>
    <definedName name="Sand" localSheetId="34">#REF!</definedName>
    <definedName name="Sand" localSheetId="40">#REF!</definedName>
    <definedName name="Sand" localSheetId="37">#REF!</definedName>
    <definedName name="Sand" localSheetId="41">#REF!</definedName>
    <definedName name="Sand" localSheetId="38">#REF!</definedName>
    <definedName name="Sand" localSheetId="45">#REF!</definedName>
    <definedName name="Sand">#REF!</definedName>
    <definedName name="SANITARY__APPLIANCES">#REF!</definedName>
    <definedName name="sanloc">#REF!</definedName>
    <definedName name="SAP" localSheetId="42">#REF!</definedName>
    <definedName name="SAP" localSheetId="29">#REF!</definedName>
    <definedName name="SAP" localSheetId="39">#REF!</definedName>
    <definedName name="SAP" localSheetId="36">#REF!</definedName>
    <definedName name="SAP" localSheetId="35">#REF!</definedName>
    <definedName name="SAP" localSheetId="34">#REF!</definedName>
    <definedName name="SAP" localSheetId="40">#REF!</definedName>
    <definedName name="SAP" localSheetId="37">#REF!</definedName>
    <definedName name="SAP" localSheetId="41">#REF!</definedName>
    <definedName name="SAP" localSheetId="38">#REF!</definedName>
    <definedName name="SAP" localSheetId="56">#REF!</definedName>
    <definedName name="SAP" localSheetId="32">#REF!</definedName>
    <definedName name="SAP" localSheetId="45">#REF!</definedName>
    <definedName name="SAP">#REF!</definedName>
    <definedName name="sarea1">#REF!</definedName>
    <definedName name="sas">#REF!</definedName>
    <definedName name="sasa">#REF!</definedName>
    <definedName name="sasasa">#REF!</definedName>
    <definedName name="SB">#REF!</definedName>
    <definedName name="sbl">#REF!</definedName>
    <definedName name="SBM" localSheetId="26">#REF!</definedName>
    <definedName name="SBM">#REF!</definedName>
    <definedName name="SBO" localSheetId="26">#REF!</definedName>
    <definedName name="SBO">#REF!</definedName>
    <definedName name="SC" localSheetId="42">#REF!</definedName>
    <definedName name="SC" localSheetId="29">#REF!</definedName>
    <definedName name="SC" localSheetId="39">#REF!</definedName>
    <definedName name="SC" localSheetId="36">#REF!</definedName>
    <definedName name="SC" localSheetId="35">#REF!</definedName>
    <definedName name="SC" localSheetId="34">#REF!</definedName>
    <definedName name="SC" localSheetId="40">#REF!</definedName>
    <definedName name="SC" localSheetId="37">#REF!</definedName>
    <definedName name="SC" localSheetId="41">#REF!</definedName>
    <definedName name="SC" localSheetId="38">#REF!</definedName>
    <definedName name="SC" localSheetId="56">#REF!</definedName>
    <definedName name="SC" localSheetId="32">#REF!</definedName>
    <definedName name="SC" localSheetId="45">#REF!</definedName>
    <definedName name="SC">#REF!</definedName>
    <definedName name="SC.RFT" localSheetId="26">#REF!</definedName>
    <definedName name="SC.RFT">#REF!</definedName>
    <definedName name="sc12w">#REF!</definedName>
    <definedName name="SC5.13A" localSheetId="26">#REF!</definedName>
    <definedName name="SC5.13A">#REF!</definedName>
    <definedName name="SC5.15A" localSheetId="26">#REF!</definedName>
    <definedName name="SC5.15A">#REF!</definedName>
    <definedName name="SC5.16A" localSheetId="26">#REF!</definedName>
    <definedName name="SC5.16A">#REF!</definedName>
    <definedName name="SC5.17A1" localSheetId="26">#REF!</definedName>
    <definedName name="SC5.17A1">#REF!</definedName>
    <definedName name="SC5.17C1" localSheetId="26">#REF!</definedName>
    <definedName name="SC5.17C1">#REF!</definedName>
    <definedName name="SC5.20A" localSheetId="26">#REF!</definedName>
    <definedName name="SC5.20A">#REF!</definedName>
    <definedName name="SC5.21A" localSheetId="26">#REF!</definedName>
    <definedName name="SC5.21A">#REF!</definedName>
    <definedName name="SC5X3.25" localSheetId="42">#REF!</definedName>
    <definedName name="SC5X3.25" localSheetId="29">#REF!</definedName>
    <definedName name="SC5X3.25" localSheetId="39">#REF!</definedName>
    <definedName name="SC5X3.25" localSheetId="36">#REF!</definedName>
    <definedName name="SC5X3.25" localSheetId="35">#REF!</definedName>
    <definedName name="SC5X3.25" localSheetId="34">#REF!</definedName>
    <definedName name="SC5X3.25" localSheetId="40">#REF!</definedName>
    <definedName name="SC5X3.25" localSheetId="37">#REF!</definedName>
    <definedName name="SC5X3.25" localSheetId="41">#REF!</definedName>
    <definedName name="SC5X3.25" localSheetId="38">#REF!</definedName>
    <definedName name="SC5X3.25" localSheetId="56">#REF!</definedName>
    <definedName name="SC5X3.25" localSheetId="32">#REF!</definedName>
    <definedName name="SC5X3.25" localSheetId="45">#REF!</definedName>
    <definedName name="SC5X3.25">#REF!</definedName>
    <definedName name="sca8w">#REF!</definedName>
    <definedName name="Scaffolding" localSheetId="39" hidden="1">{"'Break down'!$A$4"}</definedName>
    <definedName name="Scaffolding" localSheetId="36" hidden="1">{"'Break down'!$A$4"}</definedName>
    <definedName name="Scaffolding" localSheetId="34" hidden="1">{"'Break down'!$A$4"}</definedName>
    <definedName name="Scaffolding" localSheetId="40" hidden="1">{"'Break down'!$A$4"}</definedName>
    <definedName name="Scaffolding" localSheetId="37" hidden="1">{"'Break down'!$A$4"}</definedName>
    <definedName name="Scaffolding" localSheetId="41" hidden="1">{"'Break down'!$A$4"}</definedName>
    <definedName name="Scaffolding" localSheetId="38" hidden="1">{"'Break down'!$A$4"}</definedName>
    <definedName name="Scaffolding" localSheetId="32" hidden="1">{"'Break down'!$A$4"}</definedName>
    <definedName name="Scaffolding" localSheetId="13" hidden="1">{"'Break down'!$A$4"}</definedName>
    <definedName name="Scaffolding" localSheetId="27" hidden="1">{"'Break down'!$A$4"}</definedName>
    <definedName name="Scaffolding" localSheetId="25" hidden="1">{"'Break down'!$A$4"}</definedName>
    <definedName name="Scaffolding" localSheetId="24" hidden="1">{"'Break down'!$A$4"}</definedName>
    <definedName name="Scaffolding" localSheetId="26" hidden="1">{"'Break down'!$A$4"}</definedName>
    <definedName name="Scaffolding" hidden="1">{"'Break down'!$A$4"}</definedName>
    <definedName name="scaR11">#REF!</definedName>
    <definedName name="scaR12">#REF!</definedName>
    <definedName name="scaR13">#REF!</definedName>
    <definedName name="scaR14">#REF!</definedName>
    <definedName name="schedule.nos" hidden="1">#REF!</definedName>
    <definedName name="SCM" localSheetId="26">#REF!</definedName>
    <definedName name="SCM">#REF!</definedName>
    <definedName name="SCO" localSheetId="26">#REF!</definedName>
    <definedName name="SCO">#REF!</definedName>
    <definedName name="scol">#REF!</definedName>
    <definedName name="scv" localSheetId="42">#REF!</definedName>
    <definedName name="scv" localSheetId="29">#REF!</definedName>
    <definedName name="scv" localSheetId="39">#REF!</definedName>
    <definedName name="scv" localSheetId="36">#REF!</definedName>
    <definedName name="scv" localSheetId="35">#REF!</definedName>
    <definedName name="scv" localSheetId="34">#REF!</definedName>
    <definedName name="scv" localSheetId="40">#REF!</definedName>
    <definedName name="scv" localSheetId="37">#REF!</definedName>
    <definedName name="scv" localSheetId="41">#REF!</definedName>
    <definedName name="scv" localSheetId="38">#REF!</definedName>
    <definedName name="scv" localSheetId="56">#REF!</definedName>
    <definedName name="scv" localSheetId="32">#REF!</definedName>
    <definedName name="scv" localSheetId="33">#REF!</definedName>
    <definedName name="scv" localSheetId="45">#REF!</definedName>
    <definedName name="scv">#REF!</definedName>
    <definedName name="sd">#REF!</definedName>
    <definedName name="SD.RF" localSheetId="26">#REF!</definedName>
    <definedName name="SD.RF">#REF!</definedName>
    <definedName name="SDF">#REF!</definedName>
    <definedName name="sdfdfd" localSheetId="42">#REF!</definedName>
    <definedName name="sdfdfd" localSheetId="29">#REF!</definedName>
    <definedName name="sdfdfd" localSheetId="39">#REF!</definedName>
    <definedName name="sdfdfd" localSheetId="36">#REF!</definedName>
    <definedName name="sdfdfd" localSheetId="35">#REF!</definedName>
    <definedName name="sdfdfd" localSheetId="34">#REF!</definedName>
    <definedName name="sdfdfd" localSheetId="40">#REF!</definedName>
    <definedName name="sdfdfd" localSheetId="37">#REF!</definedName>
    <definedName name="sdfdfd" localSheetId="41">#REF!</definedName>
    <definedName name="sdfdfd" localSheetId="38">#REF!</definedName>
    <definedName name="sdfdfd" localSheetId="56">#REF!</definedName>
    <definedName name="sdfdfd" localSheetId="32">#REF!</definedName>
    <definedName name="sdfdfd" localSheetId="45">#REF!</definedName>
    <definedName name="sdfdfd">#REF!</definedName>
    <definedName name="sdfg" localSheetId="39">#REF! = Address</definedName>
    <definedName name="sdfg" localSheetId="36">#REF! = [0]!Address</definedName>
    <definedName name="sdfg" localSheetId="34">#REF! = Address</definedName>
    <definedName name="sdfg" localSheetId="40">#REF! = Address</definedName>
    <definedName name="sdfg" localSheetId="37">#REF! = [0]!Address</definedName>
    <definedName name="sdfg" localSheetId="41">#REF! = Address</definedName>
    <definedName name="sdfg" localSheetId="38">#REF! = [0]!Address</definedName>
    <definedName name="sdfg" localSheetId="32">#REF! = Address</definedName>
    <definedName name="sdfg" localSheetId="13">#REF! = Address</definedName>
    <definedName name="sdfg" localSheetId="27">#REF! = Address</definedName>
    <definedName name="sdfg" localSheetId="25">#REF! = Address</definedName>
    <definedName name="sdfg" localSheetId="24">#REF! = Address</definedName>
    <definedName name="sdfg" localSheetId="26">#REF! = Address</definedName>
    <definedName name="sdfg">#REF! = Address</definedName>
    <definedName name="sdfsdf445">#REF!</definedName>
    <definedName name="sdo">#REF!</definedName>
    <definedName name="sdwdw">#REF!</definedName>
    <definedName name="se">#REF!</definedName>
    <definedName name="SEAL" localSheetId="26">#REF!</definedName>
    <definedName name="SEAL">#REF!</definedName>
    <definedName name="SECTION1">#REF!</definedName>
    <definedName name="SECTION2">#REF!</definedName>
    <definedName name="SECTION3">#REF!</definedName>
    <definedName name="see">#REF!</definedName>
    <definedName name="Segment1">#REF!</definedName>
    <definedName name="Segment2">#REF!</definedName>
    <definedName name="Segment3">#REF!</definedName>
    <definedName name="Segment4">#REF!</definedName>
    <definedName name="Segment5">#REF!</definedName>
    <definedName name="SEP">'[50]96.12'!$A$1:$N$61</definedName>
    <definedName name="ser">#REF!</definedName>
    <definedName name="SERVICES__EQUIPMENT">#REF!</definedName>
    <definedName name="SF">#REF!</definedName>
    <definedName name="sfC">#REF!</definedName>
    <definedName name="sff">#REF!</definedName>
    <definedName name="sfM">#REF!</definedName>
    <definedName name="SGDSGD">#N/A</definedName>
    <definedName name="SH.5.15A" localSheetId="26">#REF!</definedName>
    <definedName name="SH.5.15A">#REF!</definedName>
    <definedName name="SH.SF" localSheetId="26">#REF!</definedName>
    <definedName name="SH.SF">#REF!</definedName>
    <definedName name="SH.SFT" localSheetId="26">#REF!</definedName>
    <definedName name="SH.SFT">#REF!</definedName>
    <definedName name="SH.T" localSheetId="26">#REF!</definedName>
    <definedName name="SH.T">#REF!</definedName>
    <definedName name="SH5.13A" localSheetId="26">#REF!</definedName>
    <definedName name="SH5.13A">#REF!</definedName>
    <definedName name="SH5.16A" localSheetId="26">#REF!</definedName>
    <definedName name="SH5.16A">#REF!</definedName>
    <definedName name="SH5.17A1" localSheetId="26">#REF!</definedName>
    <definedName name="SH5.17A1">#REF!</definedName>
    <definedName name="SH5.17C1" localSheetId="26">#REF!</definedName>
    <definedName name="SH5.17C1">#REF!</definedName>
    <definedName name="SH5.19A" localSheetId="26">#REF!</definedName>
    <definedName name="SH5.19A">#REF!</definedName>
    <definedName name="SH5.20A" localSheetId="26">#REF!</definedName>
    <definedName name="SH5.20A">#REF!</definedName>
    <definedName name="SH5.21A" localSheetId="26">#REF!</definedName>
    <definedName name="SH5.21A">#REF!</definedName>
    <definedName name="shape.codes" hidden="1">#REF!</definedName>
    <definedName name="SHARED_FORMULA_9_1279_9_1279_4">"[.F1280]*[.D1280]"</definedName>
    <definedName name="shbl">#REF!</definedName>
    <definedName name="shcol">#REF!</definedName>
    <definedName name="SHEET1">#REF!</definedName>
    <definedName name="SHEET2">[51]Sheet1!#REF!</definedName>
    <definedName name="shf">#REF!</definedName>
    <definedName name="SHI.19D" localSheetId="26">#REF!</definedName>
    <definedName name="SHI.19D">#REF!</definedName>
    <definedName name="SHI.75D" localSheetId="26">#REF!</definedName>
    <definedName name="SHI.75D">#REF!</definedName>
    <definedName name="SHM" localSheetId="26">#REF!</definedName>
    <definedName name="SHM">#REF!</definedName>
    <definedName name="ShoulderEmb.">#REF!</definedName>
    <definedName name="ShoulderSubbase">#REF!</definedName>
    <definedName name="shsb">#REF!</definedName>
    <definedName name="sidewalk">#REF!</definedName>
    <definedName name="SIR">#REF!</definedName>
    <definedName name="SITE" localSheetId="39" hidden="1">{#N/A,#N/A,TRUE,"Cover";#N/A,#N/A,TRUE,"Conts";#N/A,#N/A,TRUE,"VOS";#N/A,#N/A,TRUE,"Warrington";#N/A,#N/A,TRUE,"Widnes"}</definedName>
    <definedName name="SITE" localSheetId="36" hidden="1">{#N/A,#N/A,TRUE,"Cover";#N/A,#N/A,TRUE,"Conts";#N/A,#N/A,TRUE,"VOS";#N/A,#N/A,TRUE,"Warrington";#N/A,#N/A,TRUE,"Widnes"}</definedName>
    <definedName name="SITE" localSheetId="34" hidden="1">{#N/A,#N/A,TRUE,"Cover";#N/A,#N/A,TRUE,"Conts";#N/A,#N/A,TRUE,"VOS";#N/A,#N/A,TRUE,"Warrington";#N/A,#N/A,TRUE,"Widnes"}</definedName>
    <definedName name="SITE" localSheetId="40" hidden="1">{#N/A,#N/A,TRUE,"Cover";#N/A,#N/A,TRUE,"Conts";#N/A,#N/A,TRUE,"VOS";#N/A,#N/A,TRUE,"Warrington";#N/A,#N/A,TRUE,"Widnes"}</definedName>
    <definedName name="SITE" localSheetId="37" hidden="1">{#N/A,#N/A,TRUE,"Cover";#N/A,#N/A,TRUE,"Conts";#N/A,#N/A,TRUE,"VOS";#N/A,#N/A,TRUE,"Warrington";#N/A,#N/A,TRUE,"Widnes"}</definedName>
    <definedName name="SITE" localSheetId="41" hidden="1">{#N/A,#N/A,TRUE,"Cover";#N/A,#N/A,TRUE,"Conts";#N/A,#N/A,TRUE,"VOS";#N/A,#N/A,TRUE,"Warrington";#N/A,#N/A,TRUE,"Widnes"}</definedName>
    <definedName name="SITE" localSheetId="38" hidden="1">{#N/A,#N/A,TRUE,"Cover";#N/A,#N/A,TRUE,"Conts";#N/A,#N/A,TRUE,"VOS";#N/A,#N/A,TRUE,"Warrington";#N/A,#N/A,TRUE,"Widnes"}</definedName>
    <definedName name="SITE" localSheetId="32" hidden="1">{#N/A,#N/A,TRUE,"Cover";#N/A,#N/A,TRUE,"Conts";#N/A,#N/A,TRUE,"VOS";#N/A,#N/A,TRUE,"Warrington";#N/A,#N/A,TRUE,"Widnes"}</definedName>
    <definedName name="SITE" localSheetId="13" hidden="1">{#N/A,#N/A,TRUE,"Cover";#N/A,#N/A,TRUE,"Conts";#N/A,#N/A,TRUE,"VOS";#N/A,#N/A,TRUE,"Warrington";#N/A,#N/A,TRUE,"Widnes"}</definedName>
    <definedName name="SITE" localSheetId="27" hidden="1">{#N/A,#N/A,TRUE,"Cover";#N/A,#N/A,TRUE,"Conts";#N/A,#N/A,TRUE,"VOS";#N/A,#N/A,TRUE,"Warrington";#N/A,#N/A,TRUE,"Widnes"}</definedName>
    <definedName name="SITE" localSheetId="25" hidden="1">{#N/A,#N/A,TRUE,"Cover";#N/A,#N/A,TRUE,"Conts";#N/A,#N/A,TRUE,"VOS";#N/A,#N/A,TRUE,"Warrington";#N/A,#N/A,TRUE,"Widnes"}</definedName>
    <definedName name="SITE" localSheetId="24" hidden="1">{#N/A,#N/A,TRUE,"Cover";#N/A,#N/A,TRUE,"Conts";#N/A,#N/A,TRUE,"VOS";#N/A,#N/A,TRUE,"Warrington";#N/A,#N/A,TRUE,"Widnes"}</definedName>
    <definedName name="SITE" localSheetId="26" hidden="1">{#N/A,#N/A,TRUE,"Cover";#N/A,#N/A,TRUE,"Conts";#N/A,#N/A,TRUE,"VOS";#N/A,#N/A,TRUE,"Warrington";#N/A,#N/A,TRUE,"Widnes"}</definedName>
    <definedName name="SITE" hidden="1">{#N/A,#N/A,TRUE,"Cover";#N/A,#N/A,TRUE,"Conts";#N/A,#N/A,TRUE,"VOS";#N/A,#N/A,TRUE,"Warrington";#N/A,#N/A,TRUE,"Widnes"}</definedName>
    <definedName name="site.ref" hidden="1">#REF!</definedName>
    <definedName name="SITE__WORKS">#REF!</definedName>
    <definedName name="SITEWORK" localSheetId="39" hidden="1">{#N/A,#N/A,TRUE,"Cover";#N/A,#N/A,TRUE,"Conts";#N/A,#N/A,TRUE,"VOS";#N/A,#N/A,TRUE,"Warrington";#N/A,#N/A,TRUE,"Widnes"}</definedName>
    <definedName name="SITEWORK" localSheetId="36" hidden="1">{#N/A,#N/A,TRUE,"Cover";#N/A,#N/A,TRUE,"Conts";#N/A,#N/A,TRUE,"VOS";#N/A,#N/A,TRUE,"Warrington";#N/A,#N/A,TRUE,"Widnes"}</definedName>
    <definedName name="SITEWORK" localSheetId="34" hidden="1">{#N/A,#N/A,TRUE,"Cover";#N/A,#N/A,TRUE,"Conts";#N/A,#N/A,TRUE,"VOS";#N/A,#N/A,TRUE,"Warrington";#N/A,#N/A,TRUE,"Widnes"}</definedName>
    <definedName name="SITEWORK" localSheetId="40" hidden="1">{#N/A,#N/A,TRUE,"Cover";#N/A,#N/A,TRUE,"Conts";#N/A,#N/A,TRUE,"VOS";#N/A,#N/A,TRUE,"Warrington";#N/A,#N/A,TRUE,"Widnes"}</definedName>
    <definedName name="SITEWORK" localSheetId="37" hidden="1">{#N/A,#N/A,TRUE,"Cover";#N/A,#N/A,TRUE,"Conts";#N/A,#N/A,TRUE,"VOS";#N/A,#N/A,TRUE,"Warrington";#N/A,#N/A,TRUE,"Widnes"}</definedName>
    <definedName name="SITEWORK" localSheetId="41" hidden="1">{#N/A,#N/A,TRUE,"Cover";#N/A,#N/A,TRUE,"Conts";#N/A,#N/A,TRUE,"VOS";#N/A,#N/A,TRUE,"Warrington";#N/A,#N/A,TRUE,"Widnes"}</definedName>
    <definedName name="SITEWORK" localSheetId="38" hidden="1">{#N/A,#N/A,TRUE,"Cover";#N/A,#N/A,TRUE,"Conts";#N/A,#N/A,TRUE,"VOS";#N/A,#N/A,TRUE,"Warrington";#N/A,#N/A,TRUE,"Widnes"}</definedName>
    <definedName name="SITEWORK" localSheetId="32" hidden="1">{#N/A,#N/A,TRUE,"Cover";#N/A,#N/A,TRUE,"Conts";#N/A,#N/A,TRUE,"VOS";#N/A,#N/A,TRUE,"Warrington";#N/A,#N/A,TRUE,"Widnes"}</definedName>
    <definedName name="SITEWORK" localSheetId="13" hidden="1">{#N/A,#N/A,TRUE,"Cover";#N/A,#N/A,TRUE,"Conts";#N/A,#N/A,TRUE,"VOS";#N/A,#N/A,TRUE,"Warrington";#N/A,#N/A,TRUE,"Widnes"}</definedName>
    <definedName name="SITEWORK" localSheetId="27" hidden="1">{#N/A,#N/A,TRUE,"Cover";#N/A,#N/A,TRUE,"Conts";#N/A,#N/A,TRUE,"VOS";#N/A,#N/A,TRUE,"Warrington";#N/A,#N/A,TRUE,"Widnes"}</definedName>
    <definedName name="SITEWORK" localSheetId="25" hidden="1">{#N/A,#N/A,TRUE,"Cover";#N/A,#N/A,TRUE,"Conts";#N/A,#N/A,TRUE,"VOS";#N/A,#N/A,TRUE,"Warrington";#N/A,#N/A,TRUE,"Widnes"}</definedName>
    <definedName name="SITEWORK" localSheetId="24" hidden="1">{#N/A,#N/A,TRUE,"Cover";#N/A,#N/A,TRUE,"Conts";#N/A,#N/A,TRUE,"VOS";#N/A,#N/A,TRUE,"Warrington";#N/A,#N/A,TRUE,"Widnes"}</definedName>
    <definedName name="SITEWORK" localSheetId="26" hidden="1">{#N/A,#N/A,TRUE,"Cover";#N/A,#N/A,TRUE,"Conts";#N/A,#N/A,TRUE,"VOS";#N/A,#N/A,TRUE,"Warrington";#N/A,#N/A,TRUE,"Widnes"}</definedName>
    <definedName name="SITEWORK" hidden="1">{#N/A,#N/A,TRUE,"Cover";#N/A,#N/A,TRUE,"Conts";#N/A,#N/A,TRUE,"VOS";#N/A,#N/A,TRUE,"Warrington";#N/A,#N/A,TRUE,"Widnes"}</definedName>
    <definedName name="SIXYRS_OF_PROJ">#REF!</definedName>
    <definedName name="size">#REF!</definedName>
    <definedName name="Skew">#REF!</definedName>
    <definedName name="SKF.AF" localSheetId="26">#REF!</definedName>
    <definedName name="SKF.AF">#REF!</definedName>
    <definedName name="SKF.ST" localSheetId="26">#REF!</definedName>
    <definedName name="SKF.ST">#REF!</definedName>
    <definedName name="SL">#REF!</definedName>
    <definedName name="sl13w">#REF!</definedName>
    <definedName name="sl16w">#REF!</definedName>
    <definedName name="sl17w">#REF!</definedName>
    <definedName name="sl18w">#REF!</definedName>
    <definedName name="sl1w">#REF!</definedName>
    <definedName name="sl23w">#REF!</definedName>
    <definedName name="sl2w">#REF!</definedName>
    <definedName name="sla12w">#REF!</definedName>
    <definedName name="sla15w">#REF!</definedName>
    <definedName name="sla21w">#REF!</definedName>
    <definedName name="sla27w">#REF!</definedName>
    <definedName name="Slabs">#REF!</definedName>
    <definedName name="slaR11">#REF!</definedName>
    <definedName name="slaR12">#REF!</definedName>
    <definedName name="slaR13">#REF!</definedName>
    <definedName name="slaR14">#REF!</definedName>
    <definedName name="slaR15">#REF!</definedName>
    <definedName name="slaR16">#REF!</definedName>
    <definedName name="slar17w">#REF!</definedName>
    <definedName name="slar8w">#REF!</definedName>
    <definedName name="SLOW_0" localSheetId="42">#REF!</definedName>
    <definedName name="SLOW_0" localSheetId="29">#REF!</definedName>
    <definedName name="SLOW_0" localSheetId="39">#REF!</definedName>
    <definedName name="SLOW_0" localSheetId="36">#REF!</definedName>
    <definedName name="SLOW_0" localSheetId="35">#REF!</definedName>
    <definedName name="SLOW_0" localSheetId="34">#REF!</definedName>
    <definedName name="SLOW_0" localSheetId="40">#REF!</definedName>
    <definedName name="SLOW_0" localSheetId="37">#REF!</definedName>
    <definedName name="SLOW_0" localSheetId="41">#REF!</definedName>
    <definedName name="SLOW_0" localSheetId="38">#REF!</definedName>
    <definedName name="SLOW_0" localSheetId="56">#REF!</definedName>
    <definedName name="SLOW_0" localSheetId="32">#REF!</definedName>
    <definedName name="SLOW_0" localSheetId="45">#REF!</definedName>
    <definedName name="SLOW_0">#REF!</definedName>
    <definedName name="SLOW_60" localSheetId="42">#REF!</definedName>
    <definedName name="SLOW_60" localSheetId="29">#REF!</definedName>
    <definedName name="SLOW_60" localSheetId="39">#REF!</definedName>
    <definedName name="SLOW_60" localSheetId="36">#REF!</definedName>
    <definedName name="SLOW_60" localSheetId="35">#REF!</definedName>
    <definedName name="SLOW_60" localSheetId="34">#REF!</definedName>
    <definedName name="SLOW_60" localSheetId="40">#REF!</definedName>
    <definedName name="SLOW_60" localSheetId="37">#REF!</definedName>
    <definedName name="SLOW_60" localSheetId="41">#REF!</definedName>
    <definedName name="SLOW_60" localSheetId="38">#REF!</definedName>
    <definedName name="SLOW_60" localSheetId="56">#REF!</definedName>
    <definedName name="SLOW_60" localSheetId="32">#REF!</definedName>
    <definedName name="SLOW_60" localSheetId="45">#REF!</definedName>
    <definedName name="SLOW_60">#REF!</definedName>
    <definedName name="SMLTOOLS">#REF!</definedName>
    <definedName name="SNDC" localSheetId="42">#REF!</definedName>
    <definedName name="SNDC" localSheetId="29">#REF!</definedName>
    <definedName name="SNDC" localSheetId="39">#REF!</definedName>
    <definedName name="SNDC" localSheetId="36">#REF!</definedName>
    <definedName name="SNDC" localSheetId="35">#REF!</definedName>
    <definedName name="SNDC" localSheetId="34">#REF!</definedName>
    <definedName name="SNDC" localSheetId="40">#REF!</definedName>
    <definedName name="SNDC" localSheetId="37">#REF!</definedName>
    <definedName name="SNDC" localSheetId="41">#REF!</definedName>
    <definedName name="SNDC" localSheetId="38">#REF!</definedName>
    <definedName name="SNDC" localSheetId="56">#REF!</definedName>
    <definedName name="SNDC" localSheetId="32">#REF!</definedName>
    <definedName name="SNDC" localSheetId="45">#REF!</definedName>
    <definedName name="SNDC">#REF!</definedName>
    <definedName name="SNDM" localSheetId="42">#REF!</definedName>
    <definedName name="SNDM" localSheetId="29">#REF!</definedName>
    <definedName name="SNDM" localSheetId="39">#REF!</definedName>
    <definedName name="SNDM" localSheetId="36">#REF!</definedName>
    <definedName name="SNDM" localSheetId="35">#REF!</definedName>
    <definedName name="SNDM" localSheetId="34">#REF!</definedName>
    <definedName name="SNDM" localSheetId="40">#REF!</definedName>
    <definedName name="SNDM" localSheetId="37">#REF!</definedName>
    <definedName name="SNDM" localSheetId="41">#REF!</definedName>
    <definedName name="SNDM" localSheetId="38">#REF!</definedName>
    <definedName name="SNDM" localSheetId="56">#REF!</definedName>
    <definedName name="SNDM" localSheetId="32">#REF!</definedName>
    <definedName name="SNDM" localSheetId="45">#REF!</definedName>
    <definedName name="SNDM">#REF!</definedName>
    <definedName name="SO.DCP" localSheetId="26">#REF!</definedName>
    <definedName name="SO.DCP">#REF!</definedName>
    <definedName name="SO.S" localSheetId="26">#REF!</definedName>
    <definedName name="SO.S">#REF!</definedName>
    <definedName name="sof">#REF!</definedName>
    <definedName name="soffitl">#REF!</definedName>
    <definedName name="SOFT.XLS">#N/A</definedName>
    <definedName name="Sohanint">#REF!</definedName>
    <definedName name="SOLING">#REF!</definedName>
    <definedName name="SORT">#REF!</definedName>
    <definedName name="SORT_AREA">#REF!</definedName>
    <definedName name="SozlesmeRsYenParitesi">#REF!</definedName>
    <definedName name="SozlesmeYenUSDParitesi">#REF!</definedName>
    <definedName name="SP">#REF!</definedName>
    <definedName name="SPECIAL__INSTALLATIONS">#REF!</definedName>
    <definedName name="SpecialPrice" hidden="1">#REF!</definedName>
    <definedName name="SPM" localSheetId="26">#REF!</definedName>
    <definedName name="SPM">#REF!</definedName>
    <definedName name="sq">#REF!</definedName>
    <definedName name="SRC">#REF!</definedName>
    <definedName name="SRTHY">#REF!</definedName>
    <definedName name="SS" localSheetId="26">#REF!</definedName>
    <definedName name="SS">#REF!</definedName>
    <definedName name="SSHC" localSheetId="42">#REF!</definedName>
    <definedName name="SSHC" localSheetId="29">#REF!</definedName>
    <definedName name="SSHC" localSheetId="39">#REF!</definedName>
    <definedName name="SSHC" localSheetId="36">#REF!</definedName>
    <definedName name="SSHC" localSheetId="35">#REF!</definedName>
    <definedName name="SSHC" localSheetId="34">#REF!</definedName>
    <definedName name="SSHC" localSheetId="40">#REF!</definedName>
    <definedName name="SSHC" localSheetId="37">#REF!</definedName>
    <definedName name="SSHC" localSheetId="41">#REF!</definedName>
    <definedName name="SSHC" localSheetId="38">#REF!</definedName>
    <definedName name="SSHC" localSheetId="56">#REF!</definedName>
    <definedName name="SSHC" localSheetId="32">#REF!</definedName>
    <definedName name="SSHC" localSheetId="45">#REF!</definedName>
    <definedName name="SSHC">#REF!</definedName>
    <definedName name="sss">#N/A</definedName>
    <definedName name="ssss" localSheetId="42">#REF!</definedName>
    <definedName name="ssss" localSheetId="29">#REF!</definedName>
    <definedName name="ssss" localSheetId="39">#REF!</definedName>
    <definedName name="ssss" localSheetId="36">#REF!</definedName>
    <definedName name="ssss" localSheetId="35">#REF!</definedName>
    <definedName name="ssss" localSheetId="34">#REF!</definedName>
    <definedName name="ssss" localSheetId="40">#REF!</definedName>
    <definedName name="ssss" localSheetId="37">#REF!</definedName>
    <definedName name="ssss" localSheetId="41">#REF!</definedName>
    <definedName name="ssss" localSheetId="38">#REF!</definedName>
    <definedName name="ssss" localSheetId="56">#REF!</definedName>
    <definedName name="ssss" localSheetId="32">#REF!</definedName>
    <definedName name="ssss" localSheetId="45">#REF!</definedName>
    <definedName name="ssss">#REF!</definedName>
    <definedName name="sssss">#REF!</definedName>
    <definedName name="ssssss" localSheetId="42">#REF!</definedName>
    <definedName name="ssssss" localSheetId="29">#REF!</definedName>
    <definedName name="ssssss" localSheetId="39">#REF!</definedName>
    <definedName name="ssssss" localSheetId="36">#REF!</definedName>
    <definedName name="ssssss" localSheetId="35">#REF!</definedName>
    <definedName name="ssssss" localSheetId="34">#REF!</definedName>
    <definedName name="ssssss" localSheetId="40">#REF!</definedName>
    <definedName name="ssssss" localSheetId="37">#REF!</definedName>
    <definedName name="ssssss" localSheetId="41">#REF!</definedName>
    <definedName name="ssssss" localSheetId="38">#REF!</definedName>
    <definedName name="ssssss" localSheetId="56">#REF!</definedName>
    <definedName name="ssssss" localSheetId="32">#REF!</definedName>
    <definedName name="ssssss" localSheetId="45">#REF!</definedName>
    <definedName name="ssssss">#REF!</definedName>
    <definedName name="ssssssss">#REF!</definedName>
    <definedName name="ST.D40" localSheetId="26">#REF!</definedName>
    <definedName name="ST.D40">#REF!</definedName>
    <definedName name="ST.D60" localSheetId="26">#REF!</definedName>
    <definedName name="ST.D60">#REF!</definedName>
    <definedName name="ST.MSB" localSheetId="26">#REF!</definedName>
    <definedName name="ST.MSB">#REF!</definedName>
    <definedName name="ST.T" localSheetId="26">#REF!</definedName>
    <definedName name="ST.T">#REF!</definedName>
    <definedName name="Stage">#REF!</definedName>
    <definedName name="STAIRS">#REF!</definedName>
    <definedName name="stanchion">#REF!,#REF!,#REF!</definedName>
    <definedName name="start">#REF!</definedName>
    <definedName name="Start_date1">#REF!</definedName>
    <definedName name="State">#REF!</definedName>
    <definedName name="STATUS">#REF!</definedName>
    <definedName name="STC" localSheetId="26">#REF!</definedName>
    <definedName name="STC">#REF!</definedName>
    <definedName name="steeel">#REF!</definedName>
    <definedName name="steel" localSheetId="26">#REF!</definedName>
    <definedName name="steel">#REF!</definedName>
    <definedName name="stel">#REF!</definedName>
    <definedName name="STF" localSheetId="26">#REF!</definedName>
    <definedName name="STF">#REF!</definedName>
    <definedName name="STFI" localSheetId="26">#REF!</definedName>
    <definedName name="STFI">#REF!</definedName>
    <definedName name="STH" localSheetId="26">#REF!</definedName>
    <definedName name="STH">#REF!</definedName>
    <definedName name="STL" localSheetId="26">#REF!</definedName>
    <definedName name="STL">#REF!</definedName>
    <definedName name="STM" localSheetId="26">#REF!</definedName>
    <definedName name="STM">#REF!</definedName>
    <definedName name="stone">#REF!</definedName>
    <definedName name="STP" localSheetId="26">#REF!</definedName>
    <definedName name="STP">#REF!</definedName>
    <definedName name="stri1">#REF!</definedName>
    <definedName name="stri2">#REF!</definedName>
    <definedName name="Subbase">#REF!</definedName>
    <definedName name="SubjectProperty">#REF!</definedName>
    <definedName name="SubjectRooms">#REF!</definedName>
    <definedName name="subrange">#REF!</definedName>
    <definedName name="SUBSTRUCTIRE">#REF!</definedName>
    <definedName name="sum6b">#REF!</definedName>
    <definedName name="sum6C">#REF!</definedName>
    <definedName name="SUMHEADER">#REF!</definedName>
    <definedName name="Summary">#REF!</definedName>
    <definedName name="summery" localSheetId="42">#REF!</definedName>
    <definedName name="summery" localSheetId="29">#REF!</definedName>
    <definedName name="summery" localSheetId="39">#REF!</definedName>
    <definedName name="summery" localSheetId="36">#REF!</definedName>
    <definedName name="summery" localSheetId="35">#REF!</definedName>
    <definedName name="summery" localSheetId="34">#REF!</definedName>
    <definedName name="summery" localSheetId="40">#REF!</definedName>
    <definedName name="summery" localSheetId="37">#REF!</definedName>
    <definedName name="summery" localSheetId="41">#REF!</definedName>
    <definedName name="summery" localSheetId="38">#REF!</definedName>
    <definedName name="summery" localSheetId="56">#REF!</definedName>
    <definedName name="summery" localSheetId="32">#REF!</definedName>
    <definedName name="summery" localSheetId="45">#REF!</definedName>
    <definedName name="summery">#REF!</definedName>
    <definedName name="Summerys">#REF!</definedName>
    <definedName name="SUPNAME">#REF!</definedName>
    <definedName name="surarea2">#REF!</definedName>
    <definedName name="sutt">#REF!</definedName>
    <definedName name="SVF">#REF!</definedName>
    <definedName name="SVF_FLOW">#REF!</definedName>
    <definedName name="SWV">#REF!</definedName>
    <definedName name="t">#REF!</definedName>
    <definedName name="T.SB" localSheetId="26">#REF!</definedName>
    <definedName name="T.SB">#REF!</definedName>
    <definedName name="T_2">#N/A</definedName>
    <definedName name="T_3">#N/A</definedName>
    <definedName name="T_4">#N/A</definedName>
    <definedName name="T12MM" localSheetId="26">#REF!</definedName>
    <definedName name="T12MM">#REF!</definedName>
    <definedName name="T150MM" localSheetId="26">#REF!</definedName>
    <definedName name="T150MM">#REF!</definedName>
    <definedName name="T15MM" localSheetId="26">#REF!</definedName>
    <definedName name="T15MM">#REF!</definedName>
    <definedName name="T2_">#N/A</definedName>
    <definedName name="T20MM" localSheetId="26">#REF!</definedName>
    <definedName name="T20MM">#REF!</definedName>
    <definedName name="T20MMD" localSheetId="26">#REF!</definedName>
    <definedName name="T20MMD">#REF!</definedName>
    <definedName name="T21.12">#REF!</definedName>
    <definedName name="T21.1A" localSheetId="42">#REF!</definedName>
    <definedName name="T21.1A" localSheetId="29">#REF!</definedName>
    <definedName name="T21.1A" localSheetId="39">#REF!</definedName>
    <definedName name="T21.1A" localSheetId="36">#REF!</definedName>
    <definedName name="T21.1A" localSheetId="35">#REF!</definedName>
    <definedName name="T21.1A" localSheetId="34">#REF!</definedName>
    <definedName name="T21.1A" localSheetId="40">#REF!</definedName>
    <definedName name="T21.1A" localSheetId="37">#REF!</definedName>
    <definedName name="T21.1A" localSheetId="41">#REF!</definedName>
    <definedName name="T21.1A" localSheetId="38">#REF!</definedName>
    <definedName name="T21.1A" localSheetId="56">#REF!</definedName>
    <definedName name="T21.1A" localSheetId="32">#REF!</definedName>
    <definedName name="T21.1A" localSheetId="45">#REF!</definedName>
    <definedName name="T21.1A">#REF!</definedName>
    <definedName name="T21.1C" localSheetId="42">#REF!</definedName>
    <definedName name="T21.1C" localSheetId="29">#REF!</definedName>
    <definedName name="T21.1C" localSheetId="39">#REF!</definedName>
    <definedName name="T21.1C" localSheetId="36">#REF!</definedName>
    <definedName name="T21.1C" localSheetId="35">#REF!</definedName>
    <definedName name="T21.1C" localSheetId="34">#REF!</definedName>
    <definedName name="T21.1C" localSheetId="40">#REF!</definedName>
    <definedName name="T21.1C" localSheetId="37">#REF!</definedName>
    <definedName name="T21.1C" localSheetId="41">#REF!</definedName>
    <definedName name="T21.1C" localSheetId="38">#REF!</definedName>
    <definedName name="T21.1C" localSheetId="56">#REF!</definedName>
    <definedName name="T21.1C" localSheetId="32">#REF!</definedName>
    <definedName name="T21.1C" localSheetId="45">#REF!</definedName>
    <definedName name="T21.1C">#REF!</definedName>
    <definedName name="T21.1F" localSheetId="42">#REF!</definedName>
    <definedName name="T21.1F" localSheetId="29">#REF!</definedName>
    <definedName name="T21.1F" localSheetId="39">#REF!</definedName>
    <definedName name="T21.1F" localSheetId="36">#REF!</definedName>
    <definedName name="T21.1F" localSheetId="35">#REF!</definedName>
    <definedName name="T21.1F" localSheetId="34">#REF!</definedName>
    <definedName name="T21.1F" localSheetId="40">#REF!</definedName>
    <definedName name="T21.1F" localSheetId="37">#REF!</definedName>
    <definedName name="T21.1F" localSheetId="41">#REF!</definedName>
    <definedName name="T21.1F" localSheetId="38">#REF!</definedName>
    <definedName name="T21.1F" localSheetId="56">#REF!</definedName>
    <definedName name="T21.1F" localSheetId="32">#REF!</definedName>
    <definedName name="T21.1F" localSheetId="45">#REF!</definedName>
    <definedName name="T21.1F">#REF!</definedName>
    <definedName name="T25MM" localSheetId="26">#REF!</definedName>
    <definedName name="T25MM">#REF!</definedName>
    <definedName name="T27.27A" localSheetId="26">#REF!</definedName>
    <definedName name="T27.27A">#REF!</definedName>
    <definedName name="T28.402" localSheetId="26">#REF!</definedName>
    <definedName name="T28.402">#REF!</definedName>
    <definedName name="T28.47A" localSheetId="26">#REF!</definedName>
    <definedName name="T28.47A">#REF!</definedName>
    <definedName name="T28.5">#REF!</definedName>
    <definedName name="T28.53A" localSheetId="26">#REF!</definedName>
    <definedName name="T28.53A">#REF!</definedName>
    <definedName name="T30MM" localSheetId="26">#REF!</definedName>
    <definedName name="T30MM">#REF!</definedName>
    <definedName name="T40MMD" localSheetId="26">#REF!</definedName>
    <definedName name="T40MMD">#REF!</definedName>
    <definedName name="T5.22A" localSheetId="42">#REF!</definedName>
    <definedName name="T5.22A" localSheetId="29">#REF!</definedName>
    <definedName name="T5.22A" localSheetId="39">#REF!</definedName>
    <definedName name="T5.22A" localSheetId="36">#REF!</definedName>
    <definedName name="T5.22A" localSheetId="35">#REF!</definedName>
    <definedName name="T5.22A" localSheetId="34">#REF!</definedName>
    <definedName name="T5.22A" localSheetId="40">#REF!</definedName>
    <definedName name="T5.22A" localSheetId="37">#REF!</definedName>
    <definedName name="T5.22A" localSheetId="41">#REF!</definedName>
    <definedName name="T5.22A" localSheetId="38">#REF!</definedName>
    <definedName name="T5.22A" localSheetId="56">#REF!</definedName>
    <definedName name="T5.22A" localSheetId="32">#REF!</definedName>
    <definedName name="T5.22A" localSheetId="45">#REF!</definedName>
    <definedName name="T5.22A">#REF!</definedName>
    <definedName name="T5.8" localSheetId="26">#REF!</definedName>
    <definedName name="T5.8">#REF!</definedName>
    <definedName name="T50MM" localSheetId="26">#REF!</definedName>
    <definedName name="T50MM">#REF!</definedName>
    <definedName name="T50MMD" localSheetId="26">#REF!</definedName>
    <definedName name="T50MMD">#REF!</definedName>
    <definedName name="t7.11" localSheetId="42">#REF!</definedName>
    <definedName name="t7.11" localSheetId="29">#REF!</definedName>
    <definedName name="t7.11" localSheetId="39">#REF!</definedName>
    <definedName name="t7.11" localSheetId="36">#REF!</definedName>
    <definedName name="t7.11" localSheetId="35">#REF!</definedName>
    <definedName name="t7.11" localSheetId="34">#REF!</definedName>
    <definedName name="t7.11" localSheetId="40">#REF!</definedName>
    <definedName name="t7.11" localSheetId="37">#REF!</definedName>
    <definedName name="t7.11" localSheetId="41">#REF!</definedName>
    <definedName name="t7.11" localSheetId="38">#REF!</definedName>
    <definedName name="t7.11" localSheetId="56">#REF!</definedName>
    <definedName name="t7.11" localSheetId="32">#REF!</definedName>
    <definedName name="t7.11" localSheetId="45">#REF!</definedName>
    <definedName name="t7.11">#REF!</definedName>
    <definedName name="t7.13" localSheetId="42">#REF!</definedName>
    <definedName name="t7.13" localSheetId="29">#REF!</definedName>
    <definedName name="t7.13" localSheetId="39">#REF!</definedName>
    <definedName name="t7.13" localSheetId="36">#REF!</definedName>
    <definedName name="t7.13" localSheetId="35">#REF!</definedName>
    <definedName name="t7.13" localSheetId="34">#REF!</definedName>
    <definedName name="t7.13" localSheetId="40">#REF!</definedName>
    <definedName name="t7.13" localSheetId="37">#REF!</definedName>
    <definedName name="t7.13" localSheetId="41">#REF!</definedName>
    <definedName name="t7.13" localSheetId="38">#REF!</definedName>
    <definedName name="t7.13" localSheetId="56">#REF!</definedName>
    <definedName name="t7.13" localSheetId="32">#REF!</definedName>
    <definedName name="t7.13" localSheetId="45">#REF!</definedName>
    <definedName name="t7.13">#REF!</definedName>
    <definedName name="T75MMD" localSheetId="26">#REF!</definedName>
    <definedName name="T75MMD">#REF!</definedName>
    <definedName name="T75T150" localSheetId="26">#REF!</definedName>
    <definedName name="T75T150">#REF!</definedName>
    <definedName name="ta">#REF!</definedName>
    <definedName name="Table">#REF!</definedName>
    <definedName name="Table_Cost">#REF!</definedName>
    <definedName name="table1">#REF!</definedName>
    <definedName name="tabtdp">#REF!</definedName>
    <definedName name="TackCoat">#REF!</definedName>
    <definedName name="taha">#REF!</definedName>
    <definedName name="TaxInflation">#REF!</definedName>
    <definedName name="TaxRate">#REF!</definedName>
    <definedName name="TB.A" localSheetId="26">#REF!</definedName>
    <definedName name="TB.A">#REF!</definedName>
    <definedName name="tbarri">#REF!</definedName>
    <definedName name="Tbc">#REF!</definedName>
    <definedName name="tbl_ProdInfo" hidden="1">#REF!</definedName>
    <definedName name="tcant">#REF!</definedName>
    <definedName name="tcpdp">#REF!</definedName>
    <definedName name="tcram">#REF!</definedName>
    <definedName name="te">#REF!</definedName>
    <definedName name="Tee" localSheetId="42">'[28]Backup (Transmission main)'!$K$231:$R$239</definedName>
    <definedName name="Tee" localSheetId="33">#REF!</definedName>
    <definedName name="Tee" localSheetId="45">'[28]Backup (Transmission main)'!$K$231:$R$239</definedName>
    <definedName name="Tee">'[29]Backup (Transmission main)'!$K$231:$R$239</definedName>
    <definedName name="tele_2017">#REF!</definedName>
    <definedName name="TEMP">#REF!</definedName>
    <definedName name="Term">#REF!</definedName>
    <definedName name="TerminalCap">#REF!</definedName>
    <definedName name="Testing">0.03</definedName>
    <definedName name="TFA">#REF!</definedName>
    <definedName name="tgran">#REF!</definedName>
    <definedName name="th" localSheetId="42" hidden="1">#REF!</definedName>
    <definedName name="th" localSheetId="29">#REF!</definedName>
    <definedName name="th" localSheetId="39" hidden="1">#REF!</definedName>
    <definedName name="th" localSheetId="36" hidden="1">#REF!</definedName>
    <definedName name="th" localSheetId="35" hidden="1">#REF!</definedName>
    <definedName name="th" localSheetId="34" hidden="1">#REF!</definedName>
    <definedName name="th" localSheetId="40" hidden="1">#REF!</definedName>
    <definedName name="th" localSheetId="37" hidden="1">#REF!</definedName>
    <definedName name="th" localSheetId="41" hidden="1">#REF!</definedName>
    <definedName name="th" localSheetId="38" hidden="1">#REF!</definedName>
    <definedName name="th" localSheetId="56">#REF!</definedName>
    <definedName name="th" localSheetId="32">#REF!</definedName>
    <definedName name="th" localSheetId="45" hidden="1">#REF!</definedName>
    <definedName name="th">#REF!</definedName>
    <definedName name="ther">#REF!</definedName>
    <definedName name="thickness" localSheetId="33">#REF!</definedName>
    <definedName name="thickness">[36]Sheet1!$F$25</definedName>
    <definedName name="thikwing">#REF!</definedName>
    <definedName name="THK">#REF!</definedName>
    <definedName name="TIG" localSheetId="26">#REF!</definedName>
    <definedName name="TIG">#REF!</definedName>
    <definedName name="tiles">#REF!</definedName>
    <definedName name="tit">#REF!</definedName>
    <definedName name="Title">#REF!</definedName>
    <definedName name="title1">#REF!</definedName>
    <definedName name="title2">#REF!</definedName>
    <definedName name="title2opt1">#REF!</definedName>
    <definedName name="title2opt2">#REF!</definedName>
    <definedName name="title3">#REF!</definedName>
    <definedName name="tj">#REF!</definedName>
    <definedName name="TL" localSheetId="26">#REF!</definedName>
    <definedName name="TL">#REF!</definedName>
    <definedName name="TLD" localSheetId="26">#REF!</definedName>
    <definedName name="TLD">#REF!</definedName>
    <definedName name="tmp" localSheetId="39" hidden="1">{"'Break down'!$A$4"}</definedName>
    <definedName name="tmp" localSheetId="36" hidden="1">{"'Break down'!$A$4"}</definedName>
    <definedName name="tmp" localSheetId="34" hidden="1">{"'Break down'!$A$4"}</definedName>
    <definedName name="tmp" localSheetId="40" hidden="1">{"'Break down'!$A$4"}</definedName>
    <definedName name="tmp" localSheetId="37" hidden="1">{"'Break down'!$A$4"}</definedName>
    <definedName name="tmp" localSheetId="41" hidden="1">{"'Break down'!$A$4"}</definedName>
    <definedName name="tmp" localSheetId="38" hidden="1">{"'Break down'!$A$4"}</definedName>
    <definedName name="tmp" localSheetId="32" hidden="1">{"'Break down'!$A$4"}</definedName>
    <definedName name="tmp" localSheetId="13" hidden="1">{"'Break down'!$A$4"}</definedName>
    <definedName name="tmp" localSheetId="27" hidden="1">{"'Break down'!$A$4"}</definedName>
    <definedName name="tmp" localSheetId="25" hidden="1">{"'Break down'!$A$4"}</definedName>
    <definedName name="tmp" localSheetId="24" hidden="1">{"'Break down'!$A$4"}</definedName>
    <definedName name="tmp" localSheetId="26" hidden="1">{"'Break down'!$A$4"}</definedName>
    <definedName name="tmp" hidden="1">{"'Break down'!$A$4"}</definedName>
    <definedName name="toparea1">#REF!</definedName>
    <definedName name="Total">#REF!</definedName>
    <definedName name="total_net_rent_for_cashflow">#REF!</definedName>
    <definedName name="tporcl">#REF!</definedName>
    <definedName name="tr" localSheetId="42">[42]URA!#REF!</definedName>
    <definedName name="tr" localSheetId="29">#REF!</definedName>
    <definedName name="tr" localSheetId="39">[42]URA!#REF!</definedName>
    <definedName name="tr" localSheetId="36">[42]URA!#REF!</definedName>
    <definedName name="tr" localSheetId="35">[42]URA!#REF!</definedName>
    <definedName name="tr" localSheetId="34">[42]URA!#REF!</definedName>
    <definedName name="tr" localSheetId="40">[42]URA!#REF!</definedName>
    <definedName name="tr" localSheetId="37">[42]URA!#REF!</definedName>
    <definedName name="tr" localSheetId="41">[42]URA!#REF!</definedName>
    <definedName name="tr" localSheetId="38">[42]URA!#REF!</definedName>
    <definedName name="tr" localSheetId="56">#REF!</definedName>
    <definedName name="tr" localSheetId="32">#REF!</definedName>
    <definedName name="tr" localSheetId="45">[42]URA!#REF!</definedName>
    <definedName name="tr">#REF!</definedName>
    <definedName name="TrafficSings">#REF!</definedName>
    <definedName name="TransactionCosts">#REF!</definedName>
    <definedName name="transf">#REF!</definedName>
    <definedName name="Transport">0.05</definedName>
    <definedName name="Truck">#REF!</definedName>
    <definedName name="TRUNK">#REF!</definedName>
    <definedName name="TSCH">#REF!</definedName>
    <definedName name="tsidewlk">#REF!</definedName>
    <definedName name="tt" localSheetId="42" hidden="1">[42]URA!#REF!</definedName>
    <definedName name="tt" localSheetId="29">#REF!</definedName>
    <definedName name="tt" localSheetId="39" hidden="1">[42]URA!#REF!</definedName>
    <definedName name="tt" localSheetId="36" hidden="1">[42]URA!#REF!</definedName>
    <definedName name="tt" localSheetId="35" hidden="1">[42]URA!#REF!</definedName>
    <definedName name="tt" localSheetId="34" hidden="1">[42]URA!#REF!</definedName>
    <definedName name="tt" localSheetId="40" hidden="1">[42]URA!#REF!</definedName>
    <definedName name="tt" localSheetId="37" hidden="1">[42]URA!#REF!</definedName>
    <definedName name="tt" localSheetId="41" hidden="1">[42]URA!#REF!</definedName>
    <definedName name="tt" localSheetId="38" hidden="1">[42]URA!#REF!</definedName>
    <definedName name="tt" localSheetId="56">#REF!</definedName>
    <definedName name="tt" localSheetId="32">#REF!</definedName>
    <definedName name="tt" localSheetId="45" hidden="1">[42]URA!#REF!</definedName>
    <definedName name="tt">#REF!</definedName>
    <definedName name="ttll">#REF!</definedName>
    <definedName name="ttt" localSheetId="42" hidden="1">[42]URA!#REF!</definedName>
    <definedName name="ttt" localSheetId="29">#REF!</definedName>
    <definedName name="ttt" localSheetId="39" hidden="1">[42]URA!#REF!</definedName>
    <definedName name="ttt" localSheetId="36" hidden="1">[42]URA!#REF!</definedName>
    <definedName name="ttt" localSheetId="35" hidden="1">[42]URA!#REF!</definedName>
    <definedName name="ttt" localSheetId="34" hidden="1">[42]URA!#REF!</definedName>
    <definedName name="ttt" localSheetId="40" hidden="1">[42]URA!#REF!</definedName>
    <definedName name="ttt" localSheetId="37" hidden="1">[42]URA!#REF!</definedName>
    <definedName name="ttt" localSheetId="41" hidden="1">[42]URA!#REF!</definedName>
    <definedName name="ttt" localSheetId="38" hidden="1">[42]URA!#REF!</definedName>
    <definedName name="ttt" localSheetId="56">#REF!</definedName>
    <definedName name="ttt" localSheetId="32">#REF!</definedName>
    <definedName name="ttt" localSheetId="45" hidden="1">[42]URA!#REF!</definedName>
    <definedName name="ttt">#REF!</definedName>
    <definedName name="tttt" localSheetId="42" hidden="1">[42]URA!#REF!</definedName>
    <definedName name="tttt" localSheetId="29">#REF!</definedName>
    <definedName name="tttt" localSheetId="39" hidden="1">[42]URA!#REF!</definedName>
    <definedName name="tttt" localSheetId="36" hidden="1">[42]URA!#REF!</definedName>
    <definedName name="tttt" localSheetId="35" hidden="1">[42]URA!#REF!</definedName>
    <definedName name="tttt" localSheetId="34" hidden="1">[42]URA!#REF!</definedName>
    <definedName name="tttt" localSheetId="40" hidden="1">[42]URA!#REF!</definedName>
    <definedName name="tttt" localSheetId="37" hidden="1">[42]URA!#REF!</definedName>
    <definedName name="tttt" localSheetId="41" hidden="1">[42]URA!#REF!</definedName>
    <definedName name="tttt" localSheetId="38" hidden="1">[42]URA!#REF!</definedName>
    <definedName name="tttt" localSheetId="56">#REF!</definedName>
    <definedName name="tttt" localSheetId="32">#REF!</definedName>
    <definedName name="tttt" localSheetId="45" hidden="1">[42]URA!#REF!</definedName>
    <definedName name="tttt">#REF!</definedName>
    <definedName name="tttt1" localSheetId="42">[42]URA!#REF!</definedName>
    <definedName name="tttt1" localSheetId="29">#REF!</definedName>
    <definedName name="tttt1" localSheetId="39">[42]URA!#REF!</definedName>
    <definedName name="tttt1" localSheetId="36">[42]URA!#REF!</definedName>
    <definedName name="tttt1" localSheetId="35">[42]URA!#REF!</definedName>
    <definedName name="tttt1" localSheetId="34">[42]URA!#REF!</definedName>
    <definedName name="tttt1" localSheetId="40">[42]URA!#REF!</definedName>
    <definedName name="tttt1" localSheetId="37">[42]URA!#REF!</definedName>
    <definedName name="tttt1" localSheetId="41">[42]URA!#REF!</definedName>
    <definedName name="tttt1" localSheetId="38">[42]URA!#REF!</definedName>
    <definedName name="tttt1" localSheetId="56">#REF!</definedName>
    <definedName name="tttt1" localSheetId="32">#REF!</definedName>
    <definedName name="tttt1" localSheetId="45">[42]URA!#REF!</definedName>
    <definedName name="tttt1">#REF!</definedName>
    <definedName name="ttttt" localSheetId="42">[42]URA!#REF!</definedName>
    <definedName name="ttttt" localSheetId="29">#REF!</definedName>
    <definedName name="ttttt" localSheetId="39">[42]URA!#REF!</definedName>
    <definedName name="ttttt" localSheetId="36">[42]URA!#REF!</definedName>
    <definedName name="ttttt" localSheetId="35">[42]URA!#REF!</definedName>
    <definedName name="ttttt" localSheetId="34">[42]URA!#REF!</definedName>
    <definedName name="ttttt" localSheetId="40">[42]URA!#REF!</definedName>
    <definedName name="ttttt" localSheetId="37">[42]URA!#REF!</definedName>
    <definedName name="ttttt" localSheetId="41">[42]URA!#REF!</definedName>
    <definedName name="ttttt" localSheetId="38">[42]URA!#REF!</definedName>
    <definedName name="ttttt" localSheetId="56">#REF!</definedName>
    <definedName name="ttttt" localSheetId="32">#REF!</definedName>
    <definedName name="ttttt" localSheetId="45">[42]URA!#REF!</definedName>
    <definedName name="ttttt">#REF!</definedName>
    <definedName name="tuff">#REF!</definedName>
    <definedName name="turi">#REF!</definedName>
    <definedName name="Turk">#REF!</definedName>
    <definedName name="Tvroller">#REF!</definedName>
    <definedName name="type">#REF!</definedName>
    <definedName name="tyui">#REF!</definedName>
    <definedName name="u" localSheetId="42">#REF!</definedName>
    <definedName name="u" localSheetId="29">#REF!</definedName>
    <definedName name="u" localSheetId="39">#REF!</definedName>
    <definedName name="u" localSheetId="36">#REF!</definedName>
    <definedName name="u" localSheetId="35">#REF!</definedName>
    <definedName name="u" localSheetId="34">#REF!</definedName>
    <definedName name="u" localSheetId="40">#REF!</definedName>
    <definedName name="u" localSheetId="37">#REF!</definedName>
    <definedName name="u" localSheetId="41">#REF!</definedName>
    <definedName name="u" localSheetId="38">#REF!</definedName>
    <definedName name="u" localSheetId="56">#REF!</definedName>
    <definedName name="u" localSheetId="32">#REF!</definedName>
    <definedName name="u" localSheetId="45">#REF!</definedName>
    <definedName name="u">#REF!</definedName>
    <definedName name="U.01W" localSheetId="26">#REF!</definedName>
    <definedName name="U.01W">#REF!</definedName>
    <definedName name="U.03C" localSheetId="26">#REF!</definedName>
    <definedName name="U.03C">#REF!</definedName>
    <definedName name="U.AFC" localSheetId="26">#REF!</definedName>
    <definedName name="U.AFC">#REF!</definedName>
    <definedName name="U.BFC" localSheetId="26">#REF!</definedName>
    <definedName name="U.BFC">#REF!</definedName>
    <definedName name="U.FP" localSheetId="26">#REF!</definedName>
    <definedName name="U.FP">#REF!</definedName>
    <definedName name="U.PWP" localSheetId="26">#REF!</definedName>
    <definedName name="U.PWP">#REF!</definedName>
    <definedName name="U.RC" localSheetId="26">#REF!</definedName>
    <definedName name="U.RC">#REF!</definedName>
    <definedName name="ue____I¨￡">#N/A</definedName>
    <definedName name="ue____Iª">#N/A</definedName>
    <definedName name="ùê____Íª">#N/A</definedName>
    <definedName name="UEC" localSheetId="42">#REF!</definedName>
    <definedName name="UEC" localSheetId="29">#REF!</definedName>
    <definedName name="UEC" localSheetId="39">#REF!</definedName>
    <definedName name="UEC" localSheetId="36">#REF!</definedName>
    <definedName name="UEC" localSheetId="35">#REF!</definedName>
    <definedName name="UEC" localSheetId="34">#REF!</definedName>
    <definedName name="UEC" localSheetId="40">#REF!</definedName>
    <definedName name="UEC" localSheetId="37">#REF!</definedName>
    <definedName name="UEC" localSheetId="41">#REF!</definedName>
    <definedName name="UEC" localSheetId="38">#REF!</definedName>
    <definedName name="UEC" localSheetId="56">#REF!</definedName>
    <definedName name="UEC" localSheetId="32">#REF!</definedName>
    <definedName name="UEC" localSheetId="45">#REF!</definedName>
    <definedName name="UEC">#REF!</definedName>
    <definedName name="UES" localSheetId="42">#REF!</definedName>
    <definedName name="UES" localSheetId="29">#REF!</definedName>
    <definedName name="UES" localSheetId="39">#REF!</definedName>
    <definedName name="UES" localSheetId="36">#REF!</definedName>
    <definedName name="UES" localSheetId="35">#REF!</definedName>
    <definedName name="UES" localSheetId="34">#REF!</definedName>
    <definedName name="UES" localSheetId="40">#REF!</definedName>
    <definedName name="UES" localSheetId="37">#REF!</definedName>
    <definedName name="UES" localSheetId="41">#REF!</definedName>
    <definedName name="UES" localSheetId="38">#REF!</definedName>
    <definedName name="UES" localSheetId="56">#REF!</definedName>
    <definedName name="UES" localSheetId="32">#REF!</definedName>
    <definedName name="UES" localSheetId="45">#REF!</definedName>
    <definedName name="UES">#REF!</definedName>
    <definedName name="ujujj">#REF!</definedName>
    <definedName name="UN">#REF!</definedName>
    <definedName name="Unit">#REF!</definedName>
    <definedName name="unitA">#REF!</definedName>
    <definedName name="unitB">#REF!</definedName>
    <definedName name="UnitCost">#REF!</definedName>
    <definedName name="UNITS">#REF!</definedName>
    <definedName name="UP">#REF!</definedName>
    <definedName name="upcov">#REF!</definedName>
    <definedName name="UPPER_FLOORS">#REF!</definedName>
    <definedName name="uppipeabt">#REF!</definedName>
    <definedName name="uppipebox">#REF!</definedName>
    <definedName name="ups_2017">#REF!</definedName>
    <definedName name="USD">3.68</definedName>
    <definedName name="USDRs">#REF!</definedName>
    <definedName name="USDYen">#REF!</definedName>
    <definedName name="usman">#REF!</definedName>
    <definedName name="uy">#REF!</definedName>
    <definedName name="v" localSheetId="42">#REF!</definedName>
    <definedName name="v" localSheetId="29">#REF!</definedName>
    <definedName name="v" localSheetId="39">#REF!</definedName>
    <definedName name="v" localSheetId="36">#REF!</definedName>
    <definedName name="v" localSheetId="35">#REF!</definedName>
    <definedName name="v" localSheetId="34">#REF!</definedName>
    <definedName name="v" localSheetId="40">#REF!</definedName>
    <definedName name="v" localSheetId="37">#REF!</definedName>
    <definedName name="v" localSheetId="41">#REF!</definedName>
    <definedName name="v" localSheetId="38">#REF!</definedName>
    <definedName name="v" localSheetId="56">#REF!</definedName>
    <definedName name="v" localSheetId="32">#REF!</definedName>
    <definedName name="v" localSheetId="45">#REF!</definedName>
    <definedName name="v">#REF!</definedName>
    <definedName name="V.1.03">#REF!</definedName>
    <definedName name="V.1.04">#REF!</definedName>
    <definedName name="vaergdvcweds">#REF!</definedName>
    <definedName name="Value_Col">#REF!</definedName>
    <definedName name="van">#REF!</definedName>
    <definedName name="vcat">#REF!</definedName>
    <definedName name="VEE" hidden="1">#REF!</definedName>
    <definedName name="vel" localSheetId="42">#REF!</definedName>
    <definedName name="vel" localSheetId="29">#REF!</definedName>
    <definedName name="vel" localSheetId="39">#REF!</definedName>
    <definedName name="vel" localSheetId="36">#REF!</definedName>
    <definedName name="vel" localSheetId="35">#REF!</definedName>
    <definedName name="vel" localSheetId="34">#REF!</definedName>
    <definedName name="vel" localSheetId="40">#REF!</definedName>
    <definedName name="vel" localSheetId="37">#REF!</definedName>
    <definedName name="vel" localSheetId="41">#REF!</definedName>
    <definedName name="vel" localSheetId="38">#REF!</definedName>
    <definedName name="vel" localSheetId="56">#REF!</definedName>
    <definedName name="vel" localSheetId="32">#REF!</definedName>
    <definedName name="vel" localSheetId="33">#REF!</definedName>
    <definedName name="vel" localSheetId="45">#REF!</definedName>
    <definedName name="vel">#REF!</definedName>
    <definedName name="vela">#REF!</definedName>
    <definedName name="VER" hidden="1">#REF!</definedName>
    <definedName name="verification">#REF!</definedName>
    <definedName name="verpile">#REF!</definedName>
    <definedName name="VERT" hidden="1">#REF!</definedName>
    <definedName name="vfcvcv">#REF!</definedName>
    <definedName name="VHSP">#REF!</definedName>
    <definedName name="VIB" localSheetId="26">#REF!</definedName>
    <definedName name="VIB">#REF!</definedName>
    <definedName name="vibt">#REF!</definedName>
    <definedName name="vinert">#REF!</definedName>
    <definedName name="VOLUME_100_x_50mm_cable_tray_drop_from_roof_level__external_bend__Internal_bend">#REF!</definedName>
    <definedName name="VOLUME_1000mm_high_blockwork">#REF!</definedName>
    <definedName name="VOLUME_100A_TPN_Isolator">#REF!</definedName>
    <definedName name="VOLUME_100d_Overflow_and_Drain_Pipe">#REF!</definedName>
    <definedName name="VOLUME_100mm_thk_blinding">#REF!</definedName>
    <definedName name="VOLUME_100x50mm_EEP_Covered_cable_tray">#REF!</definedName>
    <definedName name="VOLUME_100x50mm_horizontal_bend">#REF!</definedName>
    <definedName name="VOLUME_100x50mm_Tee">#REF!</definedName>
    <definedName name="VOLUME_101.10_Solid_floors____mm_thick">#REF!</definedName>
    <definedName name="VOLUME_101.25_Steps____mm_deep_treads____mm_high_risers">#REF!</definedName>
    <definedName name="VOLUME_102.10_Solid_Slabs___200mm_thick_____m_high_with_formwork">#REF!</definedName>
    <definedName name="VOLUME_102.11_Hollow_core__Slabs___265mm_thick_____m_high_with_formwork___Copy">#REF!</definedName>
    <definedName name="VOLUME_103.16_Concrete_Parapet_walls___200mm_wide___1_600mm_high">#REF!</definedName>
    <definedName name="VOLUME_103.17_Concrete_Parapet_walls___200mm_wide___600mm_high">#REF!</definedName>
    <definedName name="VOLUME_103.18_Concrete_Parapet_walls___200mm_wide___500mm_high">#REF!</definedName>
    <definedName name="VOLUME_103.19_Concrete_Parapet_walls___200mm_wide___450mm_high">#REF!</definedName>
    <definedName name="VOLUME_103.50_2200_x_1200mm_Aluminium_window__WN_02_">#REF!</definedName>
    <definedName name="VOLUME_103.50_4000_x_1000mm_Aluminium_window__WN_05_">#REF!</definedName>
    <definedName name="VOLUME_103.50_4000_x_800mm_aluminium_window__WN_06_">#REF!</definedName>
    <definedName name="VOLUME_103.60_850_x_300mm_aluminium_louvre">#REF!</definedName>
    <definedName name="VOLUME_105.40_1000_x_2000mm_Solid_Timber_Door__WD_01_">#REF!</definedName>
    <definedName name="VOLUME_105.40_1000_x_2200mm_Galvanised_Steel_Door__MD_03_">#REF!</definedName>
    <definedName name="VOLUME_105.40_1000_x_2200mm_Galvanised_Steel_with_core_filled_Door__MD_01_">#REF!</definedName>
    <definedName name="VOLUME_105.40_1000_x_2200mm_Solid_Timber_Door__WD_01___WIDER_">#REF!</definedName>
    <definedName name="VOLUME_105.40_1100_x_2200mm_Galvanised_steel_with_Fire_insulation_core__MD_03_">#REF!</definedName>
    <definedName name="VOLUME_105.40_1400_x_2200mm_Galvanised_steel_2_unequal_leaf__MD_04_">#REF!</definedName>
    <definedName name="VOLUME_105.40_1400_x_2200mm_Galvanised_Steel_Door__MD_04_">#REF!</definedName>
    <definedName name="VOLUME_105.40_2000_x_3000mm_Solid_Timber_Door__WD_02_">#REF!</definedName>
    <definedName name="VOLUME_105.40_2100_x_2200mm_Galvanised_Steel_door__MD_04_">#REF!</definedName>
    <definedName name="VOLUME_105.40_2100_x_2200mm_Galvanised_steel_door_with_steel_frame">#REF!</definedName>
    <definedName name="VOLUME_105.40_800_x_2200mm_Galvanised_steel_with_fire_insulation_core__MD_03_">#REF!</definedName>
    <definedName name="VOLUME_1100mm_High_x_250mm_Thick_wall">#REF!</definedName>
    <definedName name="VOLUME_110d_Rain_water_pipe_at_under_ground">#REF!</definedName>
    <definedName name="VOLUME_110d_Rain_Water_Pipe_Below_Slab">#REF!</definedName>
    <definedName name="VOLUME_110d_Rain_Water_Pipe_drop_to_Low_Level__6500mm_">#REF!</definedName>
    <definedName name="VOLUME_110d_Rain_Water_Pipe_From_Above___Below_Slab__3650mm_">#REF!</definedName>
    <definedName name="VOLUME_110d_Rain_Water_Pipe_From_Above___Below_Slab__6520mm_">#REF!</definedName>
    <definedName name="VOLUME_110d_Soil_Pipe_Below_Slab">#REF!</definedName>
    <definedName name="VOLUME_110d_Waste_Pipe__Below_Slab">#REF!</definedName>
    <definedName name="VOLUME_110d_Waste_Pipe_From_Above__Below_Slab__3650mm_">#REF!</definedName>
    <definedName name="VOLUME_110d_Waste_Pipe_High_Level">#REF!</definedName>
    <definedName name="VOLUME_110d_Waste_Pipe_Provision_for_Multimedia_Sand_Filter_Back_Wash">#REF!</definedName>
    <definedName name="VOLUME_1200_x_600_Fresh_Air_Louvre_with_Sand_trap__PACU01____Roof_level">#REF!</definedName>
    <definedName name="VOLUME_1200_x_600_Fresh_Air_Louvre_with_Sand_trap__PACU02___Roof_level">#REF!</definedName>
    <definedName name="VOLUME_13A_Double_switched_socket_outlet">#REF!</definedName>
    <definedName name="VOLUME_13A_Single_switched_socket_outlet">#REF!</definedName>
    <definedName name="VOLUME_13A_Single_switched_socket_outlet__weather_proof_">#REF!</definedName>
    <definedName name="VOLUME_1440d_Potable_Polyethylene_Water_Tank">#REF!</definedName>
    <definedName name="VOLUME_150_to_100mm_reducer">#REF!</definedName>
    <definedName name="VOLUME_150x50mm_EEP_Covered_cable_tray">#REF!</definedName>
    <definedName name="VOLUME_150x50mm_Tee">#REF!</definedName>
    <definedName name="VOLUME_15mm_H_pie">#REF!</definedName>
    <definedName name="VOLUME_15mm_pipe">#REF!</definedName>
    <definedName name="VOLUME_1600mm_thk_base_slab">#REF!</definedName>
    <definedName name="VOLUME_160d__Waste_Pipe_Below_Slab">#REF!</definedName>
    <definedName name="VOLUME_160d_Rain_Water_Pipe_Under_Ground">#REF!</definedName>
    <definedName name="VOLUME_160d_Soil_Pipe_Below_Slab">#REF!</definedName>
    <definedName name="VOLUME_160d_Soil_Pipe_Under_Ground">#REF!</definedName>
    <definedName name="VOLUME_160d_Waste_Pipe_Below_Slab">#REF!</definedName>
    <definedName name="VOLUME_2_layers_x_200mm_diam_pipe_sleeves">#REF!</definedName>
    <definedName name="VOLUME_20_diameter__CFP">#REF!</definedName>
    <definedName name="VOLUME_200mm_thick_cantilever_slab">#REF!</definedName>
    <definedName name="VOLUME_200mm_Toe_wall">#REF!</definedName>
    <definedName name="VOLUME_200mm_Toe_wall__around_ramp_">#REF!</definedName>
    <definedName name="VOLUME_20A__SP_Isolater_for_AC">#REF!</definedName>
    <definedName name="VOLUME_20A_Double_pole_switched_with_Neon_indicator">#REF!</definedName>
    <definedName name="VOLUME_20A_TPN_Isolator">#REF!</definedName>
    <definedName name="VOLUME_20d_Boosted_Cold_Water__Low_Level">#REF!</definedName>
    <definedName name="VOLUME_20d_Tank_Filling_Line_From_Below__3850mm_">#REF!</definedName>
    <definedName name="VOLUME_20d_Tank_Filling_Line_Low_Level">#REF!</definedName>
    <definedName name="VOLUME_20mm_H_pipe">#REF!</definedName>
    <definedName name="VOLUME_225_to_100mm_reducer">#REF!</definedName>
    <definedName name="VOLUME_225_to_150mm_reducer">#REF!</definedName>
    <definedName name="VOLUME_225x50mm_Cable_Tray">#REF!</definedName>
    <definedName name="VOLUME_225x50mm_Tee">#REF!</definedName>
    <definedName name="VOLUME_22KV_SWITCHGEAR_GR_651">#REF!</definedName>
    <definedName name="VOLUME_22KV_SWITCHGEAR_under_eqpt__GR_651">#REF!</definedName>
    <definedName name="VOLUME_22KV_SWITCHGEAR_under_walk__GR_651">#REF!</definedName>
    <definedName name="VOLUME_25_diameter_CFP">#REF!</definedName>
    <definedName name="VOLUME_250mm_Thick_slab___pump">#REF!</definedName>
    <definedName name="VOLUME_25mm_Pipe">#REF!</definedName>
    <definedName name="VOLUME_25x3mm_Copper_Tape">#REF!</definedName>
    <definedName name="VOLUME_300_to_100mm_reducer">#REF!</definedName>
    <definedName name="VOLUME_300_to_225mm_reducer">#REF!</definedName>
    <definedName name="VOLUME_300_x_300mm_electrical_cut_out">#REF!</definedName>
    <definedName name="VOLUME_300mm_Thick_surface_bed___section_3">#REF!</definedName>
    <definedName name="VOLUME_300mm_thk_base_slab">#REF!</definedName>
    <definedName name="VOLUME_300mm_thk_Susp._slab">#REF!</definedName>
    <definedName name="VOLUME_300x50mm_Cable_Tray">#REF!</definedName>
    <definedName name="VOLUME_300x50mm_horizontal_bend">#REF!</definedName>
    <definedName name="VOLUME_300x50mm_Tee">#REF!</definedName>
    <definedName name="VOLUME_32A_TPN_Isolator">#REF!</definedName>
    <definedName name="VOLUME_32d_Condensate_Drain_Pipe_Below_Slab">#REF!</definedName>
    <definedName name="VOLUME_32d_Condensate_Drain_Pipe_High_level">#REF!</definedName>
    <definedName name="VOLUME_32mm_IV">#REF!</definedName>
    <definedName name="VOLUME_40d_Boosted_Cold_Water_Supply">#REF!</definedName>
    <definedName name="VOLUME_40d_boosted_Cold_wAter_supply_To_Below">#REF!</definedName>
    <definedName name="VOLUME_40d_Condensate_Drain_Pipe_To_Below__350mm_">#REF!</definedName>
    <definedName name="VOLUME_40d_Gravty_Bypass_Line">#REF!</definedName>
    <definedName name="VOLUME_40d_Waste_Pipe_Below_Slab">#REF!</definedName>
    <definedName name="VOLUME_4mm_thk_below_ground_waterproofing">#REF!</definedName>
    <definedName name="VOLUME_4mm_thk_roof_covering_system">#REF!</definedName>
    <definedName name="VOLUME_500mm_thk_base_slab">#REF!</definedName>
    <definedName name="VOLUME_50d_Vent_Pipe__3850mm_">#REF!</definedName>
    <definedName name="VOLUME_50d_Vent_Pipe_High_Level">#REF!</definedName>
    <definedName name="VOLUME_50d_Vent_Pipe_To_Above__3300mm_">#REF!</definedName>
    <definedName name="VOLUME_50d_Waste_Pipe_Below_Slab">#REF!</definedName>
    <definedName name="VOLUME_55_LBS___Gas_Cylinder">#REF!</definedName>
    <definedName name="VOLUME_700mm_High_Blockwork">#REF!</definedName>
    <definedName name="VOLUME_75_Manhole_Vent_Pipe_To_Above___4250mm_">#REF!</definedName>
    <definedName name="VOLUME_75_Vent_Pipe_To_Above__3300mm_">#REF!</definedName>
    <definedName name="VOLUME_75_X_75mm_boxing_in__section_3_">#REF!</definedName>
    <definedName name="VOLUME_75d_Manhole_Vent_Pipe_Below_Slab">#REF!</definedName>
    <definedName name="VOLUME_75d_Manhole_Vent_Pipe_Below_Slab_To_Above__3850mm_">#REF!</definedName>
    <definedName name="VOLUME_75d_Manhole_Vent_Pipe_Under_Ground">#REF!</definedName>
    <definedName name="VOLUME_75d_Vent_Pipe">#REF!</definedName>
    <definedName name="VOLUME_75d_Vent_Pipe_Below_Slab">#REF!</definedName>
    <definedName name="VOLUME_75mm_thk_blinding">#REF!</definedName>
    <definedName name="VOLUME_77_LBS___Gas_Cylinder">#REF!</definedName>
    <definedName name="VOLUME_800mm_thk_base_slab">#REF!</definedName>
    <definedName name="VOLUME_800w_x_1200d_electrical_cable_trench">#REF!</definedName>
    <definedName name="VOLUME_80d_Over_Flow__Drain_Pipe_Connect_to_FD5">#REF!</definedName>
    <definedName name="VOLUME_80d_Waste_Pipe_Below_Slab">#REF!</definedName>
    <definedName name="VOLUME_80mm_Pipe">#REF!</definedName>
    <definedName name="VOLUME_8kvA_UPS_with_60min_battery_back_up">#REF!</definedName>
    <definedName name="VOLUME_900_x_50mm_EEP_Cable_tray_power">#REF!</definedName>
    <definedName name="VOLUME_900_x_50mm_Horizontal_bend">#REF!</definedName>
    <definedName name="VOLUME_AC_DC_GR_658">#REF!</definedName>
    <definedName name="VOLUME_ACCESS_CONTROL_PANEL__ACS_">#REF!</definedName>
    <definedName name="VOLUME_Access_drive_rear">#REF!</definedName>
    <definedName name="VOLUME_Access_drive_rear_F.1">#REF!</definedName>
    <definedName name="VOLUME_Access_for_Cleanout">#REF!</definedName>
    <definedName name="VOLUME_Access_tunnel">#REF!</definedName>
    <definedName name="VOLUME_ACCU_01__VIDU01_">#REF!</definedName>
    <definedName name="VOLUME_Acrylic_Emulsion_Paint___Dry_Areas">#REF!</definedName>
    <definedName name="VOLUME_ADDRESSABLE_COMBINATION_OF_RATE_OF_RISE_FIXED_TEMPERATURE_DETECTOR__CEILING_MOUNTED___R_F____">#REF!</definedName>
    <definedName name="VOLUME_ADDRESSABLE_MULTI_DETECTOR__HEAT___SMOKE_DETECTOR____S___R_">#REF!</definedName>
    <definedName name="VOLUME_ADDRESSABLE_PHOTOELECTRIC_SMOKE_DETECTOR__CEILING_MOUNTED____SP_">#REF!</definedName>
    <definedName name="VOLUME_ADDRESSABLE_SMOKE_DETECTOR_AT_CEILING_VOID___S_CV__">#REF!</definedName>
    <definedName name="VOLUME_ADDRESSABLE_SMOKE_DETECTOR_WITH_SOUNDER_BUILT_IN___SSB_">#REF!</definedName>
    <definedName name="VOLUME_AGV_depot">#REF!</definedName>
    <definedName name="VOLUME_Air_filter_chamber">#REF!</definedName>
    <definedName name="VOLUME_Air_intake_trench">#REF!</definedName>
    <definedName name="VOLUME_Air_Terminal">#REF!</definedName>
    <definedName name="VOLUME_AM_501">#REF!</definedName>
    <definedName name="VOLUME_AUDIO_WALL_PANEL_LOCAL_INPUT_">#REF!</definedName>
    <definedName name="VOLUME_AUX_1_GR_653">#REF!</definedName>
    <definedName name="VOLUME_AUX_2_GR_654">#REF!</definedName>
    <definedName name="VOLUME_AZAN_SATELLITE_DISH">#REF!</definedName>
    <definedName name="VOLUME_BASEMENT_BS_651">#REF!</definedName>
    <definedName name="VOLUME_BATH_ACCESSORY___Electric_Hand_Dryer___xlerator_xl_TR3">#REF!</definedName>
    <definedName name="VOLUME_BATTERY_GR_659">#REF!</definedName>
    <definedName name="VOLUME_Below_ground_horizontal">#REF!</definedName>
    <definedName name="VOLUME_Below_tunnel_horizontal">#REF!</definedName>
    <definedName name="VOLUME_Blinding">#REF!</definedName>
    <definedName name="VOLUME_Break">#REF!</definedName>
    <definedName name="VOLUME_Break.F">#REF!</definedName>
    <definedName name="VOLUME_Break_room">#REF!</definedName>
    <definedName name="VOLUME_Break_room.1">#REF!</definedName>
    <definedName name="VOLUME_Cabinet">#REF!</definedName>
    <definedName name="VOLUME_Cable_trench_slab_200mm_thk">#REF!</definedName>
    <definedName name="VOLUME_CAN_211">#REF!</definedName>
    <definedName name="VOLUME_CBP__01">#REF!</definedName>
    <definedName name="VOLUME_CBP__02">#REF!</definedName>
    <definedName name="VOLUME_CBP__05">#REF!</definedName>
    <definedName name="VOLUME_CEILING_MOUNTED_SPEAKER_CH01">#REF!</definedName>
    <definedName name="VOLUME_Ceiling_Suspension_Depth_1030mm">#REF!</definedName>
    <definedName name="VOLUME_Ceiling_Suspension_Depth_1030mm_PH">#REF!</definedName>
    <definedName name="VOLUME_Ceiling_Suspension_Depth_1130mm">#REF!</definedName>
    <definedName name="VOLUME_Ceiling_Suspension_Depth_130mm">#REF!</definedName>
    <definedName name="VOLUME_Ceiling_Suspension_Depth_2360mm">#REF!</definedName>
    <definedName name="VOLUME_Ceiling_Suspension_Depth_2660mm">#REF!</definedName>
    <definedName name="VOLUME_Ceiling_Suspension_Depth_660mm">#REF!</definedName>
    <definedName name="VOLUME_Ceiling_Suspension_Depth_730mm">#REF!</definedName>
    <definedName name="VOLUME_Ceiling_Suspension_Depth_760mm">#REF!</definedName>
    <definedName name="VOLUME_Ceiling_Suspension_Depth_770mm">#REF!</definedName>
    <definedName name="VOLUME_CH1___Chandelier_light">#REF!</definedName>
    <definedName name="VOLUME_CL_01_Gypsum_Plaster_Board_Ceiling_1030mm_Suspension_5000mm_high___Copy">#REF!</definedName>
    <definedName name="VOLUME_CL_01_Gypsum_Plaster_Board_Ceiling_1130mm_Suspension_6900mm_high">#REF!</definedName>
    <definedName name="VOLUME_CL_01_Gypsum_Plaster_Board_Ceiling_130mm_Suspension_7900mm_high">#REF!</definedName>
    <definedName name="VOLUME_CL_01_Gypsum_Plaster_Board_Ceiling_2360mm_Suspension_5300mm_high">#REF!</definedName>
    <definedName name="VOLUME_CL_01_Gypsum_Plaster_Board_Ceiling_2660mm_Suspension_5000mm_high">#REF!</definedName>
    <definedName name="VOLUME_CL_01_Gypsum_Plaster_Board_Ceiling_660mm_Suspension__2500mm_high">#REF!</definedName>
    <definedName name="VOLUME_CL_01_Gypsum_Plaster_Board_Ceiling_730mm_Suspension_5300mm_high">#REF!</definedName>
    <definedName name="VOLUME_CL_01_Gypsum_Plaster_Board_Ceiling_760mm_Suspension__2400mm_high">#REF!</definedName>
    <definedName name="VOLUME_CL_01_Gypsum_Plaster_Board_Ceiling_770mm_Suspension_5230mm_high">#REF!</definedName>
    <definedName name="VOLUME_CL_02_Gypsum_Water_Resistant_Ceiling_760mm_Suspension__2400mm_high">#REF!</definedName>
    <definedName name="VOLUME_CL1___Flexible_Strrip_5m_LED_Luminaire__14.4W__1260lm__IP20">#REF!</definedName>
    <definedName name="VOLUME_CO2_6KG">#REF!</definedName>
    <definedName name="VOLUME_Comm">#REF!</definedName>
    <definedName name="VOLUME_COMMU.ROOM_GR_660">#REF!</definedName>
    <definedName name="VOLUME_Communication_room">#REF!</definedName>
    <definedName name="VOLUME_Control.1">#REF!</definedName>
    <definedName name="VOLUME_CONTROL_ROOM_GR_657">#REF!</definedName>
    <definedName name="VOLUME_Copper_Silver_Ionization_Sysytem">#REF!</definedName>
    <definedName name="VOLUME_Corridor">#REF!</definedName>
    <definedName name="VOLUME_Corridor.1">#REF!</definedName>
    <definedName name="VOLUME_Corridor.2">#REF!</definedName>
    <definedName name="VOLUME_Corridor.3">#REF!</definedName>
    <definedName name="VOLUME_Corridor.4">#REF!</definedName>
    <definedName name="VOLUME_CORRIDOR_GR_665">#REF!</definedName>
    <definedName name="VOLUME_CP01.1_Count">#REF!</definedName>
    <definedName name="VOLUME_CP01.1_Custom_Carpet_Tile">#REF!</definedName>
    <definedName name="VOLUME_CP01.2_Custom__Carpet_Tile">#REF!</definedName>
    <definedName name="VOLUME_CPO1.2_Count">#REF!</definedName>
    <definedName name="VOLUME_CR_EM_DC_BG__ACD01_">#REF!</definedName>
    <definedName name="VOLUME_CT___02">#REF!</definedName>
    <definedName name="VOLUME_Curtains">#REF!</definedName>
    <definedName name="VOLUME_DB__Board">#REF!</definedName>
    <definedName name="VOLUME_DC___Down_Conductor_Tape">#REF!</definedName>
    <definedName name="VOLUME_DC_DC__ACD04_">#REF!</definedName>
    <definedName name="VOLUME_DCP_4.5KG">#REF!</definedName>
    <definedName name="VOLUME_Delayed_Action_Float_valve">#REF!</definedName>
    <definedName name="VOLUME_DIGITAL_AUDIO_MIXER_WITH_EQUALIZER_AT_PRAYER_HALL">#REF!</definedName>
    <definedName name="VOLUME_DL1___Recessed_Flood_light_LED_Luminaire__18W__1890lm">#REF!</definedName>
    <definedName name="VOLUME_Domestic_Water_Pump_set">#REF!</definedName>
    <definedName name="VOLUME_DOOR_LIGHT__DL_">#REF!</definedName>
    <definedName name="VOLUME_dotted_line__circuit_line__">#REF!</definedName>
    <definedName name="VOLUME_DUAL_INPUT_MODULE__AIM2_">#REF!</definedName>
    <definedName name="VOLUME_DW08">#REF!</definedName>
    <definedName name="VOLUME_DW10">#REF!</definedName>
    <definedName name="VOLUME_E1___Suspended__Surface_mounted_LED_Emergency_Luminaire__8.2W__IP65_with_90min_battery">#REF!</definedName>
    <definedName name="VOLUME_E2___Recessed_ceilig_mounted_LED_emergency_luminaire__2_x_3w__IP20___With_self_contained_battery_for_90min_">#REF!</definedName>
    <definedName name="VOLUME_EAD_250Diameter___level_00__HRV01_">#REF!</definedName>
    <definedName name="VOLUME_EAD_250Diameter___level_00__HRV02_">#REF!</definedName>
    <definedName name="VOLUME_EAD_350x300___level_00__HRV01_">#REF!</definedName>
    <definedName name="VOLUME_Earth_Cable">#REF!</definedName>
    <definedName name="VOLUME_EB_IT_AC___Earth_bar_for_Telecoms__AC_">#REF!</definedName>
    <definedName name="VOLUME_EB_IT_DC___Earth_bar_for_Telecoms__DC_">#REF!</definedName>
    <definedName name="VOLUME_EB_LV___Earth_bar_for_low_voltage">#REF!</definedName>
    <definedName name="VOLUME_Elec">#REF!</definedName>
    <definedName name="VOLUME_Elec.1">#REF!</definedName>
    <definedName name="VOLUME_Elec.2">#REF!</definedName>
    <definedName name="VOLUME_Electrical">#REF!</definedName>
    <definedName name="VOLUME_Electrical.1">#REF!</definedName>
    <definedName name="VOLUME_Electrical.f">#REF!</definedName>
    <definedName name="VOLUME_Electrical_room">#REF!</definedName>
    <definedName name="VOLUME_Elev._equip">#REF!</definedName>
    <definedName name="VOLUME_EMERGENCY_PULL_CORD__EP_">#REF!</definedName>
    <definedName name="VOLUME_EP___01">#REF!</definedName>
    <definedName name="VOLUME_EP___02">#REF!</definedName>
    <definedName name="VOLUME_EP_IT_AC___Earth_pit_for_Telecoms__AC_">#REF!</definedName>
    <definedName name="VOLUME_EP_IT_DC___Earth_pit_for_Telecoms__DC_">#REF!</definedName>
    <definedName name="VOLUME_EP_LP___Earth_pit_for_lightning_protection">#REF!</definedName>
    <definedName name="VOLUME_EP_LV___Earth_pit_for_low_voltage">#REF!</definedName>
    <definedName name="VOLUME_Epoxy_Flooring___Light_Duty">#REF!</definedName>
    <definedName name="VOLUME_Epoxy_modeled_Base_Skirting">#REF!</definedName>
    <definedName name="VOLUME_Epoxy_paint_anti_fungus">#REF!</definedName>
    <definedName name="VOLUME_EWC_321">#REF!</definedName>
    <definedName name="VOLUME_EWC_401___2m_high">#REF!</definedName>
    <definedName name="VOLUME_EWC_401___7.45m_high">#REF!</definedName>
    <definedName name="VOLUME_EWC_401___9.55m_high">#REF!</definedName>
    <definedName name="VOLUME_EWC_401___minaret_15.9m_high">#REF!</definedName>
    <definedName name="VOLUME_EWL_201">#REF!</definedName>
    <definedName name="VOLUME_EWL_211___5m_high">#REF!</definedName>
    <definedName name="VOLUME_EWL_211_horizontal">#REF!</definedName>
    <definedName name="VOLUME_EWL_211_Vertical">#REF!</definedName>
    <definedName name="VOLUME_EX2___Suspended__wall_maounted___recessed_Emergency_LED_Exit_light___3.7W__IP41D__indicates_double_sided_exit_light_with_self_contained_90min_battery_">#REF!</definedName>
    <definedName name="VOLUME_Excation">#REF!</definedName>
    <definedName name="VOLUME_Exit_passageway">#REF!</definedName>
    <definedName name="VOLUME_Exit_passageway.1">#REF!</definedName>
    <definedName name="VOLUME_Exit_passageway.2">#REF!</definedName>
    <definedName name="VOLUME_Exit_passageway.F">#REF!</definedName>
    <definedName name="VOLUME_Exit_passageway_1">#REF!</definedName>
    <definedName name="VOLUME_Extra_Over_on_Ceilings">#REF!</definedName>
    <definedName name="VOLUME_FA_500x350___Roof_level__PACU01_">#REF!</definedName>
    <definedName name="VOLUME_FA_500x350___Roof_level__PACU02_">#REF!</definedName>
    <definedName name="VOLUME_Fair_faced_concrete">#REF!</definedName>
    <definedName name="VOLUME_False_Ceiling">#REF!</definedName>
    <definedName name="VOLUME_Fan_room">#REF!</definedName>
    <definedName name="VOLUME_Fan_room.2">#REF!</definedName>
    <definedName name="VOLUME_FAULT_SOLATOR_MODULE__IM_">#REF!</definedName>
    <definedName name="VOLUME_Female_toilet_shower.F">#REF!</definedName>
    <definedName name="VOLUME_FF_conc._w_epoxy_paint_anti_fungus">#REF!</definedName>
    <definedName name="VOLUME_Filters.RF">#REF!</definedName>
    <definedName name="VOLUME_FIRE_ALARM_CONTROL_PANEL__FACP_">#REF!</definedName>
    <definedName name="VOLUME_Fire_Blanket">#REF!</definedName>
    <definedName name="VOLUME_FIRE_FIGHTING_GR_656">#REF!</definedName>
    <definedName name="VOLUME_Fire_riser">#REF!</definedName>
    <definedName name="VOLUME_Fire_riser.F">#REF!</definedName>
    <definedName name="VOLUME_FIXED_BOX_TYPE_CAMERA___WALL_MOUNTED__WEATHER_PROOF__WITH_RECOGNITION___W_P">#REF!</definedName>
    <definedName name="VOLUME_FIXED_DOME_CAMERA___WALL_MOUNTED_DOME_TYPE_WITH_SINGLE_RJ45_CAT6A_OUTLET_WITH_IDENTIFICATION______">#REF!</definedName>
    <definedName name="VOLUME_FIXED_DOME_CAMERA___WALL_MOUNTED_DOME_TYPE_WITH_SINGLE_RJ45_CAT6A_OUTLET_WITH_RECOGNITION______">#REF!</definedName>
    <definedName name="VOLUME_FL_01_General_floor">#REF!</definedName>
    <definedName name="VOLUME_FL_01_Ramps">#REF!</definedName>
    <definedName name="VOLUME_FL_02_Traffic_islands___Raised_area">#REF!</definedName>
    <definedName name="VOLUME_FL_06_Ped._Walkways">#REF!</definedName>
    <definedName name="VOLUME_Footing_F1_400mm_high">#REF!</definedName>
    <definedName name="VOLUME_GED_300x350___Roof_level__HRV_01_">#REF!</definedName>
    <definedName name="VOLUME_GED_300x350___Roof_level__HRV_01__F_B">#REF!</definedName>
    <definedName name="VOLUME_GED_Extract_Air_Duct_with_Goose_neck_and_bird_insect_wiremesh_screen__300x_350____Roof_level">#REF!</definedName>
    <definedName name="VOLUME_GENERATOR_1_GR_671">#REF!</definedName>
    <definedName name="VOLUME_GENERATOR_2_GR_672">#REF!</definedName>
    <definedName name="VOLUME_GIS_ROOM_GR_652">#REF!</definedName>
    <definedName name="VOLUME_GIS_ROOM_under_eqpt__GR_652">#REF!</definedName>
    <definedName name="VOLUME_GIS_ROOM_under_walkable__GR_652">#REF!</definedName>
    <definedName name="VOLUME_Grade_Slab_200mm_thk">#REF!</definedName>
    <definedName name="VOLUME_GUARD_ROOM_GR_666">#REF!</definedName>
    <definedName name="VOLUME_GUARD_WC_GR_669">#REF!</definedName>
    <definedName name="VOLUME_Gully_Trap">#REF!</definedName>
    <definedName name="VOLUME_Hangar_11">#REF!</definedName>
    <definedName name="VOLUME_Hangar_12">#REF!</definedName>
    <definedName name="VOLUME_HORN_SPEAKER_FOR_MOSQUE_ONLY">#REF!</definedName>
    <definedName name="VOLUME_ICT_SECURITY___ELV_RACK__SR1._">#REF!</definedName>
    <definedName name="VOLUME_Imam_office">#REF!</definedName>
    <definedName name="VOLUME_IWS_201_lining">#REF!</definedName>
    <definedName name="VOLUME_Janitor">#REF!</definedName>
    <definedName name="VOLUME_Janitor.1">#REF!</definedName>
    <definedName name="VOLUME_L1__Linear_LED_Fitting__36W___3900lm__IP66">#REF!</definedName>
    <definedName name="VOLUME_L2___Liner_LED_Fitting__52W__6100_lm__IP66">#REF!</definedName>
    <definedName name="VOLUME_L5___Recessed_LED_Downlight__19W1800lm__IP55">#REF!</definedName>
    <definedName name="VOLUME_L7___Surface_mounted_Luminaire__19W__2566_lm__IP44">#REF!</definedName>
    <definedName name="VOLUME_LIght_switch_one_way">#REF!</definedName>
    <definedName name="VOLUME_Light_switch_one_way__weather_proof_">#REF!</definedName>
    <definedName name="VOLUME_Light_switch_two_way">#REF!</definedName>
    <definedName name="VOLUME_Line_connecting_lights">#REF!</definedName>
    <definedName name="VOLUME_Line_hangar_1">#REF!</definedName>
    <definedName name="VOLUME_MANUAL_PULL_STATION__F_">#REF!</definedName>
    <definedName name="VOLUME_MD__PACU01___Roof_level">#REF!</definedName>
    <definedName name="VOLUME_MD__PACU02___Roof_level">#REF!</definedName>
    <definedName name="VOLUME_MD05">#REF!</definedName>
    <definedName name="VOLUME_Mech">#REF!</definedName>
    <definedName name="VOLUME_Mech.">#REF!</definedName>
    <definedName name="VOLUME_Mech.1">#REF!</definedName>
    <definedName name="VOLUME_Mech.2">#REF!</definedName>
    <definedName name="VOLUME_Mechanical">#REF!</definedName>
    <definedName name="VOLUME_Mechanical.1">#REF!</definedName>
    <definedName name="VOLUME_Mechanical.PH">#REF!</definedName>
    <definedName name="VOLUME_Mechanical.RF">#REF!</definedName>
    <definedName name="VOLUME_Mechanical_room">#REF!</definedName>
    <definedName name="VOLUME_MEDIUM_VOLTAGE_RM_GR_670">#REF!</definedName>
    <definedName name="VOLUME_Men_toilet_shower">#REF!</definedName>
    <definedName name="VOLUME_Men_toilet_shower.1">#REF!</definedName>
    <definedName name="VOLUME_Men_toilet_shower.F">#REF!</definedName>
    <definedName name="VOLUME_Mens_toilet">#REF!</definedName>
    <definedName name="VOLUME_Mens_toilet.F">#REF!</definedName>
    <definedName name="VOLUME_MICROPHONE_WITH_BOOM_STAND">#REF!</definedName>
    <definedName name="VOLUME_minaret">#REF!</definedName>
    <definedName name="VOLUME_Minaret_slab">#REF!</definedName>
    <definedName name="VOLUME_MQ___C1_in_MQ_F6">#REF!</definedName>
    <definedName name="VOLUME_MQ___C2_in_MQ_F3">#REF!</definedName>
    <definedName name="VOLUME_MQ___C2_in_MQ_F4">#REF!</definedName>
    <definedName name="VOLUME_MQ___C2_in_MQ_F5">#REF!</definedName>
    <definedName name="VOLUME_MQ___C2_in_MQ_F8">#REF!</definedName>
    <definedName name="VOLUME_MQ___C2_in_MQ_F9">#REF!</definedName>
    <definedName name="VOLUME_MQ___C2A_in_MQ_F2">#REF!</definedName>
    <definedName name="VOLUME_MQ___C2A_in_MQ_F3">#REF!</definedName>
    <definedName name="VOLUME_MQ___C2A_in_MQ_F4">#REF!</definedName>
    <definedName name="VOLUME_MQ___C2A_in_MQ_F5">#REF!</definedName>
    <definedName name="VOLUME_MQ___C3_in_MQ_F2">#REF!</definedName>
    <definedName name="VOLUME_MQ___C3_in_MQ_F7">#REF!</definedName>
    <definedName name="VOLUME_MQ___C4_in_MQ_F2">#REF!</definedName>
    <definedName name="VOLUME_MQ___C4_in_MQ_F3">#REF!</definedName>
    <definedName name="VOLUME_MQ___C4_in_MQ_F4">#REF!</definedName>
    <definedName name="VOLUME_MQ___C4_in_MQ_F8">#REF!</definedName>
    <definedName name="VOLUME_MQ___C5_in_MQ_F1">#REF!</definedName>
    <definedName name="VOLUME_MQ___C6_in_MQ_F8">#REF!</definedName>
    <definedName name="VOLUME_MQ___F1">#REF!</definedName>
    <definedName name="VOLUME_MQ___F2">#REF!</definedName>
    <definedName name="VOLUME_MQ___F3">#REF!</definedName>
    <definedName name="VOLUME_MQ___F4">#REF!</definedName>
    <definedName name="VOLUME_MQ___F5">#REF!</definedName>
    <definedName name="VOLUME_MQ___F6">#REF!</definedName>
    <definedName name="VOLUME_MQ___F7">#REF!</definedName>
    <definedName name="VOLUME_MQ___F8">#REF!</definedName>
    <definedName name="VOLUME_MQ___F9">#REF!</definedName>
    <definedName name="VOLUME_MQ___FB1">#REF!</definedName>
    <definedName name="VOLUME_MQ___FB2">#REF!</definedName>
    <definedName name="VOLUME_MQ___FB3">#REF!</definedName>
    <definedName name="VOLUME_MQ___FB4">#REF!</definedName>
    <definedName name="VOLUME_MQ___GB1">#REF!</definedName>
    <definedName name="VOLUME_MQ___GB2">#REF!</definedName>
    <definedName name="VOLUME_MQ___GB3">#REF!</definedName>
    <definedName name="VOLUME_MQ___RB1">#REF!</definedName>
    <definedName name="VOLUME_MQ___RB1A">#REF!</definedName>
    <definedName name="VOLUME_MQ___RB2">#REF!</definedName>
    <definedName name="VOLUME_MQ___RB2A">#REF!</definedName>
    <definedName name="VOLUME_MQ___RB3">#REF!</definedName>
    <definedName name="VOLUME_MQ___RB4">#REF!</definedName>
    <definedName name="VOLUME_MQ___RB5">#REF!</definedName>
    <definedName name="VOLUME_MQ___RB6">#REF!</definedName>
    <definedName name="VOLUME_MQ___URB1">#REF!</definedName>
    <definedName name="VOLUME_MQ___URB2">#REF!</definedName>
    <definedName name="VOLUME_MQ___WT1_in_F8">#REF!</definedName>
    <definedName name="VOLUME_MQ___WT2_in_F8">#REF!</definedName>
    <definedName name="VOLUME_MQ__URB3">#REF!</definedName>
    <definedName name="VOLUME_MW_02____NFR___columns">#REF!</definedName>
    <definedName name="VOLUME_MW01___1">#REF!</definedName>
    <definedName name="VOLUME_MW01___NFR">#REF!</definedName>
    <definedName name="VOLUME_MW01___NFR_enclosure_walls">#REF!</definedName>
    <definedName name="VOLUME_MW02___1">#REF!</definedName>
    <definedName name="VOLUME_MW02___2">#REF!</definedName>
    <definedName name="VOLUME_MW02___NFR">#REF!</definedName>
    <definedName name="VOLUME_MW03___1">#REF!</definedName>
    <definedName name="VOLUME_MW03___2">#REF!</definedName>
    <definedName name="VOLUME_MW03___NFR">#REF!</definedName>
    <definedName name="VOLUME_MW03___NFR_int">#REF!</definedName>
    <definedName name="VOLUME_ODU_1__FCU01_">#REF!</definedName>
    <definedName name="VOLUME_ODU_2__FCU02_">#REF!</definedName>
    <definedName name="VOLUME_ODU_3__FCU03_">#REF!</definedName>
    <definedName name="VOLUME_ODU_4___FCU04_">#REF!</definedName>
    <definedName name="VOLUME_ODU_5___FCU05_">#REF!</definedName>
    <definedName name="VOLUME_ODU_6___FCU06_">#REF!</definedName>
    <definedName name="VOLUME_Office">#REF!</definedName>
    <definedName name="VOLUME_Office.1">#REF!</definedName>
    <definedName name="VOLUME_Office_1">#REF!</definedName>
    <definedName name="VOLUME_Office_2">#REF!</definedName>
    <definedName name="VOLUME_Office_3">#REF!</definedName>
    <definedName name="VOLUME_OFFICE_GR_663">#REF!</definedName>
    <definedName name="VOLUME_OFFICE_GR_664">#REF!</definedName>
    <definedName name="VOLUME_Offices">#REF!</definedName>
    <definedName name="VOLUME_OIL_PIT_B_655">#REF!</definedName>
    <definedName name="VOLUME_OIL_PIT_B_656">#REF!</definedName>
    <definedName name="VOLUME_OIL_PIT_BS_654">#REF!</definedName>
    <definedName name="VOLUME_Open_office">#REF!</definedName>
    <definedName name="VOLUME_OPen_office.1">#REF!</definedName>
    <definedName name="VOLUME_Open_office.F">#REF!</definedName>
    <definedName name="VOLUME_OUTPUT_MODULE__AOM_">#REF!</definedName>
    <definedName name="VOLUME_OVERALL_PH_CEILING_CL_01_Gypsum_Plaster_Board_Ceiling_5000mm_high">#REF!</definedName>
    <definedName name="VOLUME_Overflow_pipe">#REF!</definedName>
    <definedName name="VOLUME_Paint_hangar_1">#REF!</definedName>
    <definedName name="VOLUME_Paint_hold.1">#REF!</definedName>
    <definedName name="VOLUME_Paint_mix">#REF!</definedName>
    <definedName name="VOLUME_Paint_mix.1">#REF!</definedName>
    <definedName name="VOLUME_Paint_shop">#REF!</definedName>
    <definedName name="VOLUME_Paint_shop.1">#REF!</definedName>
    <definedName name="VOLUME_Paint_store">#REF!</definedName>
    <definedName name="VOLUME_Painted_plaster">#REF!</definedName>
    <definedName name="VOLUME_PANTRY_GR_662">#REF!</definedName>
    <definedName name="VOLUME_Parts">#REF!</definedName>
    <definedName name="VOLUME_Parts.1">#REF!</definedName>
    <definedName name="VOLUME_Parts_">#REF!</definedName>
    <definedName name="VOLUME_PD___Presence_Detector">#REF!</definedName>
    <definedName name="VOLUME_Pipe">#REF!</definedName>
    <definedName name="VOLUME_Pipe_20mm">#REF!</definedName>
    <definedName name="VOLUME_Pipe_40mm">#REF!</definedName>
    <definedName name="VOLUME_Plaster_Anti_alkaline_paint">#REF!</definedName>
    <definedName name="VOLUME_Plot_Area">#REF!</definedName>
    <definedName name="VOLUME_Prayer_room">#REF!</definedName>
    <definedName name="VOLUME_Pressure_Vessel">#REF!</definedName>
    <definedName name="VOLUME_PT___10">#REF!</definedName>
    <definedName name="VOLUME_PT_01___2500mm_high">#REF!</definedName>
    <definedName name="VOLUME_PT_01___3200mm_high">#REF!</definedName>
    <definedName name="VOLUME_PT_05___1.3m_high">#REF!</definedName>
    <definedName name="VOLUME_PT_05___5.3m_high">#REF!</definedName>
    <definedName name="VOLUME_PT_05___7.09m_high">#REF!</definedName>
    <definedName name="VOLUME_PT_06____7.9m_high">#REF!</definedName>
    <definedName name="VOLUME_PT_06___5.3m_high">#REF!</definedName>
    <definedName name="VOLUME_Pump_walls_600mm_high">#REF!</definedName>
    <definedName name="VOLUME_RAD_1400x550___level_00__PACU02_">#REF!</definedName>
    <definedName name="VOLUME_RAD_1400x550___Roof_level__PACU02_">#REF!</definedName>
    <definedName name="VOLUME_RAD_250x150___level_00__FCU05_">#REF!</definedName>
    <definedName name="VOLUME_RAD_400x200___level_00__FCU02_">#REF!</definedName>
    <definedName name="VOLUME_RAD_400x250___level_00__FCU06_">#REF!</definedName>
    <definedName name="VOLUME_RAD_550x300___level_00__FCU01_">#REF!</definedName>
    <definedName name="VOLUME_RAD_850x500___Roof_level__PACU01_">#REF!</definedName>
    <definedName name="VOLUME_RAD_ATT__Sound_Attenuator__PACU01_">#REF!</definedName>
    <definedName name="VOLUME_Rain_Water_Pipes">#REF!</definedName>
    <definedName name="VOLUME_RC_base">#REF!</definedName>
    <definedName name="VOLUME_Receiver_tanks">#REF!</definedName>
    <definedName name="VOLUME_Removal_of_top_soil">#REF!</definedName>
    <definedName name="VOLUME_REPEATER_PANEL__RR_">#REF!</definedName>
    <definedName name="VOLUME_RESET_BUTTON__R_">#REF!</definedName>
    <definedName name="VOLUME_RFS_121">#REF!</definedName>
    <definedName name="VOLUME_RFS_122">#REF!</definedName>
    <definedName name="VOLUME_Riser">#REF!</definedName>
    <definedName name="VOLUME_Roof_110d_Rain_Water_Pipe_Drop_to_Low_Level">#REF!</definedName>
    <definedName name="VOLUME_Roof_110d_Rain_Water_Pipe_Drop_to_Low_Level__3850mm_">#REF!</definedName>
    <definedName name="VOLUME_Roof_110d_Rain_Water_Pipe_To_Below__3500mm_">#REF!</definedName>
    <definedName name="VOLUME_Roof_110d_Rain_Water_Pipe_To_Below__6500mm_">#REF!</definedName>
    <definedName name="VOLUME_Roof_75d_From_Below_to_High_Level__3850mm_">#REF!</definedName>
    <definedName name="VOLUME_Roof_75d_Vent_Pipe_From_Below">#REF!</definedName>
    <definedName name="VOLUME_Roof_Drain">#REF!</definedName>
    <definedName name="VOLUME_ROOF_RF_651">#REF!</definedName>
    <definedName name="VOLUME_ROOF_RF_652">#REF!</definedName>
    <definedName name="VOLUME_ROOF_RF_653">#REF!</definedName>
    <definedName name="VOLUME_ROOF_RF_654">#REF!</definedName>
    <definedName name="VOLUME_Roof_Slab_200mm_thick">#REF!</definedName>
    <definedName name="VOLUME_Roof_slab_250mm_thk">#REF!</definedName>
    <definedName name="VOLUME_SAD_1050x450___level_00__PACU02_">#REF!</definedName>
    <definedName name="VOLUME_SAD_1100x300___level_00__PACU02_">#REF!</definedName>
    <definedName name="VOLUME_SAD_1200x300___level_00__PACU02_">#REF!</definedName>
    <definedName name="VOLUME_SAD_1400x500___level_00__PACU02_">#REF!</definedName>
    <definedName name="VOLUME_SAD_1400x550___Roof_level__PACU02_">#REF!</definedName>
    <definedName name="VOLUME_SAD_200x150___level_00__FCU05_">#REF!</definedName>
    <definedName name="VOLUME_SAD_200x150___level_00__VIDU01_">#REF!</definedName>
    <definedName name="VOLUME_SAD_200x150___level_00__VIDU02_">#REF!</definedName>
    <definedName name="VOLUME_SAD_250x200___level_00__PACU02_">#REF!</definedName>
    <definedName name="VOLUME_SAD_250x200___level_00__VIDU01_">#REF!</definedName>
    <definedName name="VOLUME_SAD_250x200___level_00__VIDU02_">#REF!</definedName>
    <definedName name="VOLUME_SAD_300x250___level_00__PACU02_">#REF!</definedName>
    <definedName name="VOLUME_SAD_350x200___level_00__VIDU02_">#REF!</definedName>
    <definedName name="VOLUME_SAD_400x200___level_00__FCU02_">#REF!</definedName>
    <definedName name="VOLUME_SAD_400x250___level_00__FCU06_">#REF!</definedName>
    <definedName name="VOLUME_SAD_500x250___level_00__PACU02_">#REF!</definedName>
    <definedName name="VOLUME_SAD_500x400___level_00__PACU02_">#REF!</definedName>
    <definedName name="VOLUME_SAD_550x300___level_00__FCU01_">#REF!</definedName>
    <definedName name="VOLUME_SAD_600x250___level_00__PACU02_">#REF!</definedName>
    <definedName name="VOLUME_SAD_600x300___level_00__PACU02_">#REF!</definedName>
    <definedName name="VOLUME_SAD_600x400___level_00__PACU02_">#REF!</definedName>
    <definedName name="VOLUME_SAD_650x450___level_00__PACU02_">#REF!</definedName>
    <definedName name="VOLUME_SAD_850x500___Roof_level__PACU01_">#REF!</definedName>
    <definedName name="VOLUME_SAD_850x500___Roof_level__PACU02_">#REF!</definedName>
    <definedName name="VOLUME_SAD_900x300___level_00__PACU02_">#REF!</definedName>
    <definedName name="VOLUME_SAD_ATT__Sound_Attenuator__PACU01_">#REF!</definedName>
    <definedName name="VOLUME_SAD350x300___level_00__PACU02_">#REF!</definedName>
    <definedName name="VOLUME_Seat_storage.F1">#REF!</definedName>
    <definedName name="VOLUME_Seat_storage.F2">#REF!</definedName>
    <definedName name="VOLUME_Sewer_Manhole_600x600mm">#REF!</definedName>
    <definedName name="VOLUME_SF_01_General_soffit">#REF!</definedName>
    <definedName name="VOLUME_SINGLE_CAT_6A__RJ45__CCTV_DATA_OUTLET__WALL_MOUNTED__tri_c_">#REF!</definedName>
    <definedName name="VOLUME_SINGLE_CAT_6A__RJ45__DATA_OUTLET_FOR_ACS_PANEL___WALL_MOUNTED__A_">#REF!</definedName>
    <definedName name="VOLUME_SINGLE_CAT_6A__RJ45__DATA_OUTLET_FOR_ELV_SYSTEMS___WALL_MOUNTED__E_">#REF!</definedName>
    <definedName name="VOLUME_SINGLE_CAT_6A__RJ45__TELEPHONE_OUTLET__WALL_MOUNTED____T_">#REF!</definedName>
    <definedName name="VOLUME_SINGLE_CAT_6A__RJ45__TELEVISION_OUTLET__WALL_MOUNTED__TV_">#REF!</definedName>
    <definedName name="VOLUME_Site_Clearance">#REF!</definedName>
    <definedName name="VOLUME_SK__05_Painted_MDF_Skirting">#REF!</definedName>
    <definedName name="VOLUME_SK__07_Porcelain_Skirting">#REF!</definedName>
    <definedName name="VOLUME_Slab_S2_180mm_thick">#REF!</definedName>
    <definedName name="VOLUME_Slab_S3_200mm_thick">#REF!</definedName>
    <definedName name="VOLUME_Slab_S4_220mm_thick">#REF!</definedName>
    <definedName name="VOLUME_Slab_S5_250mm_thk">#REF!</definedName>
    <definedName name="VOLUME_Sloped_Roof_160mm_thick">#REF!</definedName>
    <definedName name="VOLUME_Smoking.1">#REF!</definedName>
    <definedName name="VOLUME_Smoking.2">#REF!</definedName>
    <definedName name="VOLUME_Smoking.F">#REF!</definedName>
    <definedName name="VOLUME_SOUNDER_WITH_STROBE_____X___">#REF!</definedName>
    <definedName name="VOLUME_SOUNDER_WITH_STROBE__WEATHER_PROOF______X__W_P__">#REF!</definedName>
    <definedName name="VOLUME_SPN_E__2poles_3wires__Industrial__receptacle_outlet_IP44_32A">#REF!</definedName>
    <definedName name="VOLUME_Square_Tape_Connector">#REF!</definedName>
    <definedName name="VOLUME_ST_03__back_and_front_">#REF!</definedName>
    <definedName name="VOLUME_ST_03__sides_">#REF!</definedName>
    <definedName name="VOLUME_ST_03__top_">#REF!</definedName>
    <definedName name="VOLUME_Stair">#REF!</definedName>
    <definedName name="VOLUME_Stair.1">#REF!</definedName>
    <definedName name="VOLUME_Stair_10">#REF!</definedName>
    <definedName name="VOLUME_Stair_11">#REF!</definedName>
    <definedName name="VOLUME_Stair_11A">#REF!</definedName>
    <definedName name="VOLUME_Stair_12">#REF!</definedName>
    <definedName name="VOLUME_Stair_12A">#REF!</definedName>
    <definedName name="VOLUME_Stair_12B">#REF!</definedName>
    <definedName name="VOLUME_Stair_13">#REF!</definedName>
    <definedName name="VOLUME_Stair_14">#REF!</definedName>
    <definedName name="VOLUME_STAIRCASE_ROOM_BS_668">#REF!</definedName>
    <definedName name="VOLUME_Storage.1">#REF!</definedName>
    <definedName name="VOLUME_Storage.F">#REF!</definedName>
    <definedName name="VOLUME_Storage.F1">#REF!</definedName>
    <definedName name="VOLUME_Storage.F2">#REF!</definedName>
    <definedName name="VOLUME_Storage.F3">#REF!</definedName>
    <definedName name="VOLUME_Storage_F">#REF!</definedName>
    <definedName name="VOLUME_STORE_GR_655">#REF!</definedName>
    <definedName name="VOLUME_Storm_Water_Manhole_600x600mm">#REF!</definedName>
    <definedName name="VOLUME_Storm_Water_Manhole_circular">#REF!</definedName>
    <definedName name="VOLUME_strair_treads">#REF!</definedName>
    <definedName name="VOLUME_Strip_footings_400mm_thk">#REF!</definedName>
    <definedName name="VOLUME_Strip_footings_500mm_thk">#REF!</definedName>
    <definedName name="VOLUME_STROBE_LIGHT__X_">#REF!</definedName>
    <definedName name="VOLUME_Sum_Pit_600x600x600mm">#REF!</definedName>
    <definedName name="VOLUME_Sump_Pit_600x1500x600mm_with_grating">#REF!</definedName>
    <definedName name="VOLUME_Surface_Bed_S_120mm_thick">#REF!</definedName>
    <definedName name="VOLUME_Surface_Bed_S1_150mm_thick">#REF!</definedName>
    <definedName name="VOLUME_Surface_Bed_S5_250mm_thk">#REF!</definedName>
    <definedName name="VOLUME_Switched_Fuse_Connection_Unit__ceiling_mounted">#REF!</definedName>
    <definedName name="VOLUME_Switched_line_connecting_all_outlets">#REF!</definedName>
    <definedName name="VOLUME_Tank_Drain">#REF!</definedName>
    <definedName name="VOLUME_Tech.">#REF!</definedName>
    <definedName name="VOLUME_Tech._library">#REF!</definedName>
    <definedName name="VOLUME_Tech.1">#REF!</definedName>
    <definedName name="VOLUME_Tech_library.1">#REF!</definedName>
    <definedName name="VOLUME_TED_150x150___level_00_HRV01_">#REF!</definedName>
    <definedName name="VOLUME_TED_200x150___level_00_HRV01_">#REF!</definedName>
    <definedName name="VOLUME_TED_200x200___level_00_HRV01_">#REF!</definedName>
    <definedName name="VOLUME_TED_300x250___level_00_HRV01_">#REF!</definedName>
    <definedName name="VOLUME_THR_01_Marble_Threshold">#REF!</definedName>
    <definedName name="VOLUME_TL___01">#REF!</definedName>
    <definedName name="VOLUME_TL___04">#REF!</definedName>
    <definedName name="VOLUME_TL___09">#REF!</definedName>
    <definedName name="VOLUME_TL___10">#REF!</definedName>
    <definedName name="VOLUME_TL___11">#REF!</definedName>
    <definedName name="VOLUME_TL__14_Porcelain_Tile">#REF!</definedName>
    <definedName name="VOLUME_TL_05_Porcelain_Tile">#REF!</definedName>
    <definedName name="VOLUME_TL_06___2400mm_high">#REF!</definedName>
    <definedName name="VOLUME_TL_06___2600mm_high">#REF!</definedName>
    <definedName name="VOLUME_TL_12___2400mm_high">#REF!</definedName>
    <definedName name="VOLUME_TL_12___980mm_high">#REF!</definedName>
    <definedName name="VOLUME_TL_13___1420mm_high">#REF!</definedName>
    <definedName name="VOLUME_TL_18_Porcelain_Tile">#REF!</definedName>
    <definedName name="VOLUME_TL_19___2400mm_high">#REF!</definedName>
    <definedName name="VOLUME_TL11__Porcelain_Tile">#REF!</definedName>
    <definedName name="VOLUME_To_soffits_and_ceilings">#REF!</definedName>
    <definedName name="VOLUME_Toe_wall_slab">#REF!</definedName>
    <definedName name="VOLUME_Toilet___Ablution_Area">#REF!</definedName>
    <definedName name="VOLUME_TOILETS_GR_661">#REF!</definedName>
    <definedName name="VOLUME_Tool_crib">#REF!</definedName>
    <definedName name="VOLUME_Tool_crib.1">#REF!</definedName>
    <definedName name="VOLUME_Tools">#REF!</definedName>
    <definedName name="VOLUME_Tools_CE_P">#REF!</definedName>
    <definedName name="VOLUME_Tools_CE_P.1">#REF!</definedName>
    <definedName name="VOLUME_Training.F">#REF!</definedName>
    <definedName name="VOLUME_Training_room">#REF!</definedName>
    <definedName name="VOLUME_Training_room.1">#REF!</definedName>
    <definedName name="VOLUME_TRENCH_BS_653">#REF!</definedName>
    <definedName name="VOLUME_Trenches">#REF!</definedName>
    <definedName name="VOLUME_TUNNEL_BS_652">#REF!</definedName>
    <definedName name="VOLUME_TWIN_CAT_6A__RJ45__DATA___VOICE_OUTLET__WALL_MOUNTED__Tri_2_">#REF!</definedName>
    <definedName name="VOLUME_TWIN_CAT_6A__RJ45__WAP_OUTLET__CEILING_MOUNTED__WAP_">#REF!</definedName>
    <definedName name="VOLUME_Type_E_Scratched_Finish">#REF!</definedName>
    <definedName name="VOLUME_Type_F_Smooth_finish">#REF!</definedName>
    <definedName name="VOLUME_UL1___LED_Luminaire_in_Ground___2W__210lm__IP68">#REF!</definedName>
    <definedName name="VOLUME_UL2___LED_Luminaire_in_Ground___4W__420lm__IP68">#REF!</definedName>
    <definedName name="VOLUME_Unswitched_Fuse_Connection_Unit">#REF!</definedName>
    <definedName name="VOLUME_UPS_BAT_CAB">#REF!</definedName>
    <definedName name="VOLUME_UWW1">#REF!</definedName>
    <definedName name="VOLUME_W01">#REF!</definedName>
    <definedName name="VOLUME_Warming_kitchen">#REF!</definedName>
    <definedName name="VOLUME_Wash_hangar_2">#REF!</definedName>
    <definedName name="VOLUME_Watebar_outside_wall">#REF!</definedName>
    <definedName name="VOLUME_water_bar">#REF!</definedName>
    <definedName name="VOLUME_Water_Type_9ltr">#REF!</definedName>
    <definedName name="VOLUME_WL1___LED_Luminaire_beam_mounted___12W__246lm__IP66">#REF!</definedName>
    <definedName name="VOLUME_Womens_toilet">#REF!</definedName>
    <definedName name="VOLUME_Womens_toilet.F">#REF!</definedName>
    <definedName name="VOLUME_WORKSHOP_GR_667">#REF!</definedName>
    <definedName name="VOLUME_WW1">#REF!</definedName>
    <definedName name="volww">#REF!</definedName>
    <definedName name="VSP">#REF!</definedName>
    <definedName name="vtot">#REF!</definedName>
    <definedName name="W" localSheetId="42">#REF!</definedName>
    <definedName name="W" localSheetId="29">#REF!</definedName>
    <definedName name="W" localSheetId="39">#REF!</definedName>
    <definedName name="W" localSheetId="36">#REF!</definedName>
    <definedName name="W" localSheetId="35">#REF!</definedName>
    <definedName name="W" localSheetId="34">#REF!</definedName>
    <definedName name="W" localSheetId="40">#REF!</definedName>
    <definedName name="W" localSheetId="37">#REF!</definedName>
    <definedName name="W" localSheetId="41">#REF!</definedName>
    <definedName name="W" localSheetId="38">#REF!</definedName>
    <definedName name="W" localSheetId="56">#REF!</definedName>
    <definedName name="W" localSheetId="32">#REF!</definedName>
    <definedName name="W" localSheetId="45">#REF!</definedName>
    <definedName name="W">#REF!</definedName>
    <definedName name="W.D" localSheetId="26">#REF!</definedName>
    <definedName name="W.D">#REF!</definedName>
    <definedName name="W.FW" localSheetId="26">#REF!</definedName>
    <definedName name="W.FW">#REF!</definedName>
    <definedName name="W.P" localSheetId="26">#REF!</definedName>
    <definedName name="W.P">#REF!</definedName>
    <definedName name="W.S" localSheetId="26">#REF!</definedName>
    <definedName name="W.S">#REF!</definedName>
    <definedName name="wa">#REF!</definedName>
    <definedName name="WALL__FINISHES">#REF!</definedName>
    <definedName name="WALLAREA_100_x_50mm_cable_tray_drop_from_roof_level__external_bend__Internal_bend">#REF!</definedName>
    <definedName name="WALLAREA_1000mm_dia._GRP">#REF!</definedName>
    <definedName name="WALLAREA_1000mm_high_blockwork">#REF!</definedName>
    <definedName name="WALLAREA_100A_TPN_Isolator">#REF!</definedName>
    <definedName name="WALLAREA_100d_Overflow_and_Drain_Pipe">#REF!</definedName>
    <definedName name="WALLAREA_100mm_thk_blinding">#REF!</definedName>
    <definedName name="WALLAREA_100x50mm_EEP_Covered_cable_tray">#REF!</definedName>
    <definedName name="WALLAREA_100x50mm_horizontal_bend">#REF!</definedName>
    <definedName name="WALLAREA_100x50mm_Tee">#REF!</definedName>
    <definedName name="WALLAREA_101.10_Solid_floors____mm_thick">#REF!</definedName>
    <definedName name="WALLAREA_101.25_Steps____mm_deep_treads____mm_high_risers">#REF!</definedName>
    <definedName name="WALLAREA_102.10_Solid_Slabs___200mm_thick_____m_high_with_formwork">#REF!</definedName>
    <definedName name="WALLAREA_102.11_Hollow_core__Slabs___265mm_thick_____m_high_with_formwork___Copy">#REF!</definedName>
    <definedName name="WALLAREA_103.16_Concrete_Parapet_walls___200mm_wide___1_600mm_high">#REF!</definedName>
    <definedName name="WALLAREA_103.17_Concrete_Parapet_walls___200mm_wide___600mm_high">#REF!</definedName>
    <definedName name="WALLAREA_103.18_Concrete_Parapet_walls___200mm_wide___500mm_high">#REF!</definedName>
    <definedName name="WALLAREA_103.19_Concrete_Parapet_walls___200mm_wide___450mm_high">#REF!</definedName>
    <definedName name="WALLAREA_103.50_2200_x_1200mm_Aluminium_window__WN_02_">#REF!</definedName>
    <definedName name="WALLAREA_103.50_4000_x_1000mm_Aluminium_window__WN_05_">#REF!</definedName>
    <definedName name="WALLAREA_103.50_4000_x_800mm_aluminium_window__WN_06_">#REF!</definedName>
    <definedName name="WALLAREA_103.60_850_x_300mm_aluminium_louvre">#REF!</definedName>
    <definedName name="WALLAREA_105.40_1000_x_2000mm_Solid_Timber_Door__WD_01_">#REF!</definedName>
    <definedName name="WALLAREA_105.40_1000_x_2200mm_Galvanised_Steel_Door__MD_03_">#REF!</definedName>
    <definedName name="WALLAREA_105.40_1000_x_2200mm_Galvanised_Steel_with_core_filled_Door__MD_01_">#REF!</definedName>
    <definedName name="WALLAREA_105.40_1000_x_2200mm_Solid_Timber_Door__WD_01___WIDER_">#REF!</definedName>
    <definedName name="WALLAREA_105.40_1100_x_2200mm_Galvanised_steel_with_Fire_insulation_core__MD_03_">#REF!</definedName>
    <definedName name="WALLAREA_105.40_1400_x_2200mm_Galvanised_steel_2_unequal_leaf__MD_04_">#REF!</definedName>
    <definedName name="WALLAREA_105.40_1400_x_2200mm_Galvanised_Steel_Door__MD_04_">#REF!</definedName>
    <definedName name="WALLAREA_105.40_2000_x_3000mm_Solid_Timber_Door__WD_02_">#REF!</definedName>
    <definedName name="WALLAREA_105.40_2100_x_2200mm_Galvanised_Steel_door__MD_04_">#REF!</definedName>
    <definedName name="WALLAREA_105.40_2100_x_2200mm_Galvanised_steel_door_with_steel_frame">#REF!</definedName>
    <definedName name="WALLAREA_105.40_800_x_2200mm_Galvanised_steel_with_fire_insulation_core__MD_03_">#REF!</definedName>
    <definedName name="WALLAREA_1100mm_High_x_250mm_Thick_wall">#REF!</definedName>
    <definedName name="WALLAREA_110d_Rain_water_pipe_at_under_ground">#REF!</definedName>
    <definedName name="WALLAREA_110d_Rain_Water_Pipe_Below_Slab">#REF!</definedName>
    <definedName name="WALLAREA_110d_Rain_Water_Pipe_drop_to_Low_Level__6500mm_">#REF!</definedName>
    <definedName name="WALLAREA_110d_Rain_Water_Pipe_From_Above___Below_Slab__3650mm_">#REF!</definedName>
    <definedName name="WALLAREA_110d_Rain_Water_Pipe_From_Above___Below_Slab__6520mm_">#REF!</definedName>
    <definedName name="WALLAREA_110d_Soil_Pipe_Below_Slab">#REF!</definedName>
    <definedName name="WALLAREA_110d_Waste_Pipe__Below_Slab">#REF!</definedName>
    <definedName name="WALLAREA_110d_Waste_Pipe_From_Above__Below_Slab__3650mm_">#REF!</definedName>
    <definedName name="WALLAREA_110d_Waste_Pipe_High_Level">#REF!</definedName>
    <definedName name="WALLAREA_110d_Waste_Pipe_Provision_for_Multimedia_Sand_Filter_Back_Wash">#REF!</definedName>
    <definedName name="WALLAREA_1200_x_600_Fresh_Air_Louvre_with_Sand_trap__PACU01____Roof_level">#REF!</definedName>
    <definedName name="WALLAREA_1200_x_600_Fresh_Air_Louvre_with_Sand_trap__PACU02___Roof_level">#REF!</definedName>
    <definedName name="WALLAREA_1300mm_high_upstand">#REF!</definedName>
    <definedName name="WALLAREA_13A_Double_switched_socket_outlet">#REF!</definedName>
    <definedName name="WALLAREA_13A_Single_switched_socket_outlet">#REF!</definedName>
    <definedName name="WALLAREA_13A_Single_switched_socket_outlet__weather_proof_">#REF!</definedName>
    <definedName name="WALLAREA_1440d_Potable_Polyethylene_Water_Tank">#REF!</definedName>
    <definedName name="WALLAREA_150_to_100mm_reducer">#REF!</definedName>
    <definedName name="WALLAREA_150x50mm_EEP_Covered_cable_tray">#REF!</definedName>
    <definedName name="WALLAREA_150x50mm_Tee">#REF!</definedName>
    <definedName name="WALLAREA_15mm_H_pie">#REF!</definedName>
    <definedName name="WALLAREA_15mm_pipe">#REF!</definedName>
    <definedName name="WALLAREA_1600mm_thk_base_slab">#REF!</definedName>
    <definedName name="WALLAREA_160d__Waste_Pipe_Below_Slab">#REF!</definedName>
    <definedName name="WALLAREA_160d_Rain_Water_Pipe_Under_Ground">#REF!</definedName>
    <definedName name="WALLAREA_160d_Soil_Pipe_Below_Slab">#REF!</definedName>
    <definedName name="WALLAREA_160d_Soil_Pipe_Under_Ground">#REF!</definedName>
    <definedName name="WALLAREA_160d_Waste_Pipe_Below_Slab">#REF!</definedName>
    <definedName name="WALLAREA_2_layers_x_200mm_diam_pipe_sleeves">#REF!</definedName>
    <definedName name="WALLAREA_20_diameter__CFP">#REF!</definedName>
    <definedName name="WALLAREA_200mm_thick_cantilever_slab">#REF!</definedName>
    <definedName name="WALLAREA_200mm_Toe_wall">#REF!</definedName>
    <definedName name="WALLAREA_200mm_Toe_wall__around_ramp_">#REF!</definedName>
    <definedName name="WALLAREA_20A__SP_Isolater_for_AC">#REF!</definedName>
    <definedName name="WALLAREA_20A_Double_pole_switched_with_Neon_indicator">#REF!</definedName>
    <definedName name="WALLAREA_20A_TPN_Isolator">#REF!</definedName>
    <definedName name="WALLAREA_20d_Boosted_Cold_Water__Low_Level">#REF!</definedName>
    <definedName name="WALLAREA_20d_Tank_Filling_Line_From_Below__3850mm_">#REF!</definedName>
    <definedName name="WALLAREA_20d_Tank_Filling_Line_Low_Level">#REF!</definedName>
    <definedName name="WALLAREA_20mm_H_pipe">#REF!</definedName>
    <definedName name="WALLAREA_20mm_Isolation_Joint">#REF!</definedName>
    <definedName name="WALLAREA_225_to_100mm_reducer">#REF!</definedName>
    <definedName name="WALLAREA_225_to_150mm_reducer">#REF!</definedName>
    <definedName name="WALLAREA_225x50mm_Cable_Tray">#REF!</definedName>
    <definedName name="WALLAREA_225x50mm_Tee">#REF!</definedName>
    <definedName name="WALLAREA_22KV_SWITCHGEAR_GR_651">#REF!</definedName>
    <definedName name="WALLAREA_22KV_SWITCHGEAR_under_eqpt__GR_651">#REF!</definedName>
    <definedName name="WALLAREA_22KV_SWITCHGEAR_under_walk__GR_651">#REF!</definedName>
    <definedName name="WALLAREA_25_diameter_CFP">#REF!</definedName>
    <definedName name="WALLAREA_250mm_Thick_slab___pump">#REF!</definedName>
    <definedName name="WALLAREA_25mm_Pipe">#REF!</definedName>
    <definedName name="WALLAREA_25x3mm_Copper_Tape">#REF!</definedName>
    <definedName name="WALLAREA_300_to_100mm_reducer">#REF!</definedName>
    <definedName name="WALLAREA_300_to_225mm_reducer">#REF!</definedName>
    <definedName name="WALLAREA_300_x_300mm_electrical_cut_out">#REF!</definedName>
    <definedName name="WALLAREA_300mm_Thick_surface_bed___section_3">#REF!</definedName>
    <definedName name="WALLAREA_300mm_thk_base_slab">#REF!</definedName>
    <definedName name="WALLAREA_300mm_thk_Susp._slab">#REF!</definedName>
    <definedName name="WALLAREA_300x50mm_Cable_Tray">#REF!</definedName>
    <definedName name="WALLAREA_300x50mm_horizontal_bend">#REF!</definedName>
    <definedName name="WALLAREA_300x50mm_Tee">#REF!</definedName>
    <definedName name="WALLAREA_32A_TPN_Isolator">#REF!</definedName>
    <definedName name="WALLAREA_32d_Condensate_Drain_Pipe_Below_Slab">#REF!</definedName>
    <definedName name="WALLAREA_32d_Condensate_Drain_Pipe_High_level">#REF!</definedName>
    <definedName name="WALLAREA_32mm_IV">#REF!</definedName>
    <definedName name="WALLAREA_40d_Boosted_Cold_Water_Supply">#REF!</definedName>
    <definedName name="WALLAREA_40d_boosted_Cold_wAter_supply_To_Below">#REF!</definedName>
    <definedName name="WALLAREA_40d_Condensate_Drain_Pipe_To_Below__350mm_">#REF!</definedName>
    <definedName name="WALLAREA_40d_Gravty_Bypass_Line">#REF!</definedName>
    <definedName name="WALLAREA_40d_Waste_Pipe_Below_Slab">#REF!</definedName>
    <definedName name="WALLAREA_4mm_thk_below_ground_waterproofing">#REF!</definedName>
    <definedName name="WALLAREA_4mm_thk_roof_covering_system">#REF!</definedName>
    <definedName name="WALLAREA_500mm_thk_base_slab">#REF!</definedName>
    <definedName name="WALLAREA_50d_Vent_Pipe__3850mm_">#REF!</definedName>
    <definedName name="WALLAREA_50d_Vent_Pipe_High_Level">#REF!</definedName>
    <definedName name="WALLAREA_50d_Vent_Pipe_To_Above__3300mm_">#REF!</definedName>
    <definedName name="WALLAREA_50d_Waste_Pipe_Below_Slab">#REF!</definedName>
    <definedName name="WALLAREA_55_LBS___Gas_Cylinder">#REF!</definedName>
    <definedName name="WALLAREA_700mm_High_Blockwork">#REF!</definedName>
    <definedName name="WALLAREA_75_Manhole_Vent_Pipe_To_Above___4250mm_">#REF!</definedName>
    <definedName name="WALLAREA_75_Vent_Pipe_To_Above__3300mm_">#REF!</definedName>
    <definedName name="WALLAREA_75_X_75mm_boxing_in__section_3_">#REF!</definedName>
    <definedName name="WALLAREA_75d_Manhole_Vent_Pipe_Below_Slab">#REF!</definedName>
    <definedName name="WALLAREA_75d_Manhole_Vent_Pipe_Below_Slab_To_Above__3850mm_">#REF!</definedName>
    <definedName name="WALLAREA_75d_Manhole_Vent_Pipe_Under_Ground">#REF!</definedName>
    <definedName name="WALLAREA_75d_Vent_Pipe">#REF!</definedName>
    <definedName name="WALLAREA_75d_Vent_Pipe_Below_Slab">#REF!</definedName>
    <definedName name="WALLAREA_75mm_thk_blinding">#REF!</definedName>
    <definedName name="WALLAREA_77_LBS___Gas_Cylinder">#REF!</definedName>
    <definedName name="WALLAREA_800mm_thk_base_slab">#REF!</definedName>
    <definedName name="WALLAREA_800w_x_1200d_electrical_cable_trench">#REF!</definedName>
    <definedName name="WALLAREA_80d_Over_Flow__Drain_Pipe_Connect_to_FD5">#REF!</definedName>
    <definedName name="WALLAREA_80d_Waste_Pipe_Below_Slab">#REF!</definedName>
    <definedName name="WALLAREA_80mm_Pipe">#REF!</definedName>
    <definedName name="WALLAREA_8kvA_UPS_with_60min_battery_back_up">#REF!</definedName>
    <definedName name="WALLAREA_900_x_50mm_EEP_Cable_tray_power">#REF!</definedName>
    <definedName name="WALLAREA_900_x_50mm_Horizontal_bend">#REF!</definedName>
    <definedName name="WALLAREA_AC_DC_GR_658">#REF!</definedName>
    <definedName name="WALLAREA_ACCESS_CONTROL_PANEL__ACS_">#REF!</definedName>
    <definedName name="WALLAREA_Access_drive_rear">#REF!</definedName>
    <definedName name="WALLAREA_Access_drive_rear_F.1">#REF!</definedName>
    <definedName name="WALLAREA_Access_for_Cleanout">#REF!</definedName>
    <definedName name="WALLAREA_Access_tunnel">#REF!</definedName>
    <definedName name="WALLAREA_ACCU_01__VIDU01_">#REF!</definedName>
    <definedName name="WALLAREA_Acrylic_Emulsion_Paint___Dry_Areas">#REF!</definedName>
    <definedName name="WALLAREA_ADDRESSABLE_COMBINATION_OF_RATE_OF_RISE_FIXED_TEMPERATURE_DETECTOR__CEILING_MOUNTED___R_F____">#REF!</definedName>
    <definedName name="WALLAREA_ADDRESSABLE_MULTI_DETECTOR__HEAT___SMOKE_DETECTOR____S___R_">#REF!</definedName>
    <definedName name="WALLAREA_ADDRESSABLE_PHOTOELECTRIC_SMOKE_DETECTOR__CEILING_MOUNTED____SP_">#REF!</definedName>
    <definedName name="WALLAREA_ADDRESSABLE_SMOKE_DETECTOR_AT_CEILING_VOID___S_CV__">#REF!</definedName>
    <definedName name="WALLAREA_ADDRESSABLE_SMOKE_DETECTOR_WITH_SOUNDER_BUILT_IN___SSB_">#REF!</definedName>
    <definedName name="WALLAREA_AGV_depot">#REF!</definedName>
    <definedName name="WALLAREA_Air_filter_chamber">#REF!</definedName>
    <definedName name="WALLAREA_Air_intake_trench">#REF!</definedName>
    <definedName name="WALLAREA_Air_Terminal">#REF!</definedName>
    <definedName name="WALLAREA_AM_501">#REF!</definedName>
    <definedName name="WALLAREA_AUDIO_WALL_PANEL_LOCAL_INPUT_">#REF!</definedName>
    <definedName name="WALLAREA_AUX_1_GR_653">#REF!</definedName>
    <definedName name="WALLAREA_AUX_2_GR_654">#REF!</definedName>
    <definedName name="WALLAREA_AZAN_SATELLITE_DISH">#REF!</definedName>
    <definedName name="WALLAREA_b10s1">#REF!</definedName>
    <definedName name="WALLAREA_b20s2">#REF!</definedName>
    <definedName name="WALLAREA_b30s2">#REF!</definedName>
    <definedName name="WALLAREA_b50s3">#REF!</definedName>
    <definedName name="WALLAREA_BASEMENT_BS_651">#REF!</definedName>
    <definedName name="WALLAREA_BATH_ACCESSORY___Electric_Hand_Dryer___xlerator_xl_TR3">#REF!</definedName>
    <definedName name="WALLAREA_BATTERY_GR_659">#REF!</definedName>
    <definedName name="WALLAREA_Beam_B1_400X700_">#REF!</definedName>
    <definedName name="WALLAREA_Beam_B2_300X700_">#REF!</definedName>
    <definedName name="WALLAREA_Below_ground_horizontal">#REF!</definedName>
    <definedName name="WALLAREA_Below_tunnel_horizontal">#REF!</definedName>
    <definedName name="WALLAREA_Blinding">#REF!</definedName>
    <definedName name="WALLAREA_Break">#REF!</definedName>
    <definedName name="WALLAREA_Break.F">#REF!</definedName>
    <definedName name="WALLAREA_Break_room">#REF!</definedName>
    <definedName name="WALLAREA_Break_room.1">#REF!</definedName>
    <definedName name="WALLAREA_Cabinet">#REF!</definedName>
    <definedName name="WALLAREA_Cable_trench_slab_200mm_thk">#REF!</definedName>
    <definedName name="WALLAREA_Cable_trench_wall_800mm_high">#REF!</definedName>
    <definedName name="WALLAREA_CAN_211">#REF!</definedName>
    <definedName name="WALLAREA_CBP__01">#REF!</definedName>
    <definedName name="WALLAREA_CBP__02">#REF!</definedName>
    <definedName name="WALLAREA_CBP__05">#REF!</definedName>
    <definedName name="WALLAREA_CEILING_MOUNTED_SPEAKER_CH01">#REF!</definedName>
    <definedName name="WALLAREA_Ceiling_Suspension_Depth_1030mm">#REF!</definedName>
    <definedName name="WALLAREA_Ceiling_Suspension_Depth_1030mm_PH">#REF!</definedName>
    <definedName name="WALLAREA_Ceiling_Suspension_Depth_1130mm">#REF!</definedName>
    <definedName name="WALLAREA_Ceiling_Suspension_Depth_130mm">#REF!</definedName>
    <definedName name="WALLAREA_Ceiling_Suspension_Depth_2360mm">#REF!</definedName>
    <definedName name="WALLAREA_Ceiling_Suspension_Depth_2660mm">#REF!</definedName>
    <definedName name="WALLAREA_Ceiling_Suspension_Depth_660mm">#REF!</definedName>
    <definedName name="WALLAREA_Ceiling_Suspension_Depth_730mm">#REF!</definedName>
    <definedName name="WALLAREA_Ceiling_Suspension_Depth_760mm">#REF!</definedName>
    <definedName name="WALLAREA_Ceiling_Suspension_Depth_770mm">#REF!</definedName>
    <definedName name="WALLAREA_CH1___Chandelier_light">#REF!</definedName>
    <definedName name="WALLAREA_CL_01_Gypsum_Plaster_Board_Ceiling_1030mm_Suspension_5000mm_high___Copy">#REF!</definedName>
    <definedName name="WALLAREA_CL_01_Gypsum_Plaster_Board_Ceiling_1130mm_Suspension_6900mm_high">#REF!</definedName>
    <definedName name="WALLAREA_CL_01_Gypsum_Plaster_Board_Ceiling_130mm_Suspension_7900mm_high">#REF!</definedName>
    <definedName name="WALLAREA_CL_01_Gypsum_Plaster_Board_Ceiling_2360mm_Suspension_5300mm_high">#REF!</definedName>
    <definedName name="WALLAREA_CL_01_Gypsum_Plaster_Board_Ceiling_2660mm_Suspension_5000mm_high">#REF!</definedName>
    <definedName name="WALLAREA_CL_01_Gypsum_Plaster_Board_Ceiling_660mm_Suspension__2500mm_high">#REF!</definedName>
    <definedName name="WALLAREA_CL_01_Gypsum_Plaster_Board_Ceiling_730mm_Suspension_5300mm_high">#REF!</definedName>
    <definedName name="WALLAREA_CL_01_Gypsum_Plaster_Board_Ceiling_760mm_Suspension__2400mm_high">#REF!</definedName>
    <definedName name="WALLAREA_CL_01_Gypsum_Plaster_Board_Ceiling_770mm_Suspension_5230mm_high">#REF!</definedName>
    <definedName name="WALLAREA_CL_02_Gypsum_Water_Resistant_Ceiling_760mm_Suspension__2400mm_high">#REF!</definedName>
    <definedName name="WALLAREA_CL1___Flexible_Strrip_5m_LED_Luminaire__14.4W__1260lm__IP20">#REF!</definedName>
    <definedName name="WALLAREA_CO2_6KG">#REF!</definedName>
    <definedName name="WALLAREA_Comm">#REF!</definedName>
    <definedName name="WALLAREA_COMMU.ROOM_GR_660">#REF!</definedName>
    <definedName name="WALLAREA_Communication_room">#REF!</definedName>
    <definedName name="WALLAREA_Control.1">#REF!</definedName>
    <definedName name="WALLAREA_CONTROL_ROOM_GR_657">#REF!</definedName>
    <definedName name="WALLAREA_Copper_Silver_Ionization_Sysytem">#REF!</definedName>
    <definedName name="WALLAREA_Corridor">#REF!</definedName>
    <definedName name="WALLAREA_Corridor.1">#REF!</definedName>
    <definedName name="WALLAREA_Corridor.2">#REF!</definedName>
    <definedName name="WALLAREA_Corridor.3">#REF!</definedName>
    <definedName name="WALLAREA_Corridor.4">#REF!</definedName>
    <definedName name="WALLAREA_CORRIDOR_GR_665">#REF!</definedName>
    <definedName name="WALLAREA_CP01.1_Count">#REF!</definedName>
    <definedName name="WALLAREA_CP01.1_Custom_Carpet_Tile">#REF!</definedName>
    <definedName name="WALLAREA_CP01.2_Custom__Carpet_Tile">#REF!</definedName>
    <definedName name="WALLAREA_CPO1.2_Count">#REF!</definedName>
    <definedName name="WALLAREA_CR_EM_DC_BG__ACD01_">#REF!</definedName>
    <definedName name="WALLAREA_CT___02">#REF!</definedName>
    <definedName name="WALLAREA_Curtains">#REF!</definedName>
    <definedName name="WALLAREA_DB__Board">#REF!</definedName>
    <definedName name="WALLAREA_DC___Down_Conductor_Tape">#REF!</definedName>
    <definedName name="WALLAREA_DC_DC__ACD04_">#REF!</definedName>
    <definedName name="WALLAREA_DCP_4.5KG">#REF!</definedName>
    <definedName name="WALLAREA_Delayed_Action_Float_valve">#REF!</definedName>
    <definedName name="WALLAREA_DIGITAL_AUDIO_MIXER_WITH_EQUALIZER_AT_PRAYER_HALL">#REF!</definedName>
    <definedName name="WALLAREA_DL1___Recessed_Flood_light_LED_Luminaire__18W__1890lm">#REF!</definedName>
    <definedName name="WALLAREA_Domestic_Water_Pump_set">#REF!</definedName>
    <definedName name="WALLAREA_DOOR_LIGHT__DL_">#REF!</definedName>
    <definedName name="WALLAREA_dotted_line__circuit_line__">#REF!</definedName>
    <definedName name="WALLAREA_DUAL_INPUT_MODULE__AIM2_">#REF!</definedName>
    <definedName name="WALLAREA_Duct_from_SS_to_Trench">#REF!</definedName>
    <definedName name="WALLAREA_DW08">#REF!</definedName>
    <definedName name="WALLAREA_DW10">#REF!</definedName>
    <definedName name="WALLAREA_E1___Suspended__Surface_mounted_LED_Emergency_Luminaire__8.2W__IP65_with_90min_battery">#REF!</definedName>
    <definedName name="WALLAREA_E2___Recessed_ceilig_mounted_LED_emergency_luminaire__2_x_3w__IP20___With_self_contained_battery_for_90min_">#REF!</definedName>
    <definedName name="WALLAREA_EAD_250Diameter___level_00__HRV01_">#REF!</definedName>
    <definedName name="WALLAREA_EAD_250Diameter___level_00__HRV02_">#REF!</definedName>
    <definedName name="WALLAREA_EAD_350x300___level_00__HRV01_">#REF!</definedName>
    <definedName name="WALLAREA_Earth_Cable">#REF!</definedName>
    <definedName name="WALLAREA_EB_IT_AC___Earth_bar_for_Telecoms__AC_">#REF!</definedName>
    <definedName name="WALLAREA_EB_IT_DC___Earth_bar_for_Telecoms__DC_">#REF!</definedName>
    <definedName name="WALLAREA_EB_LV___Earth_bar_for_low_voltage">#REF!</definedName>
    <definedName name="WALLAREA_Elec">#REF!</definedName>
    <definedName name="WALLAREA_Elec.1">#REF!</definedName>
    <definedName name="WALLAREA_Elec.2">#REF!</definedName>
    <definedName name="WALLAREA_Electrical">#REF!</definedName>
    <definedName name="WALLAREA_Electrical.1">#REF!</definedName>
    <definedName name="WALLAREA_Electrical.f">#REF!</definedName>
    <definedName name="WALLAREA_Electrical_room">#REF!</definedName>
    <definedName name="WALLAREA_Elev._equip">#REF!</definedName>
    <definedName name="WALLAREA_EMERGENCY_PULL_CORD__EP_">#REF!</definedName>
    <definedName name="WALLAREA_EP___01">#REF!</definedName>
    <definedName name="WALLAREA_EP___02">#REF!</definedName>
    <definedName name="WALLAREA_EP_01_S">#REF!</definedName>
    <definedName name="WALLAREA_EP_02_S">#REF!</definedName>
    <definedName name="WALLAREA_EP_IT_AC___Earth_pit_for_Telecoms__AC_">#REF!</definedName>
    <definedName name="WALLAREA_EP_IT_DC___Earth_pit_for_Telecoms__DC_">#REF!</definedName>
    <definedName name="WALLAREA_EP_LP___Earth_pit_for_lightning_protection">#REF!</definedName>
    <definedName name="WALLAREA_EP_LV___Earth_pit_for_low_voltage">#REF!</definedName>
    <definedName name="WALLAREA_Epoxy_Flooring___Light_Duty">#REF!</definedName>
    <definedName name="WALLAREA_Epoxy_modeled_Base_Skirting">#REF!</definedName>
    <definedName name="WALLAREA_Epoxy_paint_anti_fungus">#REF!</definedName>
    <definedName name="WALLAREA_EWC_321">#REF!</definedName>
    <definedName name="WALLAREA_EWC_401___2m_high">#REF!</definedName>
    <definedName name="WALLAREA_EWC_401___7.45m_high">#REF!</definedName>
    <definedName name="WALLAREA_EWC_401___9.55m_high">#REF!</definedName>
    <definedName name="WALLAREA_EWC_401___minaret_15.9m_high">#REF!</definedName>
    <definedName name="WALLAREA_EWL_201">#REF!</definedName>
    <definedName name="WALLAREA_EWL_211___5m_high">#REF!</definedName>
    <definedName name="WALLAREA_EWL_211_horizontal">#REF!</definedName>
    <definedName name="WALLAREA_EWL_211_Vertical">#REF!</definedName>
    <definedName name="WALLAREA_EX2___Suspended__wall_maounted___recessed_Emergency_LED_Exit_light___3.7W__IP41D__indicates_double_sided_exit_light_with_self_contained_90min_battery_">#REF!</definedName>
    <definedName name="WALLAREA_Excation">#REF!</definedName>
    <definedName name="WALLAREA_Exit_passageway">#REF!</definedName>
    <definedName name="WALLAREA_Exit_passageway.1">#REF!</definedName>
    <definedName name="WALLAREA_Exit_passageway.2">#REF!</definedName>
    <definedName name="WALLAREA_Exit_passageway.F">#REF!</definedName>
    <definedName name="WALLAREA_Exit_passageway_1">#REF!</definedName>
    <definedName name="WALLAREA_Extra_Over_on_Ceilings">#REF!</definedName>
    <definedName name="WALLAREA_FA_500x350___Roof_level__PACU01_">#REF!</definedName>
    <definedName name="WALLAREA_FA_500x350___Roof_level__PACU02_">#REF!</definedName>
    <definedName name="WALLAREA_Fair_faced_concrete">#REF!</definedName>
    <definedName name="WALLAREA_False_Ceiling">#REF!</definedName>
    <definedName name="WALLAREA_Fan_room">#REF!</definedName>
    <definedName name="WALLAREA_Fan_room.2">#REF!</definedName>
    <definedName name="WALLAREA_FAULT_SOLATOR_MODULE__IM_">#REF!</definedName>
    <definedName name="WALLAREA_Female_toilet_shower.F">#REF!</definedName>
    <definedName name="WALLAREA_Fencing">#REF!</definedName>
    <definedName name="WALLAREA_FF_conc._w_epoxy_paint_anti_fungus">#REF!</definedName>
    <definedName name="WALLAREA_Filters.RF">#REF!</definedName>
    <definedName name="WALLAREA_FIRE_ALARM_CONTROL_PANEL__FACP_">#REF!</definedName>
    <definedName name="WALLAREA_Fire_Blanket">#REF!</definedName>
    <definedName name="WALLAREA_FIRE_FIGHTING_GR_656">#REF!</definedName>
    <definedName name="WALLAREA_Fire_riser">#REF!</definedName>
    <definedName name="WALLAREA_Fire_riser.F">#REF!</definedName>
    <definedName name="WALLAREA_FIXED_BOX_TYPE_CAMERA___WALL_MOUNTED__WEATHER_PROOF__WITH_RECOGNITION___W_P">#REF!</definedName>
    <definedName name="WALLAREA_FIXED_DOME_CAMERA___WALL_MOUNTED_DOME_TYPE_WITH_SINGLE_RJ45_CAT6A_OUTLET_WITH_IDENTIFICATION______">#REF!</definedName>
    <definedName name="WALLAREA_FIXED_DOME_CAMERA___WALL_MOUNTED_DOME_TYPE_WITH_SINGLE_RJ45_CAT6A_OUTLET_WITH_RECOGNITION______">#REF!</definedName>
    <definedName name="WALLAREA_FL_01_General_floor">#REF!</definedName>
    <definedName name="WALLAREA_FL_01_Ramps">#REF!</definedName>
    <definedName name="WALLAREA_FL_02_Traffic_islands___Raised_area">#REF!</definedName>
    <definedName name="WALLAREA_FL_03__Kerbs_3">#REF!</definedName>
    <definedName name="WALLAREA_FL_03_Raised_Kerbs">#REF!</definedName>
    <definedName name="WALLAREA_FL_05_Parking_line_100mm_thk">#REF!</definedName>
    <definedName name="WALLAREA_FL_05_Parking_line_280mm_thk">#REF!</definedName>
    <definedName name="WALLAREA_FL_05_Parking_line_390mm_thk">#REF!</definedName>
    <definedName name="WALLAREA_FL_05_Parking_line_530mm_thk">#REF!</definedName>
    <definedName name="WALLAREA_FL_06_Ped._Walkways">#REF!</definedName>
    <definedName name="WALLAREA_Footing_F1_400mm_high">#REF!</definedName>
    <definedName name="WALLAREA_GB1_300X750mm">#REF!</definedName>
    <definedName name="WALLAREA_GB2_400X750mm">#REF!</definedName>
    <definedName name="WALLAREA_GED_300x350___Roof_level__HRV_01_">#REF!</definedName>
    <definedName name="WALLAREA_GED_300x350___Roof_level__HRV_01__F_B">#REF!</definedName>
    <definedName name="WALLAREA_GED_Extract_Air_Duct_with_Goose_neck_and_bird_insect_wiremesh_screen__300x_350____Roof_level">#REF!</definedName>
    <definedName name="WALLAREA_GENERATOR_1_GR_671">#REF!</definedName>
    <definedName name="WALLAREA_GENERATOR_2_GR_672">#REF!</definedName>
    <definedName name="WALLAREA_GIS_ROOM_GR_652">#REF!</definedName>
    <definedName name="WALLAREA_GIS_ROOM_under_eqpt__GR_652">#REF!</definedName>
    <definedName name="WALLAREA_GIS_ROOM_under_walkable__GR_652">#REF!</definedName>
    <definedName name="WALLAREA_Grade_Slab_200mm_thk">#REF!</definedName>
    <definedName name="WALLAREA_Ground_Beam_GB1_350X500_">#REF!</definedName>
    <definedName name="WALLAREA_Ground_Beam_GB2_300X500_">#REF!</definedName>
    <definedName name="WALLAREA_GUARD_ROOM_GR_666">#REF!</definedName>
    <definedName name="WALLAREA_GUARD_WC_GR_669">#REF!</definedName>
    <definedName name="WALLAREA_Gully_Trap">#REF!</definedName>
    <definedName name="WALLAREA_Hangar_11">#REF!</definedName>
    <definedName name="WALLAREA_Hangar_12">#REF!</definedName>
    <definedName name="WALLAREA_HORN_SPEAKER_FOR_MOSQUE_ONLY">#REF!</definedName>
    <definedName name="WALLAREA_ICT_SECURITY___ELV_RACK__SR1._">#REF!</definedName>
    <definedName name="WALLAREA_Imam_office">#REF!</definedName>
    <definedName name="WALLAREA_IWS_201_lining">#REF!</definedName>
    <definedName name="WALLAREA_Janitor">#REF!</definedName>
    <definedName name="WALLAREA_Janitor.1">#REF!</definedName>
    <definedName name="WALLAREA_L1__Linear_LED_Fitting__36W___3900lm__IP66">#REF!</definedName>
    <definedName name="WALLAREA_L1_300X400">#REF!</definedName>
    <definedName name="WALLAREA_L1_300X500">#REF!</definedName>
    <definedName name="WALLAREA_L1_300X600">#REF!</definedName>
    <definedName name="WALLAREA_L2___Liner_LED_Fitting__52W__6100_lm__IP66">#REF!</definedName>
    <definedName name="WALLAREA_L4_300X400">#REF!</definedName>
    <definedName name="WALLAREA_L4_300X500">#REF!</definedName>
    <definedName name="WALLAREA_L4_300X600">#REF!</definedName>
    <definedName name="WALLAREA_L4_350X500">#REF!</definedName>
    <definedName name="WALLAREA_L4_500X500">#REF!</definedName>
    <definedName name="WALLAREA_L5___Recessed_LED_Downlight__19W1800lm__IP55">#REF!</definedName>
    <definedName name="WALLAREA_L6_300X300">#REF!</definedName>
    <definedName name="WALLAREA_L6_300X500">#REF!</definedName>
    <definedName name="WALLAREA_L7___Surface_mounted_Luminaire__19W__2566_lm__IP44">#REF!</definedName>
    <definedName name="WALLAREA_LIght_switch_one_way">#REF!</definedName>
    <definedName name="WALLAREA_Light_switch_one_way__weather_proof_">#REF!</definedName>
    <definedName name="WALLAREA_Light_switch_two_way">#REF!</definedName>
    <definedName name="WALLAREA_Line_connecting_lights">#REF!</definedName>
    <definedName name="WALLAREA_Line_hangar_1">#REF!</definedName>
    <definedName name="WALLAREA_MANUAL_PULL_STATION__F_">#REF!</definedName>
    <definedName name="WALLAREA_MD__PACU01___Roof_level">#REF!</definedName>
    <definedName name="WALLAREA_MD__PACU02___Roof_level">#REF!</definedName>
    <definedName name="WALLAREA_MD05">#REF!</definedName>
    <definedName name="WALLAREA_Mech">#REF!</definedName>
    <definedName name="WALLAREA_Mech.">#REF!</definedName>
    <definedName name="WALLAREA_Mech.1">#REF!</definedName>
    <definedName name="WALLAREA_Mech.2">#REF!</definedName>
    <definedName name="WALLAREA_Mechanical">#REF!</definedName>
    <definedName name="WALLAREA_Mechanical.1">#REF!</definedName>
    <definedName name="WALLAREA_Mechanical.PH">#REF!</definedName>
    <definedName name="WALLAREA_Mechanical.RF">#REF!</definedName>
    <definedName name="WALLAREA_Mechanical_room">#REF!</definedName>
    <definedName name="WALLAREA_MEDIUM_VOLTAGE_RM_GR_670">#REF!</definedName>
    <definedName name="WALLAREA_Men_toilet_shower">#REF!</definedName>
    <definedName name="WALLAREA_Men_toilet_shower.1">#REF!</definedName>
    <definedName name="WALLAREA_Men_toilet_shower.F">#REF!</definedName>
    <definedName name="WALLAREA_Mens_toilet">#REF!</definedName>
    <definedName name="WALLAREA_Mens_toilet.F">#REF!</definedName>
    <definedName name="WALLAREA_MICROPHONE_WITH_BOOM_STAND">#REF!</definedName>
    <definedName name="WALLAREA_minaret">#REF!</definedName>
    <definedName name="WALLAREA_Minaret_slab">#REF!</definedName>
    <definedName name="WALLAREA_MQ___C1_in_MQ_F6">#REF!</definedName>
    <definedName name="WALLAREA_MQ___C2_in_MQ_F3">#REF!</definedName>
    <definedName name="WALLAREA_MQ___C2_in_MQ_F4">#REF!</definedName>
    <definedName name="WALLAREA_MQ___C2_in_MQ_F5">#REF!</definedName>
    <definedName name="WALLAREA_MQ___C2_in_MQ_F8">#REF!</definedName>
    <definedName name="WALLAREA_MQ___C2_in_MQ_F9">#REF!</definedName>
    <definedName name="WALLAREA_MQ___C2A_in_MQ_F2">#REF!</definedName>
    <definedName name="WALLAREA_MQ___C2A_in_MQ_F3">#REF!</definedName>
    <definedName name="WALLAREA_MQ___C2A_in_MQ_F4">#REF!</definedName>
    <definedName name="WALLAREA_MQ___C2A_in_MQ_F5">#REF!</definedName>
    <definedName name="WALLAREA_MQ___C3_in_MQ_F2">#REF!</definedName>
    <definedName name="WALLAREA_MQ___C3_in_MQ_F7">#REF!</definedName>
    <definedName name="WALLAREA_MQ___C4_in_MQ_F2">#REF!</definedName>
    <definedName name="WALLAREA_MQ___C4_in_MQ_F3">#REF!</definedName>
    <definedName name="WALLAREA_MQ___C4_in_MQ_F4">#REF!</definedName>
    <definedName name="WALLAREA_MQ___C4_in_MQ_F8">#REF!</definedName>
    <definedName name="WALLAREA_MQ___C5_in_MQ_F1">#REF!</definedName>
    <definedName name="WALLAREA_MQ___C6_in_MQ_F8">#REF!</definedName>
    <definedName name="WALLAREA_MQ___F1">#REF!</definedName>
    <definedName name="WALLAREA_MQ___F2">#REF!</definedName>
    <definedName name="WALLAREA_MQ___F3">#REF!</definedName>
    <definedName name="WALLAREA_MQ___F4">#REF!</definedName>
    <definedName name="WALLAREA_MQ___F5">#REF!</definedName>
    <definedName name="WALLAREA_MQ___F6">#REF!</definedName>
    <definedName name="WALLAREA_MQ___F7">#REF!</definedName>
    <definedName name="WALLAREA_MQ___F8">#REF!</definedName>
    <definedName name="WALLAREA_MQ___F9">#REF!</definedName>
    <definedName name="WALLAREA_MQ___FB1">#REF!</definedName>
    <definedName name="WALLAREA_MQ___FB2">#REF!</definedName>
    <definedName name="WALLAREA_MQ___FB3">#REF!</definedName>
    <definedName name="WALLAREA_MQ___FB4">#REF!</definedName>
    <definedName name="WALLAREA_MQ___GB1">#REF!</definedName>
    <definedName name="WALLAREA_MQ___GB2">#REF!</definedName>
    <definedName name="WALLAREA_MQ___GB3">#REF!</definedName>
    <definedName name="WALLAREA_MQ___RB1">#REF!</definedName>
    <definedName name="WALLAREA_MQ___RB1A">#REF!</definedName>
    <definedName name="WALLAREA_MQ___RB2">#REF!</definedName>
    <definedName name="WALLAREA_MQ___RB2A">#REF!</definedName>
    <definedName name="WALLAREA_MQ___RB3">#REF!</definedName>
    <definedName name="WALLAREA_MQ___RB4">#REF!</definedName>
    <definedName name="WALLAREA_MQ___RB5">#REF!</definedName>
    <definedName name="WALLAREA_MQ___RB6">#REF!</definedName>
    <definedName name="WALLAREA_MQ___URB1">#REF!</definedName>
    <definedName name="WALLAREA_MQ___URB2">#REF!</definedName>
    <definedName name="WALLAREA_MQ___WT1_in_F8">#REF!</definedName>
    <definedName name="WALLAREA_MQ___WT2_in_F8">#REF!</definedName>
    <definedName name="WALLAREA_MQ__URB3">#REF!</definedName>
    <definedName name="WALLAREA_MW_02____NFR___columns">#REF!</definedName>
    <definedName name="WALLAREA_MW01___1">#REF!</definedName>
    <definedName name="WALLAREA_MW01___NFR">#REF!</definedName>
    <definedName name="WALLAREA_MW01___NFR_enclosure_walls">#REF!</definedName>
    <definedName name="WALLAREA_MW02___1">#REF!</definedName>
    <definedName name="WALLAREA_MW02___2">#REF!</definedName>
    <definedName name="WALLAREA_MW02___NFR">#REF!</definedName>
    <definedName name="WALLAREA_MW03___1">#REF!</definedName>
    <definedName name="WALLAREA_MW03___2">#REF!</definedName>
    <definedName name="WALLAREA_MW03___NFR">#REF!</definedName>
    <definedName name="WALLAREA_MW03___NFR_int">#REF!</definedName>
    <definedName name="WALLAREA_ODU_1__FCU01_">#REF!</definedName>
    <definedName name="WALLAREA_ODU_2__FCU02_">#REF!</definedName>
    <definedName name="WALLAREA_ODU_3__FCU03_">#REF!</definedName>
    <definedName name="WALLAREA_ODU_4___FCU04_">#REF!</definedName>
    <definedName name="WALLAREA_ODU_5___FCU05_">#REF!</definedName>
    <definedName name="WALLAREA_ODU_6___FCU06_">#REF!</definedName>
    <definedName name="WALLAREA_Office">#REF!</definedName>
    <definedName name="WALLAREA_Office.1">#REF!</definedName>
    <definedName name="WALLAREA_Office_1">#REF!</definedName>
    <definedName name="WALLAREA_Office_2">#REF!</definedName>
    <definedName name="WALLAREA_Office_3">#REF!</definedName>
    <definedName name="WALLAREA_OFFICE_GR_663">#REF!</definedName>
    <definedName name="WALLAREA_OFFICE_GR_664">#REF!</definedName>
    <definedName name="WALLAREA_Offices">#REF!</definedName>
    <definedName name="WALLAREA_OIL_PIT_B_655">#REF!</definedName>
    <definedName name="WALLAREA_OIL_PIT_B_656">#REF!</definedName>
    <definedName name="WALLAREA_OIL_PIT_BS_654">#REF!</definedName>
    <definedName name="WALLAREA_Open_office">#REF!</definedName>
    <definedName name="WALLAREA_OPen_office.1">#REF!</definedName>
    <definedName name="WALLAREA_Open_office.F">#REF!</definedName>
    <definedName name="WALLAREA_OUTPUT_MODULE__AOM_">#REF!</definedName>
    <definedName name="WALLAREA_OVERALL_PH_CEILING_CL_01_Gypsum_Plaster_Board_Ceiling_5000mm_high">#REF!</definedName>
    <definedName name="WALLAREA_Overflow_pipe">#REF!</definedName>
    <definedName name="WALLAREA_Paint_hangar_1">#REF!</definedName>
    <definedName name="WALLAREA_Paint_hold.1">#REF!</definedName>
    <definedName name="WALLAREA_Paint_mix">#REF!</definedName>
    <definedName name="WALLAREA_Paint_mix.1">#REF!</definedName>
    <definedName name="WALLAREA_Paint_shop">#REF!</definedName>
    <definedName name="WALLAREA_Paint_shop.1">#REF!</definedName>
    <definedName name="WALLAREA_Paint_store">#REF!</definedName>
    <definedName name="WALLAREA_Painted_plaster">#REF!</definedName>
    <definedName name="WALLAREA_PANTRY_GR_662">#REF!</definedName>
    <definedName name="WALLAREA_Parapet_at_transformer_room">#REF!</definedName>
    <definedName name="WALLAREA_Parts">#REF!</definedName>
    <definedName name="WALLAREA_Parts.1">#REF!</definedName>
    <definedName name="WALLAREA_Parts_">#REF!</definedName>
    <definedName name="WALLAREA_PD___Presence_Detector">#REF!</definedName>
    <definedName name="WALLAREA_Pipe">#REF!</definedName>
    <definedName name="WALLAREA_Pipe_20mm">#REF!</definedName>
    <definedName name="WALLAREA_Pipe_40mm">#REF!</definedName>
    <definedName name="WALLAREA_Plaster_Anti_alkaline_paint">#REF!</definedName>
    <definedName name="WALLAREA_Plot_Area">#REF!</definedName>
    <definedName name="WALLAREA_Prayer_room">#REF!</definedName>
    <definedName name="WALLAREA_Pressure_Vessel">#REF!</definedName>
    <definedName name="WALLAREA_PT___10">#REF!</definedName>
    <definedName name="WALLAREA_PT_01___2500mm_high">#REF!</definedName>
    <definedName name="WALLAREA_PT_01___3200mm_high">#REF!</definedName>
    <definedName name="WALLAREA_PT_01_S">#REF!</definedName>
    <definedName name="WALLAREA_PT_05___1.3m_high">#REF!</definedName>
    <definedName name="WALLAREA_PT_05___5.3m_high">#REF!</definedName>
    <definedName name="WALLAREA_PT_05___7.09m_high">#REF!</definedName>
    <definedName name="WALLAREA_PT_06____7.9m_high">#REF!</definedName>
    <definedName name="WALLAREA_PT_06___5.3m_high">#REF!</definedName>
    <definedName name="WALLAREA_Pump_walls_600mm_high">#REF!</definedName>
    <definedName name="WALLAREA_RAD_1400x550___level_00__PACU02_">#REF!</definedName>
    <definedName name="WALLAREA_RAD_1400x550___Roof_level__PACU02_">#REF!</definedName>
    <definedName name="WALLAREA_RAD_250x150___level_00__FCU05_">#REF!</definedName>
    <definedName name="WALLAREA_RAD_400x200___level_00__FCU02_">#REF!</definedName>
    <definedName name="WALLAREA_RAD_400x250___level_00__FCU06_">#REF!</definedName>
    <definedName name="WALLAREA_RAD_550x300___level_00__FCU01_">#REF!</definedName>
    <definedName name="WALLAREA_RAD_850x500___Roof_level__PACU01_">#REF!</definedName>
    <definedName name="WALLAREA_RAD_ATT__Sound_Attenuator__PACU01_">#REF!</definedName>
    <definedName name="WALLAREA_Rain_Water_Pipes">#REF!</definedName>
    <definedName name="WALLAREA_RC_base">#REF!</definedName>
    <definedName name="WALLAREA_RC_Wall">#REF!</definedName>
    <definedName name="WALLAREA_RC_Wall_300W_3500H">#REF!</definedName>
    <definedName name="WALLAREA_RC_Wall_300W_867H">#REF!</definedName>
    <definedName name="WALLAREA_RC_Wall_400W_3500H">#REF!</definedName>
    <definedName name="WALLAREA_RC_Wall_400W_3700H">#REF!</definedName>
    <definedName name="WALLAREA_RC_Wall_500W_11670H">#REF!</definedName>
    <definedName name="WALLAREA_RC_Wall_500W_12770H">#REF!</definedName>
    <definedName name="WALLAREA_RC_Wall_600W_4000H">#REF!</definedName>
    <definedName name="WALLAREA_RC_Wall_600W_5000H">#REF!</definedName>
    <definedName name="WALLAREA_RC_Wall_800W_4800H">#REF!</definedName>
    <definedName name="WALLAREA_RC_Wall_800W_6500H">#REF!</definedName>
    <definedName name="WALLAREA_Receiver_tanks">#REF!</definedName>
    <definedName name="WALLAREA_Removal_of_top_soil">#REF!</definedName>
    <definedName name="WALLAREA_REPEATER_PANEL__RR_">#REF!</definedName>
    <definedName name="WALLAREA_RESET_BUTTON__R_">#REF!</definedName>
    <definedName name="WALLAREA_RFS_121">#REF!</definedName>
    <definedName name="WALLAREA_RFS_122">#REF!</definedName>
    <definedName name="WALLAREA_Riser">#REF!</definedName>
    <definedName name="WALLAREA_Roof_110d_Rain_Water_Pipe_Drop_to_Low_Level">#REF!</definedName>
    <definedName name="WALLAREA_Roof_110d_Rain_Water_Pipe_Drop_to_Low_Level__3850mm_">#REF!</definedName>
    <definedName name="WALLAREA_Roof_110d_Rain_Water_Pipe_To_Below__3500mm_">#REF!</definedName>
    <definedName name="WALLAREA_Roof_110d_Rain_Water_Pipe_To_Below__6500mm_">#REF!</definedName>
    <definedName name="WALLAREA_Roof_75d_From_Below_to_High_Level__3850mm_">#REF!</definedName>
    <definedName name="WALLAREA_Roof_75d_Vent_Pipe_From_Below">#REF!</definedName>
    <definedName name="WALLAREA_Roof_Beam_RB1_300X600_">#REF!</definedName>
    <definedName name="WALLAREA_Roof_beam_RB1_400X600_">#REF!</definedName>
    <definedName name="WALLAREA_Roof_Beam_RB2_300X600_">#REF!</definedName>
    <definedName name="WALLAREA_Roof_beam_RB2_400X600_">#REF!</definedName>
    <definedName name="WALLAREA_Roof_beam_RB3_300X600_">#REF!</definedName>
    <definedName name="WALLAREA_Roof_beam_RB4_200X400_">#REF!</definedName>
    <definedName name="WALLAREA_Roof_Drain">#REF!</definedName>
    <definedName name="WALLAREA_Roof_parapet_300mm_high">#REF!</definedName>
    <definedName name="WALLAREA_Roof_Parapet_500mm_high">#REF!</definedName>
    <definedName name="WALLAREA_ROOF_RF_651">#REF!</definedName>
    <definedName name="WALLAREA_ROOF_RF_652">#REF!</definedName>
    <definedName name="WALLAREA_ROOF_RF_653">#REF!</definedName>
    <definedName name="WALLAREA_ROOF_RF_654">#REF!</definedName>
    <definedName name="WALLAREA_Roof_Slab_200mm_thick">#REF!</definedName>
    <definedName name="WALLAREA_Roof_slab_250mm_thk">#REF!</definedName>
    <definedName name="WALLAREA_SAD_1050x450___level_00__PACU02_">#REF!</definedName>
    <definedName name="WALLAREA_SAD_1100x300___level_00__PACU02_">#REF!</definedName>
    <definedName name="WALLAREA_SAD_1200x300___level_00__PACU02_">#REF!</definedName>
    <definedName name="WALLAREA_SAD_1400x500___level_00__PACU02_">#REF!</definedName>
    <definedName name="WALLAREA_SAD_1400x550___Roof_level__PACU02_">#REF!</definedName>
    <definedName name="WALLAREA_SAD_200x150___level_00__FCU05_">#REF!</definedName>
    <definedName name="WALLAREA_SAD_200x150___level_00__VIDU01_">#REF!</definedName>
    <definedName name="WALLAREA_SAD_200x150___level_00__VIDU02_">#REF!</definedName>
    <definedName name="WALLAREA_SAD_250x200___level_00__PACU02_">#REF!</definedName>
    <definedName name="WALLAREA_SAD_250x200___level_00__VIDU01_">#REF!</definedName>
    <definedName name="WALLAREA_SAD_250x200___level_00__VIDU02_">#REF!</definedName>
    <definedName name="WALLAREA_SAD_300x250___level_00__PACU02_">#REF!</definedName>
    <definedName name="WALLAREA_SAD_350x200___level_00__VIDU02_">#REF!</definedName>
    <definedName name="WALLAREA_SAD_400x200___level_00__FCU02_">#REF!</definedName>
    <definedName name="WALLAREA_SAD_400x250___level_00__FCU06_">#REF!</definedName>
    <definedName name="WALLAREA_SAD_500x250___level_00__PACU02_">#REF!</definedName>
    <definedName name="WALLAREA_SAD_500x400___level_00__PACU02_">#REF!</definedName>
    <definedName name="WALLAREA_SAD_550x300___level_00__FCU01_">#REF!</definedName>
    <definedName name="WALLAREA_SAD_600x250___level_00__PACU02_">#REF!</definedName>
    <definedName name="WALLAREA_SAD_600x300___level_00__PACU02_">#REF!</definedName>
    <definedName name="WALLAREA_SAD_600x400___level_00__PACU02_">#REF!</definedName>
    <definedName name="WALLAREA_SAD_650x450___level_00__PACU02_">#REF!</definedName>
    <definedName name="WALLAREA_SAD_850x500___Roof_level__PACU01_">#REF!</definedName>
    <definedName name="WALLAREA_SAD_850x500___Roof_level__PACU02_">#REF!</definedName>
    <definedName name="WALLAREA_SAD_900x300___level_00__PACU02_">#REF!</definedName>
    <definedName name="WALLAREA_SAD_ATT__Sound_Attenuator__PACU01_">#REF!</definedName>
    <definedName name="WALLAREA_SAD350x300___level_00__PACU02_">#REF!</definedName>
    <definedName name="WALLAREA_Seat_storage.F1">#REF!</definedName>
    <definedName name="WALLAREA_Seat_storage.F2">#REF!</definedName>
    <definedName name="WALLAREA_Sewer_Manhole_600x600mm">#REF!</definedName>
    <definedName name="WALLAREA_SF_01_General_soffit">#REF!</definedName>
    <definedName name="WALLAREA_SINGLE_CAT_6A__RJ45__CCTV_DATA_OUTLET__WALL_MOUNTED__tri_c_">#REF!</definedName>
    <definedName name="WALLAREA_SINGLE_CAT_6A__RJ45__DATA_OUTLET_FOR_ACS_PANEL___WALL_MOUNTED__A_">#REF!</definedName>
    <definedName name="WALLAREA_SINGLE_CAT_6A__RJ45__DATA_OUTLET_FOR_ELV_SYSTEMS___WALL_MOUNTED__E_">#REF!</definedName>
    <definedName name="WALLAREA_SINGLE_CAT_6A__RJ45__TELEPHONE_OUTLET__WALL_MOUNTED____T_">#REF!</definedName>
    <definedName name="WALLAREA_SINGLE_CAT_6A__RJ45__TELEVISION_OUTLET__WALL_MOUNTED__TV_">#REF!</definedName>
    <definedName name="WALLAREA_Site_Clearance">#REF!</definedName>
    <definedName name="WALLAREA_SK__05_Painted_MDF_Skirting">#REF!</definedName>
    <definedName name="WALLAREA_SK__07_Porcelain_Skirting">#REF!</definedName>
    <definedName name="WALLAREA_Slab_S2_180mm_thick">#REF!</definedName>
    <definedName name="WALLAREA_Slab_S3_200mm_thick">#REF!</definedName>
    <definedName name="WALLAREA_Slab_S4_220mm_thick">#REF!</definedName>
    <definedName name="WALLAREA_Slab_S5_250mm_thk">#REF!</definedName>
    <definedName name="WALLAREA_Sloped_Roof_160mm_thick">#REF!</definedName>
    <definedName name="WALLAREA_Smoking.1">#REF!</definedName>
    <definedName name="WALLAREA_Smoking.2">#REF!</definedName>
    <definedName name="WALLAREA_Smoking.F">#REF!</definedName>
    <definedName name="WALLAREA_SOUNDER_WITH_STROBE_____X___">#REF!</definedName>
    <definedName name="WALLAREA_SOUNDER_WITH_STROBE__WEATHER_PROOF______X__W_P__">#REF!</definedName>
    <definedName name="WALLAREA_SPN_E__2poles_3wires__Industrial__receptacle_outlet_IP44_32A">#REF!</definedName>
    <definedName name="WALLAREA_Square_Tape_Connector">#REF!</definedName>
    <definedName name="WALLAREA_SS_B1_300X600_450mm_deep">#REF!</definedName>
    <definedName name="WALLAREA_SS_B1_300X700_450mm_deep">#REF!</definedName>
    <definedName name="WALLAREA_SS_B1_300X700_500mm_deep">#REF!</definedName>
    <definedName name="WALLAREA_SS_B1_300X700X520mm_deep">#REF!</definedName>
    <definedName name="WALLAREA_SS_B10_300X600_350mm_deep">#REF!</definedName>
    <definedName name="WALLAREA_SS_B10_300X700_450mm_deep">#REF!</definedName>
    <definedName name="WALLAREA_SS_B10_300X700_480mm_deep">#REF!</definedName>
    <definedName name="WALLAREA_SS_B10_350X700_450mm_deep">#REF!</definedName>
    <definedName name="WALLAREA_SS_B10_350X700_500mm_deep">#REF!</definedName>
    <definedName name="WALLAREA_SS_B11_300X700_450mm_deep">#REF!</definedName>
    <definedName name="WALLAREA_SS_B11_400X800_550mm_deep">#REF!</definedName>
    <definedName name="WALLAREA_SS_B12_200X600_380mm_deep">#REF!</definedName>
    <definedName name="WALLAREA_SS_B12_300X700">#REF!</definedName>
    <definedName name="WALLAREA_SS_B12_300X700_500mm_deep">#REF!</definedName>
    <definedName name="WALLAREA_SS_B12_300X700_520mm_deep">#REF!</definedName>
    <definedName name="WALLAREA_SS_B12_300X700_580mm_deep">#REF!</definedName>
    <definedName name="WALLAREA_SS_B13_300X700_480mm_deep">#REF!</definedName>
    <definedName name="WALLAREA_SS_B13_350X700_450mm_deep">#REF!</definedName>
    <definedName name="WALLAREA_SS_B14_300X700_450mm_deep">#REF!</definedName>
    <definedName name="WALLAREA_SS_B14_300X700_500mm_deep">#REF!</definedName>
    <definedName name="WALLAREA_SS_B15_300X700_450mm_deep">#REF!</definedName>
    <definedName name="WALLAREA_SS_B15_350X700_450mm_deep">#REF!</definedName>
    <definedName name="WALLAREA_SS_B15_350X700_500mm_deep">#REF!</definedName>
    <definedName name="WALLAREA_SS_B16_300X700">#REF!</definedName>
    <definedName name="WALLAREA_SS_B16_300X700_520mm_deep">#REF!</definedName>
    <definedName name="WALLAREA_SS_B16_350X700_500mm_deep">#REF!</definedName>
    <definedName name="WALLAREA_SS_B17_300X700">#REF!</definedName>
    <definedName name="WALLAREA_SS_B18_300X700_480mm_deep">#REF!</definedName>
    <definedName name="WALLAREA_SS_B18_300X700_500mm_deep">#REF!</definedName>
    <definedName name="WALLAREA_SS_B18300X700">#REF!</definedName>
    <definedName name="WALLAREA_SS_B19_300X700_450mm_deep">#REF!</definedName>
    <definedName name="WALLAREA_SS_B19_300X700_500mm_deep">#REF!</definedName>
    <definedName name="WALLAREA_SS_B2_400X800_550mm_deep">#REF!</definedName>
    <definedName name="WALLAREA_SS_B20_300X700_450mm_deep">#REF!</definedName>
    <definedName name="WALLAREA_SS_B20_300X700_520mm_deep">#REF!</definedName>
    <definedName name="WALLAREA_SS_B21_300X700_450mm_deep">#REF!</definedName>
    <definedName name="WALLAREA_SS_B22_300X700_450mm_deep">#REF!</definedName>
    <definedName name="WALLAREA_SS_B23_300X700_500mm_deep">#REF!</definedName>
    <definedName name="WALLAREA_SS_B24_300X700_500mm_deep">#REF!</definedName>
    <definedName name="WALLAREA_SS_B25_300X700_480mm_deep">#REF!</definedName>
    <definedName name="WALLAREA_SS_B26_300X500_340mm_deep">#REF!</definedName>
    <definedName name="WALLAREA_SS_B27_300X500_340___deep">#REF!</definedName>
    <definedName name="WALLAREA_SS_B28_500X1000_750mm_deep">#REF!</definedName>
    <definedName name="WALLAREA_SS_B29_500X1000_750mm_deep">#REF!</definedName>
    <definedName name="WALLAREA_SS_B3_400X700_480mm_deep">#REF!</definedName>
    <definedName name="WALLAREA_SS_B3_400X800_550mm_deep">#REF!</definedName>
    <definedName name="WALLAREA_SS_B30_500X1000_750mm_deep">#REF!</definedName>
    <definedName name="WALLAREA_SS_B31_500X1000_750mm_deep">#REF!</definedName>
    <definedName name="WALLAREA_SS_B4_300X700_520mm_deep">#REF!</definedName>
    <definedName name="WALLAREA_SS_B4_400X800_550mm_deep">#REF!</definedName>
    <definedName name="WALLAREA_SS_B5_400X800_550mm_deep">#REF!</definedName>
    <definedName name="WALLAREA_SS_B6_300X600_350mm_deep">#REF!</definedName>
    <definedName name="WALLAREA_SS_B6_300X700">#REF!</definedName>
    <definedName name="WALLAREA_SS_B6_300X700_520mm_deep">#REF!</definedName>
    <definedName name="WALLAREA_SS_B7_200X700_450mm_deep">#REF!</definedName>
    <definedName name="WALLAREA_SS_B8_400X800_550mm_deep">#REF!</definedName>
    <definedName name="WALLAREA_SS_B9_300X600_350mm_deep">#REF!</definedName>
    <definedName name="WALLAREA_SS_B9_300X700_450mm_deep">#REF!</definedName>
    <definedName name="WALLAREA_SS_B9_350X700_450mm_deep">#REF!</definedName>
    <definedName name="WALLAREA_SS_B9_350X700_500mm_deep">#REF!</definedName>
    <definedName name="WALLAREA_SS_CA1_300X700">#REF!</definedName>
    <definedName name="WALLAREA_ST_03__back_and_front_">#REF!</definedName>
    <definedName name="WALLAREA_ST_03__sides_">#REF!</definedName>
    <definedName name="WALLAREA_ST_03__top_">#REF!</definedName>
    <definedName name="WALLAREA_Stair">#REF!</definedName>
    <definedName name="WALLAREA_Stair.1">#REF!</definedName>
    <definedName name="WALLAREA_Stair_10">#REF!</definedName>
    <definedName name="WALLAREA_Stair_11">#REF!</definedName>
    <definedName name="WALLAREA_Stair_11A">#REF!</definedName>
    <definedName name="WALLAREA_Stair_12">#REF!</definedName>
    <definedName name="WALLAREA_Stair_12A">#REF!</definedName>
    <definedName name="WALLAREA_Stair_12B">#REF!</definedName>
    <definedName name="WALLAREA_Stair_13">#REF!</definedName>
    <definedName name="WALLAREA_Stair_14">#REF!</definedName>
    <definedName name="WALLAREA_STAIRCASE_ROOM_BS_668">#REF!</definedName>
    <definedName name="WALLAREA_Storage.1">#REF!</definedName>
    <definedName name="WALLAREA_Storage.F">#REF!</definedName>
    <definedName name="WALLAREA_Storage.F1">#REF!</definedName>
    <definedName name="WALLAREA_Storage.F2">#REF!</definedName>
    <definedName name="WALLAREA_Storage.F3">#REF!</definedName>
    <definedName name="WALLAREA_Storage_F">#REF!</definedName>
    <definedName name="WALLAREA_STORE_GR_655">#REF!</definedName>
    <definedName name="WALLAREA_Storm_Water_Manhole_600x600mm">#REF!</definedName>
    <definedName name="WALLAREA_Storm_Water_Manhole_circular">#REF!</definedName>
    <definedName name="WALLAREA_strair_treads">#REF!</definedName>
    <definedName name="WALLAREA_Strip_footings_400mm_thk">#REF!</definedName>
    <definedName name="WALLAREA_Strip_footings_500mm_thk">#REF!</definedName>
    <definedName name="WALLAREA_STROBE_LIGHT__X_">#REF!</definedName>
    <definedName name="WALLAREA_Sub_Str._RC_Wall_250mm_thk">#REF!</definedName>
    <definedName name="WALLAREA_Sub_str._RC_Wall_400mm_thk">#REF!</definedName>
    <definedName name="WALLAREA_Sub_Str._Trench_wall_250mm_thick">#REF!</definedName>
    <definedName name="WALLAREA_Sub_Str.RC_Wall_300mm_thk">#REF!</definedName>
    <definedName name="WALLAREA_Sum_Pit_600x600x600mm">#REF!</definedName>
    <definedName name="WALLAREA_Sump_Pit_600x1500x600mm_with_grating">#REF!</definedName>
    <definedName name="WALLAREA_Superstr._Basement_Wall_250mm_thick">#REF!</definedName>
    <definedName name="WALLAREA_Surface_Bed_S_120mm_thick">#REF!</definedName>
    <definedName name="WALLAREA_Surface_Bed_S1_150mm_thick">#REF!</definedName>
    <definedName name="WALLAREA_Surface_Bed_S5_250mm_thk">#REF!</definedName>
    <definedName name="WALLAREA_Switched_Fuse_Connection_Unit__ceiling_mounted">#REF!</definedName>
    <definedName name="WALLAREA_Switched_line_connecting_all_outlets">#REF!</definedName>
    <definedName name="WALLAREA_Tank_Drain">#REF!</definedName>
    <definedName name="WALLAREA_Tech.">#REF!</definedName>
    <definedName name="WALLAREA_Tech._library">#REF!</definedName>
    <definedName name="WALLAREA_Tech.1">#REF!</definedName>
    <definedName name="WALLAREA_Tech_library.1">#REF!</definedName>
    <definedName name="WALLAREA_TED_150x150___level_00_HRV01_">#REF!</definedName>
    <definedName name="WALLAREA_TED_200x150___level_00_HRV01_">#REF!</definedName>
    <definedName name="WALLAREA_TED_200x200___level_00_HRV01_">#REF!</definedName>
    <definedName name="WALLAREA_TED_300x250___level_00_HRV01_">#REF!</definedName>
    <definedName name="WALLAREA_THR_01_Marble_Threshold">#REF!</definedName>
    <definedName name="WALLAREA_TL___01">#REF!</definedName>
    <definedName name="WALLAREA_TL___04">#REF!</definedName>
    <definedName name="WALLAREA_TL___09">#REF!</definedName>
    <definedName name="WALLAREA_TL___10">#REF!</definedName>
    <definedName name="WALLAREA_TL___11">#REF!</definedName>
    <definedName name="WALLAREA_TL___12_S">#REF!</definedName>
    <definedName name="WALLAREA_TL__14_Porcelain_Tile">#REF!</definedName>
    <definedName name="WALLAREA_TL_04_S">#REF!</definedName>
    <definedName name="WALLAREA_TL_05_Porcelain_Tile">#REF!</definedName>
    <definedName name="WALLAREA_TL_06___2400mm_high">#REF!</definedName>
    <definedName name="WALLAREA_TL_06___2600mm_high">#REF!</definedName>
    <definedName name="WALLAREA_TL_09_S">#REF!</definedName>
    <definedName name="WALLAREA_TL_12___2400mm_high">#REF!</definedName>
    <definedName name="WALLAREA_TL_12___980mm_high">#REF!</definedName>
    <definedName name="WALLAREA_TL_13___1420mm_high">#REF!</definedName>
    <definedName name="WALLAREA_TL_18_Porcelain_Tile">#REF!</definedName>
    <definedName name="WALLAREA_TL_19___2400mm_high">#REF!</definedName>
    <definedName name="WALLAREA_TL11__Porcelain_Tile">#REF!</definedName>
    <definedName name="WALLAREA_To_soffits_and_ceilings">#REF!</definedName>
    <definedName name="WALLAREA_Toe_wall_slab">#REF!</definedName>
    <definedName name="WALLAREA_Toilet___Ablution_Area">#REF!</definedName>
    <definedName name="WALLAREA_TOILETS_GR_661">#REF!</definedName>
    <definedName name="WALLAREA_Tool_crib">#REF!</definedName>
    <definedName name="WALLAREA_Tool_crib.1">#REF!</definedName>
    <definedName name="WALLAREA_Tools">#REF!</definedName>
    <definedName name="WALLAREA_Tools_CE_P">#REF!</definedName>
    <definedName name="WALLAREA_Tools_CE_P.1">#REF!</definedName>
    <definedName name="WALLAREA_Training.F">#REF!</definedName>
    <definedName name="WALLAREA_Training_room">#REF!</definedName>
    <definedName name="WALLAREA_Training_room.1">#REF!</definedName>
    <definedName name="WALLAREA_TRENCH_BS_653">#REF!</definedName>
    <definedName name="WALLAREA_Trenches">#REF!</definedName>
    <definedName name="WALLAREA_TUNNEL_BS_652">#REF!</definedName>
    <definedName name="WALLAREA_TWIN_CAT_6A__RJ45__DATA___VOICE_OUTLET__WALL_MOUNTED__Tri_2_">#REF!</definedName>
    <definedName name="WALLAREA_TWIN_CAT_6A__RJ45__WAP_OUTLET__CEILING_MOUNTED__WAP_">#REF!</definedName>
    <definedName name="WALLAREA_Type_E_Scratched_Finish">#REF!</definedName>
    <definedName name="WALLAREA_Type_F_Smooth_finish">#REF!</definedName>
    <definedName name="WALLAREA_UL1___LED_Luminaire_in_Ground___2W__210lm__IP68">#REF!</definedName>
    <definedName name="WALLAREA_UL2___LED_Luminaire_in_Ground___4W__420lm__IP68">#REF!</definedName>
    <definedName name="WALLAREA_Unswitched_Fuse_Connection_Unit">#REF!</definedName>
    <definedName name="WALLAREA_UPS_BAT_CAB">#REF!</definedName>
    <definedName name="WALLAREA_UWW1">#REF!</definedName>
    <definedName name="WALLAREA_W01">#REF!</definedName>
    <definedName name="WALLAREA_Warming_kitchen">#REF!</definedName>
    <definedName name="WALLAREA_Wash_hangar_2">#REF!</definedName>
    <definedName name="WALLAREA_Watebar_outside_wall">#REF!</definedName>
    <definedName name="WALLAREA_water_bar">#REF!</definedName>
    <definedName name="WALLAREA_Water_Type_9ltr">#REF!</definedName>
    <definedName name="WALLAREA_WL_01_General_walls">#REF!</definedName>
    <definedName name="WALLAREA_WL_01_Upstand">#REF!</definedName>
    <definedName name="WALLAREA_WL_02_Columns_and_Corners">#REF!</definedName>
    <definedName name="WALLAREA_WL1___LED_Luminaire_beam_mounted___12W__246lm__IP66">#REF!</definedName>
    <definedName name="WALLAREA_Womens_toilet">#REF!</definedName>
    <definedName name="WALLAREA_Womens_toilet.F">#REF!</definedName>
    <definedName name="WALLAREA_WORKSHOP_GR_667">#REF!</definedName>
    <definedName name="WALLAREA_WW1">#REF!</definedName>
    <definedName name="Walllining.1Length">#REF!</definedName>
    <definedName name="Walllining.2Length">#REF!</definedName>
    <definedName name="Walllining.3Length">#REF!</definedName>
    <definedName name="Walllining.4Length">#REF!</definedName>
    <definedName name="Walllining.5Length">#REF!</definedName>
    <definedName name="Walllining.6Length">#REF!</definedName>
    <definedName name="Walllining.7Length">#REF!</definedName>
    <definedName name="Walllining.8Length">#REF!</definedName>
    <definedName name="Walllining.9Length">#REF!</definedName>
    <definedName name="Waqas" localSheetId="42">#REF!</definedName>
    <definedName name="Waqas" localSheetId="29">#REF!</definedName>
    <definedName name="Waqas" localSheetId="39">#REF!</definedName>
    <definedName name="Waqas" localSheetId="36">#REF!</definedName>
    <definedName name="Waqas" localSheetId="35">#REF!</definedName>
    <definedName name="Waqas" localSheetId="34">#REF!</definedName>
    <definedName name="Waqas" localSheetId="40">#REF!</definedName>
    <definedName name="Waqas" localSheetId="37">#REF!</definedName>
    <definedName name="Waqas" localSheetId="41">#REF!</definedName>
    <definedName name="Waqas" localSheetId="38">#REF!</definedName>
    <definedName name="Waqas" localSheetId="56">#REF!</definedName>
    <definedName name="Waqas" localSheetId="32">#REF!</definedName>
    <definedName name="Waqas" localSheetId="45">#REF!</definedName>
    <definedName name="Waqas">#REF!</definedName>
    <definedName name="WATER__INSTALLATIONS">#REF!</definedName>
    <definedName name="water2">#REF!</definedName>
    <definedName name="wb">#REF!</definedName>
    <definedName name="WB.24W" localSheetId="26">#REF!</definedName>
    <definedName name="WB.24W">#REF!</definedName>
    <definedName name="WB.BC" localSheetId="26">#REF!</definedName>
    <definedName name="WB.BC">#REF!</definedName>
    <definedName name="WB.BK" localSheetId="26">#REF!</definedName>
    <definedName name="WB.BK">#REF!</definedName>
    <definedName name="WB.PW" localSheetId="26">#REF!</definedName>
    <definedName name="WB.PW">#REF!</definedName>
    <definedName name="WB.SC" localSheetId="26">#REF!</definedName>
    <definedName name="WB.SC">#REF!</definedName>
    <definedName name="WC" localSheetId="42">#REF!</definedName>
    <definedName name="WC" localSheetId="29">#REF!</definedName>
    <definedName name="WC" localSheetId="39">#REF!</definedName>
    <definedName name="WC" localSheetId="36">#REF!</definedName>
    <definedName name="WC" localSheetId="35">#REF!</definedName>
    <definedName name="WC" localSheetId="34">#REF!</definedName>
    <definedName name="WC" localSheetId="40">#REF!</definedName>
    <definedName name="WC" localSheetId="37">#REF!</definedName>
    <definedName name="WC" localSheetId="41">#REF!</definedName>
    <definedName name="WC" localSheetId="38">#REF!</definedName>
    <definedName name="WC" localSheetId="56">#REF!</definedName>
    <definedName name="WC" localSheetId="32">#REF!</definedName>
    <definedName name="WC" localSheetId="45">#REF!</definedName>
    <definedName name="WC">#REF!</definedName>
    <definedName name="WC.C4006W" localSheetId="26">#REF!</definedName>
    <definedName name="WC.C4006W">#REF!</definedName>
    <definedName name="WC.C4030W" localSheetId="26">#REF!</definedName>
    <definedName name="WC.C4030W">#REF!</definedName>
    <definedName name="WC.CBK" localSheetId="26">#REF!</definedName>
    <definedName name="WC.CBK">#REF!</definedName>
    <definedName name="WC.FCW" localSheetId="26">#REF!</definedName>
    <definedName name="WC.FCW">#REF!</definedName>
    <definedName name="WC.INW" localSheetId="26">#REF!</definedName>
    <definedName name="WC.INW">#REF!</definedName>
    <definedName name="WC.PVC.DP" localSheetId="26">#REF!</definedName>
    <definedName name="WC.PVC.DP">#REF!</definedName>
    <definedName name="WC.SC" localSheetId="26">#REF!</definedName>
    <definedName name="WC.SC">#REF!</definedName>
    <definedName name="WC.SC13" localSheetId="26">#REF!</definedName>
    <definedName name="WC.SC13">#REF!</definedName>
    <definedName name="WC.T4" localSheetId="26">#REF!</definedName>
    <definedName name="WC.T4">#REF!</definedName>
    <definedName name="wcem">#REF!</definedName>
    <definedName name="WCement" localSheetId="42">'[44]MATERIALS - RATES '!#REF!</definedName>
    <definedName name="WCement" localSheetId="29">#REF!</definedName>
    <definedName name="WCement" localSheetId="39">'[44]MATERIALS - RATES '!#REF!</definedName>
    <definedName name="WCement" localSheetId="36">'[44]MATERIALS - RATES '!#REF!</definedName>
    <definedName name="WCement" localSheetId="35">'[44]MATERIALS - RATES '!#REF!</definedName>
    <definedName name="WCement" localSheetId="34">'[44]MATERIALS - RATES '!#REF!</definedName>
    <definedName name="WCement" localSheetId="40">'[44]MATERIALS - RATES '!#REF!</definedName>
    <definedName name="WCement" localSheetId="37">'[44]MATERIALS - RATES '!#REF!</definedName>
    <definedName name="WCement" localSheetId="41">'[44]MATERIALS - RATES '!#REF!</definedName>
    <definedName name="WCement" localSheetId="38">'[44]MATERIALS - RATES '!#REF!</definedName>
    <definedName name="WCement" localSheetId="56">#REF!</definedName>
    <definedName name="WCement" localSheetId="32">#REF!</definedName>
    <definedName name="WCement" localSheetId="45">'[44]MATERIALS - RATES '!#REF!</definedName>
    <definedName name="WCement">#REF!</definedName>
    <definedName name="WCement1" localSheetId="42">'[44]MATERIALS - RATES '!#REF!</definedName>
    <definedName name="WCement1" localSheetId="29">#REF!</definedName>
    <definedName name="WCement1" localSheetId="39">'[44]MATERIALS - RATES '!#REF!</definedName>
    <definedName name="WCement1" localSheetId="36">'[44]MATERIALS - RATES '!#REF!</definedName>
    <definedName name="WCement1" localSheetId="35">'[44]MATERIALS - RATES '!#REF!</definedName>
    <definedName name="WCement1" localSheetId="34">'[44]MATERIALS - RATES '!#REF!</definedName>
    <definedName name="WCement1" localSheetId="40">'[44]MATERIALS - RATES '!#REF!</definedName>
    <definedName name="WCement1" localSheetId="37">'[44]MATERIALS - RATES '!#REF!</definedName>
    <definedName name="WCement1" localSheetId="41">'[44]MATERIALS - RATES '!#REF!</definedName>
    <definedName name="WCement1" localSheetId="38">'[44]MATERIALS - RATES '!#REF!</definedName>
    <definedName name="WCement1" localSheetId="56">#REF!</definedName>
    <definedName name="WCement1" localSheetId="32">#REF!</definedName>
    <definedName name="WCement1" localSheetId="45">'[44]MATERIALS - RATES '!#REF!</definedName>
    <definedName name="WCement1">#REF!</definedName>
    <definedName name="wcharg">#REF!</definedName>
    <definedName name="WDMH">#REF!</definedName>
    <definedName name="wds">#REF!</definedName>
    <definedName name="WearingCourse">#REF!</definedName>
    <definedName name="wef">#REF!</definedName>
    <definedName name="WEIGHT">#REF!</definedName>
    <definedName name="WEIGHT_100_x_50mm_cable_tray_drop_from_roof_level__external_bend__Internal_bend">#REF!</definedName>
    <definedName name="WEIGHT_1000mm_high_blockwork">#REF!</definedName>
    <definedName name="WEIGHT_100A_TPN_Isolator">#REF!</definedName>
    <definedName name="WEIGHT_100d_Overflow_and_Drain_Pipe">#REF!</definedName>
    <definedName name="WEIGHT_100x50mm_EEP_Covered_cable_tray">#REF!</definedName>
    <definedName name="WEIGHT_100x50mm_horizontal_bend">#REF!</definedName>
    <definedName name="WEIGHT_100x50mm_Tee">#REF!</definedName>
    <definedName name="WEIGHT_101.10_Solid_floors____mm_thick">#REF!</definedName>
    <definedName name="WEIGHT_101.25_Steps____mm_deep_treads____mm_high_risers">#REF!</definedName>
    <definedName name="WEIGHT_102.10_Solid_Slabs___200mm_thick_____m_high_with_formwork">#REF!</definedName>
    <definedName name="WEIGHT_102.11_Hollow_core__Slabs___265mm_thick_____m_high_with_formwork___Copy">#REF!</definedName>
    <definedName name="WEIGHT_103.16_Concrete_Parapet_walls___200mm_wide___1_600mm_high">#REF!</definedName>
    <definedName name="WEIGHT_103.17_Concrete_Parapet_walls___200mm_wide___600mm_high">#REF!</definedName>
    <definedName name="WEIGHT_103.18_Concrete_Parapet_walls___200mm_wide___500mm_high">#REF!</definedName>
    <definedName name="WEIGHT_103.19_Concrete_Parapet_walls___200mm_wide___450mm_high">#REF!</definedName>
    <definedName name="WEIGHT_103.50_2200_x_1200mm_Aluminium_window__WN_02_">#REF!</definedName>
    <definedName name="WEIGHT_103.50_4000_x_1000mm_Aluminium_window__WN_05_">#REF!</definedName>
    <definedName name="WEIGHT_103.50_4000_x_800mm_aluminium_window__WN_06_">#REF!</definedName>
    <definedName name="WEIGHT_103.60_850_x_300mm_aluminium_louvre">#REF!</definedName>
    <definedName name="WEIGHT_105.40_1000_x_2000mm_Solid_Timber_Door__WD_01_">#REF!</definedName>
    <definedName name="WEIGHT_105.40_1000_x_2200mm_Galvanised_Steel_Door__MD_03_">#REF!</definedName>
    <definedName name="WEIGHT_105.40_1000_x_2200mm_Galvanised_Steel_with_core_filled_Door__MD_01_">#REF!</definedName>
    <definedName name="WEIGHT_105.40_1000_x_2200mm_Solid_Timber_Door__WD_01___WIDER_">#REF!</definedName>
    <definedName name="WEIGHT_105.40_1100_x_2200mm_Galvanised_steel_with_Fire_insulation_core__MD_03_">#REF!</definedName>
    <definedName name="WEIGHT_105.40_1400_x_2200mm_Galvanised_steel_2_unequal_leaf__MD_04_">#REF!</definedName>
    <definedName name="WEIGHT_105.40_1400_x_2200mm_Galvanised_Steel_Door__MD_04_">#REF!</definedName>
    <definedName name="WEIGHT_105.40_2000_x_3000mm_Solid_Timber_Door__WD_02_">#REF!</definedName>
    <definedName name="WEIGHT_105.40_2100_x_2200mm_Galvanised_Steel_door__MD_04_">#REF!</definedName>
    <definedName name="WEIGHT_105.40_2100_x_2200mm_Galvanised_steel_door_with_steel_frame">#REF!</definedName>
    <definedName name="WEIGHT_105.40_800_x_2200mm_Galvanised_steel_with_fire_insulation_core__MD_03_">#REF!</definedName>
    <definedName name="WEIGHT_1100mm_High_x_250mm_Thick_wall">#REF!</definedName>
    <definedName name="WEIGHT_110d_Rain_water_pipe_at_under_ground">#REF!</definedName>
    <definedName name="WEIGHT_110d_Rain_Water_Pipe_Below_Slab">#REF!</definedName>
    <definedName name="WEIGHT_110d_Rain_Water_Pipe_drop_to_Low_Level__6500mm_">#REF!</definedName>
    <definedName name="WEIGHT_110d_Rain_Water_Pipe_From_Above___Below_Slab__3650mm_">#REF!</definedName>
    <definedName name="WEIGHT_110d_Rain_Water_Pipe_From_Above___Below_Slab__6520mm_">#REF!</definedName>
    <definedName name="WEIGHT_110d_Soil_Pipe_Below_Slab">#REF!</definedName>
    <definedName name="WEIGHT_110d_Waste_Pipe__Below_Slab">#REF!</definedName>
    <definedName name="WEIGHT_110d_Waste_Pipe_From_Above__Below_Slab__3650mm_">#REF!</definedName>
    <definedName name="WEIGHT_110d_Waste_Pipe_High_Level">#REF!</definedName>
    <definedName name="WEIGHT_110d_Waste_Pipe_Provision_for_Multimedia_Sand_Filter_Back_Wash">#REF!</definedName>
    <definedName name="WEIGHT_1200_x_600_Fresh_Air_Louvre_with_Sand_trap__PACU01____Roof_level">#REF!</definedName>
    <definedName name="WEIGHT_1200_x_600_Fresh_Air_Louvre_with_Sand_trap__PACU02___Roof_level">#REF!</definedName>
    <definedName name="WEIGHT_13A_Double_switched_socket_outlet">#REF!</definedName>
    <definedName name="WEIGHT_13A_Single_switched_socket_outlet">#REF!</definedName>
    <definedName name="WEIGHT_13A_Single_switched_socket_outlet__weather_proof_">#REF!</definedName>
    <definedName name="WEIGHT_1440d_Potable_Polyethylene_Water_Tank">#REF!</definedName>
    <definedName name="WEIGHT_150_to_100mm_reducer">#REF!</definedName>
    <definedName name="WEIGHT_150x50mm_EEP_Covered_cable_tray">#REF!</definedName>
    <definedName name="WEIGHT_150x50mm_Tee">#REF!</definedName>
    <definedName name="WEIGHT_15mm_H_pie">#REF!</definedName>
    <definedName name="WEIGHT_15mm_pipe">#REF!</definedName>
    <definedName name="WEIGHT_160d__Waste_Pipe_Below_Slab">#REF!</definedName>
    <definedName name="WEIGHT_160d_Rain_Water_Pipe_Under_Ground">#REF!</definedName>
    <definedName name="WEIGHT_160d_Soil_Pipe_Below_Slab">#REF!</definedName>
    <definedName name="WEIGHT_160d_Soil_Pipe_Under_Ground">#REF!</definedName>
    <definedName name="WEIGHT_160d_Waste_Pipe_Below_Slab">#REF!</definedName>
    <definedName name="WEIGHT_2_layers_x_200mm_diam_pipe_sleeves">#REF!</definedName>
    <definedName name="WEIGHT_20_diameter__CFP">#REF!</definedName>
    <definedName name="WEIGHT_200mm_Toe_wall">#REF!</definedName>
    <definedName name="WEIGHT_200mm_Toe_wall__around_ramp_">#REF!</definedName>
    <definedName name="WEIGHT_20A__SP_Isolater_for_AC">#REF!</definedName>
    <definedName name="WEIGHT_20A_Double_pole_switched_with_Neon_indicator">#REF!</definedName>
    <definedName name="WEIGHT_20A_TPN_Isolator">#REF!</definedName>
    <definedName name="WEIGHT_20d_Boosted_Cold_Water__Low_Level">#REF!</definedName>
    <definedName name="WEIGHT_20d_Tank_Filling_Line_From_Below__3850mm_">#REF!</definedName>
    <definedName name="WEIGHT_20d_Tank_Filling_Line_Low_Level">#REF!</definedName>
    <definedName name="WEIGHT_20mm_H_pipe">#REF!</definedName>
    <definedName name="WEIGHT_225_to_100mm_reducer">#REF!</definedName>
    <definedName name="WEIGHT_225_to_150mm_reducer">#REF!</definedName>
    <definedName name="WEIGHT_225x50mm_Cable_Tray">#REF!</definedName>
    <definedName name="WEIGHT_225x50mm_Tee">#REF!</definedName>
    <definedName name="WEIGHT_25_diameter_CFP">#REF!</definedName>
    <definedName name="WEIGHT_250mm_Thick_slab___pump">#REF!</definedName>
    <definedName name="WEIGHT_25mm_Pipe">#REF!</definedName>
    <definedName name="WEIGHT_25x3mm_Copper_Tape">#REF!</definedName>
    <definedName name="WEIGHT_300_to_100mm_reducer">#REF!</definedName>
    <definedName name="WEIGHT_300_to_225mm_reducer">#REF!</definedName>
    <definedName name="WEIGHT_300_x_300mm_electrical_cut_out">#REF!</definedName>
    <definedName name="WEIGHT_300mm_Thick_surface_bed___section_3">#REF!</definedName>
    <definedName name="WEIGHT_300x50mm_Cable_Tray">#REF!</definedName>
    <definedName name="WEIGHT_300x50mm_horizontal_bend">#REF!</definedName>
    <definedName name="WEIGHT_300x50mm_Tee">#REF!</definedName>
    <definedName name="WEIGHT_32A_TPN_Isolator">#REF!</definedName>
    <definedName name="WEIGHT_32d_Condensate_Drain_Pipe_Below_Slab">#REF!</definedName>
    <definedName name="WEIGHT_32d_Condensate_Drain_Pipe_High_level">#REF!</definedName>
    <definedName name="WEIGHT_32mm_IV">#REF!</definedName>
    <definedName name="WEIGHT_40d_Boosted_Cold_Water_Supply">#REF!</definedName>
    <definedName name="WEIGHT_40d_boosted_Cold_wAter_supply_To_Below">#REF!</definedName>
    <definedName name="WEIGHT_40d_Condensate_Drain_Pipe_To_Below__350mm_">#REF!</definedName>
    <definedName name="WEIGHT_40d_Gravty_Bypass_Line">#REF!</definedName>
    <definedName name="WEIGHT_40d_Waste_Pipe_Below_Slab">#REF!</definedName>
    <definedName name="WEIGHT_50d_Vent_Pipe__3850mm_">#REF!</definedName>
    <definedName name="WEIGHT_50d_Vent_Pipe_High_Level">#REF!</definedName>
    <definedName name="WEIGHT_50d_Vent_Pipe_To_Above__3300mm_">#REF!</definedName>
    <definedName name="WEIGHT_50d_Waste_Pipe_Below_Slab">#REF!</definedName>
    <definedName name="WEIGHT_55_LBS___Gas_Cylinder">#REF!</definedName>
    <definedName name="WEIGHT_700mm_High_Blockwork">#REF!</definedName>
    <definedName name="WEIGHT_75_Manhole_Vent_Pipe_To_Above___4250mm_">#REF!</definedName>
    <definedName name="WEIGHT_75_Vent_Pipe_To_Above__3300mm_">#REF!</definedName>
    <definedName name="WEIGHT_75_X_75mm_boxing_in__section_3_">#REF!</definedName>
    <definedName name="WEIGHT_75d_Manhole_Vent_Pipe_Below_Slab">#REF!</definedName>
    <definedName name="WEIGHT_75d_Manhole_Vent_Pipe_Below_Slab_To_Above__3850mm_">#REF!</definedName>
    <definedName name="WEIGHT_75d_Manhole_Vent_Pipe_Under_Ground">#REF!</definedName>
    <definedName name="WEIGHT_75d_Vent_Pipe">#REF!</definedName>
    <definedName name="WEIGHT_75d_Vent_Pipe_Below_Slab">#REF!</definedName>
    <definedName name="WEIGHT_77_LBS___Gas_Cylinder">#REF!</definedName>
    <definedName name="WEIGHT_800w_x_1200d_electrical_cable_trench">#REF!</definedName>
    <definedName name="WEIGHT_80d_Over_Flow__Drain_Pipe_Connect_to_FD5">#REF!</definedName>
    <definedName name="WEIGHT_80d_Waste_Pipe_Below_Slab">#REF!</definedName>
    <definedName name="WEIGHT_80mm_Pipe">#REF!</definedName>
    <definedName name="WEIGHT_8kvA_UPS_with_60min_battery_back_up">#REF!</definedName>
    <definedName name="WEIGHT_900_x_50mm_EEP_Cable_tray_power">#REF!</definedName>
    <definedName name="WEIGHT_900_x_50mm_Horizontal_bend">#REF!</definedName>
    <definedName name="WEIGHT_ACCESS_CONTROL_PANEL__ACS_">#REF!</definedName>
    <definedName name="WEIGHT_Access_for_Cleanout">#REF!</definedName>
    <definedName name="WEIGHT_ACCU_01__VIDU01_">#REF!</definedName>
    <definedName name="WEIGHT_Acrylic_Emulsion_Paint___Dry_Areas">#REF!</definedName>
    <definedName name="WEIGHT_ADDRESSABLE_COMBINATION_OF_RATE_OF_RISE_FIXED_TEMPERATURE_DETECTOR__CEILING_MOUNTED___R_F____">#REF!</definedName>
    <definedName name="WEIGHT_ADDRESSABLE_MULTI_DETECTOR__HEAT___SMOKE_DETECTOR____S___R_">#REF!</definedName>
    <definedName name="WEIGHT_ADDRESSABLE_PHOTOELECTRIC_SMOKE_DETECTOR__CEILING_MOUNTED____SP_">#REF!</definedName>
    <definedName name="WEIGHT_ADDRESSABLE_SMOKE_DETECTOR_AT_CEILING_VOID___S_CV__">#REF!</definedName>
    <definedName name="WEIGHT_ADDRESSABLE_SMOKE_DETECTOR_WITH_SOUNDER_BUILT_IN___SSB_">#REF!</definedName>
    <definedName name="WEIGHT_Air_Terminal">#REF!</definedName>
    <definedName name="WEIGHT_AM_501">#REF!</definedName>
    <definedName name="WEIGHT_AUDIO_WALL_PANEL_LOCAL_INPUT_">#REF!</definedName>
    <definedName name="WEIGHT_AZAN_SATELLITE_DISH">#REF!</definedName>
    <definedName name="WEIGHT_BATH_ACCESSORY___Electric_Hand_Dryer___xlerator_xl_TR3">#REF!</definedName>
    <definedName name="WEIGHT_Cabinet">#REF!</definedName>
    <definedName name="WEIGHT_CAN_211">#REF!</definedName>
    <definedName name="WEIGHT_CBP__01">#REF!</definedName>
    <definedName name="WEIGHT_CBP__02">#REF!</definedName>
    <definedName name="WEIGHT_CBP__05">#REF!</definedName>
    <definedName name="WEIGHT_CEILING_MOUNTED_SPEAKER_CH01">#REF!</definedName>
    <definedName name="WEIGHT_Ceiling_Suspension_Depth_1030mm">#REF!</definedName>
    <definedName name="WEIGHT_Ceiling_Suspension_Depth_1030mm_PH">#REF!</definedName>
    <definedName name="WEIGHT_Ceiling_Suspension_Depth_1130mm">#REF!</definedName>
    <definedName name="WEIGHT_Ceiling_Suspension_Depth_130mm">#REF!</definedName>
    <definedName name="WEIGHT_Ceiling_Suspension_Depth_2360mm">#REF!</definedName>
    <definedName name="WEIGHT_Ceiling_Suspension_Depth_2660mm">#REF!</definedName>
    <definedName name="WEIGHT_Ceiling_Suspension_Depth_660mm">#REF!</definedName>
    <definedName name="WEIGHT_Ceiling_Suspension_Depth_730mm">#REF!</definedName>
    <definedName name="WEIGHT_Ceiling_Suspension_Depth_760mm">#REF!</definedName>
    <definedName name="WEIGHT_Ceiling_Suspension_Depth_770mm">#REF!</definedName>
    <definedName name="WEIGHT_CH1___Chandelier_light">#REF!</definedName>
    <definedName name="WEIGHT_CL_01_Gypsum_Plaster_Board_Ceiling_1030mm_Suspension_5000mm_high___Copy">#REF!</definedName>
    <definedName name="WEIGHT_CL_01_Gypsum_Plaster_Board_Ceiling_1130mm_Suspension_6900mm_high">#REF!</definedName>
    <definedName name="WEIGHT_CL_01_Gypsum_Plaster_Board_Ceiling_130mm_Suspension_7900mm_high">#REF!</definedName>
    <definedName name="WEIGHT_CL_01_Gypsum_Plaster_Board_Ceiling_2360mm_Suspension_5300mm_high">#REF!</definedName>
    <definedName name="WEIGHT_CL_01_Gypsum_Plaster_Board_Ceiling_2660mm_Suspension_5000mm_high">#REF!</definedName>
    <definedName name="WEIGHT_CL_01_Gypsum_Plaster_Board_Ceiling_660mm_Suspension__2500mm_high">#REF!</definedName>
    <definedName name="WEIGHT_CL_01_Gypsum_Plaster_Board_Ceiling_730mm_Suspension_5300mm_high">#REF!</definedName>
    <definedName name="WEIGHT_CL_01_Gypsum_Plaster_Board_Ceiling_760mm_Suspension__2400mm_high">#REF!</definedName>
    <definedName name="WEIGHT_CL_01_Gypsum_Plaster_Board_Ceiling_770mm_Suspension_5230mm_high">#REF!</definedName>
    <definedName name="WEIGHT_CL_02_Gypsum_Water_Resistant_Ceiling_760mm_Suspension__2400mm_high">#REF!</definedName>
    <definedName name="WEIGHT_CL1___Flexible_Strrip_5m_LED_Luminaire__14.4W__1260lm__IP20">#REF!</definedName>
    <definedName name="WEIGHT_CO2_6KG">#REF!</definedName>
    <definedName name="WEIGHT_Copper_Silver_Ionization_Sysytem">#REF!</definedName>
    <definedName name="WEIGHT_CP01.1_Count">#REF!</definedName>
    <definedName name="WEIGHT_CP01.1_Custom_Carpet_Tile">#REF!</definedName>
    <definedName name="WEIGHT_CP01.2_Custom__Carpet_Tile">#REF!</definedName>
    <definedName name="WEIGHT_CPO1.2_Count">#REF!</definedName>
    <definedName name="WEIGHT_CR_EM_DC_BG__ACD01_">#REF!</definedName>
    <definedName name="WEIGHT_Curtains">#REF!</definedName>
    <definedName name="WEIGHT_DB__Board">#REF!</definedName>
    <definedName name="WEIGHT_DC___Down_Conductor_Tape">#REF!</definedName>
    <definedName name="WEIGHT_DC_DC__ACD04_">#REF!</definedName>
    <definedName name="WEIGHT_DCP_4.5KG">#REF!</definedName>
    <definedName name="WEIGHT_Delayed_Action_Float_valve">#REF!</definedName>
    <definedName name="WEIGHT_DIGITAL_AUDIO_MIXER_WITH_EQUALIZER_AT_PRAYER_HALL">#REF!</definedName>
    <definedName name="WEIGHT_DL1___Recessed_Flood_light_LED_Luminaire__18W__1890lm">#REF!</definedName>
    <definedName name="WEIGHT_Domestic_Water_Pump_set">#REF!</definedName>
    <definedName name="WEIGHT_DOOR_LIGHT__DL_">#REF!</definedName>
    <definedName name="WEIGHT_dotted_line__circuit_line__">#REF!</definedName>
    <definedName name="WEIGHT_DUAL_INPUT_MODULE__AIM2_">#REF!</definedName>
    <definedName name="WEIGHT_DW08">#REF!</definedName>
    <definedName name="WEIGHT_DW10">#REF!</definedName>
    <definedName name="WEIGHT_E1___Suspended__Surface_mounted_LED_Emergency_Luminaire__8.2W__IP65_with_90min_battery">#REF!</definedName>
    <definedName name="WEIGHT_E2___Recessed_ceilig_mounted_LED_emergency_luminaire__2_x_3w__IP20___With_self_contained_battery_for_90min_">#REF!</definedName>
    <definedName name="WEIGHT_EAD_250Diameter___level_00__HRV01_">#REF!</definedName>
    <definedName name="WEIGHT_EAD_250Diameter___level_00__HRV02_">#REF!</definedName>
    <definedName name="WEIGHT_EAD_350x300___level_00__HRV01_">#REF!</definedName>
    <definedName name="WEIGHT_Earth_Cable">#REF!</definedName>
    <definedName name="WEIGHT_EB_IT_AC___Earth_bar_for_Telecoms__AC_">#REF!</definedName>
    <definedName name="WEIGHT_EB_IT_DC___Earth_bar_for_Telecoms__DC_">#REF!</definedName>
    <definedName name="WEIGHT_EB_LV___Earth_bar_for_low_voltage">#REF!</definedName>
    <definedName name="WEIGHT_EMERGENCY_PULL_CORD__EP_">#REF!</definedName>
    <definedName name="WEIGHT_EP_IT_AC___Earth_pit_for_Telecoms__AC_">#REF!</definedName>
    <definedName name="WEIGHT_EP_IT_DC___Earth_pit_for_Telecoms__DC_">#REF!</definedName>
    <definedName name="WEIGHT_EP_LP___Earth_pit_for_lightning_protection">#REF!</definedName>
    <definedName name="WEIGHT_EP_LV___Earth_pit_for_low_voltage">#REF!</definedName>
    <definedName name="WEIGHT_Epoxy_Flooring___Light_Duty">#REF!</definedName>
    <definedName name="WEIGHT_Epoxy_modeled_Base_Skirting">#REF!</definedName>
    <definedName name="WEIGHT_EWC_321">#REF!</definedName>
    <definedName name="WEIGHT_EWC_401___2m_high">#REF!</definedName>
    <definedName name="WEIGHT_EWC_401___7.45m_high">#REF!</definedName>
    <definedName name="WEIGHT_EWC_401___9.55m_high">#REF!</definedName>
    <definedName name="WEIGHT_EWC_401___minaret_15.9m_high">#REF!</definedName>
    <definedName name="WEIGHT_EWL_201">#REF!</definedName>
    <definedName name="WEIGHT_EWL_211___5m_high">#REF!</definedName>
    <definedName name="WEIGHT_EWL_211_horizontal">#REF!</definedName>
    <definedName name="WEIGHT_EWL_211_Vertical">#REF!</definedName>
    <definedName name="WEIGHT_EX2___Suspended__wall_maounted___recessed_Emergency_LED_Exit_light___3.7W__IP41D__indicates_double_sided_exit_light_with_self_contained_90min_battery_">#REF!</definedName>
    <definedName name="WEIGHT_Extra_Over_on_Ceilings">#REF!</definedName>
    <definedName name="WEIGHT_FA_500x350___Roof_level__PACU01_">#REF!</definedName>
    <definedName name="WEIGHT_FA_500x350___Roof_level__PACU02_">#REF!</definedName>
    <definedName name="WEIGHT_FAULT_SOLATOR_MODULE__IM_">#REF!</definedName>
    <definedName name="WEIGHT_FIRE_ALARM_CONTROL_PANEL__FACP_">#REF!</definedName>
    <definedName name="WEIGHT_Fire_Blanket">#REF!</definedName>
    <definedName name="WEIGHT_FIXED_BOX_TYPE_CAMERA___WALL_MOUNTED__WEATHER_PROOF__WITH_RECOGNITION___W_P">#REF!</definedName>
    <definedName name="WEIGHT_FIXED_DOME_CAMERA___WALL_MOUNTED_DOME_TYPE_WITH_SINGLE_RJ45_CAT6A_OUTLET_WITH_IDENTIFICATION______">#REF!</definedName>
    <definedName name="WEIGHT_FIXED_DOME_CAMERA___WALL_MOUNTED_DOME_TYPE_WITH_SINGLE_RJ45_CAT6A_OUTLET_WITH_RECOGNITION______">#REF!</definedName>
    <definedName name="WEIGHT_GED_300x350___Roof_level__HRV_01_">#REF!</definedName>
    <definedName name="WEIGHT_GED_300x350___Roof_level__HRV_01__F_B">#REF!</definedName>
    <definedName name="WEIGHT_GED_Extract_Air_Duct_with_Goose_neck_and_bird_insect_wiremesh_screen__300x_350____Roof_level">#REF!</definedName>
    <definedName name="WEIGHT_Gully_Trap">#REF!</definedName>
    <definedName name="WEIGHT_HORN_SPEAKER_FOR_MOSQUE_ONLY">#REF!</definedName>
    <definedName name="WEIGHT_ICT_SECURITY___ELV_RACK__SR1._">#REF!</definedName>
    <definedName name="WEIGHT_IWS_201_lining">#REF!</definedName>
    <definedName name="WEIGHT_L1__Linear_LED_Fitting__36W___3900lm__IP66">#REF!</definedName>
    <definedName name="WEIGHT_L2___Liner_LED_Fitting__52W__6100_lm__IP66">#REF!</definedName>
    <definedName name="WEIGHT_L5___Recessed_LED_Downlight__19W1800lm__IP55">#REF!</definedName>
    <definedName name="WEIGHT_L7___Surface_mounted_Luminaire__19W__2566_lm__IP44">#REF!</definedName>
    <definedName name="WEIGHT_LIght_switch_one_way">#REF!</definedName>
    <definedName name="WEIGHT_Light_switch_one_way__weather_proof_">#REF!</definedName>
    <definedName name="WEIGHT_Light_switch_two_way">#REF!</definedName>
    <definedName name="WEIGHT_Line_connecting_lights">#REF!</definedName>
    <definedName name="WEIGHT_MANUAL_PULL_STATION__F_">#REF!</definedName>
    <definedName name="WEIGHT_MD__PACU01___Roof_level">#REF!</definedName>
    <definedName name="WEIGHT_MD__PACU02___Roof_level">#REF!</definedName>
    <definedName name="WEIGHT_MD05">#REF!</definedName>
    <definedName name="WEIGHT_MICROPHONE_WITH_BOOM_STAND">#REF!</definedName>
    <definedName name="WEIGHT_minaret">#REF!</definedName>
    <definedName name="WEIGHT_Minaret_slab">#REF!</definedName>
    <definedName name="WEIGHT_MQ___C1_in_MQ_F6">#REF!</definedName>
    <definedName name="WEIGHT_MQ___C2_in_MQ_F3">#REF!</definedName>
    <definedName name="WEIGHT_MQ___C2_in_MQ_F4">#REF!</definedName>
    <definedName name="WEIGHT_MQ___C2_in_MQ_F5">#REF!</definedName>
    <definedName name="WEIGHT_MQ___C2_in_MQ_F8">#REF!</definedName>
    <definedName name="WEIGHT_MQ___C2_in_MQ_F9">#REF!</definedName>
    <definedName name="WEIGHT_MQ___C2A_in_MQ_F2">#REF!</definedName>
    <definedName name="WEIGHT_MQ___C2A_in_MQ_F3">#REF!</definedName>
    <definedName name="WEIGHT_MQ___C2A_in_MQ_F4">#REF!</definedName>
    <definedName name="WEIGHT_MQ___C2A_in_MQ_F5">#REF!</definedName>
    <definedName name="WEIGHT_MQ___C3_in_MQ_F2">#REF!</definedName>
    <definedName name="WEIGHT_MQ___C3_in_MQ_F7">#REF!</definedName>
    <definedName name="WEIGHT_MQ___C4_in_MQ_F2">#REF!</definedName>
    <definedName name="WEIGHT_MQ___C4_in_MQ_F3">#REF!</definedName>
    <definedName name="WEIGHT_MQ___C4_in_MQ_F4">#REF!</definedName>
    <definedName name="WEIGHT_MQ___C4_in_MQ_F8">#REF!</definedName>
    <definedName name="WEIGHT_MQ___C5_in_MQ_F1">#REF!</definedName>
    <definedName name="WEIGHT_MQ___C6_in_MQ_F8">#REF!</definedName>
    <definedName name="WEIGHT_MQ___F1">#REF!</definedName>
    <definedName name="WEIGHT_MQ___F2">#REF!</definedName>
    <definedName name="WEIGHT_MQ___F3">#REF!</definedName>
    <definedName name="WEIGHT_MQ___F4">#REF!</definedName>
    <definedName name="WEIGHT_MQ___F5">#REF!</definedName>
    <definedName name="WEIGHT_MQ___F6">#REF!</definedName>
    <definedName name="WEIGHT_MQ___F7">#REF!</definedName>
    <definedName name="WEIGHT_MQ___F8">#REF!</definedName>
    <definedName name="WEIGHT_MQ___F9">#REF!</definedName>
    <definedName name="WEIGHT_MQ___FB1">#REF!</definedName>
    <definedName name="WEIGHT_MQ___FB2">#REF!</definedName>
    <definedName name="WEIGHT_MQ___FB3">#REF!</definedName>
    <definedName name="WEIGHT_MQ___FB4">#REF!</definedName>
    <definedName name="WEIGHT_MQ___GB1">#REF!</definedName>
    <definedName name="WEIGHT_MQ___GB2">#REF!</definedName>
    <definedName name="WEIGHT_MQ___GB3">#REF!</definedName>
    <definedName name="WEIGHT_MQ___RB1">#REF!</definedName>
    <definedName name="WEIGHT_MQ___RB1A">#REF!</definedName>
    <definedName name="WEIGHT_MQ___RB2">#REF!</definedName>
    <definedName name="WEIGHT_MQ___RB2A">#REF!</definedName>
    <definedName name="WEIGHT_MQ___RB3">#REF!</definedName>
    <definedName name="WEIGHT_MQ___RB4">#REF!</definedName>
    <definedName name="WEIGHT_MQ___RB5">#REF!</definedName>
    <definedName name="WEIGHT_MQ___RB6">#REF!</definedName>
    <definedName name="WEIGHT_MQ___URB1">#REF!</definedName>
    <definedName name="WEIGHT_MQ___URB2">#REF!</definedName>
    <definedName name="WEIGHT_MQ___WT1_in_F8">#REF!</definedName>
    <definedName name="WEIGHT_MQ___WT2_in_F8">#REF!</definedName>
    <definedName name="WEIGHT_MQ__URB3">#REF!</definedName>
    <definedName name="WEIGHT_MW_02____NFR___columns">#REF!</definedName>
    <definedName name="WEIGHT_MW01___1">#REF!</definedName>
    <definedName name="WEIGHT_MW01___NFR">#REF!</definedName>
    <definedName name="WEIGHT_MW01___NFR_enclosure_walls">#REF!</definedName>
    <definedName name="WEIGHT_MW02___1">#REF!</definedName>
    <definedName name="WEIGHT_MW02___2">#REF!</definedName>
    <definedName name="WEIGHT_MW02___NFR">#REF!</definedName>
    <definedName name="WEIGHT_MW03___1">#REF!</definedName>
    <definedName name="WEIGHT_MW03___2">#REF!</definedName>
    <definedName name="WEIGHT_MW03___NFR">#REF!</definedName>
    <definedName name="WEIGHT_MW03___NFR_int">#REF!</definedName>
    <definedName name="WEIGHT_ODU_1__FCU01_">#REF!</definedName>
    <definedName name="WEIGHT_ODU_2__FCU02_">#REF!</definedName>
    <definedName name="WEIGHT_ODU_3__FCU03_">#REF!</definedName>
    <definedName name="WEIGHT_ODU_4___FCU04_">#REF!</definedName>
    <definedName name="WEIGHT_ODU_5___FCU05_">#REF!</definedName>
    <definedName name="WEIGHT_ODU_6___FCU06_">#REF!</definedName>
    <definedName name="WEIGHT_OUTPUT_MODULE__AOM_">#REF!</definedName>
    <definedName name="WEIGHT_OVERALL_PH_CEILING_CL_01_Gypsum_Plaster_Board_Ceiling_5000mm_high">#REF!</definedName>
    <definedName name="WEIGHT_Overflow_pipe">#REF!</definedName>
    <definedName name="WEIGHT_PD___Presence_Detector">#REF!</definedName>
    <definedName name="WEIGHT_Pipe">#REF!</definedName>
    <definedName name="WEIGHT_Pipe_20mm">#REF!</definedName>
    <definedName name="WEIGHT_Pipe_40mm">#REF!</definedName>
    <definedName name="WEIGHT_Pressure_Vessel">#REF!</definedName>
    <definedName name="WEIGHT_PT_01___2500mm_high">#REF!</definedName>
    <definedName name="WEIGHT_PT_01___3200mm_high">#REF!</definedName>
    <definedName name="WEIGHT_PT_05___1.3m_high">#REF!</definedName>
    <definedName name="WEIGHT_PT_05___5.3m_high">#REF!</definedName>
    <definedName name="WEIGHT_PT_05___7.09m_high">#REF!</definedName>
    <definedName name="WEIGHT_PT_06____7.9m_high">#REF!</definedName>
    <definedName name="WEIGHT_PT_06___5.3m_high">#REF!</definedName>
    <definedName name="WEIGHT_Pump_walls_600mm_high">#REF!</definedName>
    <definedName name="WEIGHT_RAD_1400x550___level_00__PACU02_">#REF!</definedName>
    <definedName name="WEIGHT_RAD_1400x550___Roof_level__PACU02_">#REF!</definedName>
    <definedName name="WEIGHT_RAD_250x150___level_00__FCU05_">#REF!</definedName>
    <definedName name="WEIGHT_RAD_400x200___level_00__FCU02_">#REF!</definedName>
    <definedName name="WEIGHT_RAD_400x250___level_00__FCU06_">#REF!</definedName>
    <definedName name="WEIGHT_RAD_550x300___level_00__FCU01_">#REF!</definedName>
    <definedName name="WEIGHT_RAD_850x500___Roof_level__PACU01_">#REF!</definedName>
    <definedName name="WEIGHT_RAD_ATT__Sound_Attenuator__PACU01_">#REF!</definedName>
    <definedName name="WEIGHT_Rain_Water_Pipes">#REF!</definedName>
    <definedName name="WEIGHT_REPEATER_PANEL__RR_">#REF!</definedName>
    <definedName name="WEIGHT_RESET_BUTTON__R_">#REF!</definedName>
    <definedName name="WEIGHT_RFS_121">#REF!</definedName>
    <definedName name="WEIGHT_RFS_122">#REF!</definedName>
    <definedName name="WEIGHT_Riser">#REF!</definedName>
    <definedName name="WEIGHT_Roof_110d_Rain_Water_Pipe_Drop_to_Low_Level">#REF!</definedName>
    <definedName name="WEIGHT_Roof_110d_Rain_Water_Pipe_Drop_to_Low_Level__3850mm_">#REF!</definedName>
    <definedName name="WEIGHT_Roof_110d_Rain_Water_Pipe_To_Below__3500mm_">#REF!</definedName>
    <definedName name="WEIGHT_Roof_110d_Rain_Water_Pipe_To_Below__6500mm_">#REF!</definedName>
    <definedName name="WEIGHT_Roof_75d_From_Below_to_High_Level__3850mm_">#REF!</definedName>
    <definedName name="WEIGHT_Roof_75d_Vent_Pipe_From_Below">#REF!</definedName>
    <definedName name="WEIGHT_Roof_Drain">#REF!</definedName>
    <definedName name="WEIGHT_SAD_1050x450___level_00__PACU02_">#REF!</definedName>
    <definedName name="WEIGHT_SAD_1100x300___level_00__PACU02_">#REF!</definedName>
    <definedName name="WEIGHT_SAD_1200x300___level_00__PACU02_">#REF!</definedName>
    <definedName name="WEIGHT_SAD_1400x500___level_00__PACU02_">#REF!</definedName>
    <definedName name="WEIGHT_SAD_1400x550___Roof_level__PACU02_">#REF!</definedName>
    <definedName name="WEIGHT_SAD_200x150___level_00__FCU05_">#REF!</definedName>
    <definedName name="WEIGHT_SAD_200x150___level_00__VIDU01_">#REF!</definedName>
    <definedName name="WEIGHT_SAD_200x150___level_00__VIDU02_">#REF!</definedName>
    <definedName name="WEIGHT_SAD_250x200___level_00__PACU02_">#REF!</definedName>
    <definedName name="WEIGHT_SAD_250x200___level_00__VIDU01_">#REF!</definedName>
    <definedName name="WEIGHT_SAD_250x200___level_00__VIDU02_">#REF!</definedName>
    <definedName name="WEIGHT_SAD_300x250___level_00__PACU02_">#REF!</definedName>
    <definedName name="WEIGHT_SAD_350x200___level_00__VIDU02_">#REF!</definedName>
    <definedName name="WEIGHT_SAD_400x200___level_00__FCU02_">#REF!</definedName>
    <definedName name="WEIGHT_SAD_400x250___level_00__FCU06_">#REF!</definedName>
    <definedName name="WEIGHT_SAD_500x250___level_00__PACU02_">#REF!</definedName>
    <definedName name="WEIGHT_SAD_500x400___level_00__PACU02_">#REF!</definedName>
    <definedName name="WEIGHT_SAD_550x300___level_00__FCU01_">#REF!</definedName>
    <definedName name="WEIGHT_SAD_600x250___level_00__PACU02_">#REF!</definedName>
    <definedName name="WEIGHT_SAD_600x300___level_00__PACU02_">#REF!</definedName>
    <definedName name="WEIGHT_SAD_600x400___level_00__PACU02_">#REF!</definedName>
    <definedName name="WEIGHT_SAD_650x450___level_00__PACU02_">#REF!</definedName>
    <definedName name="WEIGHT_SAD_850x500___Roof_level__PACU01_">#REF!</definedName>
    <definedName name="WEIGHT_SAD_850x500___Roof_level__PACU02_">#REF!</definedName>
    <definedName name="WEIGHT_SAD_900x300___level_00__PACU02_">#REF!</definedName>
    <definedName name="WEIGHT_SAD_ATT__Sound_Attenuator__PACU01_">#REF!</definedName>
    <definedName name="WEIGHT_SAD350x300___level_00__PACU02_">#REF!</definedName>
    <definedName name="WEIGHT_Sewer_Manhole_600x600mm">#REF!</definedName>
    <definedName name="WEIGHT_SINGLE_CAT_6A__RJ45__CCTV_DATA_OUTLET__WALL_MOUNTED__tri_c_">#REF!</definedName>
    <definedName name="WEIGHT_SINGLE_CAT_6A__RJ45__DATA_OUTLET_FOR_ACS_PANEL___WALL_MOUNTED__A_">#REF!</definedName>
    <definedName name="WEIGHT_SINGLE_CAT_6A__RJ45__DATA_OUTLET_FOR_ELV_SYSTEMS___WALL_MOUNTED__E_">#REF!</definedName>
    <definedName name="WEIGHT_SINGLE_CAT_6A__RJ45__TELEPHONE_OUTLET__WALL_MOUNTED____T_">#REF!</definedName>
    <definedName name="WEIGHT_SINGLE_CAT_6A__RJ45__TELEVISION_OUTLET__WALL_MOUNTED__TV_">#REF!</definedName>
    <definedName name="WEIGHT_Site_Clearance">#REF!</definedName>
    <definedName name="WEIGHT_SK__05_Painted_MDF_Skirting">#REF!</definedName>
    <definedName name="WEIGHT_SK__07_Porcelain_Skirting">#REF!</definedName>
    <definedName name="WEIGHT_SOUNDER_WITH_STROBE_____X___">#REF!</definedName>
    <definedName name="WEIGHT_SOUNDER_WITH_STROBE__WEATHER_PROOF______X__W_P__">#REF!</definedName>
    <definedName name="WEIGHT_SPN_E__2poles_3wires__Industrial__receptacle_outlet_IP44_32A">#REF!</definedName>
    <definedName name="WEIGHT_Square_Tape_Connector">#REF!</definedName>
    <definedName name="WEIGHT_ST_03__back_and_front_">#REF!</definedName>
    <definedName name="WEIGHT_ST_03__sides_">#REF!</definedName>
    <definedName name="WEIGHT_ST_03__top_">#REF!</definedName>
    <definedName name="WEIGHT_Storm_Water_Manhole_600x600mm">#REF!</definedName>
    <definedName name="WEIGHT_Storm_Water_Manhole_circular">#REF!</definedName>
    <definedName name="WEIGHT_strair_treads">#REF!</definedName>
    <definedName name="WEIGHT_STROBE_LIGHT__X_">#REF!</definedName>
    <definedName name="WEIGHT_Sum_Pit_600x600x600mm">#REF!</definedName>
    <definedName name="WEIGHT_Sump_Pit_600x1500x600mm_with_grating">#REF!</definedName>
    <definedName name="WEIGHT_Switched_Fuse_Connection_Unit__ceiling_mounted">#REF!</definedName>
    <definedName name="WEIGHT_Switched_line_connecting_all_outlets">#REF!</definedName>
    <definedName name="WEIGHT_Tank_Drain">#REF!</definedName>
    <definedName name="WEIGHT_TED_150x150___level_00_HRV01_">#REF!</definedName>
    <definedName name="WEIGHT_TED_200x150___level_00_HRV01_">#REF!</definedName>
    <definedName name="WEIGHT_TED_200x200___level_00_HRV01_">#REF!</definedName>
    <definedName name="WEIGHT_TED_300x250___level_00_HRV01_">#REF!</definedName>
    <definedName name="WEIGHT_THR_01_Marble_Threshold">#REF!</definedName>
    <definedName name="WEIGHT_TL__14_Porcelain_Tile">#REF!</definedName>
    <definedName name="WEIGHT_TL_05_Porcelain_Tile">#REF!</definedName>
    <definedName name="WEIGHT_TL_06___2400mm_high">#REF!</definedName>
    <definedName name="WEIGHT_TL_06___2600mm_high">#REF!</definedName>
    <definedName name="WEIGHT_TL_12___2400mm_high">#REF!</definedName>
    <definedName name="WEIGHT_TL_12___980mm_high">#REF!</definedName>
    <definedName name="WEIGHT_TL_13___1420mm_high">#REF!</definedName>
    <definedName name="WEIGHT_TL_18_Porcelain_Tile">#REF!</definedName>
    <definedName name="WEIGHT_TL_19___2400mm_high">#REF!</definedName>
    <definedName name="WEIGHT_TL11__Porcelain_Tile">#REF!</definedName>
    <definedName name="WEIGHT_To_soffits_and_ceilings">#REF!</definedName>
    <definedName name="WEIGHT_Toe_wall_slab">#REF!</definedName>
    <definedName name="WEIGHT_Toilet___Ablution_Area">#REF!</definedName>
    <definedName name="WEIGHT_Trenches">#REF!</definedName>
    <definedName name="WEIGHT_TWIN_CAT_6A__RJ45__DATA___VOICE_OUTLET__WALL_MOUNTED__Tri_2_">#REF!</definedName>
    <definedName name="WEIGHT_TWIN_CAT_6A__RJ45__WAP_OUTLET__CEILING_MOUNTED__WAP_">#REF!</definedName>
    <definedName name="WEIGHT_UL1___LED_Luminaire_in_Ground___2W__210lm__IP68">#REF!</definedName>
    <definedName name="WEIGHT_UL2___LED_Luminaire_in_Ground___4W__420lm__IP68">#REF!</definedName>
    <definedName name="WEIGHT_Unswitched_Fuse_Connection_Unit">#REF!</definedName>
    <definedName name="WEIGHT_UPS_BAT_CAB">#REF!</definedName>
    <definedName name="WEIGHT_UWW1">#REF!</definedName>
    <definedName name="WEIGHT_W01">#REF!</definedName>
    <definedName name="WEIGHT_Watebar_outside_wall">#REF!</definedName>
    <definedName name="WEIGHT_water_bar">#REF!</definedName>
    <definedName name="WEIGHT_Water_Type_9ltr">#REF!</definedName>
    <definedName name="WEIGHT_WL1___LED_Luminaire_beam_mounted___12W__246lm__IP66">#REF!</definedName>
    <definedName name="WEIGHT_WW1">#REF!</definedName>
    <definedName name="WEL" localSheetId="26">#REF!</definedName>
    <definedName name="WEL">#REF!</definedName>
    <definedName name="WEM" localSheetId="26">#REF!</definedName>
    <definedName name="WEM">#REF!</definedName>
    <definedName name="WEP" localSheetId="26">#REF!</definedName>
    <definedName name="WEP">#REF!</definedName>
    <definedName name="WF.AHF" localSheetId="26">#REF!</definedName>
    <definedName name="WF.AHF">#REF!</definedName>
    <definedName name="WF.AWG" localSheetId="26">#REF!</definedName>
    <definedName name="WF.AWG">#REF!</definedName>
    <definedName name="whatever">#REF!</definedName>
    <definedName name="WHL" localSheetId="26">#REF!</definedName>
    <definedName name="WHL">#REF!</definedName>
    <definedName name="WIB" localSheetId="26">#REF!</definedName>
    <definedName name="WIB">#REF!</definedName>
    <definedName name="widabt">#REF!</definedName>
    <definedName name="width">#REF!</definedName>
    <definedName name="widwing">#REF!</definedName>
    <definedName name="Win_rate">#REF!</definedName>
    <definedName name="windowopeningdiameter">#REF!</definedName>
    <definedName name="windowopeningweight">#REF!</definedName>
    <definedName name="WINDOWS__AND__EXTERNAL__DOORS">#REF!</definedName>
    <definedName name="wmm">#REF!</definedName>
    <definedName name="wood">#REF!</definedName>
    <definedName name="woodd">#REF!</definedName>
    <definedName name="woodp">#REF!</definedName>
    <definedName name="wq">#REF!</definedName>
    <definedName name="wrn.Full._.Report." localSheetId="39" hidden="1">{#N/A,#N/A,TRUE,"Front";#N/A,#N/A,TRUE,"Simple Letter";#N/A,#N/A,TRUE,"Inside";#N/A,#N/A,TRUE,"Contents";#N/A,#N/A,TRUE,"Basis";#N/A,#N/A,TRUE,"Inclusions";#N/A,#N/A,TRUE,"Exclusions";#N/A,#N/A,TRUE,"Areas";#N/A,#N/A,TRUE,"Summary";#N/A,#N/A,TRUE,"Detail"}</definedName>
    <definedName name="wrn.Full._.Report." localSheetId="36" hidden="1">{#N/A,#N/A,TRUE,"Front";#N/A,#N/A,TRUE,"Simple Letter";#N/A,#N/A,TRUE,"Inside";#N/A,#N/A,TRUE,"Contents";#N/A,#N/A,TRUE,"Basis";#N/A,#N/A,TRUE,"Inclusions";#N/A,#N/A,TRUE,"Exclusions";#N/A,#N/A,TRUE,"Areas";#N/A,#N/A,TRUE,"Summary";#N/A,#N/A,TRUE,"Detail"}</definedName>
    <definedName name="wrn.Full._.Report." localSheetId="34" hidden="1">{#N/A,#N/A,TRUE,"Front";#N/A,#N/A,TRUE,"Simple Letter";#N/A,#N/A,TRUE,"Inside";#N/A,#N/A,TRUE,"Contents";#N/A,#N/A,TRUE,"Basis";#N/A,#N/A,TRUE,"Inclusions";#N/A,#N/A,TRUE,"Exclusions";#N/A,#N/A,TRUE,"Areas";#N/A,#N/A,TRUE,"Summary";#N/A,#N/A,TRUE,"Detail"}</definedName>
    <definedName name="wrn.Full._.Report." localSheetId="40" hidden="1">{#N/A,#N/A,TRUE,"Front";#N/A,#N/A,TRUE,"Simple Letter";#N/A,#N/A,TRUE,"Inside";#N/A,#N/A,TRUE,"Contents";#N/A,#N/A,TRUE,"Basis";#N/A,#N/A,TRUE,"Inclusions";#N/A,#N/A,TRUE,"Exclusions";#N/A,#N/A,TRUE,"Areas";#N/A,#N/A,TRUE,"Summary";#N/A,#N/A,TRUE,"Detail"}</definedName>
    <definedName name="wrn.Full._.Report." localSheetId="37" hidden="1">{#N/A,#N/A,TRUE,"Front";#N/A,#N/A,TRUE,"Simple Letter";#N/A,#N/A,TRUE,"Inside";#N/A,#N/A,TRUE,"Contents";#N/A,#N/A,TRUE,"Basis";#N/A,#N/A,TRUE,"Inclusions";#N/A,#N/A,TRUE,"Exclusions";#N/A,#N/A,TRUE,"Areas";#N/A,#N/A,TRUE,"Summary";#N/A,#N/A,TRUE,"Detail"}</definedName>
    <definedName name="wrn.Full._.Report." localSheetId="41" hidden="1">{#N/A,#N/A,TRUE,"Front";#N/A,#N/A,TRUE,"Simple Letter";#N/A,#N/A,TRUE,"Inside";#N/A,#N/A,TRUE,"Contents";#N/A,#N/A,TRUE,"Basis";#N/A,#N/A,TRUE,"Inclusions";#N/A,#N/A,TRUE,"Exclusions";#N/A,#N/A,TRUE,"Areas";#N/A,#N/A,TRUE,"Summary";#N/A,#N/A,TRUE,"Detail"}</definedName>
    <definedName name="wrn.Full._.Report." localSheetId="38" hidden="1">{#N/A,#N/A,TRUE,"Front";#N/A,#N/A,TRUE,"Simple Letter";#N/A,#N/A,TRUE,"Inside";#N/A,#N/A,TRUE,"Contents";#N/A,#N/A,TRUE,"Basis";#N/A,#N/A,TRUE,"Inclusions";#N/A,#N/A,TRUE,"Exclusions";#N/A,#N/A,TRUE,"Areas";#N/A,#N/A,TRUE,"Summary";#N/A,#N/A,TRUE,"Detail"}</definedName>
    <definedName name="wrn.Full._.Report." localSheetId="32" hidden="1">{#N/A,#N/A,TRUE,"Front";#N/A,#N/A,TRUE,"Simple Letter";#N/A,#N/A,TRUE,"Inside";#N/A,#N/A,TRUE,"Contents";#N/A,#N/A,TRUE,"Basis";#N/A,#N/A,TRUE,"Inclusions";#N/A,#N/A,TRUE,"Exclusions";#N/A,#N/A,TRUE,"Areas";#N/A,#N/A,TRUE,"Summary";#N/A,#N/A,TRUE,"Detail"}</definedName>
    <definedName name="wrn.Full._.Report." localSheetId="13" hidden="1">{#N/A,#N/A,TRUE,"Front";#N/A,#N/A,TRUE,"Simple Letter";#N/A,#N/A,TRUE,"Inside";#N/A,#N/A,TRUE,"Contents";#N/A,#N/A,TRUE,"Basis";#N/A,#N/A,TRUE,"Inclusions";#N/A,#N/A,TRUE,"Exclusions";#N/A,#N/A,TRUE,"Areas";#N/A,#N/A,TRUE,"Summary";#N/A,#N/A,TRUE,"Detail"}</definedName>
    <definedName name="wrn.Full._.Report." localSheetId="27" hidden="1">{#N/A,#N/A,TRUE,"Front";#N/A,#N/A,TRUE,"Simple Letter";#N/A,#N/A,TRUE,"Inside";#N/A,#N/A,TRUE,"Contents";#N/A,#N/A,TRUE,"Basis";#N/A,#N/A,TRUE,"Inclusions";#N/A,#N/A,TRUE,"Exclusions";#N/A,#N/A,TRUE,"Areas";#N/A,#N/A,TRUE,"Summary";#N/A,#N/A,TRUE,"Detail"}</definedName>
    <definedName name="wrn.Full._.Report." localSheetId="25" hidden="1">{#N/A,#N/A,TRUE,"Front";#N/A,#N/A,TRUE,"Simple Letter";#N/A,#N/A,TRUE,"Inside";#N/A,#N/A,TRUE,"Contents";#N/A,#N/A,TRUE,"Basis";#N/A,#N/A,TRUE,"Inclusions";#N/A,#N/A,TRUE,"Exclusions";#N/A,#N/A,TRUE,"Areas";#N/A,#N/A,TRUE,"Summary";#N/A,#N/A,TRUE,"Detail"}</definedName>
    <definedName name="wrn.Full._.Report." localSheetId="24" hidden="1">{#N/A,#N/A,TRUE,"Front";#N/A,#N/A,TRUE,"Simple Letter";#N/A,#N/A,TRUE,"Inside";#N/A,#N/A,TRUE,"Contents";#N/A,#N/A,TRUE,"Basis";#N/A,#N/A,TRUE,"Inclusions";#N/A,#N/A,TRUE,"Exclusions";#N/A,#N/A,TRUE,"Areas";#N/A,#N/A,TRUE,"Summary";#N/A,#N/A,TRUE,"Detail"}</definedName>
    <definedName name="wrn.Full._.Report." localSheetId="26" hidden="1">{#N/A,#N/A,TRUE,"Front";#N/A,#N/A,TRUE,"Simple Letter";#N/A,#N/A,TRUE,"Inside";#N/A,#N/A,TRUE,"Contents";#N/A,#N/A,TRUE,"Basis";#N/A,#N/A,TRUE,"Inclusions";#N/A,#N/A,TRUE,"Exclusions";#N/A,#N/A,TRUE,"Areas";#N/A,#N/A,TRUE,"Summary";#N/A,#N/A,TRUE,"Detail"}</definedName>
    <definedName name="wrn.Full._.Report." hidden="1">{#N/A,#N/A,TRUE,"Front";#N/A,#N/A,TRUE,"Simple Letter";#N/A,#N/A,TRUE,"Inside";#N/A,#N/A,TRUE,"Contents";#N/A,#N/A,TRUE,"Basis";#N/A,#N/A,TRUE,"Inclusions";#N/A,#N/A,TRUE,"Exclusions";#N/A,#N/A,TRUE,"Areas";#N/A,#N/A,TRUE,"Summary";#N/A,#N/A,TRUE,"Detail"}</definedName>
    <definedName name="wrn.Warrington._.Widnes._.QS._.Costs." localSheetId="39" hidden="1">{#N/A,#N/A,TRUE,"Cover";#N/A,#N/A,TRUE,"Conts";#N/A,#N/A,TRUE,"VOS";#N/A,#N/A,TRUE,"Warrington";#N/A,#N/A,TRUE,"Widnes"}</definedName>
    <definedName name="wrn.Warrington._.Widnes._.QS._.Costs." localSheetId="36" hidden="1">{#N/A,#N/A,TRUE,"Cover";#N/A,#N/A,TRUE,"Conts";#N/A,#N/A,TRUE,"VOS";#N/A,#N/A,TRUE,"Warrington";#N/A,#N/A,TRUE,"Widnes"}</definedName>
    <definedName name="wrn.Warrington._.Widnes._.QS._.Costs." localSheetId="34" hidden="1">{#N/A,#N/A,TRUE,"Cover";#N/A,#N/A,TRUE,"Conts";#N/A,#N/A,TRUE,"VOS";#N/A,#N/A,TRUE,"Warrington";#N/A,#N/A,TRUE,"Widnes"}</definedName>
    <definedName name="wrn.Warrington._.Widnes._.QS._.Costs." localSheetId="40" hidden="1">{#N/A,#N/A,TRUE,"Cover";#N/A,#N/A,TRUE,"Conts";#N/A,#N/A,TRUE,"VOS";#N/A,#N/A,TRUE,"Warrington";#N/A,#N/A,TRUE,"Widnes"}</definedName>
    <definedName name="wrn.Warrington._.Widnes._.QS._.Costs." localSheetId="37" hidden="1">{#N/A,#N/A,TRUE,"Cover";#N/A,#N/A,TRUE,"Conts";#N/A,#N/A,TRUE,"VOS";#N/A,#N/A,TRUE,"Warrington";#N/A,#N/A,TRUE,"Widnes"}</definedName>
    <definedName name="wrn.Warrington._.Widnes._.QS._.Costs." localSheetId="41" hidden="1">{#N/A,#N/A,TRUE,"Cover";#N/A,#N/A,TRUE,"Conts";#N/A,#N/A,TRUE,"VOS";#N/A,#N/A,TRUE,"Warrington";#N/A,#N/A,TRUE,"Widnes"}</definedName>
    <definedName name="wrn.Warrington._.Widnes._.QS._.Costs." localSheetId="38" hidden="1">{#N/A,#N/A,TRUE,"Cover";#N/A,#N/A,TRUE,"Conts";#N/A,#N/A,TRUE,"VOS";#N/A,#N/A,TRUE,"Warrington";#N/A,#N/A,TRUE,"Widnes"}</definedName>
    <definedName name="wrn.Warrington._.Widnes._.QS._.Costs." localSheetId="32" hidden="1">{#N/A,#N/A,TRUE,"Cover";#N/A,#N/A,TRUE,"Conts";#N/A,#N/A,TRUE,"VOS";#N/A,#N/A,TRUE,"Warrington";#N/A,#N/A,TRUE,"Widnes"}</definedName>
    <definedName name="wrn.Warrington._.Widnes._.QS._.Costs." localSheetId="13" hidden="1">{#N/A,#N/A,TRUE,"Cover";#N/A,#N/A,TRUE,"Conts";#N/A,#N/A,TRUE,"VOS";#N/A,#N/A,TRUE,"Warrington";#N/A,#N/A,TRUE,"Widnes"}</definedName>
    <definedName name="wrn.Warrington._.Widnes._.QS._.Costs." localSheetId="27" hidden="1">{#N/A,#N/A,TRUE,"Cover";#N/A,#N/A,TRUE,"Conts";#N/A,#N/A,TRUE,"VOS";#N/A,#N/A,TRUE,"Warrington";#N/A,#N/A,TRUE,"Widnes"}</definedName>
    <definedName name="wrn.Warrington._.Widnes._.QS._.Costs." localSheetId="25" hidden="1">{#N/A,#N/A,TRUE,"Cover";#N/A,#N/A,TRUE,"Conts";#N/A,#N/A,TRUE,"VOS";#N/A,#N/A,TRUE,"Warrington";#N/A,#N/A,TRUE,"Widnes"}</definedName>
    <definedName name="wrn.Warrington._.Widnes._.QS._.Costs." localSheetId="24" hidden="1">{#N/A,#N/A,TRUE,"Cover";#N/A,#N/A,TRUE,"Conts";#N/A,#N/A,TRUE,"VOS";#N/A,#N/A,TRUE,"Warrington";#N/A,#N/A,TRUE,"Widnes"}</definedName>
    <definedName name="wrn.Warrington._.Widnes._.QS._.Costs." localSheetId="26" hidden="1">{#N/A,#N/A,TRUE,"Cover";#N/A,#N/A,TRUE,"Conts";#N/A,#N/A,TRUE,"VOS";#N/A,#N/A,TRUE,"Warrington";#N/A,#N/A,TRUE,"Widnes"}</definedName>
    <definedName name="wrn.Warrington._.Widnes._.QS._.Costs." hidden="1">{#N/A,#N/A,TRUE,"Cover";#N/A,#N/A,TRUE,"Conts";#N/A,#N/A,TRUE,"VOS";#N/A,#N/A,TRUE,"Warrington";#N/A,#N/A,TRUE,"Widnes"}</definedName>
    <definedName name="WS_PIPE_INFO" localSheetId="33">#REF!</definedName>
    <definedName name="WS_PIPE_INFO">'[52]Pipe Dia'!$A$1:$H$7</definedName>
    <definedName name="wsf">#REF!</definedName>
    <definedName name="ww" localSheetId="42">[25]qtys!#REF!</definedName>
    <definedName name="ww" localSheetId="29">#REF!</definedName>
    <definedName name="ww" localSheetId="39">[26]qtys!#REF!</definedName>
    <definedName name="ww" localSheetId="36">[26]qtys!#REF!</definedName>
    <definedName name="ww" localSheetId="35">[26]qtys!#REF!</definedName>
    <definedName name="ww" localSheetId="34">[26]qtys!#REF!</definedName>
    <definedName name="ww" localSheetId="40">[26]qtys!#REF!</definedName>
    <definedName name="ww" localSheetId="37">[26]qtys!#REF!</definedName>
    <definedName name="ww" localSheetId="41">[26]qtys!#REF!</definedName>
    <definedName name="ww" localSheetId="38">[26]qtys!#REF!</definedName>
    <definedName name="ww" localSheetId="56">#REF!</definedName>
    <definedName name="ww" localSheetId="32">#REF!</definedName>
    <definedName name="ww" localSheetId="45">[25]qtys!#REF!</definedName>
    <definedName name="ww">#REF!</definedName>
    <definedName name="wwq" hidden="1">#REF!</definedName>
    <definedName name="wwqw">#REF!</definedName>
    <definedName name="wwr">#REF!</definedName>
    <definedName name="www">#REF!</definedName>
    <definedName name="wwww" localSheetId="42">#REF!</definedName>
    <definedName name="wwww" localSheetId="29">#REF!</definedName>
    <definedName name="wwww" localSheetId="39">#REF!</definedName>
    <definedName name="wwww" localSheetId="36">#REF!</definedName>
    <definedName name="wwww" localSheetId="35">#REF!</definedName>
    <definedName name="wwww" localSheetId="34">#REF!</definedName>
    <definedName name="wwww" localSheetId="40">#REF!</definedName>
    <definedName name="wwww" localSheetId="37">#REF!</definedName>
    <definedName name="wwww" localSheetId="41">#REF!</definedName>
    <definedName name="wwww" localSheetId="38">#REF!</definedName>
    <definedName name="wwww" localSheetId="56">#REF!</definedName>
    <definedName name="wwww" localSheetId="32">#REF!</definedName>
    <definedName name="wwww" localSheetId="45">#REF!</definedName>
    <definedName name="wwww">#REF!</definedName>
    <definedName name="wwwww">#REF!</definedName>
    <definedName name="WWWWWW" localSheetId="42">#REF!</definedName>
    <definedName name="WWWWWW" localSheetId="29">#REF!</definedName>
    <definedName name="WWWWWW" localSheetId="39">#REF!</definedName>
    <definedName name="WWWWWW" localSheetId="36">#REF!</definedName>
    <definedName name="WWWWWW" localSheetId="35">#REF!</definedName>
    <definedName name="WWWWWW" localSheetId="34">#REF!</definedName>
    <definedName name="WWWWWW" localSheetId="40">#REF!</definedName>
    <definedName name="WWWWWW" localSheetId="37">#REF!</definedName>
    <definedName name="WWWWWW" localSheetId="41">#REF!</definedName>
    <definedName name="WWWWWW" localSheetId="38">#REF!</definedName>
    <definedName name="WWWWWW" localSheetId="56">#REF!</definedName>
    <definedName name="WWWWWW" localSheetId="32">#REF!</definedName>
    <definedName name="WWWWWW" localSheetId="45">#REF!</definedName>
    <definedName name="WWWWWW">#REF!</definedName>
    <definedName name="x">#REF!</definedName>
    <definedName name="xcxzc">#REF!</definedName>
    <definedName name="XL">#N/A</definedName>
    <definedName name="xls." localSheetId="39" hidden="1">{"'Break down'!$A$4"}</definedName>
    <definedName name="xls." localSheetId="36" hidden="1">{"'Break down'!$A$4"}</definedName>
    <definedName name="xls." localSheetId="34" hidden="1">{"'Break down'!$A$4"}</definedName>
    <definedName name="xls." localSheetId="40" hidden="1">{"'Break down'!$A$4"}</definedName>
    <definedName name="xls." localSheetId="37" hidden="1">{"'Break down'!$A$4"}</definedName>
    <definedName name="xls." localSheetId="41" hidden="1">{"'Break down'!$A$4"}</definedName>
    <definedName name="xls." localSheetId="38" hidden="1">{"'Break down'!$A$4"}</definedName>
    <definedName name="xls." localSheetId="32" hidden="1">{"'Break down'!$A$4"}</definedName>
    <definedName name="xls." localSheetId="13" hidden="1">{"'Break down'!$A$4"}</definedName>
    <definedName name="xls." localSheetId="27" hidden="1">{"'Break down'!$A$4"}</definedName>
    <definedName name="xls." localSheetId="25" hidden="1">{"'Break down'!$A$4"}</definedName>
    <definedName name="xls." localSheetId="24" hidden="1">{"'Break down'!$A$4"}</definedName>
    <definedName name="xls." localSheetId="26" hidden="1">{"'Break down'!$A$4"}</definedName>
    <definedName name="xls." hidden="1">{"'Break down'!$A$4"}</definedName>
    <definedName name="xxx">#REF!</definedName>
    <definedName name="xxxx">#REF!</definedName>
    <definedName name="xxxxxxxx">#REF!</definedName>
    <definedName name="y" localSheetId="42">#REF!</definedName>
    <definedName name="y" localSheetId="29">#REF!</definedName>
    <definedName name="y" localSheetId="39">#REF!</definedName>
    <definedName name="y" localSheetId="36">#REF!</definedName>
    <definedName name="y" localSheetId="35">#REF!</definedName>
    <definedName name="y" localSheetId="34">#REF!</definedName>
    <definedName name="y" localSheetId="40">#REF!</definedName>
    <definedName name="y" localSheetId="37">#REF!</definedName>
    <definedName name="y" localSheetId="41">#REF!</definedName>
    <definedName name="y" localSheetId="38">#REF!</definedName>
    <definedName name="y" localSheetId="56">#REF!</definedName>
    <definedName name="y" localSheetId="32">#REF!</definedName>
    <definedName name="y" localSheetId="45">#REF!</definedName>
    <definedName name="y">#REF!</definedName>
    <definedName name="YAHU">#REF!</definedName>
    <definedName name="YearsToStabilizeFX">#REF!</definedName>
    <definedName name="yes" localSheetId="39" hidden="1">{#N/A,#N/A,TRUE,"Front";#N/A,#N/A,TRUE,"Simple Letter";#N/A,#N/A,TRUE,"Inside";#N/A,#N/A,TRUE,"Contents";#N/A,#N/A,TRUE,"Basis";#N/A,#N/A,TRUE,"Inclusions";#N/A,#N/A,TRUE,"Exclusions";#N/A,#N/A,TRUE,"Areas";#N/A,#N/A,TRUE,"Summary";#N/A,#N/A,TRUE,"Detail"}</definedName>
    <definedName name="yes" localSheetId="36" hidden="1">{#N/A,#N/A,TRUE,"Front";#N/A,#N/A,TRUE,"Simple Letter";#N/A,#N/A,TRUE,"Inside";#N/A,#N/A,TRUE,"Contents";#N/A,#N/A,TRUE,"Basis";#N/A,#N/A,TRUE,"Inclusions";#N/A,#N/A,TRUE,"Exclusions";#N/A,#N/A,TRUE,"Areas";#N/A,#N/A,TRUE,"Summary";#N/A,#N/A,TRUE,"Detail"}</definedName>
    <definedName name="yes" localSheetId="34" hidden="1">{#N/A,#N/A,TRUE,"Front";#N/A,#N/A,TRUE,"Simple Letter";#N/A,#N/A,TRUE,"Inside";#N/A,#N/A,TRUE,"Contents";#N/A,#N/A,TRUE,"Basis";#N/A,#N/A,TRUE,"Inclusions";#N/A,#N/A,TRUE,"Exclusions";#N/A,#N/A,TRUE,"Areas";#N/A,#N/A,TRUE,"Summary";#N/A,#N/A,TRUE,"Detail"}</definedName>
    <definedName name="yes" localSheetId="40" hidden="1">{#N/A,#N/A,TRUE,"Front";#N/A,#N/A,TRUE,"Simple Letter";#N/A,#N/A,TRUE,"Inside";#N/A,#N/A,TRUE,"Contents";#N/A,#N/A,TRUE,"Basis";#N/A,#N/A,TRUE,"Inclusions";#N/A,#N/A,TRUE,"Exclusions";#N/A,#N/A,TRUE,"Areas";#N/A,#N/A,TRUE,"Summary";#N/A,#N/A,TRUE,"Detail"}</definedName>
    <definedName name="yes" localSheetId="37" hidden="1">{#N/A,#N/A,TRUE,"Front";#N/A,#N/A,TRUE,"Simple Letter";#N/A,#N/A,TRUE,"Inside";#N/A,#N/A,TRUE,"Contents";#N/A,#N/A,TRUE,"Basis";#N/A,#N/A,TRUE,"Inclusions";#N/A,#N/A,TRUE,"Exclusions";#N/A,#N/A,TRUE,"Areas";#N/A,#N/A,TRUE,"Summary";#N/A,#N/A,TRUE,"Detail"}</definedName>
    <definedName name="yes" localSheetId="41" hidden="1">{#N/A,#N/A,TRUE,"Front";#N/A,#N/A,TRUE,"Simple Letter";#N/A,#N/A,TRUE,"Inside";#N/A,#N/A,TRUE,"Contents";#N/A,#N/A,TRUE,"Basis";#N/A,#N/A,TRUE,"Inclusions";#N/A,#N/A,TRUE,"Exclusions";#N/A,#N/A,TRUE,"Areas";#N/A,#N/A,TRUE,"Summary";#N/A,#N/A,TRUE,"Detail"}</definedName>
    <definedName name="yes" localSheetId="38" hidden="1">{#N/A,#N/A,TRUE,"Front";#N/A,#N/A,TRUE,"Simple Letter";#N/A,#N/A,TRUE,"Inside";#N/A,#N/A,TRUE,"Contents";#N/A,#N/A,TRUE,"Basis";#N/A,#N/A,TRUE,"Inclusions";#N/A,#N/A,TRUE,"Exclusions";#N/A,#N/A,TRUE,"Areas";#N/A,#N/A,TRUE,"Summary";#N/A,#N/A,TRUE,"Detail"}</definedName>
    <definedName name="yes" localSheetId="32" hidden="1">{#N/A,#N/A,TRUE,"Front";#N/A,#N/A,TRUE,"Simple Letter";#N/A,#N/A,TRUE,"Inside";#N/A,#N/A,TRUE,"Contents";#N/A,#N/A,TRUE,"Basis";#N/A,#N/A,TRUE,"Inclusions";#N/A,#N/A,TRUE,"Exclusions";#N/A,#N/A,TRUE,"Areas";#N/A,#N/A,TRUE,"Summary";#N/A,#N/A,TRUE,"Detail"}</definedName>
    <definedName name="yes" localSheetId="13" hidden="1">{#N/A,#N/A,TRUE,"Front";#N/A,#N/A,TRUE,"Simple Letter";#N/A,#N/A,TRUE,"Inside";#N/A,#N/A,TRUE,"Contents";#N/A,#N/A,TRUE,"Basis";#N/A,#N/A,TRUE,"Inclusions";#N/A,#N/A,TRUE,"Exclusions";#N/A,#N/A,TRUE,"Areas";#N/A,#N/A,TRUE,"Summary";#N/A,#N/A,TRUE,"Detail"}</definedName>
    <definedName name="yes" localSheetId="27" hidden="1">{#N/A,#N/A,TRUE,"Front";#N/A,#N/A,TRUE,"Simple Letter";#N/A,#N/A,TRUE,"Inside";#N/A,#N/A,TRUE,"Contents";#N/A,#N/A,TRUE,"Basis";#N/A,#N/A,TRUE,"Inclusions";#N/A,#N/A,TRUE,"Exclusions";#N/A,#N/A,TRUE,"Areas";#N/A,#N/A,TRUE,"Summary";#N/A,#N/A,TRUE,"Detail"}</definedName>
    <definedName name="yes" localSheetId="25" hidden="1">{#N/A,#N/A,TRUE,"Front";#N/A,#N/A,TRUE,"Simple Letter";#N/A,#N/A,TRUE,"Inside";#N/A,#N/A,TRUE,"Contents";#N/A,#N/A,TRUE,"Basis";#N/A,#N/A,TRUE,"Inclusions";#N/A,#N/A,TRUE,"Exclusions";#N/A,#N/A,TRUE,"Areas";#N/A,#N/A,TRUE,"Summary";#N/A,#N/A,TRUE,"Detail"}</definedName>
    <definedName name="yes" localSheetId="24" hidden="1">{#N/A,#N/A,TRUE,"Front";#N/A,#N/A,TRUE,"Simple Letter";#N/A,#N/A,TRUE,"Inside";#N/A,#N/A,TRUE,"Contents";#N/A,#N/A,TRUE,"Basis";#N/A,#N/A,TRUE,"Inclusions";#N/A,#N/A,TRUE,"Exclusions";#N/A,#N/A,TRUE,"Areas";#N/A,#N/A,TRUE,"Summary";#N/A,#N/A,TRUE,"Detail"}</definedName>
    <definedName name="yes" localSheetId="26" hidden="1">{#N/A,#N/A,TRUE,"Front";#N/A,#N/A,TRUE,"Simple Letter";#N/A,#N/A,TRUE,"Inside";#N/A,#N/A,TRUE,"Contents";#N/A,#N/A,TRUE,"Basis";#N/A,#N/A,TRUE,"Inclusions";#N/A,#N/A,TRUE,"Exclusions";#N/A,#N/A,TRUE,"Areas";#N/A,#N/A,TRUE,"Summary";#N/A,#N/A,TRUE,"Detail"}</definedName>
    <definedName name="yes" hidden="1">{#N/A,#N/A,TRUE,"Front";#N/A,#N/A,TRUE,"Simple Letter";#N/A,#N/A,TRUE,"Inside";#N/A,#N/A,TRUE,"Contents";#N/A,#N/A,TRUE,"Basis";#N/A,#N/A,TRUE,"Inclusions";#N/A,#N/A,TRUE,"Exclusions";#N/A,#N/A,TRUE,"Areas";#N/A,#N/A,TRUE,"Summary";#N/A,#N/A,TRUE,"Detail"}</definedName>
    <definedName name="YFCU">#REF!</definedName>
    <definedName name="yrtyrtytr">#REF!</definedName>
    <definedName name="YY" localSheetId="26">#REF!,#REF!</definedName>
    <definedName name="YY">#REF!,#REF!</definedName>
    <definedName name="z" localSheetId="42">#REF!</definedName>
    <definedName name="z" localSheetId="29">#REF!</definedName>
    <definedName name="z" localSheetId="39">#REF!</definedName>
    <definedName name="z" localSheetId="36">#REF!</definedName>
    <definedName name="z" localSheetId="35">#REF!</definedName>
    <definedName name="z" localSheetId="34">#REF!</definedName>
    <definedName name="z" localSheetId="40">#REF!</definedName>
    <definedName name="z" localSheetId="37">#REF!</definedName>
    <definedName name="z" localSheetId="41">#REF!</definedName>
    <definedName name="z" localSheetId="38">#REF!</definedName>
    <definedName name="z" localSheetId="56">#REF!</definedName>
    <definedName name="z" localSheetId="32">#REF!</definedName>
    <definedName name="z" localSheetId="33">#REF!</definedName>
    <definedName name="z" localSheetId="45">#REF!</definedName>
    <definedName name="z">#REF!</definedName>
    <definedName name="z\">'[53]#REF'!#REF!</definedName>
    <definedName name="Z_L_I_T_E_N">#N/A</definedName>
    <definedName name="Zip">#REF!</definedName>
    <definedName name="ZYX">#REF!</definedName>
    <definedName name="zz">#REF!</definedName>
    <definedName name="ZZZ">#REF!</definedName>
    <definedName name="zzzzz" localSheetId="42">#REF!</definedName>
    <definedName name="zzzzz" localSheetId="29">#REF!</definedName>
    <definedName name="zzzzz" localSheetId="39">#REF!</definedName>
    <definedName name="zzzzz" localSheetId="36">#REF!</definedName>
    <definedName name="zzzzz" localSheetId="35">#REF!</definedName>
    <definedName name="zzzzz" localSheetId="34">#REF!</definedName>
    <definedName name="zzzzz" localSheetId="40">#REF!</definedName>
    <definedName name="zzzzz" localSheetId="37">#REF!</definedName>
    <definedName name="zzzzz" localSheetId="41">#REF!</definedName>
    <definedName name="zzzzz" localSheetId="38">#REF!</definedName>
    <definedName name="zzzzz" localSheetId="56">#REF!</definedName>
    <definedName name="zzzzz" localSheetId="32">#REF!</definedName>
    <definedName name="zzzzz" localSheetId="45">#REF!</definedName>
    <definedName name="zzzzz">#REF!</definedName>
    <definedName name="ZZZZZZZ">#REF!</definedName>
    <definedName name="ㄱ">#REF!</definedName>
    <definedName name="강1">#REF!</definedName>
    <definedName name="강2">#REF!</definedName>
    <definedName name="강3">#REF!</definedName>
    <definedName name="건">#N/A</definedName>
    <definedName name="경제">[54]세금자료!$A$3:$D$52</definedName>
    <definedName name="계획">#REF!</definedName>
    <definedName name="구사업계획">[55]상반기손익차2총괄!#REF!</definedName>
    <definedName name="김1">#REF!</definedName>
    <definedName name="김2">#REF!</definedName>
    <definedName name="김3">#REF!</definedName>
    <definedName name="김김김">#REF!</definedName>
    <definedName name="김성배_상무">#REF!</definedName>
    <definedName name="김전진행">#REF!</definedName>
    <definedName name="김전진행2">#REF!</definedName>
    <definedName name="김전청산">#REF!</definedName>
    <definedName name="김희진행">#REF!</definedName>
    <definedName name="김희진행2">#REF!</definedName>
    <definedName name="김희청산">#REF!</definedName>
    <definedName name="ㄴㄴㄴ">#N/A</definedName>
    <definedName name="ㄴㄴㄴㄴㅇ">#N/A</definedName>
    <definedName name="ㄴㅁㅁㄴㄴㅁ">#N/A</definedName>
    <definedName name="남근학이천년">[56]상반기손익차2총괄!#REF!</definedName>
    <definedName name="내장1">#REF!</definedName>
    <definedName name="내장2">#REF!</definedName>
    <definedName name="내장3">#REF!</definedName>
    <definedName name="내장4">#REF!</definedName>
    <definedName name="내장5">#REF!</definedName>
    <definedName name="내장6">#REF!</definedName>
    <definedName name="내장7">#REF!</definedName>
    <definedName name="년초99">#REF!</definedName>
    <definedName name="ㄷㄷ">#N/A</definedName>
    <definedName name="단가비교">#N/A</definedName>
    <definedName name="당초계획" hidden="1">#REF!</definedName>
    <definedName name="ㄹㄹㄹㄹㅀㅎ">#N/A</definedName>
    <definedName name="ㄹㅇㅁ">[57]사업부배부A!#REF!</definedName>
    <definedName name="ㅁ">#N/A</definedName>
    <definedName name="ㅁ1">'[58]공사금액 내역 (1)'!#REF!</definedName>
    <definedName name="ㅁㄴ">[59]손익차9월2!#REF!</definedName>
    <definedName name="ㅁㄴㅁㅁ">#N/A</definedName>
    <definedName name="ㅁㅁ">[60]수입!#REF!</definedName>
    <definedName name="ㅁㅁㅁ">#REF!</definedName>
    <definedName name="ㅁㅍ">'[61]97 사업추정(WEKI)'!#REF!</definedName>
    <definedName name="문1">#REF!</definedName>
    <definedName name="문10">#REF!</definedName>
    <definedName name="문11">#REF!</definedName>
    <definedName name="문12">#REF!</definedName>
    <definedName name="문13">#REF!</definedName>
    <definedName name="문14">#REF!</definedName>
    <definedName name="문15">#REF!</definedName>
    <definedName name="문16">#REF!</definedName>
    <definedName name="문17">#REF!</definedName>
    <definedName name="문18">#REF!</definedName>
    <definedName name="문19">#REF!</definedName>
    <definedName name="문2">#REF!</definedName>
    <definedName name="문20">#REF!</definedName>
    <definedName name="문21">#REF!</definedName>
    <definedName name="문22">#REF!</definedName>
    <definedName name="문3">#REF!</definedName>
    <definedName name="문4">#REF!</definedName>
    <definedName name="문5">#REF!</definedName>
    <definedName name="문7">#REF!</definedName>
    <definedName name="문8">#REF!</definedName>
    <definedName name="문9">#REF!</definedName>
    <definedName name="물품대">#REF!</definedName>
    <definedName name="미수내역구분">'[62]97 사업추정(WEKI)'!#REF!</definedName>
    <definedName name="미장1">#REF!</definedName>
    <definedName name="미장2">#REF!</definedName>
    <definedName name="미장3">#REF!</definedName>
    <definedName name="미장5">#REF!</definedName>
    <definedName name="ㅂ">#N/A</definedName>
    <definedName name="ㅂㅂㅂ">#N/A</definedName>
    <definedName name="ㅂㅂㅂㅂㅂ">#N/A</definedName>
    <definedName name="바보">#REF!</definedName>
    <definedName name="발표양식">#N/A</definedName>
    <definedName name="방수1">#REF!</definedName>
    <definedName name="방수2">#REF!</definedName>
    <definedName name="방수3">#REF!</definedName>
    <definedName name="방수4">#REF!</definedName>
    <definedName name="방수5">#REF!</definedName>
    <definedName name="방수7">#REF!</definedName>
    <definedName name="방수8">#REF!</definedName>
    <definedName name="배부내역">[17]주관사업!#REF!</definedName>
    <definedName name="보고양식1">#REF!</definedName>
    <definedName name="보고양식2">#REF!</definedName>
    <definedName name="보고양식3">#REF!</definedName>
    <definedName name="보고용">[63]영업소실적!#REF!</definedName>
    <definedName name="보충" hidden="1">#REF!</definedName>
    <definedName name="분석">[64]상반기손익차2총괄!#REF!</definedName>
    <definedName name="빈칸">#REF!</definedName>
    <definedName name="사업계획">#REF!</definedName>
    <definedName name="사업부양식2" hidden="1">#REF!</definedName>
    <definedName name="선투입추정">#REF!</definedName>
    <definedName name="성남동_아파트__________________">[65]수주현황2월!#REF!</definedName>
    <definedName name="손익계산서" hidden="1">#REF!</definedName>
    <definedName name="수">#N/A</definedName>
    <definedName name="수수">#N/A</definedName>
    <definedName name="수수수">#N/A</definedName>
    <definedName name="수수실적7월">#N/A</definedName>
    <definedName name="신규">#REF!</definedName>
    <definedName name="신규계획97">#REF!</definedName>
    <definedName name="신규사업97">#REF!</definedName>
    <definedName name="신진공사">#REF!</definedName>
    <definedName name="신진자금">#REF!</definedName>
    <definedName name="실적">#N/A</definedName>
    <definedName name="ㅇ">#N/A</definedName>
    <definedName name="ㅇㄴㅁㄴㅁㄴㅇㄴㅇㅁㄴㅇㅁㄴㅇㅁㄴㅇㅇㄴㄴㅇㅇㄴㅁ">#N/A</definedName>
    <definedName name="ㅇㄴㅇ">#N/A</definedName>
    <definedName name="ㅇㄹㄹ">#N/A</definedName>
    <definedName name="ㅇㅇ">#N/A</definedName>
    <definedName name="ㅇㅇㅇ">#N/A</definedName>
    <definedName name="ㅇㅇㅇㅇ">#N/A</definedName>
    <definedName name="안성진행">#REF!</definedName>
    <definedName name="안성진행2">#REF!</definedName>
    <definedName name="안성청산">#REF!</definedName>
    <definedName name="안효진행">#REF!</definedName>
    <definedName name="안효청산">#REF!</definedName>
    <definedName name="양식">[66]손익차9월2!#REF!</definedName>
    <definedName name="연결1">#REF!</definedName>
    <definedName name="연결2">#REF!</definedName>
    <definedName name="연결3">#REF!</definedName>
    <definedName name="연결4">#REF!</definedName>
    <definedName name="연습">#REF!</definedName>
    <definedName name="오1">#REF!</definedName>
    <definedName name="오2">#REF!</definedName>
    <definedName name="오3">#REF!</definedName>
    <definedName name="완공">#REF!</definedName>
    <definedName name="우성공사">#REF!</definedName>
    <definedName name="원초적계획">[67]소화실적!#REF!</definedName>
    <definedName name="월별영업">#REF!</definedName>
    <definedName name="유1">#REF!</definedName>
    <definedName name="유2">#REF!</definedName>
    <definedName name="유3">#REF!</definedName>
    <definedName name="이1">#REF!</definedName>
    <definedName name="이2">#REF!</definedName>
    <definedName name="이3">#REF!</definedName>
    <definedName name="인력투입">#REF!</definedName>
    <definedName name="인원2">[68]인원계획!#REF!</definedName>
    <definedName name="ㅈ">[16]상반기손익차2총괄!#REF!</definedName>
    <definedName name="ㅈㄷㅈㄷ">#N/A</definedName>
    <definedName name="자금수급">#REF!</definedName>
    <definedName name="작성">#REF!</definedName>
    <definedName name="잡철1">#REF!</definedName>
    <definedName name="잡철2">#REF!</definedName>
    <definedName name="잡철3">#REF!</definedName>
    <definedName name="잡철4">#REF!</definedName>
    <definedName name="잡철5">#REF!</definedName>
    <definedName name="잡철6">#REF!</definedName>
    <definedName name="재정부">#REF!</definedName>
    <definedName name="전">#N/A</definedName>
    <definedName name="전기">#N/A</definedName>
    <definedName name="정전무사업">#REF!</definedName>
    <definedName name="정전무사업계획97">#REF!</definedName>
    <definedName name="제목">#REF!</definedName>
    <definedName name="조적1">#REF!</definedName>
    <definedName name="조적2">#REF!</definedName>
    <definedName name="조적3">#REF!</definedName>
    <definedName name="조적4">#REF!</definedName>
    <definedName name="조적5">#REF!</definedName>
    <definedName name="조적6">#REF!</definedName>
    <definedName name="조직표">'[69]10현장조직'!$C$1:$CV$46</definedName>
    <definedName name="주택사업본부">#REF!</definedName>
    <definedName name="중단공사">#REF!</definedName>
    <definedName name="지붕1">#REF!</definedName>
    <definedName name="지붕10">#REF!</definedName>
    <definedName name="지붕11">#REF!</definedName>
    <definedName name="지붕2">#REF!</definedName>
    <definedName name="지붕3">#REF!</definedName>
    <definedName name="지붕4">#REF!</definedName>
    <definedName name="지붕5">#REF!</definedName>
    <definedName name="지붕6">#REF!</definedName>
    <definedName name="지붕7">#REF!</definedName>
    <definedName name="지붕8">#REF!</definedName>
    <definedName name="지붕9">#REF!</definedName>
    <definedName name="진행">#REF!</definedName>
    <definedName name="진행1">#REF!</definedName>
    <definedName name="창1">#REF!</definedName>
    <definedName name="창10">#REF!</definedName>
    <definedName name="창11">#REF!</definedName>
    <definedName name="창2">#REF!</definedName>
    <definedName name="창3">#REF!</definedName>
    <definedName name="창4">#REF!</definedName>
    <definedName name="창5">#REF!</definedName>
    <definedName name="창6">#REF!</definedName>
    <definedName name="창7">#REF!</definedName>
    <definedName name="창8">#REF!</definedName>
    <definedName name="창9">#REF!</definedName>
    <definedName name="철구사업본부">#REF!</definedName>
    <definedName name="청상과부">#REF!</definedName>
    <definedName name="청상과부1">#REF!</definedName>
    <definedName name="최건진행">#REF!</definedName>
    <definedName name="최건청산">#REF!</definedName>
    <definedName name="최건청산2">#REF!</definedName>
    <definedName name="추정사업계획">#REF!</definedName>
    <definedName name="추진">#REF!</definedName>
    <definedName name="칠1">#REF!</definedName>
    <definedName name="칠2">#REF!</definedName>
    <definedName name="칠3">#REF!</definedName>
    <definedName name="칠4">#REF!</definedName>
    <definedName name="칠5">#REF!</definedName>
    <definedName name="칠6">#REF!</definedName>
    <definedName name="칠7">#REF!</definedName>
    <definedName name="칠8">#REF!</definedName>
    <definedName name="클_레_임">#N/A</definedName>
    <definedName name="타일1">#REF!</definedName>
    <definedName name="타일2">#REF!</definedName>
    <definedName name="타일3">#REF!</definedName>
    <definedName name="타일4">#REF!</definedName>
    <definedName name="타일5">#REF!</definedName>
    <definedName name="타일6">#REF!</definedName>
    <definedName name="태광공사">#REF!</definedName>
    <definedName name="토">#N/A</definedName>
    <definedName name="토목">#REF!</definedName>
    <definedName name="토목p">#REF!</definedName>
    <definedName name="토목이월">#REF!</definedName>
    <definedName name="토목이월1">#REF!</definedName>
    <definedName name="ㅍㅍㅍ">#N/A</definedName>
    <definedName name="플">#N/A</definedName>
    <definedName name="ㅎㅎ">#N/A</definedName>
    <definedName name="해외인원추이">[33]주관사업!#REF!</definedName>
    <definedName name="희망등록품종">[70]choose!$G$2:$G$42</definedName>
    <definedName name="ㅏㅏ">#REF!</definedName>
    <definedName name="ㅏㅏㅏㅏㅏ">#N/A</definedName>
    <definedName name="ㅓㅓㅓㅓㅓ">#N/A</definedName>
    <definedName name="ㅓㅓㅗ라ㅓㄴ오라ㅓㅁㄴ오라넘오람ㄴ엄ㄴㅇㅇㄴㅁㅁㄴㅇㅇㄴㄴㅇㅁ">#N/A</definedName>
    <definedName name="ㅗㅗㅗㅗ">#N/A</definedName>
    <definedName name="ㅛㅕㅕㅕ">#N/A</definedName>
    <definedName name="ㅜ">'[15]9-1차이내역'!#REF!</definedName>
    <definedName name="ㅜㅜㅜ">#N/A</definedName>
    <definedName name="ㅠㅜㅠㅜㅜㅜ">#N/A</definedName>
    <definedName name="ㅣㅣ">#REF!</definedName>
    <definedName name="中斷工事__小計">#REF!</definedName>
    <definedName name="合____計">#N/A</definedName>
    <definedName name="完工工事_計">#N/A</definedName>
    <definedName name="新規工事__小計">#REF!</definedName>
    <definedName name="新規工事_小計">#REF!</definedName>
    <definedName name="新規工事_計">#N/A</definedName>
    <definedName name="新規推進__小計">#REF!</definedName>
    <definedName name="有價__券.1.A">#REF!</definedName>
    <definedName name="淸算工事__小計">#REF!</definedName>
    <definedName name="現代綜合商事經由分">[60]수입!#REF!</definedName>
    <definedName name="移越工事__小計">#REF!</definedName>
    <definedName name="進行工事__小計">#REF!</definedName>
    <definedName name="進行工事__小計1">#REF!</definedName>
  </definedNames>
  <calcPr calcId="181029"/>
</workbook>
</file>

<file path=xl/calcChain.xml><?xml version="1.0" encoding="utf-8"?>
<calcChain xmlns="http://schemas.openxmlformats.org/spreadsheetml/2006/main">
  <c r="A3" i="81" l="1"/>
  <c r="A2" i="81"/>
  <c r="A1" i="81"/>
  <c r="A3" i="69"/>
  <c r="A2" i="69"/>
  <c r="K87" i="122"/>
  <c r="K86" i="122"/>
  <c r="K81" i="122"/>
  <c r="K80" i="122"/>
  <c r="K78" i="122"/>
  <c r="K75" i="122"/>
  <c r="K70" i="122"/>
  <c r="K69" i="122"/>
  <c r="K67" i="122"/>
  <c r="K66" i="122"/>
  <c r="K60" i="122"/>
  <c r="K59" i="122"/>
  <c r="K58" i="122"/>
  <c r="K55" i="122"/>
  <c r="K50" i="122"/>
  <c r="K47" i="122"/>
  <c r="K46" i="122"/>
  <c r="K43" i="122"/>
  <c r="K42" i="122" s="1"/>
  <c r="K39" i="122"/>
  <c r="K38" i="122"/>
  <c r="K31" i="122"/>
  <c r="K30" i="122" s="1"/>
  <c r="H27" i="122"/>
  <c r="K27" i="122" s="1"/>
  <c r="K26" i="122" s="1"/>
  <c r="J21" i="122"/>
  <c r="H21" i="122"/>
  <c r="K21" i="122" s="1"/>
  <c r="K20" i="122" s="1"/>
  <c r="K84" i="122" s="1"/>
  <c r="K83" i="122" s="1"/>
  <c r="K17" i="122"/>
  <c r="K16" i="122"/>
  <c r="K15" i="122"/>
  <c r="K13" i="122" s="1"/>
  <c r="C15" i="122"/>
  <c r="K14" i="122"/>
  <c r="H35" i="122" s="1"/>
  <c r="K35" i="122" s="1"/>
  <c r="K34" i="122" s="1"/>
  <c r="H10" i="122"/>
  <c r="K10" i="122" s="1"/>
  <c r="K8" i="122" s="1"/>
  <c r="A3" i="122"/>
  <c r="A2" i="122"/>
  <c r="A1" i="122"/>
  <c r="K87" i="121"/>
  <c r="K86" i="121" s="1"/>
  <c r="K81" i="121"/>
  <c r="K80" i="121" s="1"/>
  <c r="K78" i="121"/>
  <c r="K75" i="121"/>
  <c r="K70" i="121"/>
  <c r="K69" i="121" s="1"/>
  <c r="K67" i="121"/>
  <c r="K66" i="121"/>
  <c r="K60" i="121"/>
  <c r="K59" i="121"/>
  <c r="K58" i="121" s="1"/>
  <c r="K55" i="121"/>
  <c r="K50" i="121"/>
  <c r="K47" i="121"/>
  <c r="K46" i="121"/>
  <c r="K43" i="121"/>
  <c r="K42" i="121"/>
  <c r="K39" i="121"/>
  <c r="K38" i="121"/>
  <c r="K31" i="121"/>
  <c r="K30" i="121" s="1"/>
  <c r="H27" i="121"/>
  <c r="K27" i="121" s="1"/>
  <c r="K26" i="121" s="1"/>
  <c r="J21" i="121"/>
  <c r="H21" i="121"/>
  <c r="K21" i="121" s="1"/>
  <c r="K20" i="121" s="1"/>
  <c r="K84" i="121" s="1"/>
  <c r="K83" i="121" s="1"/>
  <c r="K17" i="121"/>
  <c r="K16" i="121"/>
  <c r="K15" i="121"/>
  <c r="C15" i="121"/>
  <c r="K14" i="121"/>
  <c r="H35" i="121" s="1"/>
  <c r="K35" i="121" s="1"/>
  <c r="K34" i="121" s="1"/>
  <c r="K13" i="121"/>
  <c r="H10" i="121"/>
  <c r="K10" i="121" s="1"/>
  <c r="K8" i="121" s="1"/>
  <c r="A3" i="121"/>
  <c r="A2" i="121"/>
  <c r="A1" i="121"/>
  <c r="K87" i="120"/>
  <c r="K86" i="120"/>
  <c r="K81" i="120"/>
  <c r="K80" i="120"/>
  <c r="K78" i="120"/>
  <c r="K75" i="120"/>
  <c r="K70" i="120"/>
  <c r="K69" i="120"/>
  <c r="K67" i="120"/>
  <c r="K66" i="120"/>
  <c r="K60" i="120"/>
  <c r="K59" i="120"/>
  <c r="K58" i="120"/>
  <c r="K55" i="120"/>
  <c r="K50" i="120"/>
  <c r="K47" i="120"/>
  <c r="K46" i="120"/>
  <c r="K43" i="120"/>
  <c r="K42" i="120"/>
  <c r="K39" i="120"/>
  <c r="K38" i="120"/>
  <c r="K31" i="120"/>
  <c r="K30" i="120" s="1"/>
  <c r="H27" i="120"/>
  <c r="K27" i="120" s="1"/>
  <c r="K26" i="120" s="1"/>
  <c r="J21" i="120"/>
  <c r="H21" i="120"/>
  <c r="K21" i="120" s="1"/>
  <c r="K20" i="120" s="1"/>
  <c r="K84" i="120" s="1"/>
  <c r="K83" i="120" s="1"/>
  <c r="K17" i="120"/>
  <c r="K16" i="120"/>
  <c r="K15" i="120"/>
  <c r="K13" i="120" s="1"/>
  <c r="C15" i="120"/>
  <c r="K14" i="120"/>
  <c r="H35" i="120" s="1"/>
  <c r="K35" i="120" s="1"/>
  <c r="K34" i="120" s="1"/>
  <c r="H10" i="120"/>
  <c r="K10" i="120" s="1"/>
  <c r="K8" i="120" s="1"/>
  <c r="A3" i="120"/>
  <c r="A2" i="120"/>
  <c r="A1" i="120"/>
  <c r="A1" i="116"/>
  <c r="A3" i="116"/>
  <c r="A2" i="116"/>
  <c r="A2" i="117" s="1"/>
  <c r="A2" i="118" s="1"/>
  <c r="A2" i="119" s="1"/>
  <c r="D15" i="119"/>
  <c r="A1" i="119"/>
  <c r="K60" i="118"/>
  <c r="K58" i="118"/>
  <c r="K56" i="118"/>
  <c r="K55" i="118"/>
  <c r="K52" i="118"/>
  <c r="K51" i="118"/>
  <c r="K53" i="118" s="1"/>
  <c r="K46" i="118"/>
  <c r="K45" i="118"/>
  <c r="K43" i="118"/>
  <c r="K40" i="118"/>
  <c r="K48" i="118" s="1"/>
  <c r="K35" i="118"/>
  <c r="K34" i="118"/>
  <c r="K31" i="118"/>
  <c r="K30" i="118"/>
  <c r="K29" i="118"/>
  <c r="K28" i="118"/>
  <c r="K27" i="118"/>
  <c r="K32" i="118" s="1"/>
  <c r="K26" i="118"/>
  <c r="K23" i="118"/>
  <c r="K22" i="118"/>
  <c r="K19" i="118"/>
  <c r="K18" i="118"/>
  <c r="K17" i="118" s="1"/>
  <c r="K14" i="118"/>
  <c r="K13" i="118"/>
  <c r="K10" i="118"/>
  <c r="K9" i="118"/>
  <c r="K8" i="118"/>
  <c r="K7" i="118"/>
  <c r="A1" i="118"/>
  <c r="A1" i="117"/>
  <c r="K87" i="116"/>
  <c r="K86" i="116"/>
  <c r="K81" i="116"/>
  <c r="K80" i="116"/>
  <c r="K78" i="116"/>
  <c r="K75" i="116"/>
  <c r="K70" i="116"/>
  <c r="K69" i="116"/>
  <c r="K67" i="116"/>
  <c r="K66" i="116"/>
  <c r="K60" i="116"/>
  <c r="K59" i="116"/>
  <c r="K58" i="116" s="1"/>
  <c r="K55" i="116"/>
  <c r="K50" i="116"/>
  <c r="K47" i="116"/>
  <c r="K46" i="116"/>
  <c r="K43" i="116"/>
  <c r="K42" i="116"/>
  <c r="K39" i="116"/>
  <c r="K38" i="116"/>
  <c r="H35" i="116"/>
  <c r="K35" i="116" s="1"/>
  <c r="K34" i="116" s="1"/>
  <c r="K31" i="116"/>
  <c r="K30" i="116"/>
  <c r="K27" i="116"/>
  <c r="K26" i="116" s="1"/>
  <c r="H27" i="116"/>
  <c r="J21" i="116"/>
  <c r="K21" i="116" s="1"/>
  <c r="K20" i="116" s="1"/>
  <c r="K84" i="116" s="1"/>
  <c r="K83" i="116" s="1"/>
  <c r="H21" i="116"/>
  <c r="K17" i="116"/>
  <c r="K16" i="116"/>
  <c r="K15" i="116"/>
  <c r="C15" i="116"/>
  <c r="K14" i="116"/>
  <c r="K13" i="116"/>
  <c r="H10" i="116"/>
  <c r="K10" i="116" s="1"/>
  <c r="K8" i="116" s="1"/>
  <c r="A3" i="117"/>
  <c r="A3" i="118" s="1"/>
  <c r="A3" i="119" s="1"/>
  <c r="H1" i="93" l="1"/>
  <c r="E14" i="93"/>
  <c r="E15" i="93"/>
  <c r="E16" i="93"/>
  <c r="E17" i="93"/>
  <c r="E18" i="93"/>
  <c r="E27" i="93"/>
  <c r="E29" i="93"/>
  <c r="E30" i="93"/>
  <c r="E31" i="93"/>
  <c r="E34" i="93"/>
  <c r="A1" i="46" l="1"/>
  <c r="N113" i="107"/>
  <c r="N112" i="107"/>
  <c r="N110" i="107"/>
  <c r="N108" i="107"/>
  <c r="N107" i="107"/>
  <c r="N105" i="107"/>
  <c r="N104" i="107"/>
  <c r="N103" i="107"/>
  <c r="N102" i="107"/>
  <c r="N100" i="107"/>
  <c r="N98" i="107"/>
  <c r="N115" i="107" s="1"/>
  <c r="N97" i="107"/>
  <c r="J29" i="113"/>
  <c r="G28" i="113"/>
  <c r="J28" i="113" s="1"/>
  <c r="J30" i="113" s="1"/>
  <c r="N30" i="113" s="1"/>
  <c r="J29" i="112"/>
  <c r="G28" i="112"/>
  <c r="J28" i="112" s="1"/>
  <c r="J30" i="112" s="1"/>
  <c r="N30" i="112" s="1"/>
  <c r="J29" i="111"/>
  <c r="J28" i="111"/>
  <c r="J30" i="111" s="1"/>
  <c r="N30" i="111" s="1"/>
  <c r="G28" i="111"/>
  <c r="J29" i="107"/>
  <c r="G28" i="107"/>
  <c r="J28" i="107" s="1"/>
  <c r="A1" i="53" l="1"/>
  <c r="A1" i="93"/>
  <c r="A1" i="104"/>
  <c r="A1" i="103"/>
  <c r="A1" i="78"/>
  <c r="J30" i="107"/>
  <c r="N30" i="107" s="1"/>
  <c r="E42" i="81" l="1"/>
  <c r="E4" i="85" s="1"/>
  <c r="E5" i="85" s="1"/>
  <c r="E39" i="81"/>
  <c r="E36" i="81"/>
  <c r="E29" i="81"/>
  <c r="E28" i="81"/>
  <c r="E20" i="81"/>
  <c r="E19" i="81"/>
  <c r="E11" i="81"/>
  <c r="E10" i="81"/>
  <c r="N96" i="113"/>
  <c r="N95" i="113"/>
  <c r="J93" i="113"/>
  <c r="J94" i="113" s="1"/>
  <c r="N94" i="113" s="1"/>
  <c r="J86" i="113"/>
  <c r="J87" i="113" s="1"/>
  <c r="N87" i="113" s="1"/>
  <c r="J83" i="113"/>
  <c r="N83" i="113" s="1"/>
  <c r="J80" i="113"/>
  <c r="N80" i="113" s="1"/>
  <c r="J75" i="113"/>
  <c r="J76" i="113" s="1"/>
  <c r="N76" i="113" s="1"/>
  <c r="J72" i="113"/>
  <c r="N72" i="113" s="1"/>
  <c r="J71" i="113"/>
  <c r="N71" i="113" s="1"/>
  <c r="J65" i="113"/>
  <c r="J64" i="113"/>
  <c r="J60" i="113"/>
  <c r="J61" i="113" s="1"/>
  <c r="N61" i="113" s="1"/>
  <c r="J57" i="113"/>
  <c r="N57" i="113" s="1"/>
  <c r="J52" i="113"/>
  <c r="J53" i="113" s="1"/>
  <c r="N53" i="113" s="1"/>
  <c r="J48" i="113"/>
  <c r="J49" i="113" s="1"/>
  <c r="N49" i="113" s="1"/>
  <c r="J44" i="113"/>
  <c r="J45" i="113" s="1"/>
  <c r="N45" i="113" s="1"/>
  <c r="J36" i="113"/>
  <c r="J37" i="113" s="1"/>
  <c r="N37" i="113" s="1"/>
  <c r="G32" i="113"/>
  <c r="J32" i="113" s="1"/>
  <c r="J34" i="113" s="1"/>
  <c r="N34" i="113" s="1"/>
  <c r="I23" i="113"/>
  <c r="G23" i="113"/>
  <c r="J19" i="113"/>
  <c r="J18" i="113"/>
  <c r="J17" i="113"/>
  <c r="B17" i="113"/>
  <c r="J16" i="113"/>
  <c r="G40" i="113" s="1"/>
  <c r="J40" i="113" s="1"/>
  <c r="J41" i="113" s="1"/>
  <c r="N41" i="113" s="1"/>
  <c r="G12" i="113"/>
  <c r="J12" i="113" s="1"/>
  <c r="J13" i="113" s="1"/>
  <c r="N13" i="113" s="1"/>
  <c r="A10" i="113"/>
  <c r="A15" i="113" s="1"/>
  <c r="A22" i="113" s="1"/>
  <c r="A3" i="113"/>
  <c r="A1" i="113"/>
  <c r="A27" i="113" l="1"/>
  <c r="A31" i="113" s="1"/>
  <c r="A35" i="113" s="1"/>
  <c r="A39" i="113" s="1"/>
  <c r="A43" i="113" s="1"/>
  <c r="A47" i="113" s="1"/>
  <c r="A51" i="113" s="1"/>
  <c r="A55" i="113" s="1"/>
  <c r="A59" i="113" s="1"/>
  <c r="A63" i="113" s="1"/>
  <c r="A70" i="113" s="1"/>
  <c r="A74" i="113" s="1"/>
  <c r="A79" i="113" s="1"/>
  <c r="A82" i="113" s="1"/>
  <c r="A85" i="113" s="1"/>
  <c r="A88" i="113" s="1"/>
  <c r="A92" i="113" s="1"/>
  <c r="J66" i="113"/>
  <c r="N66" i="113" s="1"/>
  <c r="J20" i="113"/>
  <c r="N20" i="113" s="1"/>
  <c r="J23" i="113"/>
  <c r="J25" i="113" s="1"/>
  <c r="N25" i="113" s="1"/>
  <c r="J89" i="113"/>
  <c r="J90" i="113" s="1"/>
  <c r="N90" i="113" s="1"/>
  <c r="N97" i="113" l="1"/>
  <c r="N96" i="112"/>
  <c r="N95" i="112"/>
  <c r="J93" i="112"/>
  <c r="J94" i="112" s="1"/>
  <c r="N94" i="112" s="1"/>
  <c r="J86" i="112"/>
  <c r="J87" i="112" s="1"/>
  <c r="N87" i="112" s="1"/>
  <c r="J83" i="112"/>
  <c r="N83" i="112" s="1"/>
  <c r="J80" i="112"/>
  <c r="N80" i="112" s="1"/>
  <c r="J75" i="112"/>
  <c r="J76" i="112" s="1"/>
  <c r="N76" i="112" s="1"/>
  <c r="J72" i="112"/>
  <c r="N72" i="112" s="1"/>
  <c r="J71" i="112"/>
  <c r="N71" i="112" s="1"/>
  <c r="J65" i="112"/>
  <c r="J64" i="112"/>
  <c r="J60" i="112"/>
  <c r="J61" i="112" s="1"/>
  <c r="N61" i="112" s="1"/>
  <c r="J57" i="112"/>
  <c r="N57" i="112" s="1"/>
  <c r="J52" i="112"/>
  <c r="J53" i="112" s="1"/>
  <c r="N53" i="112" s="1"/>
  <c r="J48" i="112"/>
  <c r="J49" i="112" s="1"/>
  <c r="N49" i="112" s="1"/>
  <c r="J44" i="112"/>
  <c r="J45" i="112" s="1"/>
  <c r="N45" i="112" s="1"/>
  <c r="J36" i="112"/>
  <c r="J37" i="112" s="1"/>
  <c r="N37" i="112" s="1"/>
  <c r="G32" i="112"/>
  <c r="J32" i="112" s="1"/>
  <c r="J34" i="112" s="1"/>
  <c r="N34" i="112" s="1"/>
  <c r="I23" i="112"/>
  <c r="G23" i="112"/>
  <c r="J19" i="112"/>
  <c r="J18" i="112"/>
  <c r="J17" i="112"/>
  <c r="B17" i="112"/>
  <c r="J16" i="112"/>
  <c r="G40" i="112" s="1"/>
  <c r="J40" i="112" s="1"/>
  <c r="J41" i="112" s="1"/>
  <c r="N41" i="112" s="1"/>
  <c r="G12" i="112"/>
  <c r="J12" i="112" s="1"/>
  <c r="J13" i="112" s="1"/>
  <c r="N13" i="112" s="1"/>
  <c r="A10" i="112"/>
  <c r="A15" i="112" s="1"/>
  <c r="A22" i="112" s="1"/>
  <c r="A3" i="112"/>
  <c r="A1" i="112"/>
  <c r="A35" i="112" l="1"/>
  <c r="A39" i="112" s="1"/>
  <c r="A43" i="112" s="1"/>
  <c r="A47" i="112" s="1"/>
  <c r="A51" i="112" s="1"/>
  <c r="A55" i="112" s="1"/>
  <c r="A59" i="112" s="1"/>
  <c r="A63" i="112" s="1"/>
  <c r="A70" i="112" s="1"/>
  <c r="A74" i="112" s="1"/>
  <c r="A79" i="112" s="1"/>
  <c r="A82" i="112" s="1"/>
  <c r="A85" i="112" s="1"/>
  <c r="A88" i="112" s="1"/>
  <c r="A92" i="112" s="1"/>
  <c r="A27" i="112"/>
  <c r="A31" i="112" s="1"/>
  <c r="J66" i="112"/>
  <c r="N66" i="112" s="1"/>
  <c r="J23" i="112"/>
  <c r="J25" i="112" s="1"/>
  <c r="N25" i="112" s="1"/>
  <c r="J20" i="112"/>
  <c r="N20" i="112" s="1"/>
  <c r="J89" i="112" l="1"/>
  <c r="J90" i="112" s="1"/>
  <c r="N90" i="112" s="1"/>
  <c r="N97" i="112"/>
  <c r="N96" i="111"/>
  <c r="N95" i="111"/>
  <c r="J93" i="111"/>
  <c r="J94" i="111" s="1"/>
  <c r="N94" i="111" s="1"/>
  <c r="J86" i="111"/>
  <c r="J87" i="111" s="1"/>
  <c r="N87" i="111" s="1"/>
  <c r="J83" i="111"/>
  <c r="N83" i="111" s="1"/>
  <c r="J80" i="111"/>
  <c r="N80" i="111" s="1"/>
  <c r="J75" i="111"/>
  <c r="J76" i="111" s="1"/>
  <c r="N76" i="111" s="1"/>
  <c r="J72" i="111"/>
  <c r="N72" i="111" s="1"/>
  <c r="J71" i="111"/>
  <c r="N71" i="111" s="1"/>
  <c r="J65" i="111"/>
  <c r="J64" i="111"/>
  <c r="J60" i="111"/>
  <c r="J61" i="111" s="1"/>
  <c r="N61" i="111" s="1"/>
  <c r="J57" i="111"/>
  <c r="N57" i="111" s="1"/>
  <c r="J52" i="111"/>
  <c r="J53" i="111" s="1"/>
  <c r="N53" i="111" s="1"/>
  <c r="J48" i="111"/>
  <c r="J49" i="111" s="1"/>
  <c r="N49" i="111" s="1"/>
  <c r="J44" i="111"/>
  <c r="J45" i="111" s="1"/>
  <c r="N45" i="111" s="1"/>
  <c r="J36" i="111"/>
  <c r="J37" i="111" s="1"/>
  <c r="N37" i="111" s="1"/>
  <c r="G32" i="111"/>
  <c r="J32" i="111" s="1"/>
  <c r="J34" i="111" s="1"/>
  <c r="N34" i="111" s="1"/>
  <c r="I23" i="111"/>
  <c r="G23" i="111"/>
  <c r="J19" i="111"/>
  <c r="J18" i="111"/>
  <c r="J17" i="111"/>
  <c r="B17" i="111"/>
  <c r="J16" i="111"/>
  <c r="G40" i="111" s="1"/>
  <c r="J40" i="111" s="1"/>
  <c r="J41" i="111" s="1"/>
  <c r="N41" i="111" s="1"/>
  <c r="G12" i="111"/>
  <c r="J12" i="111" s="1"/>
  <c r="J13" i="111" s="1"/>
  <c r="N13" i="111" s="1"/>
  <c r="A10" i="111"/>
  <c r="A15" i="111" s="1"/>
  <c r="A22" i="111" s="1"/>
  <c r="A3" i="111"/>
  <c r="A1" i="111"/>
  <c r="A27" i="111" l="1"/>
  <c r="A31" i="111" s="1"/>
  <c r="A35" i="111" s="1"/>
  <c r="A39" i="111" s="1"/>
  <c r="A43" i="111" s="1"/>
  <c r="A47" i="111" s="1"/>
  <c r="A51" i="111" s="1"/>
  <c r="A55" i="111" s="1"/>
  <c r="A59" i="111" s="1"/>
  <c r="A63" i="111" s="1"/>
  <c r="A70" i="111" s="1"/>
  <c r="A74" i="111" s="1"/>
  <c r="A79" i="111" s="1"/>
  <c r="A82" i="111" s="1"/>
  <c r="A85" i="111" s="1"/>
  <c r="A88" i="111" s="1"/>
  <c r="A92" i="111" s="1"/>
  <c r="J23" i="111"/>
  <c r="J25" i="111" s="1"/>
  <c r="J89" i="111" s="1"/>
  <c r="J90" i="111" s="1"/>
  <c r="N90" i="111" s="1"/>
  <c r="J66" i="111"/>
  <c r="N66" i="111" s="1"/>
  <c r="J20" i="111"/>
  <c r="N20" i="111" s="1"/>
  <c r="N25" i="111" l="1"/>
  <c r="N97" i="111" s="1"/>
  <c r="F20" i="110"/>
  <c r="F19" i="110"/>
  <c r="F18" i="110"/>
  <c r="F17" i="110"/>
  <c r="F16" i="110"/>
  <c r="F15" i="110"/>
  <c r="D14" i="110"/>
  <c r="F14" i="110" s="1"/>
  <c r="F13" i="110"/>
  <c r="F12" i="110"/>
  <c r="F11" i="110"/>
  <c r="F10" i="110"/>
  <c r="F9" i="110"/>
  <c r="F8" i="110"/>
  <c r="F7" i="110"/>
  <c r="F6" i="110"/>
  <c r="F5" i="110"/>
  <c r="A2" i="110"/>
  <c r="N62" i="109"/>
  <c r="J58" i="109"/>
  <c r="J60" i="109" s="1"/>
  <c r="N60" i="109" s="1"/>
  <c r="J55" i="109"/>
  <c r="J56" i="109" s="1"/>
  <c r="N56" i="109" s="1"/>
  <c r="J52" i="109"/>
  <c r="J51" i="109"/>
  <c r="J53" i="109" s="1"/>
  <c r="N53" i="109" s="1"/>
  <c r="A50" i="109"/>
  <c r="J46" i="109"/>
  <c r="J45" i="109"/>
  <c r="J43" i="109"/>
  <c r="J40" i="109"/>
  <c r="J34" i="109"/>
  <c r="J35" i="109" s="1"/>
  <c r="N35" i="109" s="1"/>
  <c r="J31" i="109"/>
  <c r="J30" i="109"/>
  <c r="J29" i="109"/>
  <c r="J28" i="109"/>
  <c r="J27" i="109"/>
  <c r="J26" i="109"/>
  <c r="J23" i="109"/>
  <c r="J24" i="109" s="1"/>
  <c r="N24" i="109" s="1"/>
  <c r="O20" i="109"/>
  <c r="L20" i="109"/>
  <c r="J19" i="109"/>
  <c r="J18" i="109"/>
  <c r="J14" i="109"/>
  <c r="J15" i="109" s="1"/>
  <c r="N15" i="109" s="1"/>
  <c r="L11" i="109"/>
  <c r="J10" i="109"/>
  <c r="J9" i="109"/>
  <c r="J8" i="109"/>
  <c r="A7" i="109"/>
  <c r="A13" i="109" s="1"/>
  <c r="E5" i="108"/>
  <c r="E14" i="108" s="1"/>
  <c r="N96" i="107"/>
  <c r="N95" i="107"/>
  <c r="J93" i="107"/>
  <c r="J94" i="107" s="1"/>
  <c r="N94" i="107" s="1"/>
  <c r="J86" i="107"/>
  <c r="J87" i="107" s="1"/>
  <c r="N87" i="107" s="1"/>
  <c r="J83" i="107"/>
  <c r="N83" i="107" s="1"/>
  <c r="J80" i="107"/>
  <c r="N80" i="107" s="1"/>
  <c r="J75" i="107"/>
  <c r="J76" i="107" s="1"/>
  <c r="N76" i="107" s="1"/>
  <c r="J72" i="107"/>
  <c r="N72" i="107" s="1"/>
  <c r="J71" i="107"/>
  <c r="N71" i="107" s="1"/>
  <c r="J65" i="107"/>
  <c r="J64" i="107"/>
  <c r="J60" i="107"/>
  <c r="J61" i="107" s="1"/>
  <c r="N61" i="107" s="1"/>
  <c r="J57" i="107"/>
  <c r="N57" i="107" s="1"/>
  <c r="J52" i="107"/>
  <c r="J53" i="107" s="1"/>
  <c r="N53" i="107" s="1"/>
  <c r="J48" i="107"/>
  <c r="J49" i="107" s="1"/>
  <c r="N49" i="107" s="1"/>
  <c r="J44" i="107"/>
  <c r="J45" i="107" s="1"/>
  <c r="N45" i="107" s="1"/>
  <c r="J36" i="107"/>
  <c r="J37" i="107" s="1"/>
  <c r="N37" i="107" s="1"/>
  <c r="G32" i="107"/>
  <c r="J32" i="107" s="1"/>
  <c r="J34" i="107" s="1"/>
  <c r="N34" i="107" s="1"/>
  <c r="I23" i="107"/>
  <c r="G23" i="107"/>
  <c r="J23" i="107" s="1"/>
  <c r="J25" i="107" s="1"/>
  <c r="J19" i="107"/>
  <c r="J18" i="107"/>
  <c r="J17" i="107"/>
  <c r="B17" i="107"/>
  <c r="J16" i="107"/>
  <c r="G12" i="107"/>
  <c r="J12" i="107" s="1"/>
  <c r="J13" i="107" s="1"/>
  <c r="N13" i="107" s="1"/>
  <c r="A10" i="107"/>
  <c r="A15" i="107" s="1"/>
  <c r="A22" i="107" s="1"/>
  <c r="A3" i="107"/>
  <c r="A2" i="107"/>
  <c r="A1" i="107"/>
  <c r="H23" i="106"/>
  <c r="I23" i="106" s="1"/>
  <c r="C23" i="106"/>
  <c r="C22" i="106"/>
  <c r="B22" i="106"/>
  <c r="C21" i="106"/>
  <c r="B21" i="106"/>
  <c r="C20" i="106"/>
  <c r="B20" i="106"/>
  <c r="C19" i="106"/>
  <c r="B19" i="106"/>
  <c r="C18" i="106"/>
  <c r="B18" i="106"/>
  <c r="C17" i="106"/>
  <c r="B17" i="106"/>
  <c r="C16" i="106"/>
  <c r="B16" i="106"/>
  <c r="C15" i="106"/>
  <c r="B15" i="106"/>
  <c r="C14" i="106"/>
  <c r="B14" i="106"/>
  <c r="C13" i="106"/>
  <c r="B13" i="106"/>
  <c r="C12" i="106"/>
  <c r="B12" i="106"/>
  <c r="C11" i="106"/>
  <c r="B11" i="106"/>
  <c r="C10" i="106"/>
  <c r="B10" i="106"/>
  <c r="C9" i="106"/>
  <c r="B9" i="106"/>
  <c r="A9" i="106"/>
  <c r="A10" i="106" s="1"/>
  <c r="A11" i="106" s="1"/>
  <c r="A12" i="106" s="1"/>
  <c r="A13" i="106" s="1"/>
  <c r="A14" i="106" s="1"/>
  <c r="A15" i="106" s="1"/>
  <c r="A16" i="106" s="1"/>
  <c r="A17" i="106" s="1"/>
  <c r="A18" i="106" s="1"/>
  <c r="A19" i="106" s="1"/>
  <c r="A20" i="106" s="1"/>
  <c r="A21" i="106" s="1"/>
  <c r="A22" i="106" s="1"/>
  <c r="A23" i="106" s="1"/>
  <c r="C8" i="106"/>
  <c r="B8" i="106"/>
  <c r="A27" i="107" l="1"/>
  <c r="A31" i="107" s="1"/>
  <c r="A35" i="107" s="1"/>
  <c r="A39" i="107" s="1"/>
  <c r="A43" i="107" s="1"/>
  <c r="A47" i="107" s="1"/>
  <c r="A51" i="107" s="1"/>
  <c r="A55" i="107" s="1"/>
  <c r="A59" i="107" s="1"/>
  <c r="A63" i="107" s="1"/>
  <c r="A70" i="107" s="1"/>
  <c r="A74" i="107" s="1"/>
  <c r="A79" i="107" s="1"/>
  <c r="A82" i="107" s="1"/>
  <c r="A85" i="107" s="1"/>
  <c r="A88" i="107" s="1"/>
  <c r="A92" i="107" s="1"/>
  <c r="J32" i="109"/>
  <c r="N32" i="109" s="1"/>
  <c r="J20" i="109"/>
  <c r="N20" i="109" s="1"/>
  <c r="N64" i="109" s="1"/>
  <c r="E15" i="108" s="1"/>
  <c r="E17" i="108" s="1"/>
  <c r="J20" i="107"/>
  <c r="N20" i="107" s="1"/>
  <c r="J48" i="109"/>
  <c r="N48" i="109" s="1"/>
  <c r="F21" i="110"/>
  <c r="E16" i="108" s="1"/>
  <c r="J11" i="109"/>
  <c r="N11" i="109" s="1"/>
  <c r="J66" i="107"/>
  <c r="N66" i="107" s="1"/>
  <c r="N25" i="107"/>
  <c r="J89" i="107"/>
  <c r="J90" i="107" s="1"/>
  <c r="N90" i="107" s="1"/>
  <c r="G40" i="107"/>
  <c r="J40" i="107" s="1"/>
  <c r="J41" i="107" s="1"/>
  <c r="N41" i="107" s="1"/>
  <c r="L8" i="103" l="1"/>
  <c r="K8" i="93"/>
  <c r="H4" i="85"/>
  <c r="L29" i="81"/>
  <c r="K29" i="81"/>
  <c r="K28" i="81"/>
  <c r="J28" i="81"/>
  <c r="J29" i="81" s="1"/>
  <c r="I28" i="81"/>
  <c r="I29" i="81" s="1"/>
  <c r="J26" i="81"/>
  <c r="I24" i="81"/>
  <c r="E24" i="104"/>
  <c r="E23" i="104"/>
  <c r="E21" i="104"/>
  <c r="E20" i="104"/>
  <c r="E19" i="104"/>
  <c r="E18" i="104"/>
  <c r="E15" i="53"/>
  <c r="E15" i="104"/>
  <c r="E14" i="104"/>
  <c r="E13" i="104"/>
  <c r="E12" i="104"/>
  <c r="E24" i="53"/>
  <c r="E23" i="53"/>
  <c r="E21" i="53"/>
  <c r="E20" i="53"/>
  <c r="E19" i="53"/>
  <c r="E18" i="53"/>
  <c r="E23" i="78"/>
  <c r="E24" i="78" s="1"/>
  <c r="E21" i="78"/>
  <c r="E20" i="78"/>
  <c r="E19" i="78"/>
  <c r="E18" i="78"/>
  <c r="E16" i="78"/>
  <c r="E13" i="78"/>
  <c r="E35" i="103"/>
  <c r="M24" i="103"/>
  <c r="E22" i="103"/>
  <c r="E21" i="103"/>
  <c r="E18" i="103"/>
  <c r="K8" i="103"/>
  <c r="E32" i="103"/>
  <c r="C10" i="65"/>
  <c r="C8" i="65"/>
  <c r="E41" i="81" s="1"/>
  <c r="C7" i="65"/>
  <c r="C11" i="65"/>
  <c r="E28" i="104"/>
  <c r="E31" i="103"/>
  <c r="E40" i="81" l="1"/>
  <c r="D4" i="85" s="1"/>
  <c r="E27" i="104"/>
  <c r="E29" i="104"/>
  <c r="E32" i="104"/>
  <c r="E26" i="104"/>
  <c r="E24" i="103"/>
  <c r="E27" i="103"/>
  <c r="E30" i="103"/>
  <c r="E29" i="103"/>
  <c r="F4" i="85" l="1"/>
  <c r="F5" i="85" s="1"/>
  <c r="D5" i="85"/>
  <c r="D6" i="85" l="1"/>
  <c r="H35" i="104"/>
  <c r="H38" i="103"/>
  <c r="E11" i="70" l="1"/>
  <c r="E25" i="78"/>
  <c r="E15" i="78"/>
  <c r="E12" i="78"/>
  <c r="E14" i="78"/>
  <c r="E32" i="53"/>
  <c r="E29" i="53"/>
  <c r="E28" i="53"/>
  <c r="E27" i="53"/>
  <c r="E26" i="53"/>
  <c r="I18" i="53"/>
  <c r="E32" i="78"/>
  <c r="E29" i="78"/>
  <c r="J8" i="93"/>
  <c r="E27" i="78" l="1"/>
  <c r="E28" i="78"/>
  <c r="E26" i="78"/>
  <c r="G6" i="65" l="1"/>
  <c r="L20" i="81" l="1"/>
  <c r="K20" i="81"/>
  <c r="K19" i="81"/>
  <c r="J19" i="81"/>
  <c r="J20" i="81" s="1"/>
  <c r="I19" i="81"/>
  <c r="I20" i="81" s="1"/>
  <c r="J17" i="81"/>
  <c r="I15" i="81"/>
  <c r="H8" i="93" l="1"/>
  <c r="I8" i="93"/>
  <c r="E14" i="53"/>
  <c r="E13" i="53"/>
  <c r="E12" i="53"/>
  <c r="H2" i="93" l="1"/>
  <c r="A2" i="65" l="1"/>
  <c r="A2" i="46" s="1"/>
  <c r="B6" i="70"/>
  <c r="A2" i="53" l="1"/>
  <c r="A2" i="103"/>
  <c r="A2" i="104"/>
  <c r="A2" i="114" s="1"/>
  <c r="A2" i="101" s="1"/>
  <c r="A2" i="105" s="1"/>
  <c r="A2" i="92" s="1"/>
  <c r="A2" i="82" s="1"/>
  <c r="A2" i="64" s="1"/>
  <c r="A2" i="115" s="1"/>
  <c r="A2" i="106" s="1"/>
  <c r="A2" i="78"/>
  <c r="A2" i="93"/>
  <c r="A1" i="110"/>
  <c r="A1" i="109" s="1"/>
  <c r="A1" i="108" s="1"/>
  <c r="A2" i="113" s="1"/>
  <c r="A2" i="112" s="1"/>
  <c r="A2" i="111" s="1"/>
  <c r="H8" i="53" l="1"/>
  <c r="H8" i="78"/>
  <c r="H24" i="46"/>
  <c r="L11" i="81"/>
  <c r="I36" i="84" l="1"/>
  <c r="I26" i="84"/>
  <c r="J26" i="84" s="1"/>
  <c r="I25" i="84"/>
  <c r="J25" i="84" s="1"/>
  <c r="R20" i="84"/>
  <c r="K17" i="84"/>
  <c r="H20" i="84" s="1"/>
  <c r="I17" i="84"/>
  <c r="H17" i="84"/>
  <c r="H19" i="84" s="1"/>
  <c r="F16" i="84"/>
  <c r="F14" i="84"/>
  <c r="O10" i="84"/>
  <c r="J6" i="84"/>
  <c r="I6" i="84"/>
  <c r="F6" i="84"/>
  <c r="F4" i="75"/>
  <c r="E18" i="68"/>
  <c r="E8" i="68"/>
  <c r="E33" i="68"/>
  <c r="E31" i="68"/>
  <c r="M10" i="84" l="1"/>
  <c r="K6" i="84"/>
  <c r="H21" i="84"/>
  <c r="I27" i="84"/>
  <c r="I30" i="84" l="1"/>
  <c r="J27" i="84"/>
  <c r="K11" i="81" l="1"/>
  <c r="K10" i="81"/>
  <c r="J10" i="81"/>
  <c r="J11" i="81" s="1"/>
  <c r="I10" i="81"/>
  <c r="I11" i="81" s="1"/>
  <c r="J8" i="81"/>
  <c r="E12" i="70" l="1"/>
  <c r="J45" i="79" l="1"/>
  <c r="J37" i="79"/>
  <c r="K37" i="79" s="1"/>
  <c r="J36" i="79"/>
  <c r="K36" i="79" s="1"/>
  <c r="S31" i="79"/>
  <c r="L28" i="79"/>
  <c r="I31" i="79" s="1"/>
  <c r="J28" i="79"/>
  <c r="I28" i="79"/>
  <c r="N22" i="79" s="1"/>
  <c r="P25" i="79"/>
  <c r="P22" i="79"/>
  <c r="P20" i="79"/>
  <c r="C15" i="79"/>
  <c r="E15" i="79" s="1"/>
  <c r="C14" i="79"/>
  <c r="I13" i="79"/>
  <c r="D13" i="79"/>
  <c r="C13" i="79"/>
  <c r="E12" i="79"/>
  <c r="E11" i="79"/>
  <c r="G10" i="79"/>
  <c r="A7" i="79"/>
  <c r="A8" i="79" s="1"/>
  <c r="A9" i="79" s="1"/>
  <c r="A10" i="79" s="1"/>
  <c r="A11" i="79" s="1"/>
  <c r="A12" i="79" s="1"/>
  <c r="A13" i="79" s="1"/>
  <c r="A14" i="79" s="1"/>
  <c r="A15" i="79" s="1"/>
  <c r="A16" i="79" s="1"/>
  <c r="A17" i="79" s="1"/>
  <c r="I30" i="79" l="1"/>
  <c r="I32" i="79" s="1"/>
  <c r="E13" i="79"/>
  <c r="J38" i="79"/>
  <c r="J39" i="79" l="1"/>
  <c r="K38" i="79"/>
  <c r="F9" i="77" l="1"/>
  <c r="M47" i="12"/>
  <c r="I39" i="12"/>
  <c r="I38" i="12"/>
  <c r="M35" i="12"/>
  <c r="N35" i="12" s="1"/>
  <c r="M33" i="12"/>
  <c r="M25" i="12"/>
  <c r="M14" i="12"/>
  <c r="E5" i="68" l="1"/>
  <c r="E15" i="68"/>
  <c r="I8" i="68"/>
  <c r="I9" i="68" s="1"/>
  <c r="J5" i="78"/>
  <c r="A3" i="78"/>
  <c r="E33" i="77"/>
  <c r="G33" i="77" s="1"/>
  <c r="E32" i="77"/>
  <c r="G32" i="77" s="1"/>
  <c r="E31" i="77"/>
  <c r="G31" i="77" s="1"/>
  <c r="E30" i="77"/>
  <c r="G30" i="77" s="1"/>
  <c r="E18" i="77"/>
  <c r="G18" i="77" s="1"/>
  <c r="G37" i="77"/>
  <c r="E36" i="77"/>
  <c r="G36" i="77" s="1"/>
  <c r="G35" i="77"/>
  <c r="A35" i="77"/>
  <c r="A36" i="77" s="1"/>
  <c r="A37" i="77" s="1"/>
  <c r="G34" i="77"/>
  <c r="G29" i="77"/>
  <c r="G28" i="77"/>
  <c r="G27" i="77"/>
  <c r="G26" i="77"/>
  <c r="G25" i="77"/>
  <c r="G24" i="77"/>
  <c r="G23" i="77"/>
  <c r="G22" i="77"/>
  <c r="E21" i="77"/>
  <c r="G21" i="77" s="1"/>
  <c r="G20" i="77"/>
  <c r="G19" i="77"/>
  <c r="E17" i="77"/>
  <c r="G17" i="77" s="1"/>
  <c r="E16" i="77"/>
  <c r="G16" i="77" s="1"/>
  <c r="E15" i="77"/>
  <c r="G15" i="77" s="1"/>
  <c r="G14" i="77"/>
  <c r="G13" i="77"/>
  <c r="G12" i="77"/>
  <c r="G11" i="77"/>
  <c r="G10" i="77"/>
  <c r="A10" i="77"/>
  <c r="A11" i="77" s="1"/>
  <c r="A12" i="77" s="1"/>
  <c r="A13" i="77" s="1"/>
  <c r="A14" i="77" s="1"/>
  <c r="A15" i="77" s="1"/>
  <c r="A16" i="77" s="1"/>
  <c r="A17" i="77" s="1"/>
  <c r="A18" i="77" s="1"/>
  <c r="A19" i="77" s="1"/>
  <c r="A20" i="77" s="1"/>
  <c r="A21" i="77" s="1"/>
  <c r="A22" i="77" s="1"/>
  <c r="A23" i="77" s="1"/>
  <c r="A24" i="77" s="1"/>
  <c r="A25" i="77" s="1"/>
  <c r="A26" i="77" s="1"/>
  <c r="A27" i="77" s="1"/>
  <c r="A28" i="77" s="1"/>
  <c r="A29" i="77" s="1"/>
  <c r="A30" i="77" s="1"/>
  <c r="A31" i="77" s="1"/>
  <c r="A32" i="77" s="1"/>
  <c r="A33" i="77" s="1"/>
  <c r="G9" i="77"/>
  <c r="G8" i="77"/>
  <c r="A8" i="77"/>
  <c r="G7" i="77"/>
  <c r="J6" i="77"/>
  <c r="A4" i="77"/>
  <c r="H2" i="78" l="1"/>
  <c r="D8" i="79"/>
  <c r="E8" i="79" s="1"/>
  <c r="H2" i="77"/>
  <c r="H3" i="77" s="1"/>
  <c r="G39" i="77"/>
  <c r="D10" i="79" s="1"/>
  <c r="H38" i="77"/>
  <c r="D7" i="79" l="1"/>
  <c r="E7" i="79" s="1"/>
  <c r="E10" i="79"/>
  <c r="H39" i="77"/>
  <c r="E50" i="71"/>
  <c r="E5" i="75" l="1"/>
  <c r="D5" i="75"/>
  <c r="F5" i="75"/>
  <c r="G18" i="68"/>
  <c r="J18" i="68"/>
  <c r="K18" i="68"/>
  <c r="D6" i="75" l="1"/>
  <c r="E11" i="84" s="1"/>
  <c r="E24" i="79"/>
  <c r="G8" i="75"/>
  <c r="H1" i="46" l="1"/>
  <c r="F49" i="73"/>
  <c r="E50" i="72"/>
  <c r="E37" i="47" l="1"/>
  <c r="E20" i="47"/>
  <c r="F65" i="43" l="1"/>
  <c r="E33" i="47"/>
  <c r="E32" i="47"/>
  <c r="E31" i="47"/>
  <c r="C27" i="47"/>
  <c r="B6" i="60"/>
  <c r="E18" i="47"/>
  <c r="C12" i="49"/>
  <c r="E438" i="41"/>
  <c r="F438" i="41" s="1"/>
  <c r="F439" i="41" s="1"/>
  <c r="G15" i="68"/>
  <c r="G16" i="68"/>
  <c r="G19" i="68"/>
  <c r="K19" i="68"/>
  <c r="J19" i="68"/>
  <c r="J16" i="68"/>
  <c r="I14" i="68"/>
  <c r="F42" i="58"/>
  <c r="L54" i="58"/>
  <c r="J6" i="68"/>
  <c r="K9" i="68"/>
  <c r="J8" i="68"/>
  <c r="J9" i="68" s="1"/>
  <c r="K8" i="68"/>
  <c r="F440" i="41" l="1"/>
  <c r="F441" i="41" s="1"/>
  <c r="F442" i="41"/>
  <c r="E19" i="47"/>
  <c r="F443" i="41" l="1"/>
  <c r="F444" i="41" s="1"/>
  <c r="F12" i="49" l="1"/>
  <c r="A3" i="53"/>
  <c r="A3" i="104" s="1"/>
  <c r="A3" i="114" s="1"/>
  <c r="A3" i="101" s="1"/>
  <c r="A3" i="105" s="1"/>
  <c r="A3" i="92" s="1"/>
  <c r="A3" i="82" s="1"/>
  <c r="A3" i="64" s="1"/>
  <c r="A3" i="115" s="1"/>
  <c r="A3" i="106" s="1"/>
  <c r="A4" i="49"/>
  <c r="A4" i="47"/>
  <c r="A3" i="46"/>
  <c r="A3" i="93" s="1"/>
  <c r="A3" i="103" s="1"/>
  <c r="I35" i="68"/>
  <c r="I31" i="68"/>
  <c r="I4" i="68"/>
  <c r="K1" i="49"/>
  <c r="E34" i="49" s="1"/>
  <c r="E27" i="49" l="1"/>
  <c r="F6" i="70"/>
  <c r="E28" i="49"/>
  <c r="E29" i="49"/>
  <c r="E27" i="47"/>
  <c r="E35" i="49"/>
  <c r="G26" i="34" l="1"/>
  <c r="G24" i="34"/>
  <c r="G22" i="34"/>
  <c r="G20" i="34"/>
  <c r="G18" i="34"/>
  <c r="F16" i="34"/>
  <c r="G16" i="34" s="1"/>
  <c r="F14" i="34"/>
  <c r="G14" i="34" s="1"/>
  <c r="F12" i="34"/>
  <c r="G12" i="34" s="1"/>
  <c r="G10" i="34"/>
  <c r="F8" i="34"/>
  <c r="G8" i="34" s="1"/>
  <c r="F6" i="34"/>
  <c r="G6" i="34" s="1"/>
  <c r="N53" i="12"/>
  <c r="H52" i="12"/>
  <c r="H51" i="12"/>
  <c r="H53" i="12" s="1"/>
  <c r="I45" i="12"/>
  <c r="I44" i="12"/>
  <c r="I40" i="12"/>
  <c r="N40" i="12" s="1"/>
  <c r="N33" i="12"/>
  <c r="I32" i="12"/>
  <c r="I31" i="12"/>
  <c r="I29" i="12"/>
  <c r="I28" i="12"/>
  <c r="N25" i="12"/>
  <c r="J23" i="12"/>
  <c r="J22" i="12"/>
  <c r="J20" i="12"/>
  <c r="J19" i="12"/>
  <c r="J18" i="12"/>
  <c r="N14" i="12"/>
  <c r="I13" i="12"/>
  <c r="I12" i="12"/>
  <c r="I11" i="12"/>
  <c r="I10" i="12"/>
  <c r="I46" i="12" l="1"/>
  <c r="D47" i="12" s="1"/>
  <c r="H47" i="12" s="1"/>
  <c r="K47" i="12" s="1"/>
  <c r="I14" i="12"/>
  <c r="J21" i="12"/>
  <c r="D25" i="12" s="1"/>
  <c r="G28" i="34"/>
  <c r="J24" i="12"/>
  <c r="F25" i="12" s="1"/>
  <c r="I33" i="12"/>
  <c r="N47" i="12"/>
  <c r="N54" i="12" s="1"/>
  <c r="D16" i="79" s="1"/>
  <c r="E16" i="79" s="1"/>
  <c r="J25" i="12" l="1"/>
  <c r="E30" i="49"/>
  <c r="C30" i="49"/>
  <c r="F331" i="41"/>
  <c r="F330" i="41"/>
  <c r="F328" i="41"/>
  <c r="K1" i="39"/>
  <c r="D19" i="35"/>
  <c r="D16" i="35"/>
  <c r="A1" i="60" l="1"/>
  <c r="A1" i="49" s="1"/>
  <c r="A1" i="47" s="1"/>
  <c r="A1" i="61" s="1"/>
  <c r="A1" i="73"/>
  <c r="A1" i="71"/>
  <c r="A1" i="72"/>
  <c r="E34" i="47"/>
  <c r="E16" i="47"/>
  <c r="E17" i="47" s="1"/>
  <c r="F332" i="41"/>
  <c r="F333" i="41" s="1"/>
  <c r="F334" i="41" s="1"/>
  <c r="F335" i="41" s="1"/>
  <c r="G6" i="68"/>
  <c r="A1" i="77" l="1"/>
  <c r="A1" i="114"/>
  <c r="F30" i="49"/>
  <c r="G30" i="49" s="1"/>
  <c r="D18" i="35"/>
  <c r="G8" i="68"/>
  <c r="A1" i="92" l="1"/>
  <c r="A1" i="101"/>
  <c r="A1" i="105" s="1"/>
  <c r="A1" i="62"/>
  <c r="A1" i="12"/>
  <c r="A1" i="82"/>
  <c r="E41" i="56"/>
  <c r="A1" i="34" l="1"/>
  <c r="A1" i="64"/>
  <c r="A1" i="115" s="1"/>
  <c r="A1" i="106" s="1"/>
  <c r="A1" i="69"/>
  <c r="D61" i="57"/>
  <c r="D60" i="57"/>
  <c r="C19" i="35" l="1"/>
  <c r="I29" i="35"/>
  <c r="H29" i="35"/>
  <c r="H14" i="67"/>
  <c r="G14" i="67"/>
  <c r="F14" i="67"/>
  <c r="E14" i="67"/>
  <c r="D14" i="67"/>
  <c r="G25" i="68" l="1"/>
  <c r="H14" i="66"/>
  <c r="G14" i="66"/>
  <c r="F14" i="66" l="1"/>
  <c r="E14" i="66"/>
  <c r="D14" i="66"/>
  <c r="B17" i="35" l="1"/>
  <c r="C15" i="47" l="1"/>
  <c r="C11" i="49"/>
  <c r="C13" i="39"/>
  <c r="C6" i="39"/>
  <c r="E69" i="51"/>
  <c r="E18" i="51"/>
  <c r="E66" i="50"/>
  <c r="E18" i="50"/>
  <c r="E100" i="43"/>
  <c r="E95" i="45" s="1"/>
  <c r="E6" i="43"/>
  <c r="E6" i="45" s="1"/>
  <c r="B6" i="61"/>
  <c r="C15" i="35"/>
  <c r="B15" i="35"/>
  <c r="B4" i="63"/>
  <c r="I10" i="35"/>
  <c r="B13" i="57"/>
  <c r="B24" i="57"/>
  <c r="B36" i="57"/>
  <c r="D59" i="57" l="1"/>
  <c r="R32" i="35"/>
  <c r="E24" i="35" l="1" a="1"/>
  <c r="E24" i="35" s="1"/>
  <c r="O26" i="35"/>
  <c r="E72" i="57"/>
  <c r="E73" i="57" s="1"/>
  <c r="D72" i="57"/>
  <c r="D73" i="57" s="1"/>
  <c r="C72" i="57"/>
  <c r="C73" i="57" s="1"/>
  <c r="C25" i="39"/>
  <c r="F466" i="41"/>
  <c r="F456" i="41"/>
  <c r="F457" i="41" s="1"/>
  <c r="F460" i="41" s="1"/>
  <c r="B14" i="35"/>
  <c r="C14" i="35"/>
  <c r="B13" i="35"/>
  <c r="C13" i="35"/>
  <c r="B12" i="35"/>
  <c r="C12" i="35"/>
  <c r="B11" i="35"/>
  <c r="C11" i="35"/>
  <c r="B6" i="62"/>
  <c r="F467" i="41" l="1"/>
  <c r="F470" i="41" s="1"/>
  <c r="F458" i="41"/>
  <c r="F459" i="41" s="1"/>
  <c r="F461" i="41" s="1"/>
  <c r="F462" i="41" s="1"/>
  <c r="F468" i="41" l="1"/>
  <c r="F469" i="41" s="1"/>
  <c r="F471" i="41" s="1"/>
  <c r="F472" i="41" s="1"/>
  <c r="F25" i="39"/>
  <c r="G25" i="39" s="1"/>
  <c r="B4" i="59"/>
  <c r="O22" i="35" l="1"/>
  <c r="D34" i="57"/>
  <c r="D23" i="57"/>
  <c r="D10" i="57"/>
  <c r="O24" i="35" l="1"/>
  <c r="I7" i="35"/>
  <c r="I9" i="35"/>
  <c r="D41" i="57" l="1"/>
  <c r="D53" i="57" s="1"/>
  <c r="D54" i="57" s="1"/>
  <c r="D42" i="57"/>
  <c r="E53" i="57" s="1"/>
  <c r="E54" i="57" s="1"/>
  <c r="F90" i="58" l="1"/>
  <c r="F93" i="58" s="1"/>
  <c r="J89" i="58"/>
  <c r="K89" i="58" s="1"/>
  <c r="G89" i="58"/>
  <c r="I85" i="58"/>
  <c r="J77" i="58"/>
  <c r="K77" i="58" s="1"/>
  <c r="G77" i="58"/>
  <c r="F77" i="58"/>
  <c r="I73" i="58"/>
  <c r="F65" i="58"/>
  <c r="F66" i="58" s="1"/>
  <c r="F69" i="58" s="1"/>
  <c r="F58" i="58"/>
  <c r="F59" i="58" s="1"/>
  <c r="E31" i="57" s="1"/>
  <c r="F31" i="57" s="1"/>
  <c r="F40" i="58"/>
  <c r="F28" i="58"/>
  <c r="F29" i="58" s="1"/>
  <c r="F19" i="58"/>
  <c r="F18" i="58"/>
  <c r="F17" i="58"/>
  <c r="F20" i="58" s="1"/>
  <c r="F21" i="58" s="1"/>
  <c r="F22" i="58" s="1"/>
  <c r="F8" i="58"/>
  <c r="F7" i="58"/>
  <c r="E10" i="57"/>
  <c r="E9" i="57"/>
  <c r="F9" i="57" s="1"/>
  <c r="E7" i="57"/>
  <c r="F7" i="57" s="1"/>
  <c r="F41" i="58" l="1"/>
  <c r="F43" i="58" s="1"/>
  <c r="F44" i="58" s="1"/>
  <c r="E24" i="57"/>
  <c r="F24" i="57" s="1"/>
  <c r="E36" i="57"/>
  <c r="F36" i="57" s="1"/>
  <c r="E13" i="57"/>
  <c r="F13" i="57" s="1"/>
  <c r="E20" i="57"/>
  <c r="F20" i="57" s="1"/>
  <c r="F10" i="57"/>
  <c r="F9" i="58"/>
  <c r="F10" i="58" s="1"/>
  <c r="F11" i="58" s="1"/>
  <c r="F67" i="58"/>
  <c r="F68" i="58" s="1"/>
  <c r="F32" i="58"/>
  <c r="F30" i="58"/>
  <c r="F31" i="58" s="1"/>
  <c r="F78" i="58"/>
  <c r="F81" i="58" s="1"/>
  <c r="F91" i="58"/>
  <c r="F92" i="58" s="1"/>
  <c r="F94" i="58" s="1"/>
  <c r="F95" i="58" s="1"/>
  <c r="F45" i="58" l="1"/>
  <c r="F46" i="58" s="1"/>
  <c r="G17" i="68" s="1"/>
  <c r="G20" i="68" s="1"/>
  <c r="F31" i="68" s="1"/>
  <c r="G31" i="68" s="1"/>
  <c r="E33" i="57"/>
  <c r="F33" i="57" s="1"/>
  <c r="E22" i="57"/>
  <c r="F22" i="57" s="1"/>
  <c r="F70" i="58"/>
  <c r="F71" i="58" s="1"/>
  <c r="F33" i="58"/>
  <c r="F34" i="58" s="1"/>
  <c r="F79" i="58"/>
  <c r="F80" i="58" s="1"/>
  <c r="F82" i="58" s="1"/>
  <c r="F83" i="58" s="1"/>
  <c r="G27" i="68" l="1"/>
  <c r="E34" i="57"/>
  <c r="F34" i="57" s="1"/>
  <c r="E23" i="57"/>
  <c r="F23" i="57" s="1"/>
  <c r="D40" i="57"/>
  <c r="B10" i="35"/>
  <c r="B9" i="35"/>
  <c r="E63" i="56"/>
  <c r="F63" i="56" s="1"/>
  <c r="F64" i="56" s="1"/>
  <c r="F67" i="56" s="1"/>
  <c r="F53" i="56"/>
  <c r="F54" i="56" s="1"/>
  <c r="F57" i="56" s="1"/>
  <c r="F41" i="56"/>
  <c r="F29" i="56"/>
  <c r="F19" i="56"/>
  <c r="F18" i="56"/>
  <c r="E17" i="56"/>
  <c r="F17" i="56" s="1"/>
  <c r="E7" i="56"/>
  <c r="F7" i="56" s="1"/>
  <c r="C10" i="35"/>
  <c r="C9" i="35"/>
  <c r="C10" i="49"/>
  <c r="C9" i="49"/>
  <c r="E28" i="51"/>
  <c r="F28" i="51" s="1"/>
  <c r="F18" i="51"/>
  <c r="F19" i="51" s="1"/>
  <c r="F22" i="51" s="1"/>
  <c r="E6" i="51"/>
  <c r="F6" i="51" s="1"/>
  <c r="F80" i="51"/>
  <c r="F81" i="51" s="1"/>
  <c r="F69" i="51"/>
  <c r="F70" i="51" s="1"/>
  <c r="F73" i="51" s="1"/>
  <c r="F58" i="51"/>
  <c r="F31" i="51"/>
  <c r="F30" i="51"/>
  <c r="I32" i="68" l="1"/>
  <c r="C53" i="57"/>
  <c r="F72" i="57" s="1"/>
  <c r="F73" i="57" s="1"/>
  <c r="C74" i="57" s="1"/>
  <c r="C78" i="57" s="1"/>
  <c r="F20" i="56"/>
  <c r="F21" i="56" s="1"/>
  <c r="F22" i="56" s="1"/>
  <c r="F23" i="56" s="1"/>
  <c r="F8" i="56"/>
  <c r="F11" i="56" s="1"/>
  <c r="F42" i="56"/>
  <c r="F45" i="56" s="1"/>
  <c r="F55" i="56"/>
  <c r="F56" i="56" s="1"/>
  <c r="F58" i="56" s="1"/>
  <c r="F59" i="56" s="1"/>
  <c r="F65" i="56"/>
  <c r="F66" i="56" s="1"/>
  <c r="F68" i="56" s="1"/>
  <c r="F69" i="56" s="1"/>
  <c r="F30" i="56"/>
  <c r="F33" i="56" s="1"/>
  <c r="F32" i="51"/>
  <c r="F33" i="51" s="1"/>
  <c r="F34" i="51" s="1"/>
  <c r="F35" i="51" s="1"/>
  <c r="F71" i="51"/>
  <c r="F72" i="51" s="1"/>
  <c r="F74" i="51" s="1"/>
  <c r="F75" i="51" s="1"/>
  <c r="F84" i="51"/>
  <c r="F82" i="51"/>
  <c r="F83" i="51" s="1"/>
  <c r="F7" i="51"/>
  <c r="F10" i="51" s="1"/>
  <c r="F20" i="51"/>
  <c r="F21" i="51" s="1"/>
  <c r="F23" i="51" s="1"/>
  <c r="F24" i="51" s="1"/>
  <c r="F59" i="51"/>
  <c r="F62" i="51" s="1"/>
  <c r="C54" i="57" l="1"/>
  <c r="C55" i="57" s="1"/>
  <c r="D78" i="57"/>
  <c r="F9" i="56"/>
  <c r="F10" i="56" s="1"/>
  <c r="F12" i="56" s="1"/>
  <c r="F13" i="56" s="1"/>
  <c r="F43" i="56"/>
  <c r="F44" i="56" s="1"/>
  <c r="F46" i="56" s="1"/>
  <c r="F47" i="56" s="1"/>
  <c r="F31" i="56"/>
  <c r="F32" i="56" s="1"/>
  <c r="F34" i="56" s="1"/>
  <c r="F35" i="56" s="1"/>
  <c r="E4" i="63" s="1"/>
  <c r="F85" i="51"/>
  <c r="F86" i="51" s="1"/>
  <c r="F60" i="51"/>
  <c r="F61" i="51" s="1"/>
  <c r="F63" i="51" s="1"/>
  <c r="F64" i="51" s="1"/>
  <c r="E6" i="62" s="1"/>
  <c r="F8" i="51"/>
  <c r="F9" i="51" s="1"/>
  <c r="F11" i="51" s="1"/>
  <c r="F12" i="51" s="1"/>
  <c r="F4" i="63" l="1"/>
  <c r="F5" i="63" s="1"/>
  <c r="F6" i="62"/>
  <c r="F7" i="62" s="1"/>
  <c r="E28" i="50"/>
  <c r="F28" i="50" s="1"/>
  <c r="F18" i="50"/>
  <c r="F83" i="50"/>
  <c r="F84" i="50" s="1"/>
  <c r="F87" i="50" s="1"/>
  <c r="F66" i="50"/>
  <c r="F67" i="50" s="1"/>
  <c r="F53" i="50"/>
  <c r="F54" i="50" s="1"/>
  <c r="F57" i="50" s="1"/>
  <c r="F30" i="50"/>
  <c r="F29" i="50"/>
  <c r="F6" i="50"/>
  <c r="C35" i="49"/>
  <c r="C34" i="49"/>
  <c r="C33" i="49"/>
  <c r="C32" i="49"/>
  <c r="C31" i="49"/>
  <c r="C29" i="49"/>
  <c r="C28" i="49"/>
  <c r="C27" i="49"/>
  <c r="C26" i="49"/>
  <c r="C25" i="49"/>
  <c r="C24" i="49"/>
  <c r="C23" i="49"/>
  <c r="C22" i="49"/>
  <c r="C21" i="49"/>
  <c r="C20" i="49"/>
  <c r="C19" i="49"/>
  <c r="C18" i="49"/>
  <c r="C17" i="49"/>
  <c r="C16" i="49"/>
  <c r="C15" i="49"/>
  <c r="C14" i="49"/>
  <c r="C13" i="49"/>
  <c r="C8" i="49"/>
  <c r="C7" i="49"/>
  <c r="C8" i="35"/>
  <c r="C7" i="35"/>
  <c r="C6" i="35"/>
  <c r="B8" i="35"/>
  <c r="C14" i="47"/>
  <c r="C12" i="47"/>
  <c r="C11" i="47"/>
  <c r="C10" i="47"/>
  <c r="C38" i="47"/>
  <c r="C37" i="47"/>
  <c r="C36" i="47"/>
  <c r="C35" i="47"/>
  <c r="C34" i="47"/>
  <c r="C33" i="47"/>
  <c r="C32" i="47"/>
  <c r="C31" i="47"/>
  <c r="C30" i="47"/>
  <c r="C29" i="47"/>
  <c r="C28" i="47"/>
  <c r="C26" i="47"/>
  <c r="C25" i="47"/>
  <c r="C24" i="47"/>
  <c r="C23" i="47"/>
  <c r="C22" i="47"/>
  <c r="C21" i="47"/>
  <c r="C20" i="47"/>
  <c r="C19" i="47"/>
  <c r="C18" i="47"/>
  <c r="C17" i="47"/>
  <c r="C16" i="47"/>
  <c r="C13" i="47"/>
  <c r="C9" i="47"/>
  <c r="C8" i="47"/>
  <c r="A8" i="47"/>
  <c r="A9" i="47" s="1"/>
  <c r="A10" i="47" s="1"/>
  <c r="A11" i="47" s="1"/>
  <c r="A12" i="47" s="1"/>
  <c r="A13" i="47" s="1"/>
  <c r="A14" i="47" s="1"/>
  <c r="A15" i="47" s="1"/>
  <c r="C7" i="47"/>
  <c r="B7" i="35"/>
  <c r="B6" i="35"/>
  <c r="C28" i="39"/>
  <c r="F250" i="41"/>
  <c r="F249" i="41"/>
  <c r="F247" i="41"/>
  <c r="F422" i="41"/>
  <c r="F421" i="41"/>
  <c r="F419" i="41"/>
  <c r="C37" i="39"/>
  <c r="C36" i="39"/>
  <c r="C35" i="39"/>
  <c r="C34" i="39"/>
  <c r="C33" i="39"/>
  <c r="C32" i="39"/>
  <c r="C31" i="39"/>
  <c r="C30" i="39"/>
  <c r="C29" i="39"/>
  <c r="C27" i="39"/>
  <c r="C26" i="39"/>
  <c r="C24" i="39"/>
  <c r="C23" i="39"/>
  <c r="C22" i="39"/>
  <c r="C21" i="39"/>
  <c r="C20" i="39"/>
  <c r="C19" i="39"/>
  <c r="C18" i="39"/>
  <c r="C17" i="39"/>
  <c r="C16" i="39"/>
  <c r="C15" i="39"/>
  <c r="C14" i="39"/>
  <c r="C12" i="39"/>
  <c r="C11" i="39"/>
  <c r="C10" i="39"/>
  <c r="C9" i="39"/>
  <c r="C8" i="39"/>
  <c r="C7" i="39"/>
  <c r="C5" i="39"/>
  <c r="F107" i="45"/>
  <c r="F108" i="45" s="1"/>
  <c r="F111" i="45" s="1"/>
  <c r="F95" i="45"/>
  <c r="F73" i="45"/>
  <c r="F74" i="45" s="1"/>
  <c r="F77" i="45" s="1"/>
  <c r="F64" i="45"/>
  <c r="F63" i="45"/>
  <c r="F61" i="45"/>
  <c r="F54" i="45"/>
  <c r="F53" i="45"/>
  <c r="F51" i="45"/>
  <c r="F30" i="45"/>
  <c r="F18" i="45"/>
  <c r="F6" i="45"/>
  <c r="F7" i="45" s="1"/>
  <c r="F10" i="45" s="1"/>
  <c r="F75" i="44"/>
  <c r="F76" i="44" s="1"/>
  <c r="F79" i="44" s="1"/>
  <c r="F63" i="44"/>
  <c r="F53" i="44"/>
  <c r="F52" i="44"/>
  <c r="F51" i="44"/>
  <c r="F43" i="44"/>
  <c r="F42" i="44"/>
  <c r="F41" i="44"/>
  <c r="F31" i="44"/>
  <c r="F19" i="44"/>
  <c r="F20" i="44" s="1"/>
  <c r="F23" i="44" s="1"/>
  <c r="F7" i="44"/>
  <c r="F116" i="43"/>
  <c r="F100" i="43"/>
  <c r="F76" i="43"/>
  <c r="F77" i="43" s="1"/>
  <c r="F80" i="43" s="1"/>
  <c r="F66" i="43"/>
  <c r="F63" i="43"/>
  <c r="F55" i="43"/>
  <c r="F54" i="43"/>
  <c r="F52" i="43"/>
  <c r="F30" i="43"/>
  <c r="F18" i="43"/>
  <c r="F19" i="43" s="1"/>
  <c r="F20" i="43" s="1"/>
  <c r="F21" i="43" s="1"/>
  <c r="F6" i="43"/>
  <c r="F7" i="43" s="1"/>
  <c r="F432" i="41"/>
  <c r="F433" i="41" s="1"/>
  <c r="F398" i="41"/>
  <c r="F397" i="41"/>
  <c r="F395" i="41"/>
  <c r="F384" i="41"/>
  <c r="F385" i="41" s="1"/>
  <c r="F375" i="41"/>
  <c r="F374" i="41"/>
  <c r="F372" i="41"/>
  <c r="F352" i="41"/>
  <c r="F341" i="41"/>
  <c r="F308" i="41"/>
  <c r="F307" i="41"/>
  <c r="F305" i="41"/>
  <c r="F296" i="41"/>
  <c r="F295" i="41"/>
  <c r="F293" i="41"/>
  <c r="F283" i="41"/>
  <c r="F282" i="41"/>
  <c r="F280" i="41"/>
  <c r="F259" i="41"/>
  <c r="F235" i="41"/>
  <c r="F236" i="41" s="1"/>
  <c r="F213" i="41"/>
  <c r="F214" i="41" s="1"/>
  <c r="F217" i="41" s="1"/>
  <c r="F204" i="41"/>
  <c r="F203" i="41"/>
  <c r="F201" i="41"/>
  <c r="F191" i="41"/>
  <c r="F166" i="41"/>
  <c r="F165" i="41"/>
  <c r="F163" i="41"/>
  <c r="F154" i="41"/>
  <c r="F155" i="41" s="1"/>
  <c r="F158" i="41" s="1"/>
  <c r="F146" i="41"/>
  <c r="F145" i="41"/>
  <c r="F143" i="41"/>
  <c r="F116" i="41"/>
  <c r="F106" i="41"/>
  <c r="F107" i="41" s="1"/>
  <c r="F110" i="41" s="1"/>
  <c r="F97" i="41"/>
  <c r="F98" i="41" s="1"/>
  <c r="F73" i="41"/>
  <c r="F63" i="41"/>
  <c r="F53" i="41"/>
  <c r="F54" i="41" s="1"/>
  <c r="F55" i="41" s="1"/>
  <c r="F56" i="41" s="1"/>
  <c r="F30" i="41"/>
  <c r="F21" i="41"/>
  <c r="F20" i="41"/>
  <c r="F18" i="41"/>
  <c r="F24" i="41" s="1"/>
  <c r="F9" i="41"/>
  <c r="F8" i="41"/>
  <c r="F6" i="41"/>
  <c r="F12" i="41" s="1"/>
  <c r="A6" i="39"/>
  <c r="A7" i="39" s="1"/>
  <c r="A8" i="39" s="1"/>
  <c r="A9" i="39" s="1"/>
  <c r="A10" i="39" s="1"/>
  <c r="A11" i="39" s="1"/>
  <c r="A12" i="39" s="1"/>
  <c r="A13" i="39" s="1"/>
  <c r="A14" i="39" s="1"/>
  <c r="A1" i="39"/>
  <c r="F31" i="50" l="1"/>
  <c r="F32" i="50" s="1"/>
  <c r="F33" i="50" s="1"/>
  <c r="F34" i="50" s="1"/>
  <c r="F10" i="49" s="1"/>
  <c r="G10" i="49" s="1"/>
  <c r="F31" i="41"/>
  <c r="F32" i="41" s="1"/>
  <c r="F33" i="41" s="1"/>
  <c r="A16" i="47"/>
  <c r="A17" i="47" s="1"/>
  <c r="A18" i="47" s="1"/>
  <c r="A19" i="47" s="1"/>
  <c r="A20" i="47" s="1"/>
  <c r="A21" i="47" s="1"/>
  <c r="A22" i="47" s="1"/>
  <c r="A23" i="47" s="1"/>
  <c r="A24" i="47" s="1"/>
  <c r="A25" i="47" s="1"/>
  <c r="A26" i="47" s="1"/>
  <c r="F6" i="63"/>
  <c r="F7" i="63" s="1"/>
  <c r="A1" i="63"/>
  <c r="F251" i="41"/>
  <c r="F252" i="41" s="1"/>
  <c r="F253" i="41" s="1"/>
  <c r="F254" i="41" s="1"/>
  <c r="F147" i="41"/>
  <c r="F148" i="41" s="1"/>
  <c r="F149" i="41" s="1"/>
  <c r="F150" i="41" s="1"/>
  <c r="F205" i="41"/>
  <c r="F206" i="41" s="1"/>
  <c r="F207" i="41" s="1"/>
  <c r="F208" i="41" s="1"/>
  <c r="A10" i="49"/>
  <c r="A11" i="49" s="1"/>
  <c r="A1" i="59"/>
  <c r="E23" i="49"/>
  <c r="F55" i="50"/>
  <c r="F56" i="50" s="1"/>
  <c r="F58" i="50" s="1"/>
  <c r="F59" i="50" s="1"/>
  <c r="F19" i="50"/>
  <c r="F22" i="50" s="1"/>
  <c r="F70" i="50"/>
  <c r="F68" i="50"/>
  <c r="F69" i="50" s="1"/>
  <c r="F7" i="50"/>
  <c r="F10" i="50" s="1"/>
  <c r="F85" i="50"/>
  <c r="F86" i="50" s="1"/>
  <c r="F88" i="50" s="1"/>
  <c r="F89" i="50" s="1"/>
  <c r="E31" i="49"/>
  <c r="E33" i="49"/>
  <c r="E13" i="49"/>
  <c r="E33" i="39"/>
  <c r="E14" i="39"/>
  <c r="E15" i="39"/>
  <c r="E37" i="39"/>
  <c r="E16" i="39"/>
  <c r="E35" i="39"/>
  <c r="E17" i="39"/>
  <c r="E36" i="39"/>
  <c r="E38" i="47"/>
  <c r="E5" i="39"/>
  <c r="E6" i="39"/>
  <c r="F23" i="41"/>
  <c r="F25" i="41" s="1"/>
  <c r="F423" i="41"/>
  <c r="F424" i="41" s="1"/>
  <c r="F425" i="41" s="1"/>
  <c r="F426" i="41" s="1"/>
  <c r="D14" i="79" s="1"/>
  <c r="E14" i="79" s="1"/>
  <c r="A15" i="39"/>
  <c r="A16" i="39" s="1"/>
  <c r="A17" i="39" s="1"/>
  <c r="A18" i="39" s="1"/>
  <c r="A19" i="39" s="1"/>
  <c r="A20" i="39" s="1"/>
  <c r="A21" i="39" s="1"/>
  <c r="A22" i="39" s="1"/>
  <c r="A23" i="39" s="1"/>
  <c r="A24" i="39" s="1"/>
  <c r="A25" i="39" s="1"/>
  <c r="A26" i="39" s="1"/>
  <c r="A27" i="39" s="1"/>
  <c r="A28" i="39" s="1"/>
  <c r="A29" i="39" s="1"/>
  <c r="A30" i="39" s="1"/>
  <c r="A31" i="39" s="1"/>
  <c r="A32" i="39" s="1"/>
  <c r="A33" i="39" s="1"/>
  <c r="A34" i="39" s="1"/>
  <c r="A35" i="39" s="1"/>
  <c r="A36" i="39" s="1"/>
  <c r="A37" i="39" s="1"/>
  <c r="F13" i="41"/>
  <c r="F65" i="45"/>
  <c r="F66" i="45" s="1"/>
  <c r="F67" i="45" s="1"/>
  <c r="F68" i="45" s="1"/>
  <c r="F14" i="47" s="1"/>
  <c r="G14" i="47" s="1"/>
  <c r="F55" i="45"/>
  <c r="F56" i="45" s="1"/>
  <c r="F57" i="45" s="1"/>
  <c r="F58" i="45" s="1"/>
  <c r="F13" i="47" s="1"/>
  <c r="G13" i="47" s="1"/>
  <c r="F75" i="45"/>
  <c r="F76" i="45" s="1"/>
  <c r="F78" i="45" s="1"/>
  <c r="F79" i="45" s="1"/>
  <c r="E6" i="61" s="1"/>
  <c r="F6" i="61" s="1"/>
  <c r="F7" i="61" s="1"/>
  <c r="F56" i="43"/>
  <c r="F57" i="43" s="1"/>
  <c r="F58" i="43" s="1"/>
  <c r="F59" i="43" s="1"/>
  <c r="F67" i="43"/>
  <c r="F68" i="43" s="1"/>
  <c r="F69" i="43" s="1"/>
  <c r="F70" i="43" s="1"/>
  <c r="F54" i="44"/>
  <c r="F55" i="44" s="1"/>
  <c r="F56" i="44" s="1"/>
  <c r="F57" i="44" s="1"/>
  <c r="F44" i="44"/>
  <c r="F45" i="44" s="1"/>
  <c r="F46" i="44" s="1"/>
  <c r="F47" i="44" s="1"/>
  <c r="F11" i="39" s="1"/>
  <c r="F309" i="41"/>
  <c r="F310" i="41" s="1"/>
  <c r="F311" i="41" s="1"/>
  <c r="F312" i="41" s="1"/>
  <c r="F399" i="41"/>
  <c r="F400" i="41" s="1"/>
  <c r="F401" i="41" s="1"/>
  <c r="F402" i="41" s="1"/>
  <c r="F167" i="41"/>
  <c r="F168" i="41" s="1"/>
  <c r="F169" i="41" s="1"/>
  <c r="F170" i="41" s="1"/>
  <c r="F57" i="41"/>
  <c r="F58" i="41" s="1"/>
  <c r="F59" i="41" s="1"/>
  <c r="F376" i="41"/>
  <c r="F377" i="41" s="1"/>
  <c r="F378" i="41" s="1"/>
  <c r="F379" i="41" s="1"/>
  <c r="F8" i="45"/>
  <c r="F9" i="45" s="1"/>
  <c r="F11" i="45" s="1"/>
  <c r="F12" i="45" s="1"/>
  <c r="F10" i="47" s="1"/>
  <c r="G10" i="47" s="1"/>
  <c r="F31" i="45"/>
  <c r="F34" i="45" s="1"/>
  <c r="F19" i="45"/>
  <c r="F22" i="45" s="1"/>
  <c r="F96" i="45"/>
  <c r="F99" i="45" s="1"/>
  <c r="F109" i="45"/>
  <c r="F110" i="45" s="1"/>
  <c r="F112" i="45" s="1"/>
  <c r="F113" i="45" s="1"/>
  <c r="F64" i="44"/>
  <c r="F67" i="44" s="1"/>
  <c r="F21" i="44"/>
  <c r="F22" i="44" s="1"/>
  <c r="F24" i="44" s="1"/>
  <c r="F25" i="44" s="1"/>
  <c r="F9" i="39" s="1"/>
  <c r="F8" i="44"/>
  <c r="F11" i="44" s="1"/>
  <c r="F32" i="44"/>
  <c r="F35" i="44" s="1"/>
  <c r="F77" i="44"/>
  <c r="F78" i="44" s="1"/>
  <c r="F80" i="44" s="1"/>
  <c r="F81" i="44" s="1"/>
  <c r="F13" i="39" s="1"/>
  <c r="F10" i="43"/>
  <c r="F8" i="43"/>
  <c r="F9" i="43" s="1"/>
  <c r="F117" i="43"/>
  <c r="F120" i="43" s="1"/>
  <c r="F22" i="43"/>
  <c r="F23" i="43" s="1"/>
  <c r="F24" i="43" s="1"/>
  <c r="F31" i="43"/>
  <c r="F34" i="43" s="1"/>
  <c r="F78" i="43"/>
  <c r="F79" i="43" s="1"/>
  <c r="F81" i="43" s="1"/>
  <c r="F82" i="43" s="1"/>
  <c r="F101" i="43"/>
  <c r="F104" i="43" s="1"/>
  <c r="F239" i="41"/>
  <c r="F237" i="41"/>
  <c r="F238" i="41" s="1"/>
  <c r="F388" i="41"/>
  <c r="F386" i="41"/>
  <c r="F387" i="41" s="1"/>
  <c r="F101" i="41"/>
  <c r="F99" i="41"/>
  <c r="F100" i="41" s="1"/>
  <c r="F260" i="41"/>
  <c r="F263" i="41" s="1"/>
  <c r="F74" i="41"/>
  <c r="F77" i="41" s="1"/>
  <c r="F108" i="41"/>
  <c r="F109" i="41" s="1"/>
  <c r="F111" i="41" s="1"/>
  <c r="F112" i="41" s="1"/>
  <c r="F156" i="41"/>
  <c r="F157" i="41" s="1"/>
  <c r="F159" i="41" s="1"/>
  <c r="F160" i="41" s="1"/>
  <c r="F117" i="41"/>
  <c r="F120" i="41" s="1"/>
  <c r="F297" i="41"/>
  <c r="F298" i="41" s="1"/>
  <c r="F299" i="41" s="1"/>
  <c r="F300" i="41" s="1"/>
  <c r="F284" i="41"/>
  <c r="F285" i="41" s="1"/>
  <c r="F286" i="41" s="1"/>
  <c r="F287" i="41" s="1"/>
  <c r="F215" i="41"/>
  <c r="F216" i="41" s="1"/>
  <c r="F218" i="41" s="1"/>
  <c r="F219" i="41" s="1"/>
  <c r="F353" i="41"/>
  <c r="F356" i="41" s="1"/>
  <c r="F64" i="41"/>
  <c r="F67" i="41" s="1"/>
  <c r="F192" i="41"/>
  <c r="F195" i="41" s="1"/>
  <c r="F342" i="41"/>
  <c r="F345" i="41" s="1"/>
  <c r="A27" i="47" l="1"/>
  <c r="A28" i="47" s="1"/>
  <c r="A29" i="47" s="1"/>
  <c r="A30" i="47" s="1"/>
  <c r="A31" i="47" s="1"/>
  <c r="A32" i="47" s="1"/>
  <c r="A33" i="47" s="1"/>
  <c r="A34" i="47" s="1"/>
  <c r="A35" i="47" s="1"/>
  <c r="A36" i="47" s="1"/>
  <c r="A37" i="47" s="1"/>
  <c r="A38" i="47" s="1"/>
  <c r="F434" i="41"/>
  <c r="F34" i="41"/>
  <c r="F35" i="41" s="1"/>
  <c r="F36" i="41" s="1"/>
  <c r="F37" i="41" s="1"/>
  <c r="A12" i="49"/>
  <c r="A13" i="49" s="1"/>
  <c r="A14" i="49" s="1"/>
  <c r="A15" i="49" s="1"/>
  <c r="A16" i="49" s="1"/>
  <c r="A17" i="49" s="1"/>
  <c r="A18" i="49" s="1"/>
  <c r="A19" i="49" s="1"/>
  <c r="A20" i="49" s="1"/>
  <c r="A21" i="49" s="1"/>
  <c r="D15" i="35"/>
  <c r="E15" i="35" s="1"/>
  <c r="D17" i="35"/>
  <c r="E19" i="57"/>
  <c r="F19" i="57" s="1"/>
  <c r="G5" i="68"/>
  <c r="G9" i="68"/>
  <c r="D14" i="35"/>
  <c r="E14" i="35" s="1"/>
  <c r="F12" i="39"/>
  <c r="E6" i="60"/>
  <c r="F6" i="60" s="1"/>
  <c r="F7" i="60" s="1"/>
  <c r="F22" i="39"/>
  <c r="F20" i="49"/>
  <c r="G20" i="49" s="1"/>
  <c r="F24" i="47"/>
  <c r="G24" i="47" s="1"/>
  <c r="F32" i="39"/>
  <c r="F33" i="47"/>
  <c r="G33" i="47" s="1"/>
  <c r="F29" i="49"/>
  <c r="G29" i="49" s="1"/>
  <c r="F5" i="39"/>
  <c r="F7" i="49"/>
  <c r="G7" i="49" s="1"/>
  <c r="F7" i="47"/>
  <c r="G7" i="47" s="1"/>
  <c r="F24" i="39"/>
  <c r="F22" i="49"/>
  <c r="G22" i="49" s="1"/>
  <c r="F26" i="47"/>
  <c r="G26" i="47" s="1"/>
  <c r="F18" i="39"/>
  <c r="F16" i="49"/>
  <c r="G16" i="49" s="1"/>
  <c r="F20" i="47"/>
  <c r="G20" i="47" s="1"/>
  <c r="F20" i="39"/>
  <c r="F18" i="49"/>
  <c r="G18" i="49" s="1"/>
  <c r="F22" i="47"/>
  <c r="G22" i="47" s="1"/>
  <c r="F30" i="39"/>
  <c r="F31" i="47"/>
  <c r="G31" i="47" s="1"/>
  <c r="F27" i="49"/>
  <c r="G27" i="49" s="1"/>
  <c r="F37" i="39"/>
  <c r="G37" i="39" s="1"/>
  <c r="F35" i="49"/>
  <c r="G35" i="49" s="1"/>
  <c r="F38" i="47"/>
  <c r="G38" i="47" s="1"/>
  <c r="F31" i="39"/>
  <c r="F28" i="49"/>
  <c r="G28" i="49" s="1"/>
  <c r="F32" i="47"/>
  <c r="G32" i="47" s="1"/>
  <c r="F28" i="39"/>
  <c r="G28" i="39" s="1"/>
  <c r="F25" i="49"/>
  <c r="G25" i="49" s="1"/>
  <c r="F29" i="47"/>
  <c r="G29" i="47" s="1"/>
  <c r="F26" i="39"/>
  <c r="F27" i="47"/>
  <c r="G27" i="47" s="1"/>
  <c r="F23" i="49"/>
  <c r="G23" i="49" s="1"/>
  <c r="F21" i="39"/>
  <c r="F23" i="47"/>
  <c r="G23" i="47" s="1"/>
  <c r="F19" i="49"/>
  <c r="G19" i="49" s="1"/>
  <c r="F35" i="39"/>
  <c r="F36" i="47"/>
  <c r="G36" i="47" s="1"/>
  <c r="F33" i="49"/>
  <c r="G33" i="49" s="1"/>
  <c r="F6" i="39"/>
  <c r="E12" i="57"/>
  <c r="F8" i="47"/>
  <c r="G8" i="47" s="1"/>
  <c r="F8" i="49"/>
  <c r="G8" i="49" s="1"/>
  <c r="M24" i="35"/>
  <c r="H31" i="35"/>
  <c r="F14" i="39"/>
  <c r="E6" i="57"/>
  <c r="F16" i="47"/>
  <c r="G16" i="47" s="1"/>
  <c r="G12" i="49"/>
  <c r="F20" i="50"/>
  <c r="F21" i="50" s="1"/>
  <c r="F23" i="50" s="1"/>
  <c r="F24" i="50" s="1"/>
  <c r="F9" i="49" s="1"/>
  <c r="G9" i="49" s="1"/>
  <c r="F71" i="50"/>
  <c r="F72" i="50" s="1"/>
  <c r="F11" i="49" s="1"/>
  <c r="G11" i="49" s="1"/>
  <c r="F8" i="50"/>
  <c r="F9" i="50" s="1"/>
  <c r="F11" i="50" s="1"/>
  <c r="F12" i="50" s="1"/>
  <c r="F20" i="45"/>
  <c r="F21" i="45" s="1"/>
  <c r="F23" i="45" s="1"/>
  <c r="F24" i="45" s="1"/>
  <c r="F11" i="47" s="1"/>
  <c r="G11" i="47" s="1"/>
  <c r="F102" i="43"/>
  <c r="F103" i="43" s="1"/>
  <c r="F105" i="43" s="1"/>
  <c r="F106" i="43" s="1"/>
  <c r="F75" i="41"/>
  <c r="F76" i="41" s="1"/>
  <c r="F78" i="41" s="1"/>
  <c r="F79" i="41" s="1"/>
  <c r="F65" i="41"/>
  <c r="F66" i="41" s="1"/>
  <c r="F68" i="41" s="1"/>
  <c r="F69" i="41" s="1"/>
  <c r="F97" i="45"/>
  <c r="F98" i="45" s="1"/>
  <c r="F100" i="45" s="1"/>
  <c r="F101" i="45" s="1"/>
  <c r="F15" i="47" s="1"/>
  <c r="G15" i="47" s="1"/>
  <c r="F32" i="45"/>
  <c r="F33" i="45" s="1"/>
  <c r="F35" i="45" s="1"/>
  <c r="F36" i="45" s="1"/>
  <c r="F12" i="47" s="1"/>
  <c r="G12" i="47" s="1"/>
  <c r="F65" i="44"/>
  <c r="F66" i="44" s="1"/>
  <c r="F68" i="44" s="1"/>
  <c r="F69" i="44" s="1"/>
  <c r="E4" i="59" s="1"/>
  <c r="F4" i="59" s="1"/>
  <c r="F5" i="59" s="1"/>
  <c r="F33" i="44"/>
  <c r="F34" i="44" s="1"/>
  <c r="F36" i="44" s="1"/>
  <c r="F37" i="44" s="1"/>
  <c r="F10" i="39" s="1"/>
  <c r="F9" i="44"/>
  <c r="F10" i="44" s="1"/>
  <c r="F12" i="44" s="1"/>
  <c r="F13" i="44" s="1"/>
  <c r="F8" i="39" s="1"/>
  <c r="F118" i="43"/>
  <c r="F119" i="43" s="1"/>
  <c r="F121" i="43" s="1"/>
  <c r="F122" i="43" s="1"/>
  <c r="F11" i="43"/>
  <c r="F12" i="43" s="1"/>
  <c r="F32" i="43"/>
  <c r="F33" i="43" s="1"/>
  <c r="F35" i="43" s="1"/>
  <c r="F36" i="43" s="1"/>
  <c r="F261" i="41"/>
  <c r="F262" i="41" s="1"/>
  <c r="F264" i="41" s="1"/>
  <c r="F265" i="41" s="1"/>
  <c r="F389" i="41"/>
  <c r="F390" i="41" s="1"/>
  <c r="F354" i="41"/>
  <c r="F355" i="41" s="1"/>
  <c r="F357" i="41" s="1"/>
  <c r="F358" i="41" s="1"/>
  <c r="F102" i="41"/>
  <c r="F103" i="41" s="1"/>
  <c r="F240" i="41"/>
  <c r="F241" i="41" s="1"/>
  <c r="F118" i="41"/>
  <c r="F119" i="41" s="1"/>
  <c r="F121" i="41" s="1"/>
  <c r="F122" i="41" s="1"/>
  <c r="F343" i="41"/>
  <c r="F344" i="41" s="1"/>
  <c r="F346" i="41" s="1"/>
  <c r="F347" i="41" s="1"/>
  <c r="F193" i="41"/>
  <c r="F194" i="41" s="1"/>
  <c r="F196" i="41" s="1"/>
  <c r="F197" i="41" s="1"/>
  <c r="F23" i="39" s="1"/>
  <c r="G23" i="39" s="1"/>
  <c r="D17" i="79" l="1"/>
  <c r="E17" i="79" s="1"/>
  <c r="A22" i="49"/>
  <c r="A23" i="49" s="1"/>
  <c r="A24" i="49" s="1"/>
  <c r="A25" i="49" s="1"/>
  <c r="A26" i="49" s="1"/>
  <c r="A27" i="49" s="1"/>
  <c r="A28" i="49" s="1"/>
  <c r="A29" i="49" s="1"/>
  <c r="A30" i="49" s="1"/>
  <c r="A31" i="49" s="1"/>
  <c r="A32" i="49" s="1"/>
  <c r="A33" i="49" s="1"/>
  <c r="A34" i="49" s="1"/>
  <c r="A35" i="49" s="1"/>
  <c r="G28" i="68"/>
  <c r="E8" i="57"/>
  <c r="F8" i="57" s="1"/>
  <c r="D20" i="35"/>
  <c r="F9" i="47"/>
  <c r="G9" i="47" s="1"/>
  <c r="F7" i="39"/>
  <c r="G39" i="49"/>
  <c r="G40" i="49" s="1"/>
  <c r="D13" i="35"/>
  <c r="E13" i="35" s="1"/>
  <c r="E30" i="57"/>
  <c r="F30" i="57" s="1"/>
  <c r="G7" i="68"/>
  <c r="G10" i="68" s="1"/>
  <c r="F32" i="68" s="1"/>
  <c r="C18" i="35"/>
  <c r="H33" i="35"/>
  <c r="G42" i="47"/>
  <c r="G43" i="47" s="1"/>
  <c r="C17" i="35"/>
  <c r="E17" i="35" s="1"/>
  <c r="C16" i="35"/>
  <c r="F6" i="59"/>
  <c r="F7" i="59" s="1"/>
  <c r="F27" i="39"/>
  <c r="F24" i="49"/>
  <c r="G24" i="49" s="1"/>
  <c r="F28" i="47"/>
  <c r="G28" i="47" s="1"/>
  <c r="F17" i="39"/>
  <c r="F19" i="47"/>
  <c r="G19" i="47" s="1"/>
  <c r="F15" i="49"/>
  <c r="G15" i="49" s="1"/>
  <c r="F19" i="39"/>
  <c r="F21" i="47"/>
  <c r="G21" i="47" s="1"/>
  <c r="F17" i="49"/>
  <c r="G17" i="49" s="1"/>
  <c r="F16" i="39"/>
  <c r="G16" i="39" s="1"/>
  <c r="F14" i="49"/>
  <c r="G14" i="49" s="1"/>
  <c r="F18" i="47"/>
  <c r="G18" i="47" s="1"/>
  <c r="F15" i="39"/>
  <c r="F13" i="49"/>
  <c r="G13" i="49" s="1"/>
  <c r="F17" i="47"/>
  <c r="G17" i="47" s="1"/>
  <c r="F33" i="39"/>
  <c r="F31" i="49"/>
  <c r="G31" i="49" s="1"/>
  <c r="F34" i="47"/>
  <c r="G34" i="47" s="1"/>
  <c r="F34" i="39"/>
  <c r="F35" i="47"/>
  <c r="G35" i="47" s="1"/>
  <c r="F32" i="49"/>
  <c r="G32" i="49" s="1"/>
  <c r="F12" i="57"/>
  <c r="E35" i="57"/>
  <c r="F35" i="57" s="1"/>
  <c r="F21" i="49"/>
  <c r="G21" i="49" s="1"/>
  <c r="F25" i="47"/>
  <c r="G25" i="47" s="1"/>
  <c r="F36" i="39"/>
  <c r="F34" i="49"/>
  <c r="G34" i="49" s="1"/>
  <c r="F37" i="47"/>
  <c r="G37" i="47" s="1"/>
  <c r="F29" i="39"/>
  <c r="F26" i="49"/>
  <c r="G26" i="49" s="1"/>
  <c r="F30" i="47"/>
  <c r="G30" i="47" s="1"/>
  <c r="C20" i="35"/>
  <c r="F6" i="57"/>
  <c r="G11" i="39"/>
  <c r="G32" i="68" l="1"/>
  <c r="G26" i="68"/>
  <c r="G29" i="68" s="1"/>
  <c r="F33" i="68" s="1"/>
  <c r="E20" i="35"/>
  <c r="E21" i="57"/>
  <c r="F21" i="57" s="1"/>
  <c r="F25" i="57" s="1"/>
  <c r="E41" i="57" s="1"/>
  <c r="F41" i="57" s="1"/>
  <c r="E32" i="57"/>
  <c r="F32" i="57" s="1"/>
  <c r="F37" i="57" s="1"/>
  <c r="G39" i="47"/>
  <c r="D12" i="35"/>
  <c r="E12" i="35" s="1"/>
  <c r="G37" i="49"/>
  <c r="G38" i="49" s="1"/>
  <c r="G41" i="49" s="1"/>
  <c r="D11" i="35"/>
  <c r="E11" i="35" s="1"/>
  <c r="G40" i="47"/>
  <c r="G41" i="47" s="1"/>
  <c r="K37" i="49"/>
  <c r="K39" i="49" s="1"/>
  <c r="L39" i="49" s="1"/>
  <c r="K40" i="47"/>
  <c r="K41" i="47" s="1"/>
  <c r="L41" i="47" s="1"/>
  <c r="F14" i="57"/>
  <c r="G31" i="39"/>
  <c r="G36" i="39"/>
  <c r="G19" i="39"/>
  <c r="G12" i="39"/>
  <c r="G14" i="39"/>
  <c r="G7" i="39"/>
  <c r="G34" i="39"/>
  <c r="G5" i="39"/>
  <c r="G6" i="39"/>
  <c r="G18" i="39"/>
  <c r="G35" i="39"/>
  <c r="G21" i="39"/>
  <c r="G29" i="39"/>
  <c r="G30" i="39"/>
  <c r="G10" i="39"/>
  <c r="F8" i="36"/>
  <c r="F7" i="36"/>
  <c r="F6" i="36"/>
  <c r="F5" i="36"/>
  <c r="F4" i="36"/>
  <c r="A1" i="36"/>
  <c r="H35" i="53" l="1"/>
  <c r="G33" i="68"/>
  <c r="G34" i="68" s="1"/>
  <c r="E61" i="57"/>
  <c r="F61" i="57" s="1"/>
  <c r="G44" i="49"/>
  <c r="I2" i="49"/>
  <c r="I3" i="49" s="1"/>
  <c r="H2" i="53"/>
  <c r="G49" i="47"/>
  <c r="I2" i="47"/>
  <c r="I3" i="47" s="1"/>
  <c r="E42" i="57"/>
  <c r="F42" i="57" s="1"/>
  <c r="E60" i="57"/>
  <c r="G42" i="49"/>
  <c r="H42" i="49" s="1"/>
  <c r="E40" i="57"/>
  <c r="F40" i="57" s="1"/>
  <c r="E59" i="57"/>
  <c r="F59" i="57" s="1"/>
  <c r="K38" i="49"/>
  <c r="L38" i="49" s="1"/>
  <c r="G44" i="47"/>
  <c r="H44" i="47" s="1"/>
  <c r="G45" i="47"/>
  <c r="K42" i="47"/>
  <c r="L42" i="47" s="1"/>
  <c r="E7" i="35"/>
  <c r="D7" i="35" s="1"/>
  <c r="E10" i="35"/>
  <c r="D10" i="35" s="1"/>
  <c r="H41" i="49"/>
  <c r="E9" i="35"/>
  <c r="D9" i="35" s="1"/>
  <c r="G13" i="39"/>
  <c r="G26" i="39"/>
  <c r="G33" i="39"/>
  <c r="G15" i="39"/>
  <c r="G27" i="39"/>
  <c r="G17" i="39"/>
  <c r="G8" i="39"/>
  <c r="G32" i="39"/>
  <c r="G20" i="39"/>
  <c r="G24" i="39"/>
  <c r="G9" i="39"/>
  <c r="G22" i="39"/>
  <c r="F9" i="36"/>
  <c r="F10" i="36" s="1"/>
  <c r="N9" i="35"/>
  <c r="D9" i="79" l="1"/>
  <c r="E9" i="79" s="1"/>
  <c r="D6" i="79"/>
  <c r="G35" i="68"/>
  <c r="F43" i="57"/>
  <c r="F45" i="57" s="1"/>
  <c r="F46" i="57" s="1"/>
  <c r="F47" i="57" s="1"/>
  <c r="F48" i="57" s="1"/>
  <c r="H42" i="57"/>
  <c r="H43" i="57" s="1"/>
  <c r="H44" i="57" s="1"/>
  <c r="G40" i="39"/>
  <c r="G41" i="39" s="1"/>
  <c r="F60" i="57"/>
  <c r="F62" i="57" s="1"/>
  <c r="F64" i="57" s="1"/>
  <c r="F65" i="57" s="1"/>
  <c r="F66" i="57" s="1"/>
  <c r="C77" i="57" s="1"/>
  <c r="H45" i="47"/>
  <c r="K6" i="47"/>
  <c r="E8" i="35"/>
  <c r="D8" i="35" s="1"/>
  <c r="G38" i="39"/>
  <c r="G39" i="39" s="1"/>
  <c r="K38" i="39"/>
  <c r="K39" i="39" s="1"/>
  <c r="L39" i="39" s="1"/>
  <c r="F11" i="36"/>
  <c r="E19" i="79" l="1"/>
  <c r="E12" i="84"/>
  <c r="E6" i="79"/>
  <c r="E18" i="79" s="1"/>
  <c r="E20" i="79" s="1"/>
  <c r="H9" i="79"/>
  <c r="J5" i="53"/>
  <c r="F77" i="57"/>
  <c r="G77" i="57" s="1"/>
  <c r="G78" i="57" s="1"/>
  <c r="D77" i="57"/>
  <c r="E77" i="57" s="1"/>
  <c r="E25" i="35"/>
  <c r="F67" i="57"/>
  <c r="K40" i="39"/>
  <c r="L40" i="39" s="1"/>
  <c r="G42" i="39"/>
  <c r="E6" i="35" s="1"/>
  <c r="G43" i="39"/>
  <c r="E6" i="84" l="1"/>
  <c r="E22" i="79"/>
  <c r="E23" i="79"/>
  <c r="E21" i="79"/>
  <c r="E6" i="70"/>
  <c r="D18" i="66"/>
  <c r="D18" i="67" s="1"/>
  <c r="F27" i="67" s="1"/>
  <c r="H43" i="39"/>
  <c r="D6" i="35"/>
  <c r="H42" i="39"/>
  <c r="E19" i="35"/>
  <c r="E9" i="70" l="1"/>
  <c r="E10" i="70"/>
  <c r="E9" i="84"/>
  <c r="E10" i="84"/>
  <c r="E7" i="84"/>
  <c r="E25" i="79"/>
  <c r="E7" i="70"/>
  <c r="D20" i="66"/>
  <c r="L10" i="66" s="1"/>
  <c r="K12" i="66"/>
  <c r="K11" i="66"/>
  <c r="K7" i="66"/>
  <c r="K13" i="66"/>
  <c r="K6" i="66"/>
  <c r="K8" i="66"/>
  <c r="K4" i="66"/>
  <c r="K10" i="66"/>
  <c r="K3" i="66"/>
  <c r="K9" i="66"/>
  <c r="K5" i="66"/>
  <c r="K13" i="67"/>
  <c r="K7" i="67"/>
  <c r="K5" i="67"/>
  <c r="K3" i="67"/>
  <c r="K8" i="67"/>
  <c r="K12" i="67"/>
  <c r="D20" i="67"/>
  <c r="K6" i="67"/>
  <c r="K11" i="67"/>
  <c r="K10" i="67"/>
  <c r="K9" i="67"/>
  <c r="K4" i="67"/>
  <c r="E18" i="35"/>
  <c r="E16" i="35"/>
  <c r="E8" i="70" l="1"/>
  <c r="E8" i="84"/>
  <c r="E13" i="84" s="1"/>
  <c r="F13" i="84" s="1"/>
  <c r="L7" i="66"/>
  <c r="L5" i="66"/>
  <c r="L12" i="66"/>
  <c r="L4" i="66"/>
  <c r="L13" i="66"/>
  <c r="O10" i="66"/>
  <c r="O7" i="66"/>
  <c r="L8" i="66"/>
  <c r="L11" i="66"/>
  <c r="L6" i="66"/>
  <c r="O3" i="66"/>
  <c r="L9" i="66"/>
  <c r="L3" i="66"/>
  <c r="K14" i="66"/>
  <c r="O10" i="67"/>
  <c r="O7" i="67"/>
  <c r="O3" i="67"/>
  <c r="K14" i="67"/>
  <c r="L11" i="67"/>
  <c r="L6" i="67"/>
  <c r="L9" i="67"/>
  <c r="L8" i="67"/>
  <c r="L12" i="67"/>
  <c r="L13" i="67"/>
  <c r="L3" i="67"/>
  <c r="L4" i="67"/>
  <c r="L7" i="67"/>
  <c r="L10" i="67"/>
  <c r="L5" i="67"/>
  <c r="E21" i="35"/>
  <c r="F21" i="35"/>
  <c r="F8" i="70" l="1"/>
  <c r="F9" i="70" s="1"/>
  <c r="E13" i="70"/>
  <c r="P10" i="66"/>
  <c r="O14" i="66"/>
  <c r="P7" i="66"/>
  <c r="L14" i="66"/>
  <c r="P3" i="66"/>
  <c r="O14" i="67"/>
  <c r="P10" i="67"/>
  <c r="P7" i="67"/>
  <c r="P3" i="67"/>
  <c r="L14" i="67"/>
  <c r="E34" i="35"/>
  <c r="I18" i="35"/>
  <c r="E23" i="35"/>
  <c r="E22" i="35"/>
  <c r="P14" i="66" l="1"/>
  <c r="D16" i="67"/>
  <c r="E27" i="67" s="1"/>
  <c r="K27" i="67" s="1"/>
  <c r="P14" i="67"/>
  <c r="F32" i="35" a="1"/>
  <c r="F32" i="35" s="1"/>
  <c r="F33" i="35" s="1"/>
  <c r="F34" i="35" s="1"/>
  <c r="E26" i="35"/>
  <c r="E27" i="35" s="1"/>
  <c r="J3" i="67" l="1"/>
  <c r="J5" i="67"/>
  <c r="J6" i="67"/>
  <c r="J8" i="67"/>
  <c r="J9" i="67"/>
  <c r="J12" i="67"/>
  <c r="J13" i="67"/>
  <c r="J11" i="67"/>
  <c r="J7" i="67"/>
  <c r="J4" i="67"/>
  <c r="J10" i="67"/>
  <c r="E29" i="35"/>
  <c r="D16" i="66" s="1"/>
  <c r="J10" i="66" s="1"/>
  <c r="J7" i="66" l="1"/>
  <c r="J3" i="66"/>
  <c r="J8" i="66"/>
  <c r="J5" i="66"/>
  <c r="J6" i="66"/>
  <c r="J9" i="66"/>
  <c r="J11" i="66"/>
  <c r="J13" i="66"/>
  <c r="J12" i="66"/>
  <c r="J4" i="66"/>
  <c r="N3" i="67"/>
  <c r="R3" i="67" s="1"/>
  <c r="N7" i="67"/>
  <c r="R7" i="67" s="1"/>
  <c r="N10" i="67"/>
  <c r="R10" i="67" s="1"/>
  <c r="J14" i="67"/>
  <c r="M16" i="67" s="1"/>
  <c r="N3" i="66" l="1"/>
  <c r="N7" i="66"/>
  <c r="N10" i="66"/>
  <c r="J14" i="66"/>
  <c r="M16" i="66" s="1"/>
  <c r="S7" i="67"/>
  <c r="S3" i="67"/>
  <c r="N14" i="67"/>
  <c r="M18" i="67"/>
  <c r="M20" i="67"/>
  <c r="S10" i="67"/>
  <c r="R14" i="67"/>
  <c r="N14" i="66" l="1"/>
  <c r="M20" i="66"/>
  <c r="M18" i="66"/>
  <c r="S14" i="67"/>
  <c r="G24" i="35"/>
  <c r="F24" i="35"/>
  <c r="K54" i="122"/>
  <c r="K54" i="116"/>
  <c r="K54" i="121"/>
  <c r="K54" i="120"/>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Talha Khan Niazi</author>
  </authors>
  <commentList>
    <comment ref="D10" authorId="0" shapeId="0" xr:uid="{A1EB9C75-C5B7-492A-8C38-AB8212593DF4}">
      <text>
        <r>
          <rPr>
            <b/>
            <sz val="9"/>
            <color indexed="81"/>
            <rFont val="Tahoma"/>
            <family val="2"/>
          </rPr>
          <t>Talha Khan Niazi:</t>
        </r>
        <r>
          <rPr>
            <sz val="9"/>
            <color indexed="81"/>
            <rFont val="Tahoma"/>
            <family val="2"/>
          </rPr>
          <t xml:space="preserve">
 04 KG per plant
 per month, we took 2 litr for 8 hour operational… we took 4
 kg per plant / month
</t>
        </r>
      </text>
    </comment>
    <comment ref="D12" authorId="0" shapeId="0" xr:uid="{F91B47BF-9C96-4DA3-8A39-189A3ADE15FB}">
      <text>
        <r>
          <rPr>
            <b/>
            <sz val="9"/>
            <color indexed="81"/>
            <rFont val="Tahoma"/>
            <family val="2"/>
          </rPr>
          <t>Talha Khan Niazi:</t>
        </r>
        <r>
          <rPr>
            <sz val="9"/>
            <color indexed="81"/>
            <rFont val="Tahoma"/>
            <family val="2"/>
          </rPr>
          <t xml:space="preserve">
1 cip per year, 6 litr per plant per year
</t>
        </r>
      </text>
    </comment>
    <comment ref="E12" authorId="0" shapeId="0" xr:uid="{D98A6B57-D559-4F1D-80C1-1AE273AFF60C}">
      <text>
        <r>
          <rPr>
            <b/>
            <sz val="9"/>
            <color indexed="81"/>
            <rFont val="Tahoma"/>
            <family val="2"/>
          </rPr>
          <t>Talha Khan Niazi:</t>
        </r>
        <r>
          <rPr>
            <sz val="9"/>
            <color indexed="81"/>
            <rFont val="Tahoma"/>
            <family val="2"/>
          </rPr>
          <t xml:space="preserve">
taken fron center TS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HP</author>
    <author>Talha Khan Niazi</author>
  </authors>
  <commentList>
    <comment ref="E8" authorId="0" shapeId="0" xr:uid="{40A0211D-C22C-4292-9D9C-76A2B80E90B3}">
      <text>
        <r>
          <rPr>
            <b/>
            <sz val="9"/>
            <color indexed="81"/>
            <rFont val="Tahoma"/>
            <family val="2"/>
          </rPr>
          <t>HP:</t>
        </r>
        <r>
          <rPr>
            <sz val="9"/>
            <color indexed="81"/>
            <rFont val="Tahoma"/>
            <family val="2"/>
          </rPr>
          <t xml:space="preserve">
2*5*8*30*6/1000
</t>
        </r>
      </text>
    </comment>
    <comment ref="E9" authorId="1" shapeId="0" xr:uid="{E07E4E51-087E-4845-81FA-D752C22BEC86}">
      <text>
        <r>
          <rPr>
            <b/>
            <sz val="9"/>
            <color indexed="81"/>
            <rFont val="Tahoma"/>
            <family val="2"/>
          </rPr>
          <t>Talha Khan Niazi:</t>
        </r>
        <r>
          <rPr>
            <sz val="9"/>
            <color indexed="81"/>
            <rFont val="Tahoma"/>
            <family val="2"/>
          </rPr>
          <t xml:space="preserve">
1 cip per year, 6 litr per plant per year
</t>
        </r>
      </text>
    </comment>
    <comment ref="E18" authorId="0" shapeId="0" xr:uid="{99549D4D-8565-4CF6-B254-5253F2FEFB2A}">
      <text>
        <r>
          <rPr>
            <b/>
            <sz val="9"/>
            <color indexed="81"/>
            <rFont val="Tahoma"/>
            <family val="2"/>
          </rPr>
          <t>HP:</t>
        </r>
        <r>
          <rPr>
            <sz val="9"/>
            <color indexed="81"/>
            <rFont val="Tahoma"/>
            <family val="2"/>
          </rPr>
          <t xml:space="preserve">
2*5*8*30*6/1000
</t>
        </r>
      </text>
    </comment>
    <comment ref="E19" authorId="1" shapeId="0" xr:uid="{6ACD4096-0E1D-4879-B632-6F1E55DA367D}">
      <text>
        <r>
          <rPr>
            <b/>
            <sz val="9"/>
            <color indexed="81"/>
            <rFont val="Tahoma"/>
            <family val="2"/>
          </rPr>
          <t>Talha Khan Niazi:</t>
        </r>
        <r>
          <rPr>
            <sz val="9"/>
            <color indexed="81"/>
            <rFont val="Tahoma"/>
            <family val="2"/>
          </rPr>
          <t xml:space="preserve">
1 cip per year, 6 litr per plant per year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HP</author>
  </authors>
  <commentList>
    <comment ref="E40" authorId="0" shapeId="0" xr:uid="{10ACCC23-1ECE-4CB9-BE94-83F5F9A9B412}">
      <text>
        <r>
          <rPr>
            <b/>
            <sz val="9"/>
            <color indexed="81"/>
            <rFont val="Tahoma"/>
            <family val="2"/>
          </rPr>
          <t>HP:</t>
        </r>
        <r>
          <rPr>
            <sz val="9"/>
            <color indexed="81"/>
            <rFont val="Tahoma"/>
            <family val="2"/>
          </rPr>
          <t xml:space="preserve">
From PCRWR
</t>
        </r>
      </text>
    </comment>
  </commentList>
</comments>
</file>

<file path=xl/metadata.xml><?xml version="1.0" encoding="utf-8"?>
<metadata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xmlns:xda="http://schemas.microsoft.com/office/spreadsheetml/2017/dynamicarray"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<sst xmlns="http://schemas.openxmlformats.org/spreadsheetml/2006/main" count="5717" uniqueCount="1011">
  <si>
    <t>Description</t>
  </si>
  <si>
    <t>Qty</t>
  </si>
  <si>
    <t>Unit</t>
  </si>
  <si>
    <t>QTY</t>
  </si>
  <si>
    <t>p/job</t>
  </si>
  <si>
    <t>No.</t>
  </si>
  <si>
    <t>kg</t>
  </si>
  <si>
    <t>no.</t>
  </si>
  <si>
    <t>Unit Rate</t>
  </si>
  <si>
    <t xml:space="preserve"> </t>
  </si>
  <si>
    <t>Sr.</t>
  </si>
  <si>
    <t>DESCRIPTION</t>
  </si>
  <si>
    <t>UNIT</t>
  </si>
  <si>
    <t>RATE</t>
  </si>
  <si>
    <t>AMOUNT</t>
  </si>
  <si>
    <t>( In Rupees)</t>
  </si>
  <si>
    <t xml:space="preserve">Chapter. 7  Item No. 5 (i) </t>
  </si>
  <si>
    <t>Pacca brick work in ground floor:- cement, sand mortar:-Ratio 1:5</t>
  </si>
  <si>
    <t xml:space="preserve"> L.W</t>
  </si>
  <si>
    <t>=</t>
  </si>
  <si>
    <t xml:space="preserve"> S.W</t>
  </si>
  <si>
    <t>Parapet L.W</t>
  </si>
  <si>
    <t>Parapet S.W</t>
  </si>
  <si>
    <t>Total:</t>
  </si>
  <si>
    <t>cft</t>
  </si>
  <si>
    <t xml:space="preserve">Chapter. 11  Item No. 9 b,  </t>
  </si>
  <si>
    <t>Cement plaster 1 : 4 upto 20 ft. height</t>
  </si>
  <si>
    <t>(b) 1/2 inch thick</t>
  </si>
  <si>
    <t>Inside</t>
  </si>
  <si>
    <t>+</t>
  </si>
  <si>
    <t>under roof</t>
  </si>
  <si>
    <t>x</t>
  </si>
  <si>
    <t>Below plinth</t>
  </si>
  <si>
    <t>D/d</t>
  </si>
  <si>
    <t>Total</t>
  </si>
  <si>
    <t>(Sft)</t>
  </si>
  <si>
    <t>Net</t>
  </si>
  <si>
    <t>-</t>
  </si>
  <si>
    <t>Sft.</t>
  </si>
  <si>
    <t xml:space="preserve">Chapter. 6  Item No. 5.f  </t>
  </si>
  <si>
    <t>Plinth</t>
  </si>
  <si>
    <t xml:space="preserve">Chapter. 4  Item No. 19(a)  </t>
  </si>
  <si>
    <t>Dismantling of plain cement concrete (1:4:8)</t>
  </si>
  <si>
    <t xml:space="preserve">Chapter. 1  Item No. 1  </t>
  </si>
  <si>
    <t>Carriage of 100 Cft. (2.83 cu.m) of all materials like stone aggregate, spawl, kankar lime (unslaked), surkhi, etc. or 150 Cft. (4.25 cu.m) of timber, by truck or by any other means owned by the contractor. Upto 200 km</t>
  </si>
  <si>
    <t>Upto 0 to 10 K.M distance</t>
  </si>
  <si>
    <t>10.01 to 200 K.M</t>
  </si>
  <si>
    <t>Repair and Maintenance of panelled doors and windows in all aspects</t>
  </si>
  <si>
    <t xml:space="preserve">Chapter. 11  Item No. 23 (b ii) </t>
  </si>
  <si>
    <t>Walls 2 side</t>
  </si>
  <si>
    <t>Ceiling</t>
  </si>
  <si>
    <t>Net:</t>
  </si>
  <si>
    <t>%Sq.ft.</t>
  </si>
  <si>
    <t>Providing and laying superb quality Porcelain glazed tiles of Master
brand, skirting/dado of specified size, Color and Shade with adhesive/
bond over 1/2"thick (1:2) cement plaster i/c the cost of and sealer for
finishing the joints, cutting grinding complete in all respect as
approved and directed by the Engineer Incharge.</t>
  </si>
  <si>
    <t>Area</t>
  </si>
  <si>
    <t>P Sft.</t>
  </si>
  <si>
    <t>Each</t>
  </si>
  <si>
    <t>CIVIL ROOM</t>
  </si>
  <si>
    <t>Total :-</t>
  </si>
  <si>
    <t>Sr. No.</t>
  </si>
  <si>
    <t>MRS</t>
  </si>
  <si>
    <t>Description of items</t>
  </si>
  <si>
    <t>Rate</t>
  </si>
  <si>
    <t>Total Amount (Rs)</t>
  </si>
  <si>
    <t>M</t>
  </si>
  <si>
    <t xml:space="preserve">6-5-f </t>
  </si>
  <si>
    <t xml:space="preserve">Cement concrete plain including placing, compacting, finishing and curing complete (including screening and washing of stone aggregate): Ratio 1: 2: 4 </t>
  </si>
  <si>
    <t>Cu.m</t>
  </si>
  <si>
    <t>(a)(ii)Reinforced cement concrete in retaining/Shear walls laid in situ or precasted in position,or pre stressed members cast ins itu(Formwork on both sides) , complete in all respects: Type C (nominal mix 1:2:4) Upto 9" thick (Avg)</t>
  </si>
  <si>
    <t>per M</t>
  </si>
  <si>
    <t>N.S</t>
  </si>
  <si>
    <t>Providing, fixing, jointing and testing Polypropylene Random Copolymer (PPRC) PN20 pressure pipe for cold and hot water as per DIN 8077-8078, PN 20 for pipes and DIN 16962, PN 25 for fittings (polyfusion welded joints) inside building  including fittings and specials (sockets, tees, elbows, bends, crosses, reducers, adaptor, plugs and union etc.) supported on walls or suspended from roof slab or run in chases including pipe hangers, supports, cutting and making good the chases and holes, complete in all respects.</t>
  </si>
  <si>
    <t>Taking of water samples (2 bottles each) at the end of the pumping test. Full chemical and bacteriological analysis, of water samples according to WHO.</t>
  </si>
  <si>
    <t xml:space="preserve">UNIT COST: </t>
  </si>
  <si>
    <t>Analysis for Non MRS Items</t>
  </si>
  <si>
    <t>Detail</t>
  </si>
  <si>
    <t>Unit Rate for Each</t>
  </si>
  <si>
    <t xml:space="preserve">Qty </t>
  </si>
  <si>
    <t xml:space="preserve">Rate </t>
  </si>
  <si>
    <t>Amount (RS)</t>
  </si>
  <si>
    <t>Material</t>
  </si>
  <si>
    <t>Carriage Market to Site</t>
  </si>
  <si>
    <t>P/Job</t>
  </si>
  <si>
    <t>Contractor's Profit &amp; Overheads 20%</t>
  </si>
  <si>
    <t>Say Rupees</t>
  </si>
  <si>
    <t>RO 1000 LPH</t>
  </si>
  <si>
    <t>Amount</t>
  </si>
  <si>
    <t>each</t>
  </si>
  <si>
    <t>Laboure for fixing / Installation</t>
  </si>
  <si>
    <t>Submursible Pump</t>
  </si>
  <si>
    <t>RO Membrane 1000 LPH</t>
  </si>
  <si>
    <t>SKID Frame for Filtration Plant</t>
  </si>
  <si>
    <t>RO Feed Pump for 1000 LPH</t>
  </si>
  <si>
    <t>High Pressure Pump for RO 1000 LPH</t>
  </si>
  <si>
    <t xml:space="preserve">Cartridge Filter </t>
  </si>
  <si>
    <t>TDS Meter</t>
  </si>
  <si>
    <t>Repair of Water Meter</t>
  </si>
  <si>
    <t>Repair of Solinoid Valve</t>
  </si>
  <si>
    <t>Repair of Multiport Valve</t>
  </si>
  <si>
    <t>Antiscalant / Chlorinator / Dosing Pump</t>
  </si>
  <si>
    <t>Float Switch</t>
  </si>
  <si>
    <t>Kg</t>
  </si>
  <si>
    <t>Silica Sand Media Replacment</t>
  </si>
  <si>
    <t>Natural Gravels Media Replacment</t>
  </si>
  <si>
    <t>UV Lamp</t>
  </si>
  <si>
    <t>Manual Valve</t>
  </si>
  <si>
    <t>Repair of Pipe Fitting</t>
  </si>
  <si>
    <t>Plastic Water Taps</t>
  </si>
  <si>
    <t>Repair of RO Plant Electric Controller</t>
  </si>
  <si>
    <t>Water Quality Testing</t>
  </si>
  <si>
    <t>Supply Installation and Testing of TDS meter complete with all respects</t>
  </si>
  <si>
    <t>Rota Meter</t>
  </si>
  <si>
    <t>Pressure Gauges</t>
  </si>
  <si>
    <t>Supply Installation and Testing of pressure gauges, complete in all respect</t>
  </si>
  <si>
    <t>Water Meter</t>
  </si>
  <si>
    <t>Solinoid Valve</t>
  </si>
  <si>
    <t>Supply Installation and Testing of Solinoid valve complete in all respect</t>
  </si>
  <si>
    <t>Supply, installation and Testing of Chemical Dosing Pump, Chlorinator / Liqued Dosing Pump with working pressure 5 - 7 Bar
Imported, along with 80 liter capacity tank with all repects.complete in all respect</t>
  </si>
  <si>
    <t>Replacement of Silica sand media supply, installation and commissioning complete in all respect</t>
  </si>
  <si>
    <t>Replacement of Natural Gravels media supply, installation and commissioning complete in all respect</t>
  </si>
  <si>
    <t>Supply Installation and Testing of Cartridge Filter complete in all respect</t>
  </si>
  <si>
    <t>Supply Installation and Testing of Pressure Switchs complete with all respects</t>
  </si>
  <si>
    <t>Supply Installation and testing of Water meter, complete in all respect</t>
  </si>
  <si>
    <t>Repair &amp; maintenance of Solinoid valve complete in all respect</t>
  </si>
  <si>
    <t>Supply installation and commissioning of UV lamp  complete in all respect</t>
  </si>
  <si>
    <t>Pressure Switch</t>
  </si>
  <si>
    <t>Multiport Valve</t>
  </si>
  <si>
    <t>Supply Installation &amp; Commissioning of 3way Multiport Valve, top &amp; bottom distributers, complete in all respect</t>
  </si>
  <si>
    <t>Repair &amp; maintenance of 3way Multiport Valve, top &amp; bottom distributers, complete in all respect</t>
  </si>
  <si>
    <t>Activated Carbon Media Replacment</t>
  </si>
  <si>
    <t>Supply Installation &amp; Commissioning of Manual Valve complete in all respect</t>
  </si>
  <si>
    <t>Repair &amp; maintenance of Pipe and fittings, complete plant fitting in all respect</t>
  </si>
  <si>
    <t>Total Supply &amp; Installtion</t>
  </si>
  <si>
    <t>PRA 5 % (Total Supply &amp; Installtion)</t>
  </si>
  <si>
    <t>Total Repair &amp; Maintenance</t>
  </si>
  <si>
    <t>PRA 16 % (Total Repair &amp; Maintenance)</t>
  </si>
  <si>
    <t>MRS Ref. #</t>
  </si>
  <si>
    <t>Qty.</t>
  </si>
  <si>
    <t>Unit Rate
(PKR)</t>
  </si>
  <si>
    <t>Amount
(PKR)</t>
  </si>
  <si>
    <t xml:space="preserve">Sr. No </t>
  </si>
  <si>
    <t>Total: -</t>
  </si>
  <si>
    <t>New Bore Holes</t>
  </si>
  <si>
    <t>Repair of Civil Work</t>
  </si>
  <si>
    <t>Repairing, Cleaning &amp; Washing existing bore holes by using air compresseor or any other equipment</t>
  </si>
  <si>
    <t>RO</t>
  </si>
  <si>
    <t>Supply Installation and testing of  Rota meter complete in all respect</t>
  </si>
  <si>
    <t>Outstanding Electricity Charges</t>
  </si>
  <si>
    <t>Per Plant Avg</t>
  </si>
  <si>
    <t>Injection Well for Brine</t>
  </si>
  <si>
    <t>Water Analysis Reports</t>
  </si>
  <si>
    <t>Activity</t>
  </si>
  <si>
    <t xml:space="preserve">Unit </t>
  </si>
  <si>
    <t>Quantity</t>
  </si>
  <si>
    <t>Total Cost</t>
  </si>
  <si>
    <t>Graduate Engineer (Resident at site)</t>
  </si>
  <si>
    <t>No</t>
  </si>
  <si>
    <t>Sub Engineer DAE (Resident at site)</t>
  </si>
  <si>
    <t>Rental Field Vehicle</t>
  </si>
  <si>
    <t>POL for Field Vehicle</t>
  </si>
  <si>
    <t>say (in million)</t>
  </si>
  <si>
    <t>Salary per Month</t>
  </si>
  <si>
    <t>Humen Resource / Staff for Supervision of Projects</t>
  </si>
  <si>
    <t>Unskilled Labour</t>
  </si>
  <si>
    <t>Total per Month:-</t>
  </si>
  <si>
    <t>Total for 3 Months:-</t>
  </si>
  <si>
    <t>Per Unit</t>
  </si>
  <si>
    <t>Amount (Rs.)</t>
  </si>
  <si>
    <t>Carriage Site to workshop and workshop to site</t>
  </si>
  <si>
    <t>Laboure for fixing, Installation &amp; Commissioning of Plant skid at site</t>
  </si>
  <si>
    <t>Laboure for fixing, Installation &amp; Commissioning of membrane at site</t>
  </si>
  <si>
    <t>Less 18% GST</t>
  </si>
  <si>
    <t>add 18% GST</t>
  </si>
  <si>
    <t>Laboure for fixing, Installation &amp; Commissioning at site</t>
  </si>
  <si>
    <t>Replacement of Activated Carbon media supply, installation and commissioning complete in all respect NSF Certified, Iodin No 900-1100</t>
  </si>
  <si>
    <t>Supply installation &amp; testing of Plastic water Taps with fussion joint, complete in all respect</t>
  </si>
  <si>
    <t>Contractor's Profit &amp; Overheads 12.5%</t>
  </si>
  <si>
    <t>Supply installation and commissioning of 1000 L/H Reverse Osmosis (RO) Plant for TDS removal up to 5000 mg/l and inclusive of all taxes conforming to standard specifications according to the Punjab Aab-e-Pak Authority. The specifications  along with equipment and accessories properly mounted in the SS frame/skid.</t>
  </si>
  <si>
    <t>Water Quality Testing, Micro Biological Testing, Physical and Chemical Peramaters, Arsenic etc as per parameters recommended by engineer incharge</t>
  </si>
  <si>
    <t>RO Membrane 2000 LPH</t>
  </si>
  <si>
    <t>RO Feed Pump for 2000 LPH</t>
  </si>
  <si>
    <t>High Pressure Pump for RO 2000 LPH</t>
  </si>
  <si>
    <t>RO Feed Pump Repair 1000 LPH</t>
  </si>
  <si>
    <t>RO Feed Pump Repair 2000 LPH</t>
  </si>
  <si>
    <t>RO High Pressure Pump Repair 1000 LPH</t>
  </si>
  <si>
    <t>RO High Pressure Pump Repair 2000 LPH</t>
  </si>
  <si>
    <t>RO 2000 LPH</t>
  </si>
  <si>
    <t>Supply installation and commissioning of 2000 L/H Reverse Osmosis (RO) Plant for TDS removal up to 5000 mg/l and inclusive of all taxes conforming to standard specifications according to the Punjab Aab-e-Pak Authority. The specifications  along with equipment and accessories properly mounted in the SS frame/skid.</t>
  </si>
  <si>
    <t>RO 500 LPH</t>
  </si>
  <si>
    <t>Supply installation and commissioning of 500 L/H Reverse Osmosis (RO) Plant for TDS removal up to 5000 mg/l and inclusive of all taxes conforming to standard specifications according to the Punjab Aab-e-Pak Authority. The specifications  along with equipment and accessories properly mounted in the SS frame/skid.</t>
  </si>
  <si>
    <t>5.5 KW Solar System</t>
  </si>
  <si>
    <t>Supply Installation and commissioning of  5.5 KW Solar System for RO 1000 LPH mounted on civil &amp; Steel structure, VFD's etc complete in all respects</t>
  </si>
  <si>
    <t>Repair &amp; maintenance of water meter including callibration, complete in all respect</t>
  </si>
  <si>
    <t>Supply and installation of float switch for Water Storage Tank, complete in all respect</t>
  </si>
  <si>
    <t>Water Storage Tank</t>
  </si>
  <si>
    <t>Supply and installation of Water Storage Tank, Capacity 2000 Liters, Material PE, Food Grade, complete in all respects</t>
  </si>
  <si>
    <t>Total no of Plants</t>
  </si>
  <si>
    <t>Contingencies &amp; Petty Charges  2%</t>
  </si>
  <si>
    <t>Grand Total</t>
  </si>
  <si>
    <t>UF 1000 LPH</t>
  </si>
  <si>
    <t>UF 2000 LPH</t>
  </si>
  <si>
    <t>MF 2000 LPH</t>
  </si>
  <si>
    <t>RO Membrane 500 LPH</t>
  </si>
  <si>
    <t>RO Feed Pump for 500 LPH</t>
  </si>
  <si>
    <t>High Pressure Pump for RO 500 LPH</t>
  </si>
  <si>
    <t>RO Feed Pump Repair 500 LPH</t>
  </si>
  <si>
    <t>RO High Pressure Pump Repair 500 LPH</t>
  </si>
  <si>
    <t>Supply Installtion and commissioning of RO Plant membranes(4x40), 2 No. complete in all respect</t>
  </si>
  <si>
    <t>Supply Installation and commissioning of RO Feed Pump capacity of 1000 LPH, for 500 LPH RO Plant, complete in all respect</t>
  </si>
  <si>
    <t>Supply Installation and commissioning of RO Feed Pump capacity of 2000 LPH, for 1000 LPH RO Plant, complete in all respect</t>
  </si>
  <si>
    <t>Supply Installation and commissioning of RO Feed Pump capacity of 4000 LPH, for 2000 LPH RO Plant, complete in all respect</t>
  </si>
  <si>
    <t>Supply, Installation and commissioning of RO High Pressure Pump Capacity of 1000 LPH, for 500 LPH RO Plant, complete in all respect</t>
  </si>
  <si>
    <t>Supply, Installation and commissioning of RO High Pressure Pump Capacity of 2000 LPH, for 1000 LPH RO Plant, complete in all respect</t>
  </si>
  <si>
    <t>Supply, Installation and commissioning of RO High Pressure Pump Capacity of 4000 LPH, for 2000 LPH RO Plant, complete in all respect</t>
  </si>
  <si>
    <t>Repair &amp; maintenance of RO Feed water pump 1000 LPH, for 500 LPH RO Plant, complete in all respect</t>
  </si>
  <si>
    <t>Repair &amp; maintenance of RO Feed water pump 2000 LPH, for 1000 LPH RO Plant, complete in all respect</t>
  </si>
  <si>
    <t>Repair &amp; maintenance of RO Feed water pump 4000 LPH, for 2000 LPH RO Plant, complete in all respect</t>
  </si>
  <si>
    <t>Repair &amp; maintenance of RO High Pressure pump 1000 LPH, for 500 LPH RO Plant, complete in all respect</t>
  </si>
  <si>
    <t>Repair &amp; maintenance of RO High Pressure pump 2000 LPH, for 1000 LPH RO Plant, complete in all respect</t>
  </si>
  <si>
    <t>Repair &amp; maintenance of RO High Pressure pump 4000 LPH, for 2000 LPH RO Plant, complete in all respect</t>
  </si>
  <si>
    <t>s</t>
  </si>
  <si>
    <t>RO Feed Pump Repair 4000 LPH</t>
  </si>
  <si>
    <t>Repair &amp; maintenance of RO Feed water pump 8000 LPH, for 4000 LPH RO Plant, complete in all respect</t>
  </si>
  <si>
    <t>RO High Pressure Pump Repair 4000 LPH</t>
  </si>
  <si>
    <t>Repair &amp; maintenance of RO High Pressure pump 8000 LPH, for 4000 LPH RO Plant, complete in all respect</t>
  </si>
  <si>
    <t>Washing of Bore Hole</t>
  </si>
  <si>
    <t>Cleaning of Water Storage Tank</t>
  </si>
  <si>
    <t>Chemical Cleaning &amp; repair of Water Storage tank, complete in all respects at site</t>
  </si>
  <si>
    <t>REHABLITATION OF RO PLANT 500  LPH</t>
  </si>
  <si>
    <t>UF Membrane 1000 LPH</t>
  </si>
  <si>
    <t>UF Feed Pump for 1000 LPH</t>
  </si>
  <si>
    <t>Supply Installation and commissioning of UF Feed Pump capacity of 1000 LPH, for 1000 LPH UF Plant, complete in all respect</t>
  </si>
  <si>
    <t>UF Feed Pump Repair 1000 LPH</t>
  </si>
  <si>
    <t>Repair &amp; maintenance of UF Feed water pump 1000 LPH, for 1000 LPH UF Plant, complete in all respect</t>
  </si>
  <si>
    <t>3 KW Solar System</t>
  </si>
  <si>
    <t>Supply Installation and commissioning of  3 KW Solar System for UF 1000 LPH mounted on civil &amp; Steel structure, VFD's etc complete in all respects</t>
  </si>
  <si>
    <t>Supply installation and commissioning of 1000 L/H  Ultra Filtration (UF) Plant for removal  of Bacteriological &amp; other contaminants and inclusive of all taxes conforming to standard specifications of filtration plants. The specifications along with equipment and accessories properly mounted in the SS frame/skid.</t>
  </si>
  <si>
    <t>UF Membrane 2000 LPH</t>
  </si>
  <si>
    <t>UF Feed Pump for 2000 LPH</t>
  </si>
  <si>
    <t>Supply Installation and commissioning of UF Feed Pump capacity of 2000 LPH, for 2000 LPH UF Plant, complete in all respect</t>
  </si>
  <si>
    <t>UF Feed Pump Repair 2000 LPH</t>
  </si>
  <si>
    <t>Repair &amp; maintenance of UF Feed water pump 2000 LPH, for 2000 LPH UF Plant, complete in all respect</t>
  </si>
  <si>
    <t>Supply installation and commissioning of 2000 L/H  Ultra Filtration (UF) Plant for removal  of Bacteriological &amp; other contaminants and inclusive of all taxes conforming to standard specifications of filtration plants. The specifications along with equipment and accessories properly mounted in the SS frame/skid.</t>
  </si>
  <si>
    <t>Supply Installation and commissioning of  5.5 KW Solar System for UF 2000 LPH mounted on civil &amp; Steel structure, VFD's etc complete in all respects</t>
  </si>
  <si>
    <t>Membrane Recovery</t>
  </si>
  <si>
    <t>UF</t>
  </si>
  <si>
    <t>MF</t>
  </si>
  <si>
    <t>MF Feed Pump for 2000 LPH</t>
  </si>
  <si>
    <t>Supply Installation and commissioning of MF Feed Pump capacity of 2000 LPH, for 2000 LPH MF Plant, complete in all respect</t>
  </si>
  <si>
    <t>Repair &amp; maintenance of MF Feed water pump 2000 LPH, for 2000 LPH MF Plant, complete in all respect</t>
  </si>
  <si>
    <t>2000 L/H Pre Filtration Plant,  inclusive of all taxes, conforming to standard specifications of filtration plants. The specifications along with equipment and accessories properly mounted in the frame/skid.</t>
  </si>
  <si>
    <t>Supply installation and commissioning of 2000 L/H Multimedia Filtration (MF) Plant,  inclusive of all taxes, conforming to standard specifications of filtration plants. The specifications along with equipment and accessories properly mounted on the SS frame/skid.</t>
  </si>
  <si>
    <t>MF Feed Pump Repair 2000 LPH</t>
  </si>
  <si>
    <t xml:space="preserve">RO </t>
  </si>
  <si>
    <t>Reverse Osmosis - 2000 LPH</t>
  </si>
  <si>
    <t>Media Filtration - 2000 LPH</t>
  </si>
  <si>
    <t>Unit Cost (Rs.)</t>
  </si>
  <si>
    <t>Total Price (Rs.)</t>
  </si>
  <si>
    <t>Plant Operator, 1 Nos.</t>
  </si>
  <si>
    <t>Man Months</t>
  </si>
  <si>
    <t>Water Testing (From ISO Approved Lab)</t>
  </si>
  <si>
    <t>Quarterly</t>
  </si>
  <si>
    <t>Visit of Technical Staff</t>
  </si>
  <si>
    <t>Antiscalent Chemical (DOSING)
Manufacturer: Europe/USA/Equv
Dosing Rate: 5 Ppm</t>
  </si>
  <si>
    <t>Sodium Hypochlorite</t>
  </si>
  <si>
    <t xml:space="preserve">Chemicals for Cleaning (CIP), Disinfection, Tank Cleaning, Site Disinfection and other cleaning material etc
Manufacturer: Europe/USA/Equv
Dosing Rate: 8 Ppm
Acidic/Alkaline </t>
  </si>
  <si>
    <t>TOTAL COST</t>
  </si>
  <si>
    <t>(A )</t>
  </si>
  <si>
    <t>(B)</t>
  </si>
  <si>
    <t>Quarterly Visit of Technical Team</t>
  </si>
  <si>
    <t>Charges for visit of technical person for Complete investigation and Commissioning of Water Filtration Plant</t>
  </si>
  <si>
    <t>Submission of Report / Fuel Allowence</t>
  </si>
  <si>
    <t>Over Head Expense / Miscellaneous</t>
  </si>
  <si>
    <t>Unseen expenditures during O&amp;M period per month like, leakage of Pipe fittings, Repair Maintenance of Civil Work, Repair maintenance of Electrical or Mechanical Installations, Leakage of Taps or theft of taps, Log Books, Stationary etc.</t>
  </si>
  <si>
    <t>Carriage Market to Site / Fuel Allowence</t>
  </si>
  <si>
    <t>Less 17% GST</t>
  </si>
  <si>
    <t>add 17% GST</t>
  </si>
  <si>
    <t>CIP CHEMICAL</t>
  </si>
  <si>
    <t>CIP Chemical Food Grade, for Cleaning of membrane, when required</t>
  </si>
  <si>
    <t>Quarterly Lab Test Reports</t>
  </si>
  <si>
    <t>Lab Test Reports from approved laboratories</t>
  </si>
  <si>
    <t>Operator Cost</t>
  </si>
  <si>
    <t>As per Government Notification</t>
  </si>
  <si>
    <t>Antiscalent - Food Grade</t>
  </si>
  <si>
    <t>Antiscalent Chemicals</t>
  </si>
  <si>
    <t>Sodium Hypochlorite Food Grade, for dysinfection and Chlorination, Concentration of Chlorine in Chemical 19-22% - Weight by Volume</t>
  </si>
  <si>
    <t>1.92 liter for 24 hours operation</t>
  </si>
  <si>
    <t>Safety Filter Strainer</t>
  </si>
  <si>
    <t>Supply and replacement of safety filter strainer</t>
  </si>
  <si>
    <t>BILL NO 1 - 01 Year</t>
  </si>
  <si>
    <t>BILL NO 2 - 01 Year</t>
  </si>
  <si>
    <t>BILL NO 3 - 01 Year</t>
  </si>
  <si>
    <t>UF Filtration - 2000 LPH</t>
  </si>
  <si>
    <t>O&amp;M Analysis</t>
  </si>
  <si>
    <t>Jumbo Filter PPF Micro 20" 
Prosity 1-5 Micron
Material High Pressure Plastic Melt Blown PE
Or Safety Strainer for Media Filtration</t>
  </si>
  <si>
    <t>ADD 16% PRA</t>
  </si>
  <si>
    <t>GRAND TOTAL</t>
  </si>
  <si>
    <t>AMOUNT IN MILLION</t>
  </si>
  <si>
    <t>(C)</t>
  </si>
  <si>
    <t>A - 1 Year O&amp;M for RO Plants</t>
  </si>
  <si>
    <t>B - 1 Year O&amp;M for MF Plants</t>
  </si>
  <si>
    <t>C - 1 Year O&amp;M for UF Plants</t>
  </si>
  <si>
    <t>Total (A+B+C)</t>
  </si>
  <si>
    <t>TOTAL YEARLY COST FOR O&amp;M WITHOUT ELECTRICITY (A+B+C)</t>
  </si>
  <si>
    <t>1 Year O&amp;M for RO/MF/UF PLANTS</t>
  </si>
  <si>
    <t>ELECTRICITY BILL FOR 12 MONTHS</t>
  </si>
  <si>
    <t>Ro 
Electricity Charges</t>
  </si>
  <si>
    <t>Media Filter Electricity Charges</t>
  </si>
  <si>
    <t>No of plants</t>
  </si>
  <si>
    <t>Amount of Electricity  for 12 months</t>
  </si>
  <si>
    <t>Chapter. 10  Item No. 46 A(i)</t>
  </si>
  <si>
    <t>Amount of Electricity Charges for 1 Year</t>
  </si>
  <si>
    <t>Lum Sum Base Rate Per Plant /Month</t>
  </si>
  <si>
    <t>Bore</t>
  </si>
  <si>
    <t>Abndd</t>
  </si>
  <si>
    <t>Dys</t>
  </si>
  <si>
    <t>dys</t>
  </si>
  <si>
    <t>fed</t>
  </si>
  <si>
    <t>Abnd</t>
  </si>
  <si>
    <t>Sr, No</t>
  </si>
  <si>
    <t>Unit Rate 
(RS)</t>
  </si>
  <si>
    <t>Amount 
(RS)</t>
  </si>
  <si>
    <t>Total Capital</t>
  </si>
  <si>
    <t>Grand Total :-</t>
  </si>
  <si>
    <t>PRA 5%</t>
  </si>
  <si>
    <t>INSTALATION OF RO 500 LPH WFP</t>
  </si>
  <si>
    <t>PUNJAB AAB-E-PAK AUTHORITY</t>
  </si>
  <si>
    <t>FRP Vessel (16" x 65")</t>
  </si>
  <si>
    <t>Supply Installation and commissioning of FRP Vessel size (16" x 65") for media filtration, complete in all respects</t>
  </si>
  <si>
    <t>FRP Vessel (24" x 72")</t>
  </si>
  <si>
    <t>Supply Installation and commissioning of FRP Vessel size (24" x 72") for media filtration, complete in all respects</t>
  </si>
  <si>
    <t>O&amp;M for 43 Rehabilitated Plants for 1 Year</t>
  </si>
  <si>
    <t>O&amp;M for 190 Plants for 1 Year</t>
  </si>
  <si>
    <t>Total Dist Plants</t>
  </si>
  <si>
    <t>No of Plants</t>
  </si>
  <si>
    <t>500 LPH</t>
  </si>
  <si>
    <t>1000 LPH</t>
  </si>
  <si>
    <t>2000 LPH</t>
  </si>
  <si>
    <t>4000 LPH</t>
  </si>
  <si>
    <t xml:space="preserve">UF </t>
  </si>
  <si>
    <t>Per Year</t>
  </si>
  <si>
    <t>Say in million</t>
  </si>
  <si>
    <t>Per Plant Value</t>
  </si>
  <si>
    <t>Membrane Housing Supply</t>
  </si>
  <si>
    <t>Supply Installation &amp; Commissioning of Membrane Housing, Complete in all respect</t>
  </si>
  <si>
    <t>INSTALATION OF MF 2000 LPH WFP</t>
  </si>
  <si>
    <t>Supply Installtion and commissioning of UF Plant membranes(4x40), 2 No. complete in all respect</t>
  </si>
  <si>
    <t>Supply Installation &amp; commissioning of 3inch submersible pump 3HP including supporting clamp, pump coupling, cable clip, delivery pipe, cable complete in all respect.</t>
  </si>
  <si>
    <t>23-2-b</t>
  </si>
  <si>
    <t xml:space="preserve">6-6-a ii b(i) </t>
  </si>
  <si>
    <t>Providing and installing P.V.C. Bail/End plug, in tubewell bore hole:- (4" dia). (100 mm)</t>
  </si>
  <si>
    <t>23-11-b</t>
  </si>
  <si>
    <t>Providing and installing, P.V.C. strainer B.S.S. Class 'B' in tubewell bore hole, including sockets and solvents, etc. complete . 4" dia (100mm).</t>
  </si>
  <si>
    <t>23-17-b</t>
  </si>
  <si>
    <t>Providing and installing P.V.C. blind pipe, B.S.S. Class `B', in tubewell bore hole, including sockets and solvents and jointing with strainer, etc. complete (4" dia)</t>
  </si>
  <si>
    <t>Supply &amp; installation of 1/2" i/d thick M.S Cap for 6" housing pipe joint by means of welding &amp; hinges with lock &amp; locking arrangements.</t>
  </si>
  <si>
    <t>23-3-b</t>
  </si>
  <si>
    <t>Boring for tubewell in all types of soil except shingle,
gravel &amp; rock, from a depth of 200.1 ft. to 300 ft.
(60 to 90 m) below ground level, including sinking and
withdrawing of casing pipe, complete:-</t>
  </si>
  <si>
    <t>Des</t>
  </si>
  <si>
    <t>Rehab</t>
  </si>
  <si>
    <t>Design &amp; Resident Supervision 3%</t>
  </si>
  <si>
    <t>Washing of Bore Holes</t>
  </si>
  <si>
    <t>Electricity Charges</t>
  </si>
  <si>
    <t>UF 
Electricity Charges</t>
  </si>
  <si>
    <t>Total cost of 500LPH Rehab RO Plant Inclusive of Tax</t>
  </si>
  <si>
    <t>Total cost of 500LPH Rehab RO Plant Without Tax</t>
  </si>
  <si>
    <t>Total cost of 2000LPH Rehab RO Plant Inclusive of Tax</t>
  </si>
  <si>
    <t>Total cost of 2000LPH Rehab RO Plant Without Tax</t>
  </si>
  <si>
    <t>Total cost of 1000LPH Rehab UF Plant Inclusive of Tax</t>
  </si>
  <si>
    <t>Total cost of 1000LPH Rehab UF Plant Without Tax</t>
  </si>
  <si>
    <t>Division</t>
  </si>
  <si>
    <t>District</t>
  </si>
  <si>
    <t>Total No of Plants</t>
  </si>
  <si>
    <t>Dys Fun + Abundand + Partly Functional</t>
  </si>
  <si>
    <t>Functional</t>
  </si>
  <si>
    <t>Multan</t>
  </si>
  <si>
    <t>Vehari</t>
  </si>
  <si>
    <t>Lodhran</t>
  </si>
  <si>
    <t>Khanewal</t>
  </si>
  <si>
    <t>Bahawalpur</t>
  </si>
  <si>
    <t>Bahawalnagar</t>
  </si>
  <si>
    <t>Rahimyar khan</t>
  </si>
  <si>
    <t>DG Khan</t>
  </si>
  <si>
    <t>Rajanpur</t>
  </si>
  <si>
    <t>Layyah</t>
  </si>
  <si>
    <t>Muzafargarha</t>
  </si>
  <si>
    <t>Total # of Plants</t>
  </si>
  <si>
    <t>Cost of Rehab Plants</t>
  </si>
  <si>
    <t>Partly Fun</t>
  </si>
  <si>
    <t>Dys Fun</t>
  </si>
  <si>
    <t>1 Year O&amp;M Cost of all Plants</t>
  </si>
  <si>
    <t>3 Year O&amp;M Cost of all Plants</t>
  </si>
  <si>
    <t>Average Rehab Cost of Plant</t>
  </si>
  <si>
    <t>Average O&amp;M Cost of Plant for 1 Year</t>
  </si>
  <si>
    <t>Average O&amp;M Cost of Plant for 3 Year</t>
  </si>
  <si>
    <t>Divisions</t>
  </si>
  <si>
    <t>Division Wise Cost</t>
  </si>
  <si>
    <t>District Wise Cost</t>
  </si>
  <si>
    <t>Abstract of SZ Plants</t>
  </si>
  <si>
    <r>
      <t>Total Rehabilitaion Cost of</t>
    </r>
    <r>
      <rPr>
        <b/>
        <sz val="14"/>
        <rFont val="Calibri"/>
        <family val="2"/>
        <scheme val="minor"/>
      </rPr>
      <t xml:space="preserve"> 554 Plant</t>
    </r>
  </si>
  <si>
    <r>
      <t xml:space="preserve">Total Cost rehab + O&amp;M of 1 Year for </t>
    </r>
    <r>
      <rPr>
        <b/>
        <sz val="14"/>
        <rFont val="Calibri"/>
        <family val="2"/>
        <scheme val="minor"/>
      </rPr>
      <t xml:space="preserve">Total 1701 </t>
    </r>
    <r>
      <rPr>
        <sz val="14"/>
        <rFont val="Calibri"/>
        <family val="2"/>
        <scheme val="minor"/>
      </rPr>
      <t>Plants</t>
    </r>
  </si>
  <si>
    <r>
      <t>Total Cost rehab + O&amp;M of 3 Year for</t>
    </r>
    <r>
      <rPr>
        <b/>
        <sz val="14"/>
        <rFont val="Calibri"/>
        <family val="2"/>
        <scheme val="minor"/>
      </rPr>
      <t xml:space="preserve"> Total 1701 </t>
    </r>
    <r>
      <rPr>
        <sz val="14"/>
        <rFont val="Calibri"/>
        <family val="2"/>
        <scheme val="minor"/>
      </rPr>
      <t>Plants</t>
    </r>
  </si>
  <si>
    <t>1 Year O&amp;M Cost Rehab of all Plants</t>
  </si>
  <si>
    <t>Rehab &amp; O&amp;M Cost</t>
  </si>
  <si>
    <t>REHABILITATION OF WATER FILTRATION PLANTS IN DISTRICT BAHAWALPUR</t>
  </si>
  <si>
    <t>Total Cost for the O&amp;M of 190 Plants in Bahawalpur District</t>
  </si>
  <si>
    <t>Rehab Out Standing  
Electricity Charges</t>
  </si>
  <si>
    <t>Total Electricity Charges for the Rehab &amp; Functional Plants</t>
  </si>
  <si>
    <t>Total Dysfun</t>
  </si>
  <si>
    <t>Total Plants</t>
  </si>
  <si>
    <t>B - 1 Year O&amp;M for UF Plants</t>
  </si>
  <si>
    <t>C - 1 Year O&amp;M for MF Plants</t>
  </si>
  <si>
    <t>O&amp;M for 1 Year of 190 Plants in Bahawalpur District</t>
  </si>
  <si>
    <t>abnd</t>
  </si>
  <si>
    <t>Boring for tubewell in all types of soil except shingle,
gravel &amp; rock, from a depth of 100 ft to 200 ft
(30 m to 60m) below ground level, including sinking and
withdrawing of casing pipe, complete:- 6"( 150mm)</t>
  </si>
  <si>
    <t>Boring for tubewell in all types of soil except shingle,
gravel &amp; rock, from a depth of 0 to 100
(0 to 30 m) below ground level, including sinking and
withdrawing of casing pipe, complete:-</t>
  </si>
  <si>
    <t>Boring for tubewell in all types of soil except shingle,
gravel &amp; rock, from a depth of 100.1 ft. to 200 ft.
(30 to 60 m) below ground level, including sinking and
withdrawing of casing pipe, complete:-</t>
  </si>
  <si>
    <t>Non-MRS</t>
  </si>
  <si>
    <t>Non MRS</t>
  </si>
  <si>
    <t>Supply Installtion and commissioning of UF Plant membranes. complete in all respect</t>
  </si>
  <si>
    <t>Rough Cost Estimate for 47 Dysfunctional &amp; 143 functional Plants: Total 190 Plants</t>
  </si>
  <si>
    <t>Arsenic Media Replacment</t>
  </si>
  <si>
    <t>Replacement of Granular Feric Oxide use for druinking water treatment with oxidation capavity of AS3 to AS5, commissioning complete in all respect</t>
  </si>
  <si>
    <t>SCHEDULE ITEMS BASED ON MRS, 2nd BI-ANNUAL PERIOD (1st Jun, 2024 TO 30th Dec, 2024) Lahore</t>
  </si>
  <si>
    <t>Cement concrete plain including placing, compacting, finishing and curing complete (including screening and washing of stone aggregate):</t>
  </si>
  <si>
    <t xml:space="preserve">Distempering on new surface. Three Coats </t>
  </si>
  <si>
    <t>23-15-iii</t>
  </si>
  <si>
    <t>23-13-iii</t>
  </si>
  <si>
    <t>Already Estimated</t>
  </si>
  <si>
    <t>Lost</t>
  </si>
  <si>
    <t>Rehab by WASA</t>
  </si>
  <si>
    <t>Fun</t>
  </si>
  <si>
    <t>Out Standing Charges/New Connections</t>
  </si>
  <si>
    <t>80 Plants</t>
  </si>
  <si>
    <t>82 Plants</t>
  </si>
  <si>
    <t>in millions</t>
  </si>
  <si>
    <t>Per Unit Cost</t>
  </si>
  <si>
    <t>Resident Supervision 1.5%</t>
  </si>
  <si>
    <t xml:space="preserve">Bill No </t>
  </si>
  <si>
    <t>Assistant Manager (P&amp;MC) - CZ</t>
  </si>
  <si>
    <t>Punjab Aab-e-Pak Authroity</t>
  </si>
  <si>
    <t>Deputy Manager (P&amp;MC) - CZ</t>
  </si>
  <si>
    <t>Director Planning</t>
  </si>
  <si>
    <t>Punjab Aab-e-Pak Authority</t>
  </si>
  <si>
    <t>ENGINEER'S COST ESTIMATE</t>
  </si>
  <si>
    <t xml:space="preserve">Bill No. 3: Rehabilitation of Ultra Filtration 1 m3/hr </t>
  </si>
  <si>
    <t xml:space="preserve">Bill No. 2: Rehabilitation of Reverse Osmosis 2 m3/hr </t>
  </si>
  <si>
    <t>LAHORE DISTRICT</t>
  </si>
  <si>
    <t>Civil Room 12*12</t>
  </si>
  <si>
    <t>Amount (Rs.) in Million</t>
  </si>
  <si>
    <t>Total Capital Cost</t>
  </si>
  <si>
    <t>fun</t>
  </si>
  <si>
    <t>Repair &amp; maintenance of Plant control panel with PLC &amp; HMI complete in all respect</t>
  </si>
  <si>
    <t>Amount of Electricity  for 6 months</t>
  </si>
  <si>
    <t>ELECTRICITY BILL FOR 06 Months MONTHS</t>
  </si>
  <si>
    <t>Amount of Electricity Charges for 06 Months</t>
  </si>
  <si>
    <t>Less 16% PRA</t>
  </si>
  <si>
    <t>Anti Scalent Calculation</t>
  </si>
  <si>
    <t>Transporation Charges</t>
  </si>
  <si>
    <t>Per Job</t>
  </si>
  <si>
    <t>(B )</t>
  </si>
  <si>
    <t>Jumbo Filter PPF Micro 20" 
Prosity 1-5 Micron
Material High Pressure Plastic Melt Blown PE</t>
  </si>
  <si>
    <t>Antiscalent Chemical (DOSING)
Dosing Rate: 5 Ppm</t>
  </si>
  <si>
    <t xml:space="preserve">Chemicals for Cleaning (CIP), Disinfection, Tank Cleaning, Site Disinfection and other cleaning material etc 
Acidic/Alkaline </t>
  </si>
  <si>
    <t xml:space="preserve">Chemicals for Cleaning (CIP), Disinfection, Tank Cleaning, Site Disinfection and other cleaning material etc
Acidic/Alkaline </t>
  </si>
  <si>
    <t xml:space="preserve">Safety Strainer </t>
  </si>
  <si>
    <t>Supply and installation of safety filter strainer</t>
  </si>
  <si>
    <t>inclusive of Carriage to Site and Labor for Installation</t>
  </si>
  <si>
    <t>Submersible Pump</t>
  </si>
  <si>
    <t>Inclusive of carriage to Site and Labor for Installation</t>
  </si>
  <si>
    <t>Bill No 3 : Installation of Reverse Osmosis 1 m3/hr</t>
  </si>
  <si>
    <t>Bill No 4 : Installation of Reverse Osmosis 2 m3/hr</t>
  </si>
  <si>
    <t>Bill No 5 : Installation of Ultra Filtration 2 m3/hr</t>
  </si>
  <si>
    <t>Bill No 8: Rehabilitation of Civil Works</t>
  </si>
  <si>
    <t>Sr. No</t>
  </si>
  <si>
    <t>Amount 
(Rs)</t>
  </si>
  <si>
    <t>Pre Filtration</t>
  </si>
  <si>
    <t>Pressure Sand filtration</t>
  </si>
  <si>
    <t>Constant flow valve for fitration backwash</t>
  </si>
  <si>
    <t>3way automatic valve with automatic back wash system</t>
  </si>
  <si>
    <t>Sand effective size</t>
  </si>
  <si>
    <t>Vessel Material</t>
  </si>
  <si>
    <t>Vessel diameter / height</t>
  </si>
  <si>
    <t>size 16" x 65" / Size  24" x 72"</t>
  </si>
  <si>
    <t>Activited Carbon filtration</t>
  </si>
  <si>
    <t>Mounting / Frame</t>
  </si>
  <si>
    <t>Frame stainless steel SS 304</t>
  </si>
  <si>
    <t>Pre treatment objectives turbidity</t>
  </si>
  <si>
    <t>&lt; 1 NTU</t>
  </si>
  <si>
    <t>Well pump or / with feed pump</t>
  </si>
  <si>
    <t>Control System</t>
  </si>
  <si>
    <t>Automatic PLC Panel / Micro processor based embedded system</t>
  </si>
  <si>
    <t>Programming fully automatic with breaker, timer and relays complete in all respects</t>
  </si>
  <si>
    <t>Visual Display Unit with Membrane Keypad / HMI with Touch interface</t>
  </si>
  <si>
    <t>Fully automatic control of plant</t>
  </si>
  <si>
    <t>SCADA enable</t>
  </si>
  <si>
    <t>RO Membrane</t>
  </si>
  <si>
    <t>All fittings of UPVC Sch.80</t>
  </si>
  <si>
    <t>RO Housing</t>
  </si>
  <si>
    <t>Raw water tank</t>
  </si>
  <si>
    <t>Capacity 2000 Litre minimum</t>
  </si>
  <si>
    <t>Material Plastic food grade</t>
  </si>
  <si>
    <t>Clean Water Storage Tank</t>
  </si>
  <si>
    <t xml:space="preserve">Product water tank </t>
  </si>
  <si>
    <t>Sr No</t>
  </si>
  <si>
    <t>Specification of UF 2000 LPH Plants</t>
  </si>
  <si>
    <t>Arscenic Removal Filter</t>
  </si>
  <si>
    <t>UF Unit</t>
  </si>
  <si>
    <t>Sand Filter</t>
  </si>
  <si>
    <t>UF Membrane</t>
  </si>
  <si>
    <t xml:space="preserve"> Membrane Type</t>
  </si>
  <si>
    <t>Trans membrane Pressure (TMP)</t>
  </si>
  <si>
    <t>&lt;10 bar</t>
  </si>
  <si>
    <t>Piping for Units</t>
  </si>
  <si>
    <t>Dosing Pump</t>
  </si>
  <si>
    <t>Operational / rinsing</t>
  </si>
  <si>
    <t>Dosing Pump working pressure</t>
  </si>
  <si>
    <t>5 - 7 bar</t>
  </si>
  <si>
    <t>Chemical Used</t>
  </si>
  <si>
    <t>Anti Scalant Food Grade</t>
  </si>
  <si>
    <t xml:space="preserve">Pre Treatment </t>
  </si>
  <si>
    <t>Disinfection by UV radiation</t>
  </si>
  <si>
    <t>Bacteria</t>
  </si>
  <si>
    <t xml:space="preserve"> Waste disposal</t>
  </si>
  <si>
    <t>Discharge in the sanitory sewerage system</t>
  </si>
  <si>
    <t>Supply Installtion and commissioning of RO Plant membranes(4x40), 4 No. complete in all respect. inclusive of Carriage to Site and Labor for Installation</t>
  </si>
  <si>
    <t>Repair &amp; maintenance of Plant Skid frame and Finishing, complete in all respect, inclusive of Carriage to Site and Labor for Installation</t>
  </si>
  <si>
    <t>Membranes recovery with chemicals cleaning, including labour &amp; testing, Complete in all respects,  inclusive of Carriage to Site and Labor for Installation</t>
  </si>
  <si>
    <t>WASA</t>
  </si>
  <si>
    <t>RO Skid</t>
  </si>
  <si>
    <t>Bill No 3 : Installation of Reverse Osmosis 1000 LPH</t>
  </si>
  <si>
    <t>Bill No 4 : Installation of Reverse Osmosis 2000 LPH</t>
  </si>
  <si>
    <t>Bill No 5 : Installation of Ultra Filtration 2000 LPH</t>
  </si>
  <si>
    <t>Rehabilitation of Ultra Filtration 2000 LPH</t>
  </si>
  <si>
    <t>ENGINEERING COST ESTIMATE</t>
  </si>
  <si>
    <t>Unit Rate (Rs.)</t>
  </si>
  <si>
    <t>BILL NO 1 - Cost of O&amp;M of 01 Plant for 06 Months</t>
  </si>
  <si>
    <t>BILL NO 2 - Cost of O&amp;M of 01 Plant for 06 Months</t>
  </si>
  <si>
    <t>BILL NO 3 - Cost of O&amp;M of 01 Plant for 06 Months</t>
  </si>
  <si>
    <t>06 MONTHS O&amp;M WITHOUT ELECTRICITY</t>
  </si>
  <si>
    <t>RO 
Electricity Charges</t>
  </si>
  <si>
    <t>06 Months O&amp;M for RO (1000 LPH, 2000 LPH) &amp; UF (2000 LPH) PLANTS</t>
  </si>
  <si>
    <t>Electricity Charges &amp; New Electricity Connections / Outstanding Bills</t>
  </si>
  <si>
    <t>Raw Water Feed Pump</t>
  </si>
  <si>
    <t>Activated Carbon Filter</t>
  </si>
  <si>
    <t>High Pressure Pump multistage</t>
  </si>
  <si>
    <t>Automatic PLC Panel</t>
  </si>
  <si>
    <t>Anti Scalent + Injection System</t>
  </si>
  <si>
    <t>UV Light with SS casing</t>
  </si>
  <si>
    <t>All fittings of PVC Sch.80</t>
  </si>
  <si>
    <t>Unit Rate (Rs)</t>
  </si>
  <si>
    <t>RO 2000 LPH Plant</t>
  </si>
  <si>
    <t>Unit Rate 
(Rs)</t>
  </si>
  <si>
    <t>RO 1000 LPH Plant</t>
  </si>
  <si>
    <t>Specifications</t>
  </si>
  <si>
    <r>
      <rPr>
        <b/>
        <sz val="14"/>
        <rFont val="Arial"/>
        <family val="2"/>
      </rPr>
      <t>Size:</t>
    </r>
    <r>
      <rPr>
        <sz val="14"/>
        <rFont val="Arial"/>
        <family val="2"/>
      </rPr>
      <t xml:space="preserve"> 20 Inches / As per Flow
</t>
    </r>
    <r>
      <rPr>
        <b/>
        <sz val="14"/>
        <rFont val="Arial"/>
        <family val="2"/>
      </rPr>
      <t>Porosity:</t>
    </r>
    <r>
      <rPr>
        <sz val="14"/>
        <rFont val="Arial"/>
        <family val="2"/>
      </rPr>
      <t xml:space="preserve"> 1-5 micron
</t>
    </r>
    <r>
      <rPr>
        <b/>
        <sz val="14"/>
        <rFont val="Arial"/>
        <family val="2"/>
      </rPr>
      <t>Material:</t>
    </r>
    <r>
      <rPr>
        <sz val="14"/>
        <rFont val="Arial"/>
        <family val="2"/>
      </rPr>
      <t xml:space="preserve"> High pressure Plastic Melt Blown PE</t>
    </r>
  </si>
  <si>
    <r>
      <rPr>
        <b/>
        <sz val="14"/>
        <rFont val="Arial"/>
        <family val="2"/>
      </rPr>
      <t>Frame:</t>
    </r>
    <r>
      <rPr>
        <sz val="14"/>
        <rFont val="Arial"/>
        <family val="2"/>
      </rPr>
      <t xml:space="preserve"> Stainless Steel</t>
    </r>
  </si>
  <si>
    <r>
      <rPr>
        <b/>
        <sz val="14"/>
        <rFont val="Arial"/>
        <family val="2"/>
      </rPr>
      <t>Material:</t>
    </r>
    <r>
      <rPr>
        <sz val="14"/>
        <rFont val="Arial"/>
        <family val="2"/>
      </rPr>
      <t xml:space="preserve"> FRP
</t>
    </r>
    <r>
      <rPr>
        <b/>
        <sz val="14"/>
        <rFont val="Arial"/>
        <family val="2"/>
      </rPr>
      <t>Certification:</t>
    </r>
    <r>
      <rPr>
        <sz val="14"/>
        <rFont val="Arial"/>
        <family val="2"/>
      </rPr>
      <t xml:space="preserve"> NSF</t>
    </r>
  </si>
  <si>
    <r>
      <rPr>
        <b/>
        <sz val="14"/>
        <rFont val="Arial"/>
        <family val="2"/>
      </rPr>
      <t>Origin:</t>
    </r>
    <r>
      <rPr>
        <sz val="14"/>
        <rFont val="Arial"/>
        <family val="2"/>
      </rPr>
      <t xml:space="preserve"> Europe / USA / German or Equivalent
</t>
    </r>
    <r>
      <rPr>
        <b/>
        <sz val="14"/>
        <rFont val="Arial"/>
        <family val="2"/>
      </rPr>
      <t>Programming:</t>
    </r>
    <r>
      <rPr>
        <sz val="14"/>
        <rFont val="Arial"/>
        <family val="2"/>
      </rPr>
      <t xml:space="preserve"> Fully automatic with breaker, timer and relays complete in all respects
</t>
    </r>
    <r>
      <rPr>
        <b/>
        <sz val="14"/>
        <rFont val="Arial"/>
        <family val="2"/>
      </rPr>
      <t>HMI display:</t>
    </r>
    <r>
      <rPr>
        <sz val="14"/>
        <rFont val="Arial"/>
        <family val="2"/>
      </rPr>
      <t xml:space="preserve"> For PLC - 10" minimum size with touch screen (Fully automatic control of plant)
SCADA enable</t>
    </r>
  </si>
  <si>
    <t>Raw &amp; Product water tank (2000 L) Each</t>
  </si>
  <si>
    <t>Pressure Regulation Switch</t>
  </si>
  <si>
    <t>Auto on/off Switch for Pump</t>
  </si>
  <si>
    <t>Automatic Back Wash system for Membrane</t>
  </si>
  <si>
    <r>
      <rPr>
        <b/>
        <sz val="14"/>
        <rFont val="Arial"/>
        <family val="2"/>
      </rPr>
      <t>Discharge:</t>
    </r>
    <r>
      <rPr>
        <sz val="14"/>
        <rFont val="Arial"/>
        <family val="2"/>
      </rPr>
      <t xml:space="preserve"> 4000 LPH
</t>
    </r>
    <r>
      <rPr>
        <b/>
        <sz val="14"/>
        <rFont val="Arial"/>
        <family val="2"/>
      </rPr>
      <t>Minimum Operation Head:</t>
    </r>
    <r>
      <rPr>
        <sz val="14"/>
        <rFont val="Arial"/>
        <family val="2"/>
      </rPr>
      <t xml:space="preserve"> Up to 130 m.
</t>
    </r>
    <r>
      <rPr>
        <b/>
        <sz val="14"/>
        <rFont val="Arial"/>
        <family val="2"/>
      </rPr>
      <t>Origin:</t>
    </r>
    <r>
      <rPr>
        <sz val="14"/>
        <rFont val="Arial"/>
        <family val="2"/>
      </rPr>
      <t xml:space="preserve"> Europe / USA / German / Pakistan or Equivalent
</t>
    </r>
    <r>
      <rPr>
        <b/>
        <sz val="14"/>
        <rFont val="Arial"/>
        <family val="2"/>
      </rPr>
      <t>Pump Type:</t>
    </r>
    <r>
      <rPr>
        <sz val="14"/>
        <rFont val="Arial"/>
        <family val="2"/>
      </rPr>
      <t xml:space="preserve"> Submersible Pump
</t>
    </r>
    <r>
      <rPr>
        <b/>
        <sz val="14"/>
        <rFont val="Arial"/>
        <family val="2"/>
      </rPr>
      <t>Impeller Type:</t>
    </r>
    <r>
      <rPr>
        <sz val="14"/>
        <rFont val="Arial"/>
        <family val="2"/>
      </rPr>
      <t xml:space="preserve"> SS 304
</t>
    </r>
    <r>
      <rPr>
        <b/>
        <sz val="14"/>
        <rFont val="Arial"/>
        <family val="2"/>
      </rPr>
      <t>Discharge:</t>
    </r>
    <r>
      <rPr>
        <sz val="14"/>
        <rFont val="Arial"/>
        <family val="2"/>
      </rPr>
      <t xml:space="preserve"> As per the capacity of Plant (4000 LPH)
</t>
    </r>
    <r>
      <rPr>
        <b/>
        <sz val="14"/>
        <rFont val="Arial"/>
        <family val="2"/>
      </rPr>
      <t>Pump Efficiency:</t>
    </r>
    <r>
      <rPr>
        <sz val="14"/>
        <rFont val="Arial"/>
        <family val="2"/>
      </rPr>
      <t xml:space="preserve"> &gt;60%
</t>
    </r>
    <r>
      <rPr>
        <b/>
        <sz val="14"/>
        <rFont val="Arial"/>
        <family val="2"/>
      </rPr>
      <t>Motor Starter:</t>
    </r>
    <r>
      <rPr>
        <sz val="14"/>
        <rFont val="Arial"/>
        <family val="2"/>
      </rPr>
      <t xml:space="preserve"> Star Delta</t>
    </r>
  </si>
  <si>
    <r>
      <rPr>
        <b/>
        <sz val="14"/>
        <rFont val="Arial"/>
        <family val="2"/>
      </rPr>
      <t>Discharge:</t>
    </r>
    <r>
      <rPr>
        <sz val="14"/>
        <rFont val="Arial"/>
        <family val="2"/>
      </rPr>
      <t xml:space="preserve"> 4000 LPH
</t>
    </r>
    <r>
      <rPr>
        <b/>
        <sz val="14"/>
        <rFont val="Arial"/>
        <family val="2"/>
      </rPr>
      <t>Minimum Operation Head:</t>
    </r>
    <r>
      <rPr>
        <sz val="14"/>
        <rFont val="Arial"/>
        <family val="2"/>
      </rPr>
      <t xml:space="preserve"> 04 Barg Maximum.
</t>
    </r>
    <r>
      <rPr>
        <b/>
        <sz val="14"/>
        <rFont val="Arial"/>
        <family val="2"/>
      </rPr>
      <t>Origin:</t>
    </r>
    <r>
      <rPr>
        <sz val="14"/>
        <rFont val="Arial"/>
        <family val="2"/>
      </rPr>
      <t xml:space="preserve"> Europe / USA / German / Pakistan or Equivalent
</t>
    </r>
    <r>
      <rPr>
        <b/>
        <sz val="14"/>
        <rFont val="Arial"/>
        <family val="2"/>
      </rPr>
      <t>Pump Type:</t>
    </r>
    <r>
      <rPr>
        <sz val="14"/>
        <rFont val="Arial"/>
        <family val="2"/>
      </rPr>
      <t xml:space="preserve"> Vertical / Horizontal Low Pressure Pump
</t>
    </r>
    <r>
      <rPr>
        <b/>
        <sz val="14"/>
        <rFont val="Arial"/>
        <family val="2"/>
      </rPr>
      <t>Impeller Type:</t>
    </r>
    <r>
      <rPr>
        <sz val="14"/>
        <rFont val="Arial"/>
        <family val="2"/>
      </rPr>
      <t xml:space="preserve"> SS 304
</t>
    </r>
    <r>
      <rPr>
        <b/>
        <sz val="14"/>
        <rFont val="Arial"/>
        <family val="2"/>
      </rPr>
      <t>Discharge:</t>
    </r>
    <r>
      <rPr>
        <sz val="14"/>
        <rFont val="Arial"/>
        <family val="2"/>
      </rPr>
      <t xml:space="preserve"> As per the capacity of Plant (4000 LPH)
</t>
    </r>
    <r>
      <rPr>
        <b/>
        <sz val="14"/>
        <rFont val="Arial"/>
        <family val="2"/>
      </rPr>
      <t>Operating Head:</t>
    </r>
    <r>
      <rPr>
        <sz val="14"/>
        <rFont val="Arial"/>
        <family val="2"/>
      </rPr>
      <t xml:space="preserve"> Up to 06 Barg
</t>
    </r>
    <r>
      <rPr>
        <b/>
        <sz val="14"/>
        <rFont val="Arial"/>
        <family val="2"/>
      </rPr>
      <t>Pump Efficiency:</t>
    </r>
    <r>
      <rPr>
        <sz val="14"/>
        <rFont val="Arial"/>
        <family val="2"/>
      </rPr>
      <t xml:space="preserve"> &gt;60%
</t>
    </r>
    <r>
      <rPr>
        <b/>
        <sz val="14"/>
        <rFont val="Arial"/>
        <family val="2"/>
      </rPr>
      <t>Motor Starter:</t>
    </r>
    <r>
      <rPr>
        <sz val="14"/>
        <rFont val="Arial"/>
        <family val="2"/>
      </rPr>
      <t xml:space="preserve"> Star Delta</t>
    </r>
  </si>
  <si>
    <t>Pre-Filtration</t>
  </si>
  <si>
    <r>
      <rPr>
        <b/>
        <sz val="14"/>
        <rFont val="Arial"/>
        <family val="2"/>
      </rPr>
      <t>Material:</t>
    </r>
    <r>
      <rPr>
        <sz val="14"/>
        <rFont val="Arial"/>
        <family val="2"/>
      </rPr>
      <t xml:space="preserve"> Quartz Silica Sand
</t>
    </r>
    <r>
      <rPr>
        <b/>
        <sz val="14"/>
        <rFont val="Arial"/>
        <family val="2"/>
      </rPr>
      <t>Origin:</t>
    </r>
    <r>
      <rPr>
        <sz val="14"/>
        <rFont val="Arial"/>
        <family val="2"/>
      </rPr>
      <t xml:space="preserve"> Europe / USA / German or Equivalent
</t>
    </r>
    <r>
      <rPr>
        <b/>
        <sz val="14"/>
        <rFont val="Arial"/>
        <family val="2"/>
      </rPr>
      <t>Size of Media:</t>
    </r>
    <r>
      <rPr>
        <sz val="14"/>
        <rFont val="Arial"/>
        <family val="2"/>
      </rPr>
      <t xml:space="preserve"> 0.6 - 0.8 mm
</t>
    </r>
    <r>
      <rPr>
        <b/>
        <sz val="14"/>
        <rFont val="Arial"/>
        <family val="2"/>
      </rPr>
      <t xml:space="preserve">Cleaning Process: </t>
    </r>
    <r>
      <rPr>
        <sz val="14"/>
        <rFont val="Arial"/>
        <family val="2"/>
      </rPr>
      <t>Automatic, through PLC / Time Controller MPV</t>
    </r>
  </si>
  <si>
    <r>
      <rPr>
        <b/>
        <sz val="14"/>
        <rFont val="Arial"/>
        <family val="2"/>
      </rPr>
      <t>Material:</t>
    </r>
    <r>
      <rPr>
        <sz val="14"/>
        <rFont val="Arial"/>
        <family val="2"/>
      </rPr>
      <t xml:space="preserve"> FRP
</t>
    </r>
    <r>
      <rPr>
        <b/>
        <sz val="14"/>
        <rFont val="Arial"/>
        <family val="2"/>
      </rPr>
      <t>Origin:</t>
    </r>
    <r>
      <rPr>
        <sz val="14"/>
        <rFont val="Arial"/>
        <family val="2"/>
      </rPr>
      <t xml:space="preserve"> Europe / USA / German or Equivalent
</t>
    </r>
    <r>
      <rPr>
        <b/>
        <sz val="14"/>
        <rFont val="Arial"/>
        <family val="2"/>
      </rPr>
      <t>Fitration Rate:</t>
    </r>
    <r>
      <rPr>
        <sz val="14"/>
        <rFont val="Arial"/>
        <family val="2"/>
      </rPr>
      <t xml:space="preserve"> 6 - 15 m/hr
</t>
    </r>
    <r>
      <rPr>
        <b/>
        <sz val="14"/>
        <rFont val="Arial"/>
        <family val="2"/>
      </rPr>
      <t>Vessel Certification:</t>
    </r>
    <r>
      <rPr>
        <sz val="14"/>
        <rFont val="Arial"/>
        <family val="2"/>
      </rPr>
      <t xml:space="preserve"> NSF
</t>
    </r>
    <r>
      <rPr>
        <b/>
        <sz val="14"/>
        <rFont val="Arial"/>
        <family val="2"/>
      </rPr>
      <t>Operating Pressure Max:</t>
    </r>
    <r>
      <rPr>
        <sz val="14"/>
        <rFont val="Arial"/>
        <family val="2"/>
      </rPr>
      <t xml:space="preserve"> Up to 06 Barg </t>
    </r>
  </si>
  <si>
    <r>
      <rPr>
        <b/>
        <sz val="14"/>
        <rFont val="Arial"/>
        <family val="2"/>
      </rPr>
      <t>Material:</t>
    </r>
    <r>
      <rPr>
        <sz val="14"/>
        <rFont val="Arial"/>
        <family val="2"/>
      </rPr>
      <t xml:space="preserve"> FRP
</t>
    </r>
    <r>
      <rPr>
        <b/>
        <sz val="14"/>
        <rFont val="Arial"/>
        <family val="2"/>
      </rPr>
      <t>Origin:</t>
    </r>
    <r>
      <rPr>
        <sz val="14"/>
        <rFont val="Arial"/>
        <family val="2"/>
      </rPr>
      <t xml:space="preserve"> Europe / USA / German or Equivalent
</t>
    </r>
    <r>
      <rPr>
        <b/>
        <sz val="14"/>
        <rFont val="Arial"/>
        <family val="2"/>
      </rPr>
      <t>Media &amp; Vessel Certification:</t>
    </r>
    <r>
      <rPr>
        <sz val="14"/>
        <rFont val="Arial"/>
        <family val="2"/>
      </rPr>
      <t xml:space="preserve"> NSF
</t>
    </r>
    <r>
      <rPr>
        <b/>
        <sz val="14"/>
        <rFont val="Arial"/>
        <family val="2"/>
      </rPr>
      <t xml:space="preserve">Fitration Rate: </t>
    </r>
    <r>
      <rPr>
        <sz val="14"/>
        <rFont val="Arial"/>
        <family val="2"/>
      </rPr>
      <t xml:space="preserve">5 - 15 m/hr
</t>
    </r>
    <r>
      <rPr>
        <b/>
        <sz val="14"/>
        <rFont val="Arial"/>
        <family val="2"/>
      </rPr>
      <t>Operating Pressure Max:</t>
    </r>
    <r>
      <rPr>
        <sz val="14"/>
        <rFont val="Arial"/>
        <family val="2"/>
      </rPr>
      <t xml:space="preserve"> Up to 06 Barg </t>
    </r>
  </si>
  <si>
    <t xml:space="preserve"> Filter Media Carbon</t>
  </si>
  <si>
    <r>
      <rPr>
        <b/>
        <sz val="14"/>
        <rFont val="Arial"/>
        <family val="2"/>
      </rPr>
      <t>Material:</t>
    </r>
    <r>
      <rPr>
        <sz val="14"/>
        <rFont val="Arial"/>
        <family val="2"/>
      </rPr>
      <t xml:space="preserve"> Coconut Shell
</t>
    </r>
    <r>
      <rPr>
        <b/>
        <sz val="14"/>
        <rFont val="Arial"/>
        <family val="2"/>
      </rPr>
      <t>Origin:</t>
    </r>
    <r>
      <rPr>
        <sz val="14"/>
        <rFont val="Arial"/>
        <family val="2"/>
      </rPr>
      <t xml:space="preserve"> Sri Lanka / Thailand or Equivalent
</t>
    </r>
    <r>
      <rPr>
        <b/>
        <sz val="14"/>
        <rFont val="Arial"/>
        <family val="2"/>
      </rPr>
      <t>Size of Media:</t>
    </r>
    <r>
      <rPr>
        <sz val="14"/>
        <rFont val="Arial"/>
        <family val="2"/>
      </rPr>
      <t xml:space="preserve"> 1.2 - 1.6 mm
</t>
    </r>
    <r>
      <rPr>
        <b/>
        <sz val="14"/>
        <rFont val="Arial"/>
        <family val="2"/>
      </rPr>
      <t>Surface Area:</t>
    </r>
    <r>
      <rPr>
        <sz val="14"/>
        <rFont val="Arial"/>
        <family val="2"/>
      </rPr>
      <t xml:space="preserve"> 900 m2 / g
</t>
    </r>
    <r>
      <rPr>
        <b/>
        <sz val="14"/>
        <rFont val="Arial"/>
        <family val="2"/>
      </rPr>
      <t xml:space="preserve">Bulk Density: </t>
    </r>
    <r>
      <rPr>
        <sz val="14"/>
        <rFont val="Arial"/>
        <family val="2"/>
      </rPr>
      <t xml:space="preserve">440 - 540 kg / m3
</t>
    </r>
    <r>
      <rPr>
        <b/>
        <sz val="14"/>
        <rFont val="Arial"/>
        <family val="2"/>
      </rPr>
      <t xml:space="preserve">Hardness No: </t>
    </r>
    <r>
      <rPr>
        <sz val="14"/>
        <rFont val="Arial"/>
        <family val="2"/>
      </rPr>
      <t xml:space="preserve">80
</t>
    </r>
    <r>
      <rPr>
        <b/>
        <sz val="14"/>
        <rFont val="Arial"/>
        <family val="2"/>
      </rPr>
      <t xml:space="preserve">Ash Contents: </t>
    </r>
    <r>
      <rPr>
        <sz val="14"/>
        <rFont val="Arial"/>
        <family val="2"/>
      </rPr>
      <t xml:space="preserve">5 %
</t>
    </r>
    <r>
      <rPr>
        <b/>
        <sz val="14"/>
        <rFont val="Arial"/>
        <family val="2"/>
      </rPr>
      <t xml:space="preserve">Height of Gravel: </t>
    </r>
    <r>
      <rPr>
        <sz val="14"/>
        <rFont val="Arial"/>
        <family val="2"/>
      </rPr>
      <t xml:space="preserve">200 mm
</t>
    </r>
    <r>
      <rPr>
        <b/>
        <sz val="14"/>
        <rFont val="Arial"/>
        <family val="2"/>
      </rPr>
      <t xml:space="preserve">Media Bed Height: </t>
    </r>
    <r>
      <rPr>
        <sz val="14"/>
        <rFont val="Arial"/>
        <family val="2"/>
      </rPr>
      <t>&gt; 800 mm</t>
    </r>
  </si>
  <si>
    <r>
      <rPr>
        <b/>
        <sz val="14"/>
        <rFont val="Arial"/>
        <family val="2"/>
      </rPr>
      <t>Origin:</t>
    </r>
    <r>
      <rPr>
        <sz val="14"/>
        <rFont val="Arial"/>
        <family val="2"/>
      </rPr>
      <t xml:space="preserve"> Europe / USA / German or Equivalent
</t>
    </r>
    <r>
      <rPr>
        <b/>
        <sz val="14"/>
        <rFont val="Arial"/>
        <family val="2"/>
      </rPr>
      <t>Material of Casing:</t>
    </r>
    <r>
      <rPr>
        <sz val="14"/>
        <rFont val="Arial"/>
        <family val="2"/>
      </rPr>
      <t xml:space="preserve"> SS 304 / 316
</t>
    </r>
    <r>
      <rPr>
        <b/>
        <sz val="14"/>
        <rFont val="Arial"/>
        <family val="2"/>
      </rPr>
      <t>Operating Pressure:</t>
    </r>
    <r>
      <rPr>
        <sz val="14"/>
        <rFont val="Arial"/>
        <family val="2"/>
      </rPr>
      <t xml:space="preserve"> 04 Barg
</t>
    </r>
    <r>
      <rPr>
        <b/>
        <sz val="14"/>
        <rFont val="Arial"/>
        <family val="2"/>
      </rPr>
      <t>Ambient Temperature:</t>
    </r>
    <r>
      <rPr>
        <sz val="14"/>
        <rFont val="Arial"/>
        <family val="2"/>
      </rPr>
      <t xml:space="preserve"> Upto 45 degree celsius</t>
    </r>
  </si>
  <si>
    <r>
      <rPr>
        <b/>
        <sz val="14"/>
        <rFont val="Arial"/>
        <family val="2"/>
      </rPr>
      <t>Material:</t>
    </r>
    <r>
      <rPr>
        <sz val="14"/>
        <rFont val="Arial"/>
        <family val="2"/>
      </rPr>
      <t xml:space="preserve"> PE Food Grade</t>
    </r>
  </si>
  <si>
    <r>
      <rPr>
        <b/>
        <sz val="14"/>
        <rFont val="Arial"/>
        <family val="2"/>
      </rPr>
      <t>Origin:</t>
    </r>
    <r>
      <rPr>
        <sz val="14"/>
        <rFont val="Arial"/>
        <family val="2"/>
      </rPr>
      <t xml:space="preserve"> Europe / USA / German or Equivalent (Assembly of Parts may be Pakistan)
</t>
    </r>
    <r>
      <rPr>
        <b/>
        <sz val="14"/>
        <rFont val="Arial"/>
        <family val="2"/>
      </rPr>
      <t xml:space="preserve">No. of Stages: </t>
    </r>
    <r>
      <rPr>
        <sz val="14"/>
        <rFont val="Arial"/>
        <family val="2"/>
      </rPr>
      <t xml:space="preserve">Up to 4
</t>
    </r>
    <r>
      <rPr>
        <b/>
        <sz val="14"/>
        <rFont val="Arial"/>
        <family val="2"/>
      </rPr>
      <t>No. of Membranes:</t>
    </r>
    <r>
      <rPr>
        <sz val="14"/>
        <rFont val="Arial"/>
        <family val="2"/>
      </rPr>
      <t xml:space="preserve"> Up to 8
</t>
    </r>
    <r>
      <rPr>
        <b/>
        <sz val="14"/>
        <rFont val="Arial"/>
        <family val="2"/>
      </rPr>
      <t>Certification:</t>
    </r>
    <r>
      <rPr>
        <sz val="14"/>
        <rFont val="Arial"/>
        <family val="2"/>
      </rPr>
      <t xml:space="preserve"> NSF
</t>
    </r>
    <r>
      <rPr>
        <b/>
        <sz val="14"/>
        <rFont val="Arial"/>
        <family val="2"/>
      </rPr>
      <t>Stable salt rejection:</t>
    </r>
    <r>
      <rPr>
        <sz val="14"/>
        <rFont val="Arial"/>
        <family val="2"/>
      </rPr>
      <t xml:space="preserve"> Minimum - 99%
</t>
    </r>
    <r>
      <rPr>
        <b/>
        <sz val="14"/>
        <rFont val="Arial"/>
        <family val="2"/>
      </rPr>
      <t>Capacity:</t>
    </r>
    <r>
      <rPr>
        <sz val="14"/>
        <rFont val="Arial"/>
        <family val="2"/>
      </rPr>
      <t xml:space="preserve"> 2000 LPH For Permeate water
</t>
    </r>
    <r>
      <rPr>
        <b/>
        <sz val="14"/>
        <rFont val="Arial"/>
        <family val="2"/>
      </rPr>
      <t>Capable for TDS:</t>
    </r>
    <r>
      <rPr>
        <sz val="14"/>
        <rFont val="Arial"/>
        <family val="2"/>
      </rPr>
      <t xml:space="preserve"> Upto 5000 mg/l
</t>
    </r>
    <r>
      <rPr>
        <b/>
        <sz val="14"/>
        <rFont val="Arial"/>
        <family val="2"/>
      </rPr>
      <t>Recovery:</t>
    </r>
    <r>
      <rPr>
        <sz val="14"/>
        <rFont val="Arial"/>
        <family val="2"/>
      </rPr>
      <t xml:space="preserve"> Should be More than  50%
</t>
    </r>
    <r>
      <rPr>
        <b/>
        <sz val="14"/>
        <rFont val="Arial"/>
        <family val="2"/>
      </rPr>
      <t xml:space="preserve">Ambient Temperature: </t>
    </r>
    <r>
      <rPr>
        <sz val="14"/>
        <rFont val="Arial"/>
        <family val="2"/>
      </rPr>
      <t xml:space="preserve">Upto 45 degree celsius
</t>
    </r>
    <r>
      <rPr>
        <b/>
        <sz val="14"/>
        <rFont val="Arial"/>
        <family val="2"/>
      </rPr>
      <t xml:space="preserve">Life of RO Membrane: </t>
    </r>
    <r>
      <rPr>
        <sz val="14"/>
        <rFont val="Arial"/>
        <family val="2"/>
      </rPr>
      <t xml:space="preserve">Minimum 03 years
</t>
    </r>
    <r>
      <rPr>
        <b/>
        <sz val="14"/>
        <rFont val="Arial"/>
        <family val="2"/>
      </rPr>
      <t xml:space="preserve">Pressure Vessels: </t>
    </r>
    <r>
      <rPr>
        <sz val="14"/>
        <rFont val="Arial"/>
        <family val="2"/>
      </rPr>
      <t xml:space="preserve">As per required
</t>
    </r>
    <r>
      <rPr>
        <b/>
        <sz val="14"/>
        <rFont val="Arial"/>
        <family val="2"/>
      </rPr>
      <t xml:space="preserve">Pressure Rating: </t>
    </r>
    <r>
      <rPr>
        <sz val="14"/>
        <rFont val="Arial"/>
        <family val="2"/>
      </rPr>
      <t>Upto 17 Barg</t>
    </r>
  </si>
  <si>
    <t>Filter Media Sand</t>
  </si>
  <si>
    <r>
      <rPr>
        <b/>
        <sz val="14"/>
        <rFont val="Arial"/>
        <family val="2"/>
      </rPr>
      <t>No:</t>
    </r>
    <r>
      <rPr>
        <sz val="14"/>
        <rFont val="Arial"/>
        <family val="2"/>
      </rPr>
      <t xml:space="preserve"> 02
</t>
    </r>
    <r>
      <rPr>
        <b/>
        <sz val="14"/>
        <rFont val="Arial"/>
        <family val="2"/>
      </rPr>
      <t>Origin:</t>
    </r>
    <r>
      <rPr>
        <sz val="14"/>
        <rFont val="Arial"/>
        <family val="2"/>
      </rPr>
      <t xml:space="preserve"> Europe / USA / German or Equiavlent</t>
    </r>
  </si>
  <si>
    <t>Water Flow Meter</t>
  </si>
  <si>
    <r>
      <rPr>
        <b/>
        <sz val="14"/>
        <rFont val="Arial"/>
        <family val="2"/>
      </rPr>
      <t>Origin:</t>
    </r>
    <r>
      <rPr>
        <sz val="14"/>
        <rFont val="Arial"/>
        <family val="2"/>
      </rPr>
      <t xml:space="preserve"> Europe / USA / German or Equivalent
</t>
    </r>
    <r>
      <rPr>
        <b/>
        <sz val="14"/>
        <rFont val="Arial"/>
        <family val="2"/>
      </rPr>
      <t>Pressure:</t>
    </r>
    <r>
      <rPr>
        <sz val="14"/>
        <rFont val="Arial"/>
        <family val="2"/>
      </rPr>
      <t xml:space="preserve"> 5 -7 bar
</t>
    </r>
    <r>
      <rPr>
        <b/>
        <sz val="14"/>
        <rFont val="Arial"/>
        <family val="2"/>
      </rPr>
      <t>Tank Size:</t>
    </r>
    <r>
      <rPr>
        <sz val="14"/>
        <rFont val="Arial"/>
        <family val="2"/>
      </rPr>
      <t xml:space="preserve"> Maximum 80 liter
</t>
    </r>
    <r>
      <rPr>
        <b/>
        <sz val="14"/>
        <rFont val="Arial"/>
        <family val="2"/>
      </rPr>
      <t>Chemical Anti Sclanet:</t>
    </r>
    <r>
      <rPr>
        <sz val="14"/>
        <rFont val="Arial"/>
        <family val="2"/>
      </rPr>
      <t xml:space="preserve"> Food Grade
</t>
    </r>
    <r>
      <rPr>
        <b/>
        <sz val="14"/>
        <rFont val="Arial"/>
        <family val="2"/>
      </rPr>
      <t>Material:</t>
    </r>
    <r>
      <rPr>
        <sz val="14"/>
        <rFont val="Arial"/>
        <family val="2"/>
      </rPr>
      <t xml:space="preserve"> PVDF</t>
    </r>
  </si>
  <si>
    <t>4 (a)</t>
  </si>
  <si>
    <t>4 (b)</t>
  </si>
  <si>
    <t xml:space="preserve">4 (c) </t>
  </si>
  <si>
    <t>4 (d)</t>
  </si>
  <si>
    <t>4 (e)</t>
  </si>
  <si>
    <t>Online TDS meter</t>
  </si>
  <si>
    <t>Including any item required for Filtration Plant if required</t>
  </si>
  <si>
    <r>
      <rPr>
        <b/>
        <sz val="14"/>
        <rFont val="Arial"/>
        <family val="2"/>
      </rPr>
      <t>Discharge:</t>
    </r>
    <r>
      <rPr>
        <sz val="14"/>
        <rFont val="Arial"/>
        <family val="2"/>
      </rPr>
      <t xml:space="preserve"> 2000 LPH
</t>
    </r>
    <r>
      <rPr>
        <b/>
        <sz val="14"/>
        <rFont val="Arial"/>
        <family val="2"/>
      </rPr>
      <t>Minimum Operation Head:</t>
    </r>
    <r>
      <rPr>
        <sz val="14"/>
        <rFont val="Arial"/>
        <family val="2"/>
      </rPr>
      <t xml:space="preserve"> 04 Barg Maximum.
</t>
    </r>
    <r>
      <rPr>
        <b/>
        <sz val="14"/>
        <rFont val="Arial"/>
        <family val="2"/>
      </rPr>
      <t>Origin:</t>
    </r>
    <r>
      <rPr>
        <sz val="14"/>
        <rFont val="Arial"/>
        <family val="2"/>
      </rPr>
      <t xml:space="preserve"> Europe / USA / German / Pakistan or Equivalent
</t>
    </r>
    <r>
      <rPr>
        <b/>
        <sz val="14"/>
        <rFont val="Arial"/>
        <family val="2"/>
      </rPr>
      <t>Pump Type:</t>
    </r>
    <r>
      <rPr>
        <sz val="14"/>
        <rFont val="Arial"/>
        <family val="2"/>
      </rPr>
      <t xml:space="preserve"> Vertical / Horizontal Low Pressure Pump
</t>
    </r>
    <r>
      <rPr>
        <b/>
        <sz val="14"/>
        <rFont val="Arial"/>
        <family val="2"/>
      </rPr>
      <t>Impeller Type:</t>
    </r>
    <r>
      <rPr>
        <sz val="14"/>
        <rFont val="Arial"/>
        <family val="2"/>
      </rPr>
      <t xml:space="preserve"> SS 304
</t>
    </r>
    <r>
      <rPr>
        <b/>
        <sz val="14"/>
        <rFont val="Arial"/>
        <family val="2"/>
      </rPr>
      <t>Discharge:</t>
    </r>
    <r>
      <rPr>
        <sz val="14"/>
        <rFont val="Arial"/>
        <family val="2"/>
      </rPr>
      <t xml:space="preserve"> As per the capacity of Plant (2000 LPH)
</t>
    </r>
    <r>
      <rPr>
        <b/>
        <sz val="14"/>
        <rFont val="Arial"/>
        <family val="2"/>
      </rPr>
      <t>Operating Head:</t>
    </r>
    <r>
      <rPr>
        <sz val="14"/>
        <rFont val="Arial"/>
        <family val="2"/>
      </rPr>
      <t xml:space="preserve"> Up to 06 Barg
</t>
    </r>
    <r>
      <rPr>
        <b/>
        <sz val="14"/>
        <rFont val="Arial"/>
        <family val="2"/>
      </rPr>
      <t>Pump Efficiency:</t>
    </r>
    <r>
      <rPr>
        <sz val="14"/>
        <rFont val="Arial"/>
        <family val="2"/>
      </rPr>
      <t xml:space="preserve"> &gt;60%
</t>
    </r>
    <r>
      <rPr>
        <b/>
        <sz val="14"/>
        <rFont val="Arial"/>
        <family val="2"/>
      </rPr>
      <t>Motor Starter:</t>
    </r>
    <r>
      <rPr>
        <sz val="14"/>
        <rFont val="Arial"/>
        <family val="2"/>
      </rPr>
      <t xml:space="preserve"> Star Delta</t>
    </r>
  </si>
  <si>
    <r>
      <rPr>
        <b/>
        <sz val="14"/>
        <rFont val="Arial"/>
        <family val="2"/>
      </rPr>
      <t>Discharge:</t>
    </r>
    <r>
      <rPr>
        <sz val="14"/>
        <rFont val="Arial"/>
        <family val="2"/>
      </rPr>
      <t xml:space="preserve"> 2000 LPH
</t>
    </r>
    <r>
      <rPr>
        <b/>
        <sz val="14"/>
        <rFont val="Arial"/>
        <family val="2"/>
      </rPr>
      <t>Minimum Operation Head:</t>
    </r>
    <r>
      <rPr>
        <sz val="14"/>
        <rFont val="Arial"/>
        <family val="2"/>
      </rPr>
      <t xml:space="preserve"> Up to 130 m.
</t>
    </r>
    <r>
      <rPr>
        <b/>
        <sz val="14"/>
        <rFont val="Arial"/>
        <family val="2"/>
      </rPr>
      <t>Origin:</t>
    </r>
    <r>
      <rPr>
        <sz val="14"/>
        <rFont val="Arial"/>
        <family val="2"/>
      </rPr>
      <t xml:space="preserve"> Europe / USA / German / Pakistan or Equivalent
</t>
    </r>
    <r>
      <rPr>
        <b/>
        <sz val="14"/>
        <rFont val="Arial"/>
        <family val="2"/>
      </rPr>
      <t>Pump Type:</t>
    </r>
    <r>
      <rPr>
        <sz val="14"/>
        <rFont val="Arial"/>
        <family val="2"/>
      </rPr>
      <t xml:space="preserve"> Submersible Pump
</t>
    </r>
    <r>
      <rPr>
        <b/>
        <sz val="14"/>
        <rFont val="Arial"/>
        <family val="2"/>
      </rPr>
      <t>Impeller Type:</t>
    </r>
    <r>
      <rPr>
        <sz val="14"/>
        <rFont val="Arial"/>
        <family val="2"/>
      </rPr>
      <t xml:space="preserve"> SS 304
</t>
    </r>
    <r>
      <rPr>
        <b/>
        <sz val="14"/>
        <rFont val="Arial"/>
        <family val="2"/>
      </rPr>
      <t>Discharge:</t>
    </r>
    <r>
      <rPr>
        <sz val="14"/>
        <rFont val="Arial"/>
        <family val="2"/>
      </rPr>
      <t xml:space="preserve"> As per the capacity of Plant (2000 LPH)
</t>
    </r>
    <r>
      <rPr>
        <b/>
        <sz val="14"/>
        <rFont val="Arial"/>
        <family val="2"/>
      </rPr>
      <t>Pump Efficiency:</t>
    </r>
    <r>
      <rPr>
        <sz val="14"/>
        <rFont val="Arial"/>
        <family val="2"/>
      </rPr>
      <t xml:space="preserve"> &gt;60%
</t>
    </r>
    <r>
      <rPr>
        <b/>
        <sz val="14"/>
        <rFont val="Arial"/>
        <family val="2"/>
      </rPr>
      <t>Motor Starter:</t>
    </r>
    <r>
      <rPr>
        <sz val="14"/>
        <rFont val="Arial"/>
        <family val="2"/>
      </rPr>
      <t xml:space="preserve"> Star Delta</t>
    </r>
  </si>
  <si>
    <r>
      <rPr>
        <b/>
        <sz val="14"/>
        <rFont val="Arial"/>
        <family val="2"/>
      </rPr>
      <t>Origin:</t>
    </r>
    <r>
      <rPr>
        <sz val="14"/>
        <rFont val="Arial"/>
        <family val="2"/>
      </rPr>
      <t xml:space="preserve"> Europe / USA / German or Equivalent (Assembly of Parts may be Pakistan)
</t>
    </r>
    <r>
      <rPr>
        <b/>
        <sz val="14"/>
        <rFont val="Arial"/>
        <family val="2"/>
      </rPr>
      <t xml:space="preserve">No. of Stages: </t>
    </r>
    <r>
      <rPr>
        <sz val="14"/>
        <rFont val="Arial"/>
        <family val="2"/>
      </rPr>
      <t xml:space="preserve">Up to 2
</t>
    </r>
    <r>
      <rPr>
        <b/>
        <sz val="14"/>
        <rFont val="Arial"/>
        <family val="2"/>
      </rPr>
      <t>No. of Membranes:</t>
    </r>
    <r>
      <rPr>
        <sz val="14"/>
        <rFont val="Arial"/>
        <family val="2"/>
      </rPr>
      <t xml:space="preserve"> Up to 4
</t>
    </r>
    <r>
      <rPr>
        <b/>
        <sz val="14"/>
        <rFont val="Arial"/>
        <family val="2"/>
      </rPr>
      <t>Certification:</t>
    </r>
    <r>
      <rPr>
        <sz val="14"/>
        <rFont val="Arial"/>
        <family val="2"/>
      </rPr>
      <t xml:space="preserve"> NSF
</t>
    </r>
    <r>
      <rPr>
        <b/>
        <sz val="14"/>
        <rFont val="Arial"/>
        <family val="2"/>
      </rPr>
      <t>Stable salt rejection:</t>
    </r>
    <r>
      <rPr>
        <sz val="14"/>
        <rFont val="Arial"/>
        <family val="2"/>
      </rPr>
      <t xml:space="preserve"> Minimum - 99%
</t>
    </r>
    <r>
      <rPr>
        <b/>
        <sz val="14"/>
        <rFont val="Arial"/>
        <family val="2"/>
      </rPr>
      <t>Capacity:</t>
    </r>
    <r>
      <rPr>
        <sz val="14"/>
        <rFont val="Arial"/>
        <family val="2"/>
      </rPr>
      <t xml:space="preserve"> 1000 LPH For Permeate water
</t>
    </r>
    <r>
      <rPr>
        <b/>
        <sz val="14"/>
        <rFont val="Arial"/>
        <family val="2"/>
      </rPr>
      <t>Capable for TDS:</t>
    </r>
    <r>
      <rPr>
        <sz val="14"/>
        <rFont val="Arial"/>
        <family val="2"/>
      </rPr>
      <t xml:space="preserve"> Upto 5000 mg/l
</t>
    </r>
    <r>
      <rPr>
        <b/>
        <sz val="14"/>
        <rFont val="Arial"/>
        <family val="2"/>
      </rPr>
      <t>Recovery:</t>
    </r>
    <r>
      <rPr>
        <sz val="14"/>
        <rFont val="Arial"/>
        <family val="2"/>
      </rPr>
      <t xml:space="preserve"> Should be More than  50%
</t>
    </r>
    <r>
      <rPr>
        <b/>
        <sz val="14"/>
        <rFont val="Arial"/>
        <family val="2"/>
      </rPr>
      <t xml:space="preserve">Ambient Temperature: </t>
    </r>
    <r>
      <rPr>
        <sz val="14"/>
        <rFont val="Arial"/>
        <family val="2"/>
      </rPr>
      <t xml:space="preserve">Upto 45 degree celsius
</t>
    </r>
    <r>
      <rPr>
        <b/>
        <sz val="14"/>
        <rFont val="Arial"/>
        <family val="2"/>
      </rPr>
      <t xml:space="preserve">Life of RO Membrane: </t>
    </r>
    <r>
      <rPr>
        <sz val="14"/>
        <rFont val="Arial"/>
        <family val="2"/>
      </rPr>
      <t xml:space="preserve">Minimum 03 years
</t>
    </r>
    <r>
      <rPr>
        <b/>
        <sz val="14"/>
        <rFont val="Arial"/>
        <family val="2"/>
      </rPr>
      <t xml:space="preserve">Pressure Vessels: </t>
    </r>
    <r>
      <rPr>
        <sz val="14"/>
        <rFont val="Arial"/>
        <family val="2"/>
      </rPr>
      <t xml:space="preserve">As per required
</t>
    </r>
    <r>
      <rPr>
        <b/>
        <sz val="14"/>
        <rFont val="Arial"/>
        <family val="2"/>
      </rPr>
      <t xml:space="preserve">Pressure Rating: </t>
    </r>
    <r>
      <rPr>
        <sz val="14"/>
        <rFont val="Arial"/>
        <family val="2"/>
      </rPr>
      <t>Upto 17 Barg</t>
    </r>
  </si>
  <si>
    <t>Raw &amp; Product water tank (1000 L) Each</t>
  </si>
  <si>
    <t>Material FRP, Make Pentair / Frotec / G Fiber or Equivalent NSF certified company</t>
  </si>
  <si>
    <t>Supply Installation and Testing of Online TDS meter complete with all respects</t>
  </si>
  <si>
    <t>Supply Installation and Testing of Cartridge Filter complete in all respect
Size: 20 Inches / As per Flow
Porosity: 1-5 micron
Material: High pressure Plastic Melt Blown PE</t>
  </si>
  <si>
    <t>Supply, transport, erection, installation, testing &amp; commissioning of 1,000 L/H Reverse Osmosis (RO) Plant for TDS removal along with all other contaminants, including carriage, loading/unloading charges inclusive of all taxes conforming to Mentioned in Technical specifications of filtration plants. Control PLC GSM/GPRS/ SCADA enabled. The unit should be composed of Raw and Product water tanks (1000 Liter capacity for each) Feed and High Pressure Pump, pressure gauges, variable area flow meter for raw water and for product water totalizer/ water meter, pressure safety switch and valves, Multiport valves, safety filter strainers/cartridges filter, sand filter, carbon filters. System should be fully automatic. Provission of UV system, Anti secalent system with Anti scalent PVDF based dosing Pumps and chemical tank. The complete plant should be able to operate/backwash automatically through Automatic Multiport  Valve operated by PLC with same feed pump based system. All type of piping and instrumentation shall be considered as part of filtration plant complete in all respect. The plant should be supplied to provide the treated water as per the WHO limits (strict compliance).
The specifications along with equipment and accessories properly mounted in the frame/skid are given below:</t>
  </si>
  <si>
    <t>Supply, transport, erection, installation, testing &amp; commissioning of 2,000 L/H Reverse Osmosis (RO) Plant for TDS removal along with all other contaminants, including carriage, loading/unloading charges inclusive of all taxes conforming to Mentioned in Technical specifications of filtration plants. Control PLC GSM/GPRS/ SCADA enabled. The unit should be composed of Raw and Product water tanks (2000Liter capacity for each) Feed and High Pressure Pump, pressure gauges, variable area flow meter for raw water and for product water totalizer/ water meter, pressure safety switch and valves, Multiport valves, safety filter strainers/cartridges filter, sand filter, carbon filters. System should be fully automatic. Provission of UV system, Anti secalent system with Anti secalent PVDF based dosing Pumps and chemical tank. The complete plant should be able to operate/backwash automatically through Automatic Multiport  Valve operated by PLC with same feed pump based system. All type of piping and instrumentation shall be considered as part of filtration plant complete in all respect. The plant should be supplied to provide the treated water as per the WHO limits (strict compliance).
The specifications along with equipment and accessories properly mounted in the frame/skid are given below:</t>
  </si>
  <si>
    <r>
      <rPr>
        <b/>
        <sz val="14"/>
        <rFont val="Arial"/>
        <family val="2"/>
      </rPr>
      <t>Discharge:</t>
    </r>
    <r>
      <rPr>
        <sz val="14"/>
        <rFont val="Arial"/>
        <family val="2"/>
      </rPr>
      <t xml:space="preserve"> 2000 LPH
</t>
    </r>
    <r>
      <rPr>
        <b/>
        <sz val="14"/>
        <rFont val="Arial"/>
        <family val="2"/>
      </rPr>
      <t>Operating Head:</t>
    </r>
    <r>
      <rPr>
        <sz val="14"/>
        <rFont val="Arial"/>
        <family val="2"/>
      </rPr>
      <t xml:space="preserve"> Upto 06 Barg
</t>
    </r>
    <r>
      <rPr>
        <b/>
        <sz val="14"/>
        <rFont val="Arial"/>
        <family val="2"/>
      </rPr>
      <t xml:space="preserve">Pump Type: </t>
    </r>
    <r>
      <rPr>
        <sz val="14"/>
        <rFont val="Arial"/>
        <family val="2"/>
      </rPr>
      <t xml:space="preserve">Vertical High Pressure Pump
</t>
    </r>
    <r>
      <rPr>
        <b/>
        <sz val="14"/>
        <rFont val="Arial"/>
        <family val="2"/>
      </rPr>
      <t>Origin:</t>
    </r>
    <r>
      <rPr>
        <sz val="14"/>
        <rFont val="Arial"/>
        <family val="2"/>
      </rPr>
      <t xml:space="preserve"> Europe / USA / German or Equivalent
</t>
    </r>
    <r>
      <rPr>
        <b/>
        <sz val="14"/>
        <rFont val="Arial"/>
        <family val="2"/>
      </rPr>
      <t>Impeller material:</t>
    </r>
    <r>
      <rPr>
        <sz val="14"/>
        <rFont val="Arial"/>
        <family val="2"/>
      </rPr>
      <t xml:space="preserve"> S.S. 304
</t>
    </r>
    <r>
      <rPr>
        <b/>
        <sz val="14"/>
        <rFont val="Arial"/>
        <family val="2"/>
      </rPr>
      <t>Pump Efficiency:</t>
    </r>
    <r>
      <rPr>
        <sz val="14"/>
        <rFont val="Arial"/>
        <family val="2"/>
      </rPr>
      <t xml:space="preserve"> &gt;60%
</t>
    </r>
    <r>
      <rPr>
        <b/>
        <sz val="14"/>
        <rFont val="Arial"/>
        <family val="2"/>
      </rPr>
      <t>Motor Starter:</t>
    </r>
    <r>
      <rPr>
        <sz val="14"/>
        <rFont val="Arial"/>
        <family val="2"/>
      </rPr>
      <t xml:space="preserve"> Star Delta
</t>
    </r>
    <r>
      <rPr>
        <b/>
        <sz val="14"/>
        <rFont val="Arial"/>
        <family val="2"/>
      </rPr>
      <t xml:space="preserve">Motor Temperature Class: </t>
    </r>
    <r>
      <rPr>
        <sz val="14"/>
        <rFont val="Arial"/>
        <family val="2"/>
      </rPr>
      <t xml:space="preserve">45 degree Celsius
</t>
    </r>
    <r>
      <rPr>
        <b/>
        <sz val="14"/>
        <rFont val="Arial"/>
        <family val="2"/>
      </rPr>
      <t xml:space="preserve">Make: </t>
    </r>
    <r>
      <rPr>
        <sz val="14"/>
        <rFont val="Arial"/>
        <family val="2"/>
      </rPr>
      <t>Lewara / Grundfous / KSB / CNP / Vilo or Equivalent</t>
    </r>
  </si>
  <si>
    <r>
      <rPr>
        <b/>
        <sz val="14"/>
        <rFont val="Arial"/>
        <family val="2"/>
      </rPr>
      <t>Discharge:</t>
    </r>
    <r>
      <rPr>
        <sz val="14"/>
        <rFont val="Arial"/>
        <family val="2"/>
      </rPr>
      <t xml:space="preserve"> 4000 LPH
</t>
    </r>
    <r>
      <rPr>
        <b/>
        <sz val="14"/>
        <rFont val="Arial"/>
        <family val="2"/>
      </rPr>
      <t>Operating Head:</t>
    </r>
    <r>
      <rPr>
        <sz val="14"/>
        <rFont val="Arial"/>
        <family val="2"/>
      </rPr>
      <t xml:space="preserve"> Upto 06 Barg
</t>
    </r>
    <r>
      <rPr>
        <b/>
        <sz val="14"/>
        <rFont val="Arial"/>
        <family val="2"/>
      </rPr>
      <t xml:space="preserve">Pump Type: </t>
    </r>
    <r>
      <rPr>
        <sz val="14"/>
        <rFont val="Arial"/>
        <family val="2"/>
      </rPr>
      <t xml:space="preserve">Vertical High Pressure Pump
</t>
    </r>
    <r>
      <rPr>
        <b/>
        <sz val="14"/>
        <rFont val="Arial"/>
        <family val="2"/>
      </rPr>
      <t>Origin:</t>
    </r>
    <r>
      <rPr>
        <sz val="14"/>
        <rFont val="Arial"/>
        <family val="2"/>
      </rPr>
      <t xml:space="preserve"> Europe / USA / German or Equivalent
</t>
    </r>
    <r>
      <rPr>
        <b/>
        <sz val="14"/>
        <rFont val="Arial"/>
        <family val="2"/>
      </rPr>
      <t>Impeller material:</t>
    </r>
    <r>
      <rPr>
        <sz val="14"/>
        <rFont val="Arial"/>
        <family val="2"/>
      </rPr>
      <t xml:space="preserve"> S.S. 304
</t>
    </r>
    <r>
      <rPr>
        <b/>
        <sz val="14"/>
        <rFont val="Arial"/>
        <family val="2"/>
      </rPr>
      <t>Pump Efficiency:</t>
    </r>
    <r>
      <rPr>
        <sz val="14"/>
        <rFont val="Arial"/>
        <family val="2"/>
      </rPr>
      <t xml:space="preserve"> &gt;60%
</t>
    </r>
    <r>
      <rPr>
        <b/>
        <sz val="14"/>
        <rFont val="Arial"/>
        <family val="2"/>
      </rPr>
      <t>Motor Starter:</t>
    </r>
    <r>
      <rPr>
        <sz val="14"/>
        <rFont val="Arial"/>
        <family val="2"/>
      </rPr>
      <t xml:space="preserve"> Star Delta
</t>
    </r>
    <r>
      <rPr>
        <b/>
        <sz val="14"/>
        <rFont val="Arial"/>
        <family val="2"/>
      </rPr>
      <t xml:space="preserve">Motor Temperature Class: </t>
    </r>
    <r>
      <rPr>
        <sz val="14"/>
        <rFont val="Arial"/>
        <family val="2"/>
      </rPr>
      <t xml:space="preserve">45 degree Celsius
</t>
    </r>
    <r>
      <rPr>
        <b/>
        <sz val="14"/>
        <rFont val="Arial"/>
        <family val="2"/>
      </rPr>
      <t xml:space="preserve">Make: </t>
    </r>
    <r>
      <rPr>
        <sz val="14"/>
        <rFont val="Arial"/>
        <family val="2"/>
      </rPr>
      <t>Lewara / Grundfous / KSB / CNP / Vilo or Equivalent</t>
    </r>
  </si>
  <si>
    <r>
      <rPr>
        <b/>
        <sz val="14"/>
        <rFont val="Arial"/>
        <family val="2"/>
      </rPr>
      <t>No:</t>
    </r>
    <r>
      <rPr>
        <sz val="14"/>
        <rFont val="Arial"/>
        <family val="2"/>
      </rPr>
      <t xml:space="preserve"> 02
</t>
    </r>
    <r>
      <rPr>
        <b/>
        <sz val="14"/>
        <rFont val="Arial"/>
        <family val="2"/>
      </rPr>
      <t>Origin:</t>
    </r>
    <r>
      <rPr>
        <sz val="14"/>
        <rFont val="Arial"/>
        <family val="2"/>
      </rPr>
      <t xml:space="preserve"> Europe / USA / German or Equiavlent
</t>
    </r>
    <r>
      <rPr>
        <b/>
        <sz val="14"/>
        <rFont val="Arial"/>
        <family val="2"/>
      </rPr>
      <t xml:space="preserve">Type: </t>
    </r>
    <r>
      <rPr>
        <sz val="14"/>
        <rFont val="Arial"/>
        <family val="2"/>
      </rPr>
      <t xml:space="preserve">Rota Meter / Flow Type
</t>
    </r>
    <r>
      <rPr>
        <b/>
        <sz val="14"/>
        <rFont val="Arial"/>
        <family val="2"/>
      </rPr>
      <t>Material:</t>
    </r>
    <r>
      <rPr>
        <sz val="14"/>
        <rFont val="Arial"/>
        <family val="2"/>
      </rPr>
      <t xml:space="preserve"> Acryclic</t>
    </r>
  </si>
  <si>
    <t>Level Meter / Float Valve / Switch Electronic</t>
  </si>
  <si>
    <t>Supply Installation &amp; Commissioning of Manual Valve 3Way complete in all respect</t>
  </si>
  <si>
    <t xml:space="preserve">Below Detection level </t>
  </si>
  <si>
    <t>Membranes recovery (minimum 50%) with chemicals cleaning, including labour &amp; testing, Complete in all respects, inclusive of Carriage to Site and Labor for Installation</t>
  </si>
  <si>
    <t>Per Plant</t>
  </si>
  <si>
    <t>Supply Installation and Testing of Pressure Switches complete with all respects</t>
  </si>
  <si>
    <t>Supply Installation and testing of  Rota meter complete in all respect
Origin: Europe / USA / German / Pakistan or Equiavlent
Type: Rota Meter / Flow Type
Material: Acryclic</t>
  </si>
  <si>
    <t>Supply Installation and testing of  Rota meter complete in all respect
Origin: Europe / USA / German / Pakistan or Equivalent
Type: Rota Meter / Flow Type
Material: Acryclic</t>
  </si>
  <si>
    <t>Supply Installation and testing of Analogue Water meter, complete in all respect</t>
  </si>
  <si>
    <t>Supply Installation &amp; Commissioning of 3way Automatic Multiport Valve, top &amp; bottom distributers, complete in all respect</t>
  </si>
  <si>
    <t>Supply and installation of electric float switch for Water Storage Tank, complete in all respect
No: 02</t>
  </si>
  <si>
    <t>Replacement of Activated Carbon media supply, installation and commissioning complete in all respect NSF Certified, Iodine No 850-1000
Material: Coconut Shell
Origin: Sri Lanka / Thailand or Equivalent
Size of Media: 1.2 - 1.6 mm
Surface Area: 900 m2 / g
Bulk Density: 440 - 540 kg / m3
Hardness No: 80
Ash Contents: 5 %
Height of Gravel: 200 mm
Media Bed Height: &gt; 800 mm</t>
  </si>
  <si>
    <t>Replacement of Natural Gravels media supply, installation and commissioning complete in all respect
Material: Gravel Media</t>
  </si>
  <si>
    <t>Supply installation and commissioning of UV lamp rod with quartz complete in all respect
Origin: Europe / USA / German or Equivalent</t>
  </si>
  <si>
    <t>Supply, Installation &amp; Commissioning of UF membrane/s
Material of vessel: uPVC
Removal Size: 0.02 Micron
Manufacturer Type: Mutibore (seven bore)
Manufecturer: GE Power (IMT) / INGE or Equivalent
Filter vessel: uPVC
Thickness: 5mm
Membrane material: PES (Polystyrene)
Countery Made: Europe / USA / Germany or Equivalent.
Membrane Working pressure: 5 Bar Max
Membrane Life: 5 years
Bacterail Removal Effciency of UF membrane: 99.9999% log 6
Viruses Removal effciency of the UF membrane: 99.99% log 4
Auto Back wash
Working pressure: 0-2 Bar
Working temprature: Max 40 degree Celsius</t>
  </si>
  <si>
    <t>Supply, installation and Testing of Chlorine Dosing Pump with working pressure 5 - 7 Bar imported, along with 80 liter capacity tank with all repects.complete in all respect
Origin: Europe / USA / German or Equivalent
Pressure: 5 -7 bar
Tank Size: Maximum 80 liter
Material: PVDF</t>
  </si>
  <si>
    <t>Replacement of Granular Feric Hydroxide use for drinking water treatment with oxidation capacity of As3 to As5, commissioning complete in all respect
Operating Pressure: 1.5 - 3 Bar
Media: Grannular Ferric Hydroxide
Origin: Europe / USA / German or Equivalent (NSF Certified)
Cleaning Process: Automatic, through PLC / Time Controller MPV</t>
  </si>
  <si>
    <t xml:space="preserve">Supply Installation and commissioning of UF Feed Pump capacity of 4000 LPH, for 2000 LPH UF Plant, complete in all respect
Operating Pressure: 2m3/h at minimum 10 m head, efficiency &gt; 60%
Sand Filter: Sand Filter with automatic Backwash
Active Carbon Filter: Active Carbon Filter with automatic backwash
</t>
  </si>
  <si>
    <t>Supply Installation &amp; commissioning of submersible pump 3HP including supporting clamp, pump coupling, cable clip, delivery pipe, cable complete in all respect.
Discharge: 2000 LPH
Minimum Operation Head: Up to 130 m.
Origin: Europe / USA / German / Pakistan or Equivalent
Pump Type: Submersible Pump
Impeller Type: SS 304
Pump Efficiency: &gt;60%
Motor Starter: Star Delta</t>
  </si>
  <si>
    <t>Supply installation &amp; testing of Plastic water Taps with fusion joint, complete in all respect</t>
  </si>
  <si>
    <t>Rehabilitation of Civil Work</t>
  </si>
  <si>
    <t>Add 5% PRA</t>
  </si>
  <si>
    <t>Rehabilitation of Plant Skid frame and Finishing, complete in all respect, inclusive of Carriage to Site and Labor for Installation
Frame: Stainless Steel</t>
  </si>
  <si>
    <t>Rehabilitation of RO Feed water pump 2000 LPH, for 1000 LPH RO Plant, complete in all respect</t>
  </si>
  <si>
    <t>Rehabilitation of analogue water meter including callibration, complete in all respect</t>
  </si>
  <si>
    <t>Rehabilitation of Solinoid valve complete in all respect</t>
  </si>
  <si>
    <t>Rehabilitation of 3way Automatic Multiport Valve, top &amp; bottom distributers, complete in all respect</t>
  </si>
  <si>
    <t>Rehabilitation of Pipe and fittings, complete plant fitting in all respect</t>
  </si>
  <si>
    <t>Rehabilitation of Plant Control Panel / RO Controller complete in all respect</t>
  </si>
  <si>
    <t>Rehabilitation of Plant Skid frame and Finishing, complete in all respect, inclusive of Carriage to Site and Labor for Installation
Frame: Frame stainless steel</t>
  </si>
  <si>
    <t>Rehabilitation of UF Feed water pump 4000 LPH, for 2000 LPH UF Plant, complete in all respect</t>
  </si>
  <si>
    <t>Rehabilitation of Analogue Water meter including callibration, complete in all respect</t>
  </si>
  <si>
    <t>Rehabilitation of Plant control panel with PLC &amp; HMI complete in all respect</t>
  </si>
  <si>
    <t>Rehabilitation, Cleaning &amp; Washing existing bore holes by using air compresseor or any other equipment</t>
  </si>
  <si>
    <t>Replacement of Silica sand media supply, installation and commissioning complete in all respect
Material: Quartz Silica Sand
Size of Media: 0.85 - 2 mm
Cleaning Process: Automatic, through PLC / Time Controller MPV</t>
  </si>
  <si>
    <t>Per Membrane</t>
  </si>
  <si>
    <t>Supply and installation of Water Storage Tank, Capacity 2000 Liters, Material PE, Food Grade, 3 to 5 mm wall thickness, weight minimum 32 kg, complete in all respects
Capacity : 2000 Litre minimum
Material: Plastic food grade</t>
  </si>
  <si>
    <t>Chief Engineer/ D.G (O&amp;M)</t>
  </si>
  <si>
    <t>0.85 - 2 mm</t>
  </si>
  <si>
    <t>Iodine No 850-1000
Material: Coconut Shell
Origin: Sri Lanka / Thailand or Equivalent
Size of Media: 1.2 - 1.6 mm
Surface Area: 900 m2 / g
Bulk Density: 440 - 540 kg / m3
Hardness No: 80
Ash Contents: 5 %
Height of Gravel: 200 mm
Media Bed Height: &gt; 800 mm</t>
  </si>
  <si>
    <t>Carbon Media</t>
  </si>
  <si>
    <t>Grannular Ferric Hydroxide 
oxidation capacity of As3 to As5, Operating Pressure: 1.5 - 3 Bar
Origin: Europe / USA / German or Equivalent (NSF Certified)
Cleaning Process: Automatic, through PLC / Time Controller MPV</t>
  </si>
  <si>
    <t>Arsenic Media</t>
  </si>
  <si>
    <t>Stainless Steel, NEMA Insulation Class F and Pump Efficiency &gt; 50%</t>
  </si>
  <si>
    <t>Material of vessel: uPVC
Removal Size: 0.02 Micron
Manufacturer Type: Mutibore (seven bore)
Manufecturer: GE Power (IMT) / INGE or Equivalent
Filter vessel: uPVC
Thickness: 5mm
Membrane material: PES (Polystyrene)
Country Made: Europe / USA / Germany or Equivalent.
Membrane Working pressure: 5 Bar Max
Membrane Life: 5 years
Bacterail Removal Effciency of UF membrane: 99.9999% log 6
Viruses Removal effciency of the UF membrane: 99.99% log 4
Auto Back wash
Working pressure: 0-2 Bar
Working temprature: Max 40 degree Celsius</t>
  </si>
  <si>
    <t>Supply, Install, Testing and Commissioning of water Ultra filtration plant, capable of removing Turbidity, Arsenic, Bacteria &amp; Viruses, having capacity of 2000 litres/ hour and fully automated (Auto filtration, flush and backwash process) complete in all respects. Pressure Gauges, Flow Meters and Level Sensors, Multiport and Solenoid Valves, Stainles Steel 304 Frame, All Pipe work including feed water pipe line connection to the delivery pipeline and necessary gate and flow regulating
valves, water taps including pipework &amp; uPVC pipe to drain off the spent/ waste water.</t>
  </si>
  <si>
    <t>Rehabilitation of Media Filtration 2000 LPH</t>
  </si>
  <si>
    <t>Installation of Ultra Filtration 4000 LPH</t>
  </si>
  <si>
    <t>Rehabilitation of Reverse Osmosis 500 LPH</t>
  </si>
  <si>
    <t>Rehabilitation of Pre Fab Work</t>
  </si>
  <si>
    <t>Bill No. 1: Rehabilitation of Reverse Osmosis 500 LPH</t>
  </si>
  <si>
    <t>Rehabilitation of RO Feed water pump 1000 LPH, for 500 LPH RO Plant, complete in all respect</t>
  </si>
  <si>
    <t xml:space="preserve">Supply Installation and commissioning of UF Back Wash Pump capacity of 4000 LPH, for 2000 LPH UF Plant, complete in all respect
Operating Pressure: 2m3/h at minimum 10 m head, efficiency &gt; 60%
Sand Filter: Sand Filter with automatic Backwash
Active Carbon Filter: Active Carbon Filter with automatic backwash
</t>
  </si>
  <si>
    <t>Rehabilitation of Ultra Filtration 4000 LPH</t>
  </si>
  <si>
    <t>Rehabilitation of Ultra Filtration 1000 LPH</t>
  </si>
  <si>
    <t>Bill No. 2: Rehabilitation of Ultra Filtration 1000 LPH</t>
  </si>
  <si>
    <t>Functional Plants Included</t>
  </si>
  <si>
    <t>PUNJAB SAAF PANI AUTHORITY</t>
  </si>
  <si>
    <t>REHABILITATION &amp; O&amp;M OF DYSFUNCTIONAL WATER FILTRATION PLANTS INSTALLED BY MCL IN LAHORE</t>
  </si>
  <si>
    <t>Reverse Osmosis - 500 LPH</t>
  </si>
  <si>
    <t>B - 06 Months O&amp;M for RO Plants - 500 LPH</t>
  </si>
  <si>
    <t>C - 06 Months O&amp;M for UF Plants - 2000/4000/1000 LPH</t>
  </si>
  <si>
    <t>REHABILITATION OF DYSFUNCTIONAL WATER FILTRATION PLANTS INSTALLED BY MCL IN LAHORE</t>
  </si>
  <si>
    <t>Installation of Reverese Osmosis 2000 LPH</t>
  </si>
  <si>
    <t>6 Months O&amp;M for 63 No. MCL Plants in Lahore Disctrict</t>
  </si>
  <si>
    <t xml:space="preserve">Director Planning </t>
  </si>
  <si>
    <t>Punjab Saaf Pani Authroity</t>
  </si>
  <si>
    <t xml:space="preserve">Chief Engineer /DG Projects </t>
  </si>
  <si>
    <t>Item No</t>
  </si>
  <si>
    <t>Nos</t>
  </si>
  <si>
    <t>Measurements</t>
  </si>
  <si>
    <t>Amount (Rs)</t>
  </si>
  <si>
    <t>Length</t>
  </si>
  <si>
    <t>Breadth</t>
  </si>
  <si>
    <t>Height</t>
  </si>
  <si>
    <r>
      <t xml:space="preserve">Pacca </t>
    </r>
    <r>
      <rPr>
        <b/>
        <sz val="10"/>
        <rFont val="Arial"/>
        <family val="2"/>
      </rPr>
      <t>brick work</t>
    </r>
    <r>
      <rPr>
        <sz val="10"/>
        <rFont val="Arial"/>
        <family val="2"/>
      </rPr>
      <t xml:space="preserve"> in ground floor:-  Ratio (1:5)</t>
    </r>
  </si>
  <si>
    <t>Dispenser Platform</t>
  </si>
  <si>
    <t>Cum</t>
  </si>
  <si>
    <t>7/5 i</t>
  </si>
  <si>
    <r>
      <rPr>
        <b/>
        <sz val="10"/>
        <rFont val="Arial"/>
        <family val="2"/>
      </rPr>
      <t>Cement plaster</t>
    </r>
    <r>
      <rPr>
        <sz val="10"/>
        <rFont val="Arial"/>
        <family val="2"/>
      </rPr>
      <t xml:space="preserve"> (1:4) upto 20'-0" hight ½" thick</t>
    </r>
  </si>
  <si>
    <t xml:space="preserve">Room Outer Side </t>
  </si>
  <si>
    <t>Sqm</t>
  </si>
  <si>
    <t xml:space="preserve">11/9-b </t>
  </si>
  <si>
    <t>Providing and laying fair face Gutka cladding laid in(1:2)cement / red posso mortar having 1/4" thick groove finishing/c cost of 8SWGwirein shape of 8 placed horizontally and vertically at 36" and 18" c/c respectively i/c cutting charges as per approved drawing, complete in all respect as approved and directed by the Engineer Incharge.
 i. 2-1/4" x 2-1/4" x 9"</t>
  </si>
  <si>
    <t xml:space="preserve">Back Wall </t>
  </si>
  <si>
    <t>Chp-10/15-e</t>
  </si>
  <si>
    <t>Providing and laying topping screed of cement concrete 1:2:4 (2" ( 50mm) thick), including surface finishing and dividing in panels</t>
  </si>
  <si>
    <t>Chp-11/18-b</t>
  </si>
  <si>
    <t>Deep struck pointing (1:2), complete as per drawing and specification.</t>
  </si>
  <si>
    <t>7/37 i</t>
  </si>
  <si>
    <t>Providing and laying superb quality Ceramic tile floors of  Master/Stile  brand or approved equivalent manufacturer of specified size,Glossy/Matt/Texture of approved Color and Shade as per approved design with adhesive bond, over 3/4" thick (1;2) cement sand plaster  i/c the cost of sealer for finishing the joints i/c cutting grinding complete in all respects and as approved and directed by the Engineer Incharge.</t>
  </si>
  <si>
    <t>10-24 i</t>
  </si>
  <si>
    <t>Providing and laying superb quality Ceramic tile dado of  Master/Stile  brand or approved equivalent manufacturer of specified size,Glossy/Matt/Texture of approved Color and Shade as per approved design with adhesive bond, over 1/2" thick (1;2) cement sand plaster  i/c the cost of sealer for finishing the joints i/c cutting grinding complete in all respects and as approved and directed by the Engineer Incharge.</t>
  </si>
  <si>
    <t>10-25 i</t>
  </si>
  <si>
    <t>Quantity as Ceiling, Internal &amp; External Plaster</t>
  </si>
  <si>
    <t xml:space="preserve">11/ 22+23-b </t>
  </si>
  <si>
    <r>
      <rPr>
        <b/>
        <sz val="10"/>
        <rFont val="Arial"/>
        <family val="2"/>
      </rPr>
      <t>Cast iron rain water downpipe</t>
    </r>
    <r>
      <rPr>
        <sz val="10"/>
        <rFont val="Arial"/>
        <family val="2"/>
      </rPr>
      <t xml:space="preserve"> fixed in position, excluding heads and shoes, but including painting and clamps, etc:-</t>
    </r>
  </si>
  <si>
    <t>Roof</t>
  </si>
  <si>
    <t xml:space="preserve">9/20a </t>
  </si>
  <si>
    <r>
      <t xml:space="preserve">Rain water down pipe </t>
    </r>
    <r>
      <rPr>
        <b/>
        <sz val="10"/>
        <rFont val="Arial"/>
        <family val="2"/>
      </rPr>
      <t>cast iron head</t>
    </r>
    <r>
      <rPr>
        <sz val="10"/>
        <rFont val="Arial"/>
        <family val="2"/>
      </rPr>
      <t xml:space="preserve"> fixed in place, including cost of clamp holdfast and painting</t>
    </r>
  </si>
  <si>
    <t>9/21</t>
  </si>
  <si>
    <t>P. No</t>
  </si>
  <si>
    <r>
      <rPr>
        <b/>
        <sz val="10"/>
        <rFont val="Arial"/>
        <family val="2"/>
      </rPr>
      <t>Shoes, bends</t>
    </r>
    <r>
      <rPr>
        <sz val="10"/>
        <rFont val="Arial"/>
        <family val="2"/>
      </rPr>
      <t xml:space="preserve"> or offsets for cast iron rain water down pipe, including fixing and painting.</t>
    </r>
  </si>
  <si>
    <t xml:space="preserve">9/22 </t>
  </si>
  <si>
    <t>Small iron work, such as gusset plates, knees, bends, stirrups, straps, rings, etc. including cutting, drilling, riveting, handling, assembling and fixing; but excluding erection in position.</t>
  </si>
  <si>
    <t>25/09.</t>
  </si>
  <si>
    <t>Making and fixing grating in opening, including fixing at site with flat iron 2"x3/8" (50x10 mm) and ¾" (19 mm) square bars, at 4" (100 mm) centre to centre.</t>
  </si>
  <si>
    <t>25/32</t>
  </si>
  <si>
    <t>Painting new surface:-Preparing surface and painting guard bars, gates of iron bars, gratings, railing (including standards braces, etc.) and in similar open work Three Coats including priming coat.</t>
  </si>
  <si>
    <t xml:space="preserve">Grating </t>
  </si>
  <si>
    <t>M.S Fence</t>
  </si>
  <si>
    <t>13/5 d i &amp; ii</t>
  </si>
  <si>
    <t>Providing, laying, testing and commissioning of POLYPROPYLENE
 RANDOM COPOLYMER (PPRC) water supplypipe(Dadex /Popular/
 Beta or approved equivalent manufacturer, withs pecified pressure rating
 PN (PRESSURENOMINAL) and conforming to DIN8077-8078 code i/c
 cost of solvent,specials,making jharries complete in all respectas approved
 and directed by Engineer Incharge. (Internal/External Diameters
 mentioned). a) PN-16 pipe</t>
  </si>
  <si>
    <t>PPRC Pipe 40 mm dia</t>
  </si>
  <si>
    <t>PPRC Pipe 32 mm dia</t>
  </si>
  <si>
    <t>23/47 a iii &amp; iv</t>
  </si>
  <si>
    <t>Providing, laying, cutting, jointing, testing and disinfecting High Density Polyethylene Pipe (HDPE-100) working presure pipe in trenches. complete in all respects:- 3" (90mm) PN-10 (SDR-17)</t>
  </si>
  <si>
    <t xml:space="preserve">23/42 c 7 </t>
  </si>
  <si>
    <t>Providing and fixing chromium plated bib cock:-
ii) 1.5 cm (1/2").</t>
  </si>
  <si>
    <t>19/27</t>
  </si>
  <si>
    <t>Providing and fixing brass ball float valve:-  2.5 cm (1") dia</t>
  </si>
  <si>
    <t>19/8-iii Rep</t>
  </si>
  <si>
    <t xml:space="preserve">Providing, laying, cutting, jointing, testing and disinfecting P.V.C. pipe line with `B' Class working pressure pipe, in trenches, complete in all respects 4" i/d (100 mm):- as per drawing, specifications and approval of the Engineer. </t>
  </si>
  <si>
    <t xml:space="preserve">23/26 b </t>
  </si>
  <si>
    <t>Extra cost of labour and material for red oxide pigment in cement pointing to match with the colour of bricks.</t>
  </si>
  <si>
    <t>11/31.</t>
  </si>
  <si>
    <t>Supply and Erection of 10 ft high Cantilever type Car Parking Shed consisting of 3mm thick fiber glass sheet roof fixed/ riveted with molded curved frame comprising of 1-1/2"x1-1/2"16-SWG MS box placed @2ft C/C both side sand1-1/2"x3"M.Sbox16-SWG at front and back side welded on cantilever arch type MS pipe 3"dia arms welded with 3/8" thick and 8"dia Main Post duly welded with 1/2" thick 1.5'x1.5' base plate and 4 no stiffeners of 1/2" thick MS sheet embedded in PCC 2'x2'x3'with18" long nut bolts1" dia i/c cost of foundation, cutting straightening assembling, bending as per drawing, welding/grinding of joints and painting three coats complete in all respect as approved by the Engineer Incharge.
(i) One side Cantilever</t>
  </si>
  <si>
    <t>26/46-i</t>
  </si>
  <si>
    <t>TOTAL COST OF WATER TREATMENT PLANT  =</t>
  </si>
  <si>
    <t>A - 06 Months O&amp;M for MF Plants - 1000 LPH</t>
  </si>
  <si>
    <t>Media Filtration - 1000 LPH</t>
  </si>
  <si>
    <t>UF Plant - 2000/1000/4000 LPH</t>
  </si>
  <si>
    <t>Boring of tubewell with 350 ft dept, along with casing Pipe  (PVC Class B - 4" i/d), discharge Pipe  (PVC class B - 1.5" i/d) with steel wire, copper cable for connection of motor, M.S clamp, strainer (B.S.S. Class 'B' - 4" i/d) , Bail/End Plug (4"), reinforced cement concrete in retaining/Shear walls, with contructing of foundation (3'*3'*3'), control panel, etc complete in all respect.</t>
  </si>
  <si>
    <t>Job</t>
  </si>
  <si>
    <t>Punjab Saaf Pani Authority</t>
  </si>
  <si>
    <t>Branding of PSPA</t>
  </si>
  <si>
    <t>Repair of Doors and Windows along with installation of Neon Lights</t>
  </si>
  <si>
    <t>O&amp;M Plants for 06 Months</t>
  </si>
  <si>
    <t>6 Months O&amp;M for  MCL Plants including 16% PRA</t>
  </si>
  <si>
    <t>Development of Bore Hole</t>
  </si>
  <si>
    <t xml:space="preserve">Supply and installation of 2 No. electric float switch for Water Storage Tank, complete in all respect
</t>
  </si>
  <si>
    <t>Supply and installation of 2 No. electric float switch for Water Storage Tank, complete in all respect</t>
  </si>
  <si>
    <t>UF Plant - 2000/4000/1000 LPH</t>
  </si>
  <si>
    <t>Sr #</t>
  </si>
  <si>
    <t>Item #</t>
  </si>
  <si>
    <t xml:space="preserve">DESCRIPTION </t>
  </si>
  <si>
    <t>Rs.</t>
  </si>
  <si>
    <t>% Cft</t>
  </si>
  <si>
    <t>% Sft</t>
  </si>
  <si>
    <t>Sft</t>
  </si>
  <si>
    <t>%Sft</t>
  </si>
  <si>
    <t>%Kgs</t>
  </si>
  <si>
    <t>P.Rft</t>
  </si>
  <si>
    <t>NS</t>
  </si>
  <si>
    <t>Rehabilitation of Reverse Osmosis 1000 LPH</t>
  </si>
  <si>
    <t>Installation of Reverse Osmosis 1000 LPH</t>
  </si>
  <si>
    <t>Rehabilitation of RO High Pressure pump 2000 LPH, for 1000 LPH RO Plant, complete in all respect</t>
  </si>
  <si>
    <t>Chemical Cleaning of Water Storage tank, complete in all respects at site</t>
  </si>
  <si>
    <t>Bill No. 2: Rehabilitation of Reverse Osmosis 1000 LPH</t>
  </si>
  <si>
    <t>Bill No. 4: Rehabilitation of Ultra Filtration 4000 LPH</t>
  </si>
  <si>
    <t>Bill No. 5: Rehabilitation of Ultra Filtration 2000 LPH</t>
  </si>
  <si>
    <t>Reverse Osmosis - 1000 LPH</t>
  </si>
  <si>
    <t>AMOUNT                                   Rs.</t>
  </si>
  <si>
    <r>
      <rPr>
        <b/>
        <sz val="12"/>
        <color theme="1"/>
        <rFont val="Times New Roman"/>
        <family val="1"/>
      </rPr>
      <t>Prefabricated Room for Plant</t>
    </r>
    <r>
      <rPr>
        <sz val="12"/>
        <color theme="1"/>
        <rFont val="Times New Roman"/>
        <family val="1"/>
      </rPr>
      <t xml:space="preserve">
Supply and installation of Pre-fabricated room size 12 ft x 12 ft + 3ft </t>
    </r>
  </si>
  <si>
    <r>
      <rPr>
        <b/>
        <sz val="12"/>
        <color theme="1"/>
        <rFont val="Times New Roman"/>
        <family val="1"/>
      </rPr>
      <t>Wall panel:</t>
    </r>
    <r>
      <rPr>
        <sz val="12"/>
        <color theme="1"/>
        <rFont val="Times New Roman"/>
        <family val="1"/>
      </rPr>
      <t xml:space="preserve"> Shall constitute of Sandwich panel 75 mm layer medium density polystyrene and 0.45 mm  Pre-Painted Formed steel sheet (Prime Quality) with Fire Retardant thermal insulating core of polystyrene 15-16 kg/m3. </t>
    </r>
  </si>
  <si>
    <r>
      <rPr>
        <b/>
        <sz val="12"/>
        <color theme="1"/>
        <rFont val="Times New Roman"/>
        <family val="1"/>
      </rPr>
      <t>Roof Panel: S</t>
    </r>
    <r>
      <rPr>
        <sz val="12"/>
        <color theme="1"/>
        <rFont val="Times New Roman"/>
        <family val="1"/>
      </rPr>
      <t>hall constitute of Sandwich panel 75mm with top 0.45 mm Pre-Painted Trapezoidal Corrugated steel sheet 
and bottom 0.45 mm Pre-Painted Formed steel sheet (Prime Quality) with thermal insulating core 
of polystyrene 15-16 kg/m3</t>
    </r>
  </si>
  <si>
    <r>
      <rPr>
        <b/>
        <sz val="12"/>
        <color theme="1"/>
        <rFont val="Times New Roman"/>
        <family val="1"/>
      </rPr>
      <t>Structure:</t>
    </r>
    <r>
      <rPr>
        <sz val="12"/>
        <color theme="1"/>
        <rFont val="Times New Roman"/>
        <family val="1"/>
      </rPr>
      <t xml:space="preserve">                                                                              </t>
    </r>
    <r>
      <rPr>
        <b/>
        <sz val="12"/>
        <color theme="1"/>
        <rFont val="Times New Roman"/>
        <family val="1"/>
      </rPr>
      <t>U Channel:</t>
    </r>
    <r>
      <rPr>
        <sz val="12"/>
        <color theme="1"/>
        <rFont val="Times New Roman"/>
        <family val="1"/>
      </rPr>
      <t xml:space="preserve"> 40 x 75 x 1.5mm thick &amp; 60 x 75 x 1.5mm thick </t>
    </r>
    <r>
      <rPr>
        <b/>
        <sz val="12"/>
        <color theme="1"/>
        <rFont val="Times New Roman"/>
        <family val="1"/>
      </rPr>
      <t>C Channel:</t>
    </r>
    <r>
      <rPr>
        <sz val="12"/>
        <color theme="1"/>
        <rFont val="Times New Roman"/>
        <family val="1"/>
      </rPr>
      <t xml:space="preserve"> 50 x 200 x 12 x 1.5mm thick as per approved drawings complete in all respects.</t>
    </r>
  </si>
  <si>
    <r>
      <rPr>
        <b/>
        <sz val="12"/>
        <color theme="1"/>
        <rFont val="Times New Roman"/>
        <family val="1"/>
      </rPr>
      <t>Door:</t>
    </r>
    <r>
      <rPr>
        <sz val="12"/>
        <color theme="1"/>
        <rFont val="Times New Roman"/>
        <family val="1"/>
      </rPr>
      <t xml:space="preserve"> 50mm thick Steel Sandwich Panel Door of the same material as used in walls. 1.5mm G.I Channel door chowkat. Door frame is made of 0.45mm PPGI/Aluminum Channel</t>
    </r>
  </si>
  <si>
    <r>
      <rPr>
        <b/>
        <sz val="12"/>
        <color theme="1"/>
        <rFont val="Times New Roman"/>
        <family val="1"/>
      </rPr>
      <t>Window:</t>
    </r>
    <r>
      <rPr>
        <sz val="12"/>
        <color theme="1"/>
        <rFont val="Times New Roman"/>
        <family val="1"/>
      </rPr>
      <t xml:space="preserve"> 1.5mm thick Silver Color Aluminum Window with 5 mm clear glass (1220mm x 1220mm) </t>
    </r>
  </si>
  <si>
    <r>
      <rPr>
        <b/>
        <sz val="11"/>
        <rFont val="Times New Roman"/>
        <family val="1"/>
      </rPr>
      <t>Ventilator:</t>
    </r>
    <r>
      <rPr>
        <sz val="11"/>
        <rFont val="Times New Roman"/>
        <family val="1"/>
      </rPr>
      <t xml:space="preserve"> 1.5mm thick Silver Color Aluminum Ventilator with 5mm clear glass.(600mmx400mm)</t>
    </r>
  </si>
  <si>
    <r>
      <rPr>
        <b/>
        <sz val="11"/>
        <rFont val="Times New Roman"/>
        <family val="1"/>
      </rPr>
      <t xml:space="preserve">Drain Channel: </t>
    </r>
    <r>
      <rPr>
        <sz val="11"/>
        <rFont val="Times New Roman"/>
        <family val="1"/>
      </rPr>
      <t>0.45mm Pre-Painted Formed steel sheet.</t>
    </r>
  </si>
  <si>
    <t>Rawal Bolt, Roof Drilling Screw, Decorative Covers and Hardware, etc.Manufacturing of all trims, flashing as per approved drawings complete in all respects.</t>
  </si>
  <si>
    <t>Prefabricated Room</t>
  </si>
  <si>
    <t>Foundation for Pre Fabricated Room</t>
  </si>
  <si>
    <t>Electrification Works</t>
  </si>
  <si>
    <t>Grand Total for Pre Fabricated Room 12x12</t>
  </si>
  <si>
    <t>O&amp;M for WFP Plants including 16% PRA</t>
  </si>
  <si>
    <r>
      <rPr>
        <b/>
        <sz val="12"/>
        <rFont val="Times New Roman"/>
        <family val="1"/>
      </rPr>
      <t>Excavation</t>
    </r>
    <r>
      <rPr>
        <sz val="12"/>
        <rFont val="Times New Roman"/>
        <family val="1"/>
      </rPr>
      <t xml:space="preserve"> in foundation of building, bridges and other structures, including dagbelling, dressing, refilling around structure with excavated earth, watering and ramming lead upto one chain (30 m) and lift upto 5 ft. (in ordinary soil).</t>
    </r>
  </si>
  <si>
    <t>Room Walls Front, Back &amp; side walls</t>
  </si>
  <si>
    <t>Plinth protection for Side walls &amp; Back wall</t>
  </si>
  <si>
    <t>Plinth protection for front wall</t>
  </si>
  <si>
    <t>3/21-1(ii)</t>
  </si>
  <si>
    <t>Cft</t>
  </si>
  <si>
    <r>
      <t>Spraying anti</t>
    </r>
    <r>
      <rPr>
        <b/>
        <sz val="12"/>
        <rFont val="Times New Roman"/>
        <family val="1"/>
      </rPr>
      <t xml:space="preserve"> termite proofing</t>
    </r>
    <r>
      <rPr>
        <sz val="12"/>
        <rFont val="Times New Roman"/>
        <family val="1"/>
      </rPr>
      <t xml:space="preserve"> by using liquid FMC Biflex 2.5%EC Mixing Ratio 1:50=137-Sft or using liquid MIRAGE Ali Akbar /RANGERS Auriga 5% SC Mixing Ability-HEXTAR Ratio 1:110=205-Sft or any other equivalent approved liquid applying with shower and certificate will be provided by the contractor for 10- years complete in all respect .as approved by the Engineer Incharge.</t>
    </r>
  </si>
  <si>
    <t xml:space="preserve"> Room foundation</t>
  </si>
  <si>
    <t>26/44</t>
  </si>
  <si>
    <r>
      <rPr>
        <b/>
        <sz val="12"/>
        <rFont val="Times New Roman"/>
        <family val="1"/>
      </rPr>
      <t>Earth Filling</t>
    </r>
    <r>
      <rPr>
        <sz val="12"/>
        <rFont val="Times New Roman"/>
        <family val="1"/>
      </rPr>
      <t xml:space="preserve"> in ordinary soil lead up 8 km with compaction upto required 90% modified AATSHO dry density complete in all respects as approved by the Engineer Incharge.</t>
    </r>
  </si>
  <si>
    <t xml:space="preserve"> Room </t>
  </si>
  <si>
    <t xml:space="preserve">Excavated Soil  60% of Excavated Material  </t>
  </si>
  <si>
    <t>3/5 ii &amp; 17d</t>
  </si>
  <si>
    <t xml:space="preserve">Dry rammed brick or stone ballast, 1½" to 2"( 40 mm to 50 mm) gauge.
</t>
  </si>
  <si>
    <t>Room Floor</t>
  </si>
  <si>
    <t>6/2.</t>
  </si>
  <si>
    <t xml:space="preserve">Cement concrete plain including placing, compacting, finishing and curing complete (including screening and washing of stone aggregate): P.C.C (1:2:4)
</t>
  </si>
  <si>
    <t>In Room walls foundation</t>
  </si>
  <si>
    <t>For Room Floor</t>
  </si>
  <si>
    <t>In plinth protection foundation</t>
  </si>
  <si>
    <t>Plinth protection P.C.C of Side and back walls</t>
  </si>
  <si>
    <t>Plinth protection P.C.C of front walls</t>
  </si>
  <si>
    <t xml:space="preserve">Dispensing area </t>
  </si>
  <si>
    <t>6/5(f)</t>
  </si>
  <si>
    <r>
      <t xml:space="preserve">Providing and laying superb quality </t>
    </r>
    <r>
      <rPr>
        <b/>
        <sz val="12"/>
        <rFont val="Times New Roman"/>
        <family val="1"/>
      </rPr>
      <t>Ceramic tiles</t>
    </r>
    <r>
      <rPr>
        <sz val="12"/>
        <rFont val="Times New Roman"/>
        <family val="1"/>
      </rPr>
      <t xml:space="preserve"> dado of Master brand of specified size,Glossy/Matt/Texture skirting/dado of approved Color and Shade with adhesive bond over 1/2"thick (1:2) cement plaster i/c the cost of sealer for finishing the joints i/c cutting grinding complete in all respects as approved and directed by the Engineer Incharge.i) 12"x18"</t>
    </r>
  </si>
  <si>
    <t>10/25 i</t>
  </si>
  <si>
    <r>
      <t>Pacca</t>
    </r>
    <r>
      <rPr>
        <b/>
        <sz val="12"/>
        <rFont val="Times New Roman"/>
        <family val="1"/>
      </rPr>
      <t xml:space="preserve"> brick work</t>
    </r>
    <r>
      <rPr>
        <sz val="12"/>
        <rFont val="Times New Roman"/>
        <family val="1"/>
      </rPr>
      <t xml:space="preserve"> in foundation and plinth in:-  Ratio (1:5)</t>
    </r>
  </si>
  <si>
    <t xml:space="preserve">For Plinth proection of Side and back wall </t>
  </si>
  <si>
    <t>1st Step</t>
  </si>
  <si>
    <t xml:space="preserve">For Plinth proection of front wall </t>
  </si>
  <si>
    <t>For 6" brick work above plinth</t>
  </si>
  <si>
    <t>Dispensing Area brick work</t>
  </si>
  <si>
    <t>7/ 4 i (Page-52)</t>
  </si>
  <si>
    <t>Reinforced cement concrete in slab of rafts / strip foundation, base slab of column and retaining walls; etc and footing beams, other structural members other than those mentioned in 6(a) (i)&amp;(ii) above not requiring form work (i.e. horizontal shuttering) complete in all respects:-</t>
  </si>
  <si>
    <t>Front, Back and Side wall</t>
  </si>
  <si>
    <t>Ist Step</t>
  </si>
  <si>
    <t>2nd Step</t>
  </si>
  <si>
    <t>6/6(c) (3)</t>
  </si>
  <si>
    <t>Fabrication of mild steel reinforcement for cement concrete, The rate includes wastage, overlaps including cutting, bending, laying in position, making joints and chairs, etc and fastenings, including cost of binding wire and labour charges for binding of steel reinforcement (also includes
removal of rust from bars):-</t>
  </si>
  <si>
    <t>In foundation</t>
  </si>
  <si>
    <t>0.35% of foundation Concrete  #4</t>
  </si>
  <si>
    <t>6/ 13,ii</t>
  </si>
  <si>
    <t>Providing and laying vertical damp proof course with cement sand plaster and bitumen coating, (b) with 2 coats of bitumen:- (1:3) ¾ " thick</t>
  </si>
  <si>
    <t>Room Walls</t>
  </si>
  <si>
    <t>sft</t>
  </si>
  <si>
    <t xml:space="preserve">6/39 b-ii-b </t>
  </si>
  <si>
    <t>Railing</t>
  </si>
  <si>
    <t>ft</t>
  </si>
  <si>
    <t xml:space="preserve">TOTAL COST OF WATER TREATMENT PLANT </t>
  </si>
  <si>
    <t>SR No.</t>
  </si>
  <si>
    <t>QUANTITY</t>
  </si>
  <si>
    <t>UNIT RATE
(Rs)</t>
  </si>
  <si>
    <t>AMOUNT
(Rs)</t>
  </si>
  <si>
    <t>CH-24/3
 ii) &amp; iii)</t>
  </si>
  <si>
    <t>Supply and erection of PVC pipe for wiring recessed in walls, floors, roofs including inspection boxes, pull boxes, hooks, cutting jharries, and repairing surface, etc., complete with all specials.
i) 20 mm</t>
  </si>
  <si>
    <t>ii) 25 mm</t>
  </si>
  <si>
    <t>CH-24/1-a
ii)</t>
  </si>
  <si>
    <t>Supply and erection of G.I. pipes for wiring purposes, including
pull boxes, inspection boxes, bends, tees, etc. complete with
all specials (on surface, including clamps, etc.)
i) 20 mm</t>
  </si>
  <si>
    <t>CH-24/14-a
v)</t>
  </si>
  <si>
    <t>Supply and erection of PVC insulated, PVC sheathed twin core, 250/440 volts copper conductor cables for service connection, in prelaid pipe/G.I. wire/trenches, etc. (rate for
cable only):-
i) 7/0.044"</t>
  </si>
  <si>
    <t>CH-24/11
 i), ii), iii) &amp; vi)</t>
  </si>
  <si>
    <t>Supply and erection of single core PVC insulated, PVC sheathed copper conductor, 250/440 volts grade cable (BSS-2004), in prelaid PVC pipes/M.S. conduit/G.I. pipe/wooden strip batten/wooden casing and capping/trenches, etc. (rate for cable only):-
i) 3/0.029"</t>
  </si>
  <si>
    <t>ii) 3/0.036"</t>
  </si>
  <si>
    <t>iii) 7/0.029"</t>
  </si>
  <si>
    <t>vi) 7/0.064"</t>
  </si>
  <si>
    <t xml:space="preserve">Supply and installation of 4" deep u-PVC concealed switch box for recessed wiring, including making holes for regulators, switches, plugs, etc.
</t>
  </si>
  <si>
    <t>CH-24/44 i)</t>
  </si>
  <si>
    <t>Supply and erection of button holder (bakelite large size).</t>
  </si>
  <si>
    <t>CH-24/36(ii)</t>
  </si>
  <si>
    <t>Supply and erection of switches 5 Amp Piano type</t>
  </si>
  <si>
    <t>Supply and erection of 2 Pin switch with socket.</t>
  </si>
  <si>
    <t>CH-24/48 ii)</t>
  </si>
  <si>
    <t>Set</t>
  </si>
  <si>
    <t>Supply, installation and commissioning of bracket fan 12"/14''  of approved quality, nuts, bolts, from recommended manufacturer, complete in all respects.</t>
  </si>
  <si>
    <t>Ch-24/105a(i)</t>
  </si>
  <si>
    <t>Providing and fixing Copper winded Exhaust fan with louver and shutter made of Pak/Younas/G.F.C. i/c the cost of necessary cable and hardware for connection from ceiling rose complete as approved and directed by Engineer Incharge. Plastic body 10" dia</t>
  </si>
  <si>
    <t>Supply, Installation, testing and commissioning of Earthing set complete with accessories (Rod length should be 3 meter) as per drawings. To achieve Earthing value less than 1 Ohm, complete in all respects as approved by Engineer In charge.</t>
  </si>
  <si>
    <t xml:space="preserve">Total </t>
  </si>
  <si>
    <t>ENGINEERING COST ESTIMATES</t>
  </si>
  <si>
    <t>Supply and erection of Single rod (40 watts) with one choke and one starter tube light, including rod, choke, starter with frame, flexible wire, including connection from ceiling rose, etc., complete.</t>
  </si>
  <si>
    <t>UF / MF
Electricity Charges</t>
  </si>
  <si>
    <t>Membranes recovery with chemicals cleaning, including labour &amp; testing, Complete in all respects, inclusive of Carriage to Site and Labor for Installation</t>
  </si>
  <si>
    <t>Rehabilitation of Analogue Water meter including callibration, complete in all respect.</t>
  </si>
  <si>
    <t>3 No., Plant</t>
  </si>
  <si>
    <t>Membranes recovery  with chemicals cleaning, including labour &amp; testing, Complete in all respects, inclusive of Carriage to Site and Labor for Installation</t>
  </si>
  <si>
    <t>Supply and installation of S.S safety filter strainer</t>
  </si>
  <si>
    <t>Supply installation and commissioning of UV lamp rod with quartz complete in all respect
Origin: Europe / USA / German or Equivalen</t>
  </si>
  <si>
    <t>Previously Rehab</t>
  </si>
  <si>
    <t>O&amp;M for RO Plants - 500 LPH</t>
  </si>
  <si>
    <t>O&amp;M for RO Plants - 1000 LPH</t>
  </si>
  <si>
    <t>TOTAL AMOUNT</t>
  </si>
  <si>
    <t>Rehabilitation of Reverse Osmosis 2000 LPH</t>
  </si>
  <si>
    <t>Installation of Ultra Filtration 2000 LPH</t>
  </si>
  <si>
    <t>Installation of Reverse Osmosis 500 LPH</t>
  </si>
  <si>
    <t>Installation of Reverse Osmosis 2000 LPH</t>
  </si>
  <si>
    <t>Supply Installation and Testing of online TDS meter complete with all respects</t>
  </si>
  <si>
    <t>Supply Installation and testing of analogue Water meter, complete in all respect</t>
  </si>
  <si>
    <t>Chemical Cleaning &amp; repair of Water Storage tanks, complete in all respects at site</t>
  </si>
  <si>
    <t>Supply and installation of 2 No. float switch for Water Storage Tank, complete in all respect</t>
  </si>
  <si>
    <t>Replacement of Natural Gravels media supply, installation and commissioning complete in all respect 
Material: Gravel media</t>
  </si>
  <si>
    <t>Supply and installation of SS safety filter strainer</t>
  </si>
  <si>
    <r>
      <t xml:space="preserve"> </t>
    </r>
    <r>
      <rPr>
        <b/>
        <sz val="10"/>
        <rFont val="Arial"/>
        <family val="2"/>
      </rPr>
      <t>Distempering old surface</t>
    </r>
    <r>
      <rPr>
        <sz val="10"/>
        <rFont val="Arial"/>
        <family val="2"/>
      </rPr>
      <t xml:space="preserve">  3coats</t>
    </r>
  </si>
  <si>
    <t>O&amp;M for RO Plants - 2000 LPH</t>
  </si>
  <si>
    <t>O&amp;M for UF Plants - 2000/4000/1000/500 LPH</t>
  </si>
  <si>
    <t>Rehabilitation of Pre Fab Work (Faisalabad)</t>
  </si>
  <si>
    <t>Rehabilitation of Civil Work (Faisalabad)</t>
  </si>
  <si>
    <t>Rehabilitation of Civil Work (Chiniot)</t>
  </si>
  <si>
    <t>Rehabilitation of Civil Work (Jhang)</t>
  </si>
  <si>
    <t>Rehabilitation of Civil Work (Toba Tek Singh)</t>
  </si>
  <si>
    <t>Installation of Pre Fabricated Room (Faisalabad)</t>
  </si>
  <si>
    <r>
      <t>1</t>
    </r>
    <r>
      <rPr>
        <b/>
        <u/>
        <vertAlign val="superscript"/>
        <sz val="10"/>
        <rFont val="Arial"/>
        <family val="2"/>
      </rPr>
      <t>st</t>
    </r>
    <r>
      <rPr>
        <b/>
        <u/>
        <sz val="10"/>
        <rFont val="Arial"/>
        <family val="2"/>
      </rPr>
      <t xml:space="preserve"> BI-Annual 2025 TTS</t>
    </r>
  </si>
  <si>
    <r>
      <t>1</t>
    </r>
    <r>
      <rPr>
        <b/>
        <u/>
        <vertAlign val="superscript"/>
        <sz val="10"/>
        <rFont val="Arial"/>
        <family val="2"/>
      </rPr>
      <t>st</t>
    </r>
    <r>
      <rPr>
        <b/>
        <u/>
        <sz val="10"/>
        <rFont val="Arial"/>
        <family val="2"/>
      </rPr>
      <t xml:space="preserve"> BI-Annual 2025 JHANG</t>
    </r>
  </si>
  <si>
    <r>
      <t>1</t>
    </r>
    <r>
      <rPr>
        <b/>
        <u/>
        <vertAlign val="superscript"/>
        <sz val="10"/>
        <rFont val="Arial"/>
        <family val="2"/>
      </rPr>
      <t>st</t>
    </r>
    <r>
      <rPr>
        <b/>
        <u/>
        <sz val="10"/>
        <rFont val="Arial"/>
        <family val="2"/>
      </rPr>
      <t xml:space="preserve"> BI-Annual 2025 CHINIOT</t>
    </r>
  </si>
  <si>
    <r>
      <t>1</t>
    </r>
    <r>
      <rPr>
        <b/>
        <u/>
        <vertAlign val="superscript"/>
        <sz val="10"/>
        <rFont val="Arial"/>
        <family val="2"/>
      </rPr>
      <t>st</t>
    </r>
    <r>
      <rPr>
        <b/>
        <u/>
        <sz val="10"/>
        <rFont val="Arial"/>
        <family val="2"/>
      </rPr>
      <t xml:space="preserve"> BI-Annual 2025 FSD</t>
    </r>
  </si>
  <si>
    <t>BILL NO 3 - Cost of O&amp;M of 01 Plant for 6 Months</t>
  </si>
  <si>
    <t>6 Months O&amp;M for 138 Plants</t>
  </si>
  <si>
    <t>Amount of Electricity  for 06 months</t>
  </si>
  <si>
    <t>MRS, 1ST BI-ANNUAL-2025 (01.01.2025 to 30.06.2025) FSD</t>
  </si>
  <si>
    <t>REHABILITATION &amp; O&amp;M OF DYSFUNCTIONAL WATER FILTRATION PLANTS INSTALLED IN DIVISON FAISALABAD</t>
  </si>
  <si>
    <t>Bill No 7 : Installation of Ultra Filtration 2000 LPH</t>
  </si>
  <si>
    <t>Bill No 9 : Installation of Reverse Osmosis 2000 LPH</t>
  </si>
  <si>
    <t>Bill No 10 : Installation of Reverse Osmosis 1000 LPH</t>
  </si>
  <si>
    <t>Bill No 11: Installation of New Bore Holes</t>
  </si>
  <si>
    <t>Bill No 12:Development of Bore Holes</t>
  </si>
  <si>
    <t>Bill No 15: Rehabilitation of Civil Work</t>
  </si>
  <si>
    <t>Bill No 16: Rehabilitation of Civil Work</t>
  </si>
  <si>
    <t>Bill No 17: Rehabilitation of Civil Work</t>
  </si>
  <si>
    <t>RO 500 LPH Plant</t>
  </si>
  <si>
    <t>Supply, transport, erection, installation, testing &amp; commissioning of 500 L/H Reverse Osmosis (RO) Plant for TDS removal along with all other contaminants, including carriage, loading/unloading charges inclusive of all taxes conforming to Mentioned in Technical specifications of filtration plants. Control PLC GSM/GPRS/ SCADA enabled. The unit should be composed of Raw and Product water tanks (1000 Liter capacity for each) Feed and High Pressure Pump, pressure gauges, variable area flow meter for raw water and for product water totalizer/ water meter, pressure safety switch and valves, Multiport valves, safety filter strainers/cartridges filter, sand filter, carbon filters. System should be fully automatic. Provission of UV system, Anti secalent system with Anti scalent PVDF based dosing Pumps and chemical tank. The complete plant should be able to operate/backwash automatically through Automatic Multiport  Valve operated by PLC with same feed pump based system. All type of piping and instrumentation shall be considered as part of filtration plant complete in all respect. The plant should be supplied to provide the treated water as per the WHO limits (strict compliance).
The specifications along with equipment and accessories properly mounted in the frame/skid are given below:</t>
  </si>
  <si>
    <t>Bill No 8 : Installation of Reverse Osmosis 500 LPH</t>
  </si>
  <si>
    <t>Boring of tubewell with 350 ft dept, along with casing Pipe  (PVC Class B - 4" i/d), discharge Pipe  (PVC class B - 1.5" i/d), reinforced cement concrete in retaining/Shear walls and etc complete in all respect</t>
  </si>
  <si>
    <t>Bill No 13: Injection Well</t>
  </si>
  <si>
    <t>Bill No. 14 : Rehabilitation of Pre Fabrication Room</t>
  </si>
  <si>
    <t>Bill No 18: Rehabilitation of Civil Work</t>
  </si>
  <si>
    <t>Bill No. 19: Pre Fabricated Room for Plant 12x12</t>
  </si>
  <si>
    <t>Sub Head 19 (i): Foundation of Pre-Fabricated Room 12 x 12 (1ST Bi Annual FSD)</t>
  </si>
  <si>
    <t>SubHead 19 (ii): ELECTRIFICATION WORKS OF WATER FILTERATION PLANT ROOM (1ST Bi Annual FSD)</t>
  </si>
  <si>
    <t>Bill No 20: Water Analysis Reports</t>
  </si>
  <si>
    <t>Injection Well</t>
  </si>
  <si>
    <t>Director (P&amp;QC) CZ</t>
  </si>
  <si>
    <t>Dismantling glazed or encaustic tiles, etc.</t>
  </si>
  <si>
    <t>4-50</t>
  </si>
  <si>
    <t>Supply Installation and commissioning of RO Plant membrane (4x40), including Membrane Housing complete in all respect.
Origin: Europe / USA or Equivalent
Certification: NSF
Pore Size: 0.001 Micron
Stablized salt rejection: 99%
Capable for TDS: Upto 5000 mg/l
Recovery: 15% (each)
Life of RO Membrane: 03 to 05 years
Pressure Rating: Upto 17 Barg</t>
  </si>
  <si>
    <t>Supply, Installation and commissioning of  1000 LPH High Pressure Pump for 500 LPH RO WFP, complete in all respect
Origin: Europe / USA / Japan or Equivalent
Discharge: 1000 LPH
Operating Head: Up to 16 Barg
Pump Type: Vertical / Horizontal High Pressure Pump
Impeller material: S.S. 304
Pump Efficiency: &gt; 50%
Motor Starter: DOL
IP 55
Ambient Temperature Class: 45 degree Celsius</t>
  </si>
  <si>
    <t>Supply Installation &amp; commissioning of submersible pump 3HP including supporting clamp with steel cable, pump coupling, cable clip, delivery pipe, electric cable complete in all respect.
Origin: Europe / USA/ Asia or Equivalent
Minimum Discharge: 2000 LPH
Minimum Operation Head: Up to 130 m.
Pump Type: Submersible Pump
Impeller Type: S.S. 304
Motor Starter: DOL</t>
  </si>
  <si>
    <t>Supply, installation and Testing of Chemical Dosing Pump / Liquid Dosing Pump with working pressure 4 Bar Imported, along with 80 liter capacity tank complete in all respect
Origin: Europe / USA / Asia or Equivalent
Pressure: 4 bar
Tank Size: Maximum 80 liter
Chemical Anti Sclanet: Food Grade</t>
  </si>
  <si>
    <t>Supply &amp; Installation of FRP Vessel (Size16 X 65)
Origin: Europe / USA / German / China or Equivalent</t>
  </si>
  <si>
    <t>Supply Installation and commissioning of 2000 LPH Feed Pump for 1000 LPH RO WFP, complete in all respect
Discharge: 2000 LPH
Minimum Operation Head: 04 Barg Maximum.
Origin: Europe / USA / China or Equivalent
Pump Type: Vertical / Horizontal Low Pressure Pump
Impeller Type: S.S. 304
Operating Head: Up to 06 Barg
Pump Efficiency: ≥ 40%
Motor Starter: DOL</t>
  </si>
  <si>
    <t>Supply, Installation and commissioning of  2000 LPH High Pressure Pump for 1000 LPH RO WFP, complete in all respect
Origin: Europe / USA / Japan or Equivalent
Discharge: 2000 LPH
Operating Head: Up to 16 Barg
Pump Type: Vertical / Horizontal High Pressure Pump
Impeller material: S.S. 304
Pump Efficiency: &gt; 50%
Motor Starter: DOL
IP 55
Ambient Temperature Class: 45 degree Celsius</t>
  </si>
  <si>
    <t>Supply, installation and Testing of Chemical Dosing Pump / Liquid Dosing Pump with working pressure 5 - 7 Bar Imported, along with 80 liter capacity tank complete in all respect
Origin: Europe / USA / Asia or Equivalent
Pressure: 5 -7 bar
Tank Size: Maximum 80 liter
Chemical Anti Sclanet: Food Grade</t>
  </si>
  <si>
    <t>Per Unit Cost = Grand Total / 50</t>
  </si>
  <si>
    <t>Supply Installation and commissioning of 4000 LPH Feed Pump for 2000 LPH RO WFP, complete in all respect
Discharge: 4000 LPH
Minimum Operation Head: 04 Barg Maximum.
Origin: Europe / USA / China or Equivalent
Pump Type: Vertical / Horizontal Low Pressure Pump
Impeller Type: S.S. 304
Operating Head: Up to 06 Barg
Pump Efficiency: ≥ 40%
Motor Starter: DOL</t>
  </si>
  <si>
    <t>Supply, Installation and commissioning of  4000 LPH High Pressure Pump for 2000 LPH RO WFP, complete in all respect
Origin: Europe / USA / Japan or Equivalent
Discharge: 4000 LPH
Operating Head: Up to 16 Barg
Pump Type: Vertical / Horizontal High Pressure Pump
Impeller material: S.S. 304
Pump Efficiency: &gt; 50%
Motor Starter: DOL
IP 55
Ambient Temperature Class: 45 degree Celsius</t>
  </si>
  <si>
    <t>Supply &amp; Installation of FRP Vessel (Size24 X 72)
Origin: Europe / USA / German / China or Equivalent</t>
  </si>
  <si>
    <t>Per Unit Cost = Grand Total / 48</t>
  </si>
  <si>
    <t>Supply, Installation &amp; Commissioning of UF membrane including membrane housing complete in all respect
Origin: Europe / USA or Equivalent.
Removal Size: 0.02 Micron
Certification: NSF
Material of vessel: uPVC
Thickness: 5mm
Membrane material: PVDF (Polyvinylidene flouride)/ PES (Polyethersulfone) - Multibore technology
Membrane Working pressure: upto 5 Bar
Membrane Life: Minimum 5 years
Bacterail Removal effciency of UF membrane: 99.9999% log 6
Viruses Removal effciency of UF membrane: 99.99% log 4
Auto Backwash enabled
Working temprature: Max 40 degree Celsius</t>
  </si>
  <si>
    <t>Supply Installation and commissioning of 4000 LPH Feed Pump for 4000 LPH UF WFP, complete in all respect
Origin: Europe / USA / Asia or Equivalent
Discharge: 4000 LPH
Pump Type: Vertical / Horizontal Low Pressure Pump
Impeller Type: S.S. 304
Operating Head: Up to 05 Barg
Pump Efficiency: &gt; 40%
Motor Starter: DOL</t>
  </si>
  <si>
    <t>Rehabilitation of UF Feed water pump 4000 LPH, for 4000 LPH UF Plant, complete in all respect</t>
  </si>
  <si>
    <t>Supply Installation &amp; commissioning of submersible pump 3HP including supporting clamp, pump coupling, cable clip, delivery pipe, cable complete in all respect.
Discharge: 3000-5000 LPHSupply Installation &amp; commissioning of submersible pump 3HP including supporting clamp with steel cable, pump coupling, cable clip, delivery pipe, electric cable complete in all respect.
Origin: Europe / USA/ Asia or Equivalent
Minimum Discharge: 2000 LPH
Minimum Operation Head: Up to 130 m.
Pump Type: Submersible Pump
Impeller Type: S.S. 304
Motor Starter: DOL</t>
  </si>
  <si>
    <t>Supply, installation and Testing of Chlorine Dosing Pump with working pressure 5 - 7 Bar imported, along with 80 liter capacity tank with all repects.complete in all respect
Origin: Europe / USA / Asia or Equivalent
Pressure: 5 -7 bar
Tank Size: Maximum 80 liter
Material: PVDF</t>
  </si>
  <si>
    <t>Per Unit Cost = Grand Total / 9</t>
  </si>
  <si>
    <t>Supply Installation and commissioning of 2000 LPH Feed Pump for 2000 LPH UF WFP, complete in all respect
Origin: Europe / USA / Asia or Equivalent
Discharge: 2000 LPH
Pump Type: Vertical / Horizontal Low Pressure Pump
Impeller Type: S.S. 304
Operating Head: Up to 05 Barg
Pump Efficiency: &gt; 40%
Motor Starter: DOL</t>
  </si>
  <si>
    <t>Per Unit Cost = Grand Total / 3</t>
  </si>
  <si>
    <t>Supply Installation and commissioning of 1000 LPH Feed Pump for 1000 LPH UF WFP, complete in all respect
Origin: Europe / USA / Asia or Equivalent
Discharge: 1000 LPH
Pump Type: Vertical / Horizontal Low Pressure Pump
Impeller Type: S.S. 304
Operating Head: Up to 05 Barg
Pump Efficiency: &gt; 40%
Motor Starter: DOL</t>
  </si>
  <si>
    <t>Per Unit Cost = Grand Total / 7</t>
  </si>
  <si>
    <t>Supply Installation and commissioning of 1000 LPH Feed Pump for 500 LPH RO WFP, complete in all respect
Discharge: 1000 LPH
Minimum Operation Head: 04 Barg Maximum.
Origin: Europe / USA / China or Equivalent
Pump Type: Vertical / Horizontal Low Pressure Pump
Impeller Type: S.S. 304
Operating Head: Up to 06 Barg
Pump Efficiency: ≥ 40%
Motor Starter: DOL</t>
  </si>
  <si>
    <t xml:space="preserve">Material: FRP
Origin: Europe / USA / German or Equivalent
Fitration Rate: 6 - 15 m/hr
Vessel Certification: NSF
Operating Pressure Max: Up to 06 Barg </t>
  </si>
  <si>
    <t>Material: Quartz Silica Sand
Origin: Europe / USA / German or Equivalent
Size of Media: 0.6 - 0.8 mm
Cleaning Process: Automatic, through PLC / Time Controller MPV</t>
  </si>
  <si>
    <t xml:space="preserve">Material: FRP
Origin: Europe / USA / German or Equivalent
Media &amp; Vessel Certification: NSF
Fitration Rate: 5 - 15 m/hr
Operating Pressure Max: Up to 06 Barg </t>
  </si>
  <si>
    <t>Material: Coconut Shell
Origin: Sri Lanka / Thailand or Equivalent
Size of Media: 1.2 - 1.6 mm
Surface Area: 900 m2 / g
Bulk Density: 440 - 540 kg / m3
Hardness No: 80
Ash Contents: 5 %
Height of Gravel: 200 mm
Media Bed Height: &gt; 800 mm</t>
  </si>
  <si>
    <t>Size: 20 Inches / As per Flow
Porosity: 1-5 micron
Material: High pressure Plastic Melt Blown PE</t>
  </si>
  <si>
    <t>Frame: Stainless Steel</t>
  </si>
  <si>
    <t>Origin: Europe / USA / German or Equivalent
Programming: Fully automatic with breaker, timer and relays complete in all respects
HMI display: For PLC - 10" minimum size with touch screen (Fully automatic control of plant)
SCADA enable</t>
  </si>
  <si>
    <t>Origin: Europe / USA / German or Equivalent
Pressure: 5 -7 bar
Tank Size: Maximum 80 liter
Chemical Anti Sclanet: Food Grade
Material: PVDF</t>
  </si>
  <si>
    <t>Origin: Europe / USA / German or Equivalent
Material of Casing: SS 304 / 316
Operating Pressure: 04 Barg
Ambient Temperature: Upto 45 degree celsius</t>
  </si>
  <si>
    <t>No: 02
Origin: Europe / USA / German or Equiavlent
Type: Rota Meter / Flow Type
Material: Acryclic</t>
  </si>
  <si>
    <t>Ft</t>
  </si>
  <si>
    <t>24/3  ii) &amp; iii)</t>
  </si>
  <si>
    <t>24/14-a v)</t>
  </si>
  <si>
    <t>24/11
 i), ii), iii) &amp; vi)</t>
  </si>
  <si>
    <t>Supply and installation of 4" deep u-PVC concealed switch box for recessed wiring, including making holes for regulators, switches, plugs, etc.</t>
  </si>
  <si>
    <t>24/44 i)</t>
  </si>
  <si>
    <t>24/36(ii)</t>
  </si>
  <si>
    <t>24/105a(i)</t>
  </si>
  <si>
    <t>BILL OF QUANTITY</t>
  </si>
  <si>
    <t xml:space="preserve">Add 5% PRA </t>
  </si>
  <si>
    <t xml:space="preserve">Per Unit Cost = Grand Total </t>
  </si>
  <si>
    <t>Bill No. 3: Rehabilitation of Reverse Osmosis 2000 LPH</t>
  </si>
  <si>
    <t>Bill No. 6: Rehabilitation of Ultra Filtration 1000 LPH</t>
  </si>
  <si>
    <t>Rs</t>
  </si>
  <si>
    <t>TOTAL</t>
  </si>
  <si>
    <t>Sub Total</t>
  </si>
  <si>
    <t>Grand Total (A+B+C)</t>
  </si>
  <si>
    <r>
      <t xml:space="preserve">Pacca </t>
    </r>
    <r>
      <rPr>
        <b/>
        <sz val="11"/>
        <rFont val="Arial"/>
        <family val="2"/>
      </rPr>
      <t>brick work</t>
    </r>
    <r>
      <rPr>
        <sz val="11"/>
        <rFont val="Arial"/>
        <family val="2"/>
      </rPr>
      <t xml:space="preserve"> in ground floor:-  Ratio (1:5)</t>
    </r>
  </si>
  <si>
    <t xml:space="preserve">Providing and laying fair face Gutka cladding laid in(1:2)cement / red posso mortar having 1/4" thick groove finishing/c cost of 8SWGwirein shape of 8 placed horizontally and vertically at 36" and 18" c/c respectively i/c cutting charges as per approved drawing, complete in all respect as approved and directed by the Engineer Incharge.
 i. 2-1/4" x 2-1/4" x 9"
</t>
  </si>
  <si>
    <t>10-24i</t>
  </si>
  <si>
    <r>
      <t xml:space="preserve"> </t>
    </r>
    <r>
      <rPr>
        <b/>
        <sz val="10"/>
        <rFont val="Arial"/>
        <family val="2"/>
      </rPr>
      <t>Distempering new surface</t>
    </r>
    <r>
      <rPr>
        <sz val="10"/>
        <rFont val="Arial"/>
        <family val="2"/>
      </rPr>
      <t xml:space="preserve">  3coats Quantity as Ceiling, Internal &amp; External Plaster</t>
    </r>
  </si>
  <si>
    <t>Providing, laying, testing and commissioning of POLYPROPYLENE RANDOM COPOLYMER (PPRC) water supplypipe(Dadex /Popular/Beta or approved equivalent manufacturer, with specified pressure rating
PN (PRESSURENOMINAL) and conforming to DIN8077-8078 code i/c cost of solvent,specials,making jharries complete in all respectas approved and directed by Engineer Incharge. 
(Internal/External Diameters mentioned). a) PN-16 pipe</t>
  </si>
  <si>
    <t>Prefabricated Room (A)</t>
  </si>
  <si>
    <t>Grand Total for Pre Fabricated Room 12x12 (A+B+C)</t>
  </si>
  <si>
    <t>MRS, 1ST BI-ANNUAL-2025 (01.01.2025 to 30.06.2025) DISTRICT FAISLABAD</t>
  </si>
  <si>
    <t>MRS, 1ST BI-ANNUAL-2025 (01.01.2025 to 30.06.2025) DISTRICT CHINIOT</t>
  </si>
  <si>
    <t>MRS, 1ST BI-ANNUAL-2025 (01.01.2025 to 30.06.2025) DISTRICT JHANG</t>
  </si>
  <si>
    <t>MRS, 1ST BI-ANNUAL-2025 (01.01.2025 to 30.06.2025) DISTRICT TOBA TEK SINGH</t>
  </si>
  <si>
    <t>Foundation for Pre Fabricated Room (Sub Head 19 (i)) - (B)</t>
  </si>
  <si>
    <t>Electrification Works (SubHead 19 (ii)) - (C)</t>
  </si>
  <si>
    <t>Sr No.</t>
  </si>
  <si>
    <t>Sub Head 19 (i): Foundation of Pre-Fabricated Room 12 x 12 (1ST Bi Annual Faislabad)</t>
  </si>
  <si>
    <r>
      <rPr>
        <b/>
        <sz val="11"/>
        <rFont val="Arial"/>
        <family val="2"/>
      </rPr>
      <t>Ventilator:</t>
    </r>
    <r>
      <rPr>
        <sz val="11"/>
        <rFont val="Arial"/>
        <family val="2"/>
      </rPr>
      <t xml:space="preserve"> 1.5mm thick Silver Color Aluminum Ventilator with 5mm clear glass.(600mmx400mm)</t>
    </r>
  </si>
  <si>
    <r>
      <rPr>
        <b/>
        <sz val="11"/>
        <rFont val="Arial"/>
        <family val="2"/>
      </rPr>
      <t xml:space="preserve">Drain Channel: </t>
    </r>
    <r>
      <rPr>
        <sz val="11"/>
        <rFont val="Arial"/>
        <family val="2"/>
      </rPr>
      <t>0.45mm Pre-Painted Formed steel sheet.</t>
    </r>
  </si>
  <si>
    <t>Total Rs.</t>
  </si>
  <si>
    <t>Total (Sub Head 19 (i)) - (B)</t>
  </si>
  <si>
    <t>MRS No.</t>
  </si>
  <si>
    <t xml:space="preserve">Total (SubHead 19 (ii)) - (C) </t>
  </si>
  <si>
    <t>SubHead 19 (ii): Electrification Work of Water Filtration Plant Room (1ST Bi Annual Faisalabad)</t>
  </si>
  <si>
    <r>
      <rPr>
        <b/>
        <sz val="11"/>
        <rFont val="Arial"/>
        <family val="2"/>
      </rPr>
      <t>Excavation</t>
    </r>
    <r>
      <rPr>
        <sz val="11"/>
        <rFont val="Arial"/>
        <family val="2"/>
      </rPr>
      <t xml:space="preserve"> in foundation of building, bridges and other structures, including dagbelling, dressing, refilling around structure with excavated earth, watering and ramming lead upto one chain (30 m) and lift upto 5 ft. (in ordinary soil).</t>
    </r>
  </si>
  <si>
    <r>
      <t>Spraying anti</t>
    </r>
    <r>
      <rPr>
        <b/>
        <sz val="11"/>
        <rFont val="Arial"/>
        <family val="2"/>
      </rPr>
      <t xml:space="preserve"> termite proofing</t>
    </r>
    <r>
      <rPr>
        <sz val="11"/>
        <rFont val="Arial"/>
        <family val="2"/>
      </rPr>
      <t xml:space="preserve"> by using liquid FMC Biflex 2.5%EC Mixing Ratio 1:50=137-Sft or using liquid MIRAGE Ali Akbar /RANGERS Auriga 5% SC Mixing Ability-HEXTAR Ratio 1:110=205-Sft or any other equivalent approved liquid applying with shower and certificate will be provided by the contractor for 10- years complete in all respect .as approved by the Engineer Incharge.</t>
    </r>
  </si>
  <si>
    <r>
      <rPr>
        <b/>
        <sz val="11"/>
        <rFont val="Arial"/>
        <family val="2"/>
      </rPr>
      <t>Earth Filling</t>
    </r>
    <r>
      <rPr>
        <sz val="11"/>
        <rFont val="Arial"/>
        <family val="2"/>
      </rPr>
      <t xml:space="preserve"> in ordinary soil lead up 8 km with compaction upto required 90% modified AATSHO dry density complete in all respects as approved by the Engineer Incharge.</t>
    </r>
  </si>
  <si>
    <r>
      <t xml:space="preserve">Providing and laying superb quality </t>
    </r>
    <r>
      <rPr>
        <b/>
        <sz val="11"/>
        <rFont val="Arial"/>
        <family val="2"/>
      </rPr>
      <t>Ceramic tiles</t>
    </r>
    <r>
      <rPr>
        <sz val="11"/>
        <rFont val="Arial"/>
        <family val="2"/>
      </rPr>
      <t xml:space="preserve"> dado of Master brand of specified size,Glossy/Matt/Texture skirting/dado of approved Color and Shade with adhesive bond over 1/2"thick (1:2) cement plaster i/c the cost of sealer for finishing the joints i/c cutting grinding complete in all respects as approved and directed by the Engineer Incharge.i) 12"x18"</t>
    </r>
  </si>
  <si>
    <r>
      <t>Pacca</t>
    </r>
    <r>
      <rPr>
        <b/>
        <sz val="11"/>
        <rFont val="Arial"/>
        <family val="2"/>
      </rPr>
      <t xml:space="preserve"> brick work</t>
    </r>
    <r>
      <rPr>
        <sz val="11"/>
        <rFont val="Arial"/>
        <family val="2"/>
      </rPr>
      <t xml:space="preserve"> in foundation and plinth in:-  Ratio (1:5)</t>
    </r>
  </si>
  <si>
    <r>
      <rPr>
        <b/>
        <sz val="11"/>
        <color theme="1"/>
        <rFont val="Arial"/>
        <family val="2"/>
      </rPr>
      <t>Prefabricated Room for Plant</t>
    </r>
    <r>
      <rPr>
        <sz val="11"/>
        <color theme="1"/>
        <rFont val="Arial"/>
        <family val="2"/>
      </rPr>
      <t xml:space="preserve">
Supply and installation of Pre-fabricated room size 12 ft x 12 ft + 3ft </t>
    </r>
  </si>
  <si>
    <r>
      <rPr>
        <b/>
        <sz val="11"/>
        <color theme="1"/>
        <rFont val="Arial"/>
        <family val="2"/>
      </rPr>
      <t>Wall panel:</t>
    </r>
    <r>
      <rPr>
        <sz val="11"/>
        <color theme="1"/>
        <rFont val="Arial"/>
        <family val="2"/>
      </rPr>
      <t xml:space="preserve"> Shall constitute of Sandwich panel 75 mm layer medium density polystyrene and 0.45 mm  Pre-Painted Formed steel sheet (Prime Quality) with Fire Retardant thermal insulating core of polystyrene 15-16 kg/m3. </t>
    </r>
  </si>
  <si>
    <r>
      <rPr>
        <b/>
        <sz val="11"/>
        <color theme="1"/>
        <rFont val="Arial"/>
        <family val="2"/>
      </rPr>
      <t>Roof Panel: S</t>
    </r>
    <r>
      <rPr>
        <sz val="11"/>
        <color theme="1"/>
        <rFont val="Arial"/>
        <family val="2"/>
      </rPr>
      <t>hall constitute of Sandwich panel 75mm with top 0.45 mm Pre-Painted Trapezoidal Corrugated steel sheet 
and bottom 0.45 mm Pre-Painted Formed steel sheet (Prime Quality) with thermal insulating core 
of polystyrene 15-16 kg/m3</t>
    </r>
  </si>
  <si>
    <r>
      <rPr>
        <b/>
        <sz val="11"/>
        <color theme="1"/>
        <rFont val="Arial"/>
        <family val="2"/>
      </rPr>
      <t>Structure:</t>
    </r>
    <r>
      <rPr>
        <sz val="11"/>
        <color theme="1"/>
        <rFont val="Arial"/>
        <family val="2"/>
      </rPr>
      <t xml:space="preserve">                                                                              </t>
    </r>
    <r>
      <rPr>
        <b/>
        <sz val="11"/>
        <color theme="1"/>
        <rFont val="Arial"/>
        <family val="2"/>
      </rPr>
      <t>U Channel:</t>
    </r>
    <r>
      <rPr>
        <sz val="11"/>
        <color theme="1"/>
        <rFont val="Arial"/>
        <family val="2"/>
      </rPr>
      <t xml:space="preserve"> 40 x 75 x 1.5mm thick &amp; 60 x 75 x 1.5mm thick </t>
    </r>
    <r>
      <rPr>
        <b/>
        <sz val="11"/>
        <color theme="1"/>
        <rFont val="Arial"/>
        <family val="2"/>
      </rPr>
      <t>C Channel:</t>
    </r>
    <r>
      <rPr>
        <sz val="11"/>
        <color theme="1"/>
        <rFont val="Arial"/>
        <family val="2"/>
      </rPr>
      <t xml:space="preserve"> 50 x 200 x 12 x 1.5mm thick as per approved drawings complete in all respects.</t>
    </r>
  </si>
  <si>
    <r>
      <rPr>
        <b/>
        <sz val="11"/>
        <color theme="1"/>
        <rFont val="Arial"/>
        <family val="2"/>
      </rPr>
      <t>Door:</t>
    </r>
    <r>
      <rPr>
        <sz val="11"/>
        <color theme="1"/>
        <rFont val="Arial"/>
        <family val="2"/>
      </rPr>
      <t xml:space="preserve"> 50mm thick Steel Sandwich Panel Door of the same material as used in walls. 1.5mm G.I Channel door chowkat. Door frame is made of 0.45mm PPGI/Aluminum Channel</t>
    </r>
  </si>
  <si>
    <r>
      <rPr>
        <b/>
        <sz val="11"/>
        <color theme="1"/>
        <rFont val="Arial"/>
        <family val="2"/>
      </rPr>
      <t>Window:</t>
    </r>
    <r>
      <rPr>
        <sz val="11"/>
        <color theme="1"/>
        <rFont val="Arial"/>
        <family val="2"/>
      </rPr>
      <t xml:space="preserve"> 1.5mm thick Silver Color Aluminum Window with 5 mm clear glass (1220mm x 1220mm) </t>
    </r>
  </si>
  <si>
    <t>BILL NO 4 - Cost of O&amp;M of 01 Plant for 06 Months</t>
  </si>
  <si>
    <t>Unit Cost</t>
  </si>
  <si>
    <t>Total Price</t>
  </si>
  <si>
    <t>Sub Total (A) (Sub Total + 5% PRA)</t>
  </si>
  <si>
    <t>06 months O&amp;M for WFP Plants excluding Electricity Charges</t>
  </si>
  <si>
    <t>Sub Total (B) (06 months O&amp;M)</t>
  </si>
  <si>
    <t>Add 16% PRA on Sub Total (B)</t>
  </si>
  <si>
    <t>Sub Total (C) (Sub Total B + 16% PRA)</t>
  </si>
  <si>
    <t>Rehabilitation of RO High Pressure pump 4000 LPH, for 2000 LPH RO Plant, complete in all respect</t>
  </si>
  <si>
    <t>Rehabilitation of 3way Multiport Valve, top &amp; bottom distributers, complete in all respect</t>
  </si>
  <si>
    <t>Rehabilitation of UF Feed water pump 2000 LPH, for 1000 LPH UF Plant, complete in all respect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</si>
</sst>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0">
    <numFmt numFmtId="41" formatCode="_-* #,##0_-;\-* #,##0_-;_-* &quot;-&quot;_-;_-@_-"/>
    <numFmt numFmtId="43" formatCode="_-* #,##0.00_-;\-* #,##0.00_-;_-* &quot;-&quot;??_-;_-@_-"/>
    <numFmt numFmtId="164" formatCode="_(&quot;$&quot;* #,##0.00_);_(&quot;$&quot;* \(#,##0.00\);_(&quot;$&quot;* &quot;-&quot;??_);_(@_)"/>
    <numFmt numFmtId="165" formatCode="_(* #,##0.00_);_(* \(#,##0.00\);_(* &quot;-&quot;??_);_(@_)"/>
    <numFmt numFmtId="166" formatCode="_ * #,##0.00_ ;_ * \-#,##0.00_ ;_ * &quot;-&quot;??_ ;_ @_ "/>
    <numFmt numFmtId="167" formatCode="_(* #,##0_);_(* \(#,##0\);_(* &quot;-&quot;??_);_(@_)"/>
    <numFmt numFmtId="168" formatCode="_-* #,##0_-;\-* #,##0_-;_-* &quot;-&quot;??_-;_-@"/>
    <numFmt numFmtId="169" formatCode="_-* #,##0.0_-;\-* #,##0.0_-;_-* &quot;-&quot;?_-;_-@"/>
    <numFmt numFmtId="170" formatCode="_-* #,##0.00_-;\-* #,##0.00_-;_-* &quot;-&quot;??_-;_-@"/>
    <numFmt numFmtId="171" formatCode="0.0"/>
    <numFmt numFmtId="172" formatCode="&quot;Rs&quot;\ #,##0.00"/>
    <numFmt numFmtId="173" formatCode="0.000"/>
    <numFmt numFmtId="174" formatCode="&quot;x&quot;0.000&quot;x&quot;"/>
    <numFmt numFmtId="175" formatCode="&quot;x&quot;0.0"/>
    <numFmt numFmtId="176" formatCode="\ #,##0.0\ &quot;cft.&quot;"/>
    <numFmt numFmtId="177" formatCode="&quot;x&quot;0.00&quot;x&quot;"/>
    <numFmt numFmtId="178" formatCode="&quot;x&quot;0.00"/>
    <numFmt numFmtId="179" formatCode="#,##0.0"/>
    <numFmt numFmtId="180" formatCode="\ #,##0\ &quot;ft.&quot;"/>
    <numFmt numFmtId="181" formatCode="0&quot; x&quot;"/>
    <numFmt numFmtId="182" formatCode="&quot;(&quot;\ 0"/>
    <numFmt numFmtId="183" formatCode="0&quot; )&quot;"/>
    <numFmt numFmtId="184" formatCode="&quot;x&quot;0"/>
    <numFmt numFmtId="185" formatCode="[$Rs.-4009]\ #,##0.00"/>
    <numFmt numFmtId="186" formatCode="0&quot;x&quot;"/>
    <numFmt numFmtId="187" formatCode="_-* #,##0_-;\-* #,##0_-;_-* &quot;-&quot;??_-;_-@_-"/>
    <numFmt numFmtId="188" formatCode="_(* #,##0.000_);_(* \(#,##0.000\);_(* &quot;-&quot;??_);_(@_)"/>
    <numFmt numFmtId="189" formatCode="_ * #,##0_ ;_ * \-#,##0_ ;_ * &quot;-&quot;??_ ;_ @_ "/>
    <numFmt numFmtId="190" formatCode="#,##0\ [$€-1];[Red]\-#,##0\ [$€-1]"/>
    <numFmt numFmtId="191" formatCode="_(* #,##0.0_);_(* \(#,##0.0\);_(* &quot;-&quot;??_);_(@_)"/>
  </numFmts>
  <fonts count="115" x14ac:knownFonts="1">
    <font>
      <sz val="11"/>
      <name val="Calibri"/>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name val="Calibri"/>
      <family val="2"/>
    </font>
    <font>
      <sz val="12"/>
      <name val="Arial"/>
      <family val="2"/>
    </font>
    <font>
      <sz val="11"/>
      <name val="Arial"/>
      <family val="2"/>
    </font>
    <font>
      <b/>
      <sz val="12"/>
      <name val="Arial"/>
      <family val="2"/>
    </font>
    <font>
      <sz val="10"/>
      <name val="Arial"/>
      <family val="2"/>
    </font>
    <font>
      <b/>
      <u/>
      <sz val="12"/>
      <name val="Arial"/>
      <family val="2"/>
    </font>
    <font>
      <b/>
      <sz val="14"/>
      <name val="Arial"/>
      <family val="2"/>
    </font>
    <font>
      <u/>
      <sz val="12"/>
      <name val="Arial"/>
      <family val="2"/>
    </font>
    <font>
      <b/>
      <sz val="10"/>
      <name val="Arial"/>
      <family val="2"/>
    </font>
    <font>
      <b/>
      <sz val="11"/>
      <name val="Arial"/>
      <family val="2"/>
    </font>
    <font>
      <u/>
      <sz val="9"/>
      <name val="Arial"/>
      <family val="2"/>
    </font>
    <font>
      <sz val="8"/>
      <name val="Arial"/>
      <family val="2"/>
    </font>
    <font>
      <sz val="9"/>
      <name val="Arial"/>
      <family val="2"/>
    </font>
    <font>
      <sz val="11"/>
      <name val="Arial Narrow"/>
      <family val="2"/>
    </font>
    <font>
      <b/>
      <sz val="11"/>
      <name val="Arial Narrow"/>
      <family val="2"/>
    </font>
    <font>
      <sz val="11"/>
      <color rgb="FF000000"/>
      <name val="Calibri"/>
      <family val="2"/>
    </font>
    <font>
      <sz val="10"/>
      <color rgb="FF000000"/>
      <name val="Arial"/>
      <family val="2"/>
    </font>
    <font>
      <sz val="11"/>
      <name val="Calibri"/>
      <family val="2"/>
      <scheme val="minor"/>
    </font>
    <font>
      <sz val="11"/>
      <color theme="1"/>
      <name val="Arial"/>
      <family val="2"/>
    </font>
    <font>
      <b/>
      <sz val="11"/>
      <color theme="1"/>
      <name val="Arial"/>
      <family val="2"/>
    </font>
    <font>
      <b/>
      <sz val="12"/>
      <color theme="1"/>
      <name val="Arial"/>
      <family val="2"/>
    </font>
    <font>
      <b/>
      <sz val="14"/>
      <name val="Arial"/>
      <family val="2"/>
    </font>
    <font>
      <sz val="14"/>
      <name val="Arial"/>
      <family val="2"/>
    </font>
    <font>
      <sz val="10"/>
      <name val="Arial"/>
      <family val="2"/>
    </font>
    <font>
      <sz val="11"/>
      <name val="Arial"/>
      <family val="2"/>
    </font>
    <font>
      <b/>
      <u/>
      <sz val="18"/>
      <name val="Arial"/>
      <family val="2"/>
    </font>
    <font>
      <b/>
      <sz val="12"/>
      <name val="Arial"/>
      <family val="2"/>
    </font>
    <font>
      <sz val="11"/>
      <color rgb="FF000000"/>
      <name val="Calibri"/>
      <family val="2"/>
      <charset val="204"/>
    </font>
    <font>
      <b/>
      <sz val="11"/>
      <color rgb="FF000000"/>
      <name val="Arial"/>
      <family val="2"/>
    </font>
    <font>
      <sz val="10"/>
      <color rgb="FF000000"/>
      <name val="Times New Roman"/>
      <family val="1"/>
    </font>
    <font>
      <sz val="11"/>
      <name val="Times New Roman"/>
      <family val="1"/>
    </font>
    <font>
      <b/>
      <sz val="12"/>
      <color rgb="FF000000"/>
      <name val="Arial"/>
      <family val="2"/>
    </font>
    <font>
      <b/>
      <u/>
      <sz val="12"/>
      <name val="Arial"/>
      <family val="2"/>
    </font>
    <font>
      <b/>
      <sz val="11"/>
      <name val="Calibri"/>
      <family val="2"/>
    </font>
    <font>
      <sz val="11"/>
      <color theme="1"/>
      <name val="Times New Roman"/>
      <family val="1"/>
    </font>
    <font>
      <sz val="12"/>
      <color theme="1"/>
      <name val="Arial"/>
      <family val="2"/>
    </font>
    <font>
      <b/>
      <u/>
      <sz val="14"/>
      <color theme="1"/>
      <name val="Arial"/>
      <family val="2"/>
    </font>
    <font>
      <b/>
      <sz val="12"/>
      <color rgb="FFFF0000"/>
      <name val="Arial"/>
      <family val="2"/>
    </font>
    <font>
      <sz val="12"/>
      <color rgb="FFFF0000"/>
      <name val="Arial"/>
      <family val="2"/>
    </font>
    <font>
      <b/>
      <sz val="14"/>
      <color rgb="FF000000"/>
      <name val="Arial"/>
      <family val="2"/>
    </font>
    <font>
      <sz val="12"/>
      <color rgb="FF000000"/>
      <name val="Arial"/>
      <family val="2"/>
    </font>
    <font>
      <sz val="11"/>
      <color rgb="FF000000"/>
      <name val="Arial"/>
      <family val="2"/>
    </font>
    <font>
      <sz val="12"/>
      <name val="Times New Roman"/>
      <family val="1"/>
    </font>
    <font>
      <b/>
      <sz val="16"/>
      <name val="Times New Roman"/>
      <family val="1"/>
    </font>
    <font>
      <b/>
      <sz val="9"/>
      <color indexed="81"/>
      <name val="Tahoma"/>
      <family val="2"/>
    </font>
    <font>
      <sz val="9"/>
      <color indexed="81"/>
      <name val="Tahoma"/>
      <family val="2"/>
    </font>
    <font>
      <b/>
      <sz val="12"/>
      <name val="Times New Roman"/>
      <family val="1"/>
    </font>
    <font>
      <sz val="10"/>
      <color theme="1"/>
      <name val="Arial"/>
      <family val="2"/>
    </font>
    <font>
      <b/>
      <sz val="11"/>
      <name val="Times New Roman"/>
      <family val="1"/>
    </font>
    <font>
      <b/>
      <sz val="14"/>
      <name val="Times New Roman"/>
      <family val="1"/>
    </font>
    <font>
      <b/>
      <sz val="16"/>
      <color theme="1"/>
      <name val="Times New Roman"/>
      <family val="1"/>
    </font>
    <font>
      <b/>
      <sz val="14"/>
      <color theme="1"/>
      <name val="Times New Roman"/>
      <family val="1"/>
    </font>
    <font>
      <sz val="14"/>
      <color theme="1"/>
      <name val="Times New Roman"/>
      <family val="1"/>
    </font>
    <font>
      <sz val="14"/>
      <name val="Times New Roman"/>
      <family val="1"/>
    </font>
    <font>
      <b/>
      <sz val="10"/>
      <name val="Times New Roman"/>
      <family val="1"/>
    </font>
    <font>
      <b/>
      <u/>
      <sz val="14"/>
      <name val="Arial"/>
      <family val="2"/>
    </font>
    <font>
      <sz val="14"/>
      <color theme="1"/>
      <name val="Arial"/>
      <family val="2"/>
    </font>
    <font>
      <b/>
      <sz val="11"/>
      <name val="Calibri"/>
      <family val="2"/>
      <scheme val="minor"/>
    </font>
    <font>
      <b/>
      <sz val="16"/>
      <color rgb="FF7030A0"/>
      <name val="Times New Roman"/>
      <family val="1"/>
    </font>
    <font>
      <sz val="11"/>
      <color rgb="FFFF0000"/>
      <name val="Times New Roman"/>
      <family val="1"/>
    </font>
    <font>
      <b/>
      <sz val="14"/>
      <color rgb="FF000000"/>
      <name val="Calibri"/>
      <family val="2"/>
      <scheme val="minor"/>
    </font>
    <font>
      <sz val="14"/>
      <name val="Calibri"/>
      <family val="2"/>
      <scheme val="minor"/>
    </font>
    <font>
      <b/>
      <sz val="14"/>
      <name val="Calibri"/>
      <family val="2"/>
      <scheme val="minor"/>
    </font>
    <font>
      <b/>
      <sz val="16"/>
      <name val="Calibri"/>
      <family val="2"/>
      <scheme val="minor"/>
    </font>
    <font>
      <sz val="16"/>
      <name val="Calibri"/>
      <family val="2"/>
      <scheme val="minor"/>
    </font>
    <font>
      <b/>
      <sz val="16"/>
      <color theme="0"/>
      <name val="Calibri"/>
      <family val="2"/>
      <scheme val="minor"/>
    </font>
    <font>
      <sz val="16"/>
      <color theme="0"/>
      <name val="Calibri"/>
      <family val="2"/>
      <scheme val="minor"/>
    </font>
    <font>
      <sz val="18"/>
      <name val="Calibri"/>
      <family val="2"/>
      <scheme val="minor"/>
    </font>
    <font>
      <sz val="16"/>
      <name val="Times New Roman"/>
      <family val="1"/>
    </font>
    <font>
      <u/>
      <sz val="14"/>
      <name val="Arial"/>
      <family val="2"/>
    </font>
    <font>
      <sz val="14"/>
      <color rgb="FF000000"/>
      <name val="Arial"/>
      <family val="2"/>
    </font>
    <font>
      <sz val="11"/>
      <color theme="0"/>
      <name val="Times New Roman"/>
      <family val="1"/>
    </font>
    <font>
      <b/>
      <sz val="18"/>
      <name val="Arial"/>
      <family val="2"/>
    </font>
    <font>
      <b/>
      <sz val="14"/>
      <color theme="1"/>
      <name val="Arial"/>
      <family val="2"/>
    </font>
    <font>
      <b/>
      <i/>
      <sz val="14"/>
      <name val="Arial"/>
      <family val="2"/>
    </font>
    <font>
      <b/>
      <u/>
      <sz val="10"/>
      <name val="Arial"/>
      <family val="2"/>
    </font>
    <font>
      <b/>
      <u/>
      <vertAlign val="superscript"/>
      <sz val="10"/>
      <name val="Arial"/>
      <family val="2"/>
    </font>
    <font>
      <b/>
      <sz val="8"/>
      <name val="Arial"/>
      <family val="2"/>
    </font>
    <font>
      <sz val="12"/>
      <name val="Calibri"/>
      <family val="2"/>
      <scheme val="minor"/>
    </font>
    <font>
      <b/>
      <u/>
      <sz val="11"/>
      <name val="Arial"/>
      <family val="2"/>
    </font>
    <font>
      <i/>
      <sz val="10"/>
      <name val="Arial"/>
      <family val="2"/>
    </font>
    <font>
      <sz val="10"/>
      <name val="Calibri"/>
      <family val="2"/>
      <scheme val="minor"/>
    </font>
    <font>
      <sz val="7"/>
      <name val="Arial"/>
      <family val="2"/>
    </font>
    <font>
      <sz val="10"/>
      <color theme="1"/>
      <name val="Calibri"/>
      <family val="2"/>
      <scheme val="minor"/>
    </font>
    <font>
      <sz val="11"/>
      <name val="Calibri"/>
      <family val="2"/>
      <scheme val="minor"/>
    </font>
    <font>
      <b/>
      <u/>
      <sz val="12"/>
      <name val="Times New Roman"/>
      <family val="1"/>
    </font>
    <font>
      <b/>
      <sz val="10"/>
      <color theme="1"/>
      <name val="Calibri"/>
      <family val="2"/>
      <scheme val="minor"/>
    </font>
    <font>
      <sz val="11"/>
      <color rgb="FF000000"/>
      <name val="Times New Roman"/>
      <family val="1"/>
    </font>
    <font>
      <b/>
      <sz val="14"/>
      <color rgb="FF000000"/>
      <name val="Times New Roman"/>
      <family val="1"/>
    </font>
    <font>
      <sz val="12"/>
      <color theme="1"/>
      <name val="Times New Roman"/>
      <family val="1"/>
    </font>
    <font>
      <b/>
      <sz val="12"/>
      <color theme="1"/>
      <name val="Times New Roman"/>
      <family val="1"/>
    </font>
    <font>
      <b/>
      <sz val="13"/>
      <color theme="1"/>
      <name val="Times New Roman"/>
      <family val="1"/>
    </font>
    <font>
      <b/>
      <sz val="13"/>
      <color rgb="FF000000"/>
      <name val="Times New Roman"/>
      <family val="1"/>
    </font>
    <font>
      <i/>
      <sz val="12"/>
      <name val="Times New Roman"/>
      <family val="1"/>
    </font>
    <font>
      <sz val="11"/>
      <name val="Calibri"/>
      <family val="2"/>
      <scheme val="minor"/>
    </font>
    <font>
      <b/>
      <sz val="10"/>
      <color indexed="8"/>
      <name val="Arial"/>
      <family val="2"/>
    </font>
    <font>
      <b/>
      <sz val="10"/>
      <color theme="1"/>
      <name val="Arial"/>
      <family val="2"/>
    </font>
    <font>
      <b/>
      <sz val="13"/>
      <color theme="1"/>
      <name val="Arial"/>
      <family val="2"/>
    </font>
    <font>
      <b/>
      <sz val="13"/>
      <color rgb="FF000000"/>
      <name val="Arial"/>
      <family val="2"/>
    </font>
    <font>
      <i/>
      <sz val="12"/>
      <name val="Arial"/>
      <family val="2"/>
    </font>
    <font>
      <i/>
      <sz val="11"/>
      <name val="Arial"/>
      <family val="2"/>
    </font>
  </fonts>
  <fills count="31">
    <fill>
      <patternFill patternType="none"/>
    </fill>
    <fill>
      <patternFill patternType="gray125"/>
    </fill>
    <fill>
      <patternFill patternType="solid">
        <fgColor rgb="FFB6DDE8"/>
        <bgColor rgb="FFB6DDE8"/>
      </patternFill>
    </fill>
    <fill>
      <patternFill patternType="solid">
        <fgColor theme="2" tint="-0.249977111117893"/>
        <bgColor indexed="64"/>
      </patternFill>
    </fill>
    <fill>
      <patternFill patternType="solid">
        <fgColor rgb="FFFFFF00"/>
        <bgColor indexed="64"/>
      </patternFill>
    </fill>
    <fill>
      <patternFill patternType="solid">
        <fgColor theme="3" tint="0.59999389629810485"/>
        <bgColor indexed="64"/>
      </patternFill>
    </fill>
    <fill>
      <patternFill patternType="solid">
        <fgColor theme="8" tint="0.59999389629810485"/>
        <bgColor indexed="64"/>
      </patternFill>
    </fill>
    <fill>
      <patternFill patternType="solid">
        <fgColor rgb="FFD8E4BC"/>
        <bgColor rgb="FF000000"/>
      </patternFill>
    </fill>
    <fill>
      <patternFill patternType="solid">
        <fgColor rgb="FF92D050"/>
        <bgColor rgb="FF000000"/>
      </patternFill>
    </fill>
    <fill>
      <patternFill patternType="solid">
        <fgColor theme="0" tint="-0.14999847407452621"/>
        <bgColor indexed="64"/>
      </patternFill>
    </fill>
    <fill>
      <patternFill patternType="solid">
        <fgColor theme="0" tint="-0.14999847407452621"/>
        <bgColor rgb="FFEEECE1"/>
      </patternFill>
    </fill>
    <fill>
      <patternFill patternType="solid">
        <fgColor theme="0" tint="-0.14999847407452621"/>
        <bgColor rgb="FF000000"/>
      </patternFill>
    </fill>
    <fill>
      <patternFill patternType="solid">
        <fgColor theme="9" tint="0.39997558519241921"/>
        <bgColor rgb="FF000000"/>
      </patternFill>
    </fill>
    <fill>
      <patternFill patternType="solid">
        <fgColor theme="0" tint="-0.249977111117893"/>
        <bgColor indexed="64"/>
      </patternFill>
    </fill>
    <fill>
      <patternFill patternType="solid">
        <fgColor theme="0"/>
        <bgColor indexed="64"/>
      </patternFill>
    </fill>
    <fill>
      <patternFill patternType="solid">
        <fgColor theme="6" tint="0.39997558519241921"/>
        <bgColor indexed="64"/>
      </patternFill>
    </fill>
    <fill>
      <patternFill patternType="solid">
        <fgColor theme="7" tint="0.59999389629810485"/>
        <bgColor indexed="64"/>
      </patternFill>
    </fill>
    <fill>
      <patternFill patternType="solid">
        <fgColor theme="2" tint="-0.249977111117893"/>
        <bgColor rgb="FFEEECE1"/>
      </patternFill>
    </fill>
    <fill>
      <patternFill patternType="solid">
        <fgColor theme="2" tint="-9.9978637043366805E-2"/>
        <bgColor indexed="64"/>
      </patternFill>
    </fill>
    <fill>
      <patternFill patternType="solid">
        <fgColor theme="7" tint="0.39997558519241921"/>
        <bgColor indexed="64"/>
      </patternFill>
    </fill>
    <fill>
      <patternFill patternType="solid">
        <fgColor theme="3" tint="0.79998168889431442"/>
        <bgColor indexed="64"/>
      </patternFill>
    </fill>
    <fill>
      <patternFill patternType="solid">
        <fgColor theme="6" tint="0.79998168889431442"/>
        <bgColor indexed="64"/>
      </patternFill>
    </fill>
    <fill>
      <patternFill patternType="solid">
        <fgColor theme="6" tint="0.59999389629810485"/>
        <bgColor indexed="64"/>
      </patternFill>
    </fill>
    <fill>
      <patternFill patternType="solid">
        <fgColor theme="7" tint="0.79998168889431442"/>
        <bgColor indexed="64"/>
      </patternFill>
    </fill>
    <fill>
      <patternFill patternType="solid">
        <fgColor theme="1" tint="0.34998626667073579"/>
        <bgColor indexed="64"/>
      </patternFill>
    </fill>
    <fill>
      <patternFill patternType="solid">
        <fgColor theme="3" tint="0.39997558519241921"/>
        <bgColor indexed="64"/>
      </patternFill>
    </fill>
    <fill>
      <patternFill patternType="solid">
        <fgColor theme="4" tint="0.59999389629810485"/>
        <bgColor indexed="64"/>
      </patternFill>
    </fill>
    <fill>
      <patternFill patternType="solid">
        <fgColor rgb="FF92D050"/>
        <bgColor indexed="64"/>
      </patternFill>
    </fill>
    <fill>
      <patternFill patternType="solid">
        <fgColor rgb="FFFF0000"/>
        <bgColor rgb="FF000000"/>
      </patternFill>
    </fill>
    <fill>
      <patternFill patternType="solid">
        <fgColor rgb="FF00B050"/>
        <bgColor indexed="64"/>
      </patternFill>
    </fill>
    <fill>
      <patternFill patternType="solid">
        <fgColor theme="0"/>
        <bgColor rgb="FFEEECE1"/>
      </patternFill>
    </fill>
  </fills>
  <borders count="124">
    <border>
      <left/>
      <right/>
      <top/>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right/>
      <top/>
      <bottom/>
      <diagonal/>
    </border>
    <border>
      <left style="double">
        <color rgb="FF000000"/>
      </left>
      <right style="thin">
        <color rgb="FF000000"/>
      </right>
      <top/>
      <bottom style="thin">
        <color rgb="FF000000"/>
      </bottom>
      <diagonal/>
    </border>
    <border>
      <left style="thin">
        <color rgb="FF000000"/>
      </left>
      <right style="double">
        <color rgb="FF000000"/>
      </right>
      <top/>
      <bottom style="thin">
        <color rgb="FF000000"/>
      </bottom>
      <diagonal/>
    </border>
    <border>
      <left style="double">
        <color rgb="FF000000"/>
      </left>
      <right style="thin">
        <color rgb="FF000000"/>
      </right>
      <top style="thin">
        <color rgb="FF000000"/>
      </top>
      <bottom style="thin">
        <color rgb="FF000000"/>
      </bottom>
      <diagonal/>
    </border>
    <border>
      <left style="thin">
        <color rgb="FF000000"/>
      </left>
      <right style="double">
        <color rgb="FF000000"/>
      </right>
      <top style="thin">
        <color rgb="FF000000"/>
      </top>
      <bottom style="thin">
        <color rgb="FF000000"/>
      </bottom>
      <diagonal/>
    </border>
    <border>
      <left style="double">
        <color rgb="FF000000"/>
      </left>
      <right/>
      <top style="thin">
        <color rgb="FF000000"/>
      </top>
      <bottom style="double">
        <color rgb="FF000000"/>
      </bottom>
      <diagonal/>
    </border>
    <border>
      <left/>
      <right/>
      <top style="thin">
        <color rgb="FF000000"/>
      </top>
      <bottom style="double">
        <color rgb="FF000000"/>
      </bottom>
      <diagonal/>
    </border>
    <border>
      <left/>
      <right style="thin">
        <color rgb="FF000000"/>
      </right>
      <top style="thin">
        <color rgb="FF000000"/>
      </top>
      <bottom style="double">
        <color rgb="FF000000"/>
      </bottom>
      <diagonal/>
    </border>
    <border>
      <left style="thin">
        <color rgb="FF000000"/>
      </left>
      <right style="double">
        <color rgb="FF000000"/>
      </right>
      <top style="thin">
        <color rgb="FF000000"/>
      </top>
      <bottom style="double">
        <color rgb="FF000000"/>
      </bottom>
      <diagonal/>
    </border>
    <border>
      <left style="thin">
        <color auto="1"/>
      </left>
      <right style="thin">
        <color auto="1"/>
      </right>
      <top style="thin">
        <color auto="1"/>
      </top>
      <bottom/>
      <diagonal/>
    </border>
    <border>
      <left style="thin">
        <color auto="1"/>
      </left>
      <right style="thin">
        <color auto="1"/>
      </right>
      <top style="thin">
        <color auto="1"/>
      </top>
      <bottom style="thin">
        <color auto="1"/>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indexed="64"/>
      </left>
      <right style="thin">
        <color rgb="FF000000"/>
      </right>
      <top/>
      <bottom style="thin">
        <color rgb="FF000000"/>
      </bottom>
      <diagonal/>
    </border>
    <border>
      <left style="thin">
        <color rgb="FF000000"/>
      </left>
      <right style="medium">
        <color indexed="64"/>
      </right>
      <top/>
      <bottom style="thin">
        <color rgb="FF000000"/>
      </bottom>
      <diagonal/>
    </border>
    <border>
      <left style="medium">
        <color indexed="64"/>
      </left>
      <right/>
      <top style="medium">
        <color rgb="FF000000"/>
      </top>
      <bottom style="medium">
        <color indexed="64"/>
      </bottom>
      <diagonal/>
    </border>
    <border>
      <left/>
      <right/>
      <top style="medium">
        <color rgb="FF000000"/>
      </top>
      <bottom style="medium">
        <color indexed="64"/>
      </bottom>
      <diagonal/>
    </border>
    <border>
      <left/>
      <right style="medium">
        <color indexed="64"/>
      </right>
      <top style="medium">
        <color rgb="FF000000"/>
      </top>
      <bottom style="medium">
        <color indexed="64"/>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indexed="64"/>
      </left>
      <right style="thin">
        <color theme="0"/>
      </right>
      <top style="thin">
        <color auto="1"/>
      </top>
      <bottom style="thin">
        <color indexed="64"/>
      </bottom>
      <diagonal/>
    </border>
    <border>
      <left style="thin">
        <color theme="0"/>
      </left>
      <right style="thin">
        <color theme="0"/>
      </right>
      <top style="thin">
        <color auto="1"/>
      </top>
      <bottom style="thin">
        <color indexed="64"/>
      </bottom>
      <diagonal/>
    </border>
    <border>
      <left style="thin">
        <color theme="0"/>
      </left>
      <right style="thin">
        <color indexed="64"/>
      </right>
      <top style="thin">
        <color auto="1"/>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thin">
        <color rgb="FF000000"/>
      </left>
      <right style="thin">
        <color rgb="FF000000"/>
      </right>
      <top/>
      <bottom/>
      <diagonal/>
    </border>
    <border>
      <left style="double">
        <color rgb="FF000000"/>
      </left>
      <right style="thin">
        <color rgb="FF000000"/>
      </right>
      <top/>
      <bottom/>
      <diagonal/>
    </border>
    <border>
      <left style="thin">
        <color rgb="FF000000"/>
      </left>
      <right style="double">
        <color rgb="FF000000"/>
      </right>
      <top/>
      <bottom/>
      <diagonal/>
    </border>
    <border>
      <left/>
      <right/>
      <top/>
      <bottom style="medium">
        <color indexed="64"/>
      </bottom>
      <diagonal/>
    </border>
    <border>
      <left/>
      <right/>
      <top style="thin">
        <color indexed="64"/>
      </top>
      <bottom/>
      <diagonal/>
    </border>
    <border>
      <left style="thin">
        <color auto="1"/>
      </left>
      <right/>
      <top style="thin">
        <color auto="1"/>
      </top>
      <bottom/>
      <diagonal/>
    </border>
    <border>
      <left/>
      <right style="thin">
        <color auto="1"/>
      </right>
      <top style="thin">
        <color auto="1"/>
      </top>
      <bottom/>
      <diagonal/>
    </border>
    <border>
      <left/>
      <right/>
      <top/>
      <bottom style="double">
        <color indexed="64"/>
      </bottom>
      <diagonal/>
    </border>
    <border>
      <left style="double">
        <color auto="1"/>
      </left>
      <right style="double">
        <color auto="1"/>
      </right>
      <top style="double">
        <color auto="1"/>
      </top>
      <bottom style="double">
        <color auto="1"/>
      </bottom>
      <diagonal/>
    </border>
    <border>
      <left style="double">
        <color indexed="64"/>
      </left>
      <right/>
      <top style="double">
        <color indexed="64"/>
      </top>
      <bottom/>
      <diagonal/>
    </border>
    <border>
      <left/>
      <right style="double">
        <color indexed="64"/>
      </right>
      <top style="double">
        <color indexed="64"/>
      </top>
      <bottom/>
      <diagonal/>
    </border>
    <border>
      <left style="double">
        <color indexed="64"/>
      </left>
      <right style="double">
        <color indexed="64"/>
      </right>
      <top style="double">
        <color indexed="64"/>
      </top>
      <bottom/>
      <diagonal/>
    </border>
    <border>
      <left style="double">
        <color indexed="64"/>
      </left>
      <right/>
      <top/>
      <bottom style="double">
        <color indexed="64"/>
      </bottom>
      <diagonal/>
    </border>
    <border>
      <left/>
      <right style="double">
        <color indexed="64"/>
      </right>
      <top/>
      <bottom style="double">
        <color indexed="64"/>
      </bottom>
      <diagonal/>
    </border>
    <border>
      <left style="double">
        <color indexed="64"/>
      </left>
      <right style="double">
        <color indexed="64"/>
      </right>
      <top/>
      <bottom style="double">
        <color indexed="64"/>
      </bottom>
      <diagonal/>
    </border>
    <border>
      <left style="double">
        <color indexed="64"/>
      </left>
      <right style="thin">
        <color indexed="64"/>
      </right>
      <top style="double">
        <color indexed="64"/>
      </top>
      <bottom style="thin">
        <color indexed="64"/>
      </bottom>
      <diagonal/>
    </border>
    <border>
      <left style="thin">
        <color indexed="64"/>
      </left>
      <right style="thin">
        <color indexed="64"/>
      </right>
      <top style="double">
        <color indexed="64"/>
      </top>
      <bottom style="thin">
        <color indexed="64"/>
      </bottom>
      <diagonal/>
    </border>
    <border>
      <left style="thin">
        <color auto="1"/>
      </left>
      <right style="double">
        <color auto="1"/>
      </right>
      <top style="double">
        <color auto="1"/>
      </top>
      <bottom style="thin">
        <color auto="1"/>
      </bottom>
      <diagonal/>
    </border>
    <border>
      <left style="double">
        <color auto="1"/>
      </left>
      <right style="thin">
        <color auto="1"/>
      </right>
      <top style="thin">
        <color auto="1"/>
      </top>
      <bottom/>
      <diagonal/>
    </border>
    <border>
      <left style="thin">
        <color auto="1"/>
      </left>
      <right style="double">
        <color auto="1"/>
      </right>
      <top style="thin">
        <color auto="1"/>
      </top>
      <bottom/>
      <diagonal/>
    </border>
    <border>
      <left style="double">
        <color auto="1"/>
      </left>
      <right style="thin">
        <color auto="1"/>
      </right>
      <top/>
      <bottom/>
      <diagonal/>
    </border>
    <border>
      <left style="thin">
        <color auto="1"/>
      </left>
      <right style="double">
        <color auto="1"/>
      </right>
      <top/>
      <bottom/>
      <diagonal/>
    </border>
    <border>
      <left style="double">
        <color auto="1"/>
      </left>
      <right style="thin">
        <color auto="1"/>
      </right>
      <top/>
      <bottom style="thin">
        <color auto="1"/>
      </bottom>
      <diagonal/>
    </border>
    <border>
      <left style="thin">
        <color auto="1"/>
      </left>
      <right style="double">
        <color auto="1"/>
      </right>
      <top/>
      <bottom style="thin">
        <color auto="1"/>
      </bottom>
      <diagonal/>
    </border>
    <border>
      <left style="double">
        <color auto="1"/>
      </left>
      <right style="thin">
        <color auto="1"/>
      </right>
      <top style="thin">
        <color auto="1"/>
      </top>
      <bottom style="thin">
        <color auto="1"/>
      </bottom>
      <diagonal/>
    </border>
    <border>
      <left style="thin">
        <color auto="1"/>
      </left>
      <right style="double">
        <color auto="1"/>
      </right>
      <top style="thin">
        <color auto="1"/>
      </top>
      <bottom style="thin">
        <color auto="1"/>
      </bottom>
      <diagonal/>
    </border>
    <border>
      <left style="double">
        <color auto="1"/>
      </left>
      <right style="thin">
        <color auto="1"/>
      </right>
      <top style="double">
        <color auto="1"/>
      </top>
      <bottom style="double">
        <color auto="1"/>
      </bottom>
      <diagonal/>
    </border>
    <border>
      <left style="thin">
        <color auto="1"/>
      </left>
      <right/>
      <top style="double">
        <color auto="1"/>
      </top>
      <bottom style="double">
        <color auto="1"/>
      </bottom>
      <diagonal/>
    </border>
    <border>
      <left/>
      <right/>
      <top style="double">
        <color auto="1"/>
      </top>
      <bottom style="double">
        <color auto="1"/>
      </bottom>
      <diagonal/>
    </border>
    <border>
      <left/>
      <right style="thin">
        <color auto="1"/>
      </right>
      <top style="double">
        <color auto="1"/>
      </top>
      <bottom style="double">
        <color auto="1"/>
      </bottom>
      <diagonal/>
    </border>
    <border>
      <left style="thin">
        <color auto="1"/>
      </left>
      <right style="thin">
        <color auto="1"/>
      </right>
      <top style="double">
        <color auto="1"/>
      </top>
      <bottom style="double">
        <color auto="1"/>
      </bottom>
      <diagonal/>
    </border>
    <border>
      <left style="thin">
        <color auto="1"/>
      </left>
      <right style="double">
        <color auto="1"/>
      </right>
      <top style="double">
        <color auto="1"/>
      </top>
      <bottom style="double">
        <color auto="1"/>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auto="1"/>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style="medium">
        <color indexed="64"/>
      </right>
      <top style="thin">
        <color auto="1"/>
      </top>
      <bottom/>
      <diagonal/>
    </border>
    <border>
      <left style="medium">
        <color indexed="64"/>
      </left>
      <right style="double">
        <color indexed="64"/>
      </right>
      <top/>
      <bottom style="double">
        <color indexed="64"/>
      </bottom>
      <diagonal/>
    </border>
    <border>
      <left style="double">
        <color indexed="64"/>
      </left>
      <right/>
      <top/>
      <bottom/>
      <diagonal/>
    </border>
    <border>
      <left/>
      <right style="double">
        <color auto="1"/>
      </right>
      <top/>
      <bottom/>
      <diagonal/>
    </border>
    <border>
      <left style="double">
        <color indexed="64"/>
      </left>
      <right style="medium">
        <color indexed="64"/>
      </right>
      <top/>
      <bottom/>
      <diagonal/>
    </border>
    <border>
      <left style="medium">
        <color indexed="64"/>
      </left>
      <right style="double">
        <color auto="1"/>
      </right>
      <top style="double">
        <color auto="1"/>
      </top>
      <bottom style="double">
        <color auto="1"/>
      </bottom>
      <diagonal/>
    </border>
    <border>
      <left style="double">
        <color indexed="64"/>
      </left>
      <right style="medium">
        <color indexed="64"/>
      </right>
      <top/>
      <bottom style="double">
        <color indexed="64"/>
      </bottom>
      <diagonal/>
    </border>
    <border>
      <left style="medium">
        <color auto="1"/>
      </left>
      <right style="thin">
        <color auto="1"/>
      </right>
      <top style="thin">
        <color auto="1"/>
      </top>
      <bottom/>
      <diagonal/>
    </border>
    <border>
      <left style="medium">
        <color indexed="64"/>
      </left>
      <right style="thin">
        <color auto="1"/>
      </right>
      <top/>
      <bottom/>
      <diagonal/>
    </border>
    <border>
      <left style="thin">
        <color auto="1"/>
      </left>
      <right style="medium">
        <color indexed="64"/>
      </right>
      <top/>
      <bottom/>
      <diagonal/>
    </border>
    <border>
      <left style="medium">
        <color auto="1"/>
      </left>
      <right style="thin">
        <color auto="1"/>
      </right>
      <top/>
      <bottom style="thin">
        <color auto="1"/>
      </bottom>
      <diagonal/>
    </border>
    <border>
      <left style="thin">
        <color auto="1"/>
      </left>
      <right style="medium">
        <color auto="1"/>
      </right>
      <top/>
      <bottom style="thin">
        <color auto="1"/>
      </bottom>
      <diagonal/>
    </border>
    <border>
      <left style="medium">
        <color indexed="64"/>
      </left>
      <right style="thin">
        <color auto="1"/>
      </right>
      <top/>
      <bottom style="medium">
        <color indexed="64"/>
      </bottom>
      <diagonal/>
    </border>
    <border>
      <left style="thin">
        <color auto="1"/>
      </left>
      <right/>
      <top/>
      <bottom style="medium">
        <color indexed="64"/>
      </bottom>
      <diagonal/>
    </border>
    <border>
      <left/>
      <right style="thin">
        <color auto="1"/>
      </right>
      <top/>
      <bottom style="medium">
        <color indexed="64"/>
      </bottom>
      <diagonal/>
    </border>
    <border>
      <left style="thin">
        <color auto="1"/>
      </left>
      <right style="thin">
        <color indexed="64"/>
      </right>
      <top/>
      <bottom style="medium">
        <color auto="1"/>
      </bottom>
      <diagonal/>
    </border>
    <border>
      <left style="thin">
        <color auto="1"/>
      </left>
      <right style="medium">
        <color indexed="64"/>
      </right>
      <top/>
      <bottom style="medium">
        <color indexed="64"/>
      </bottom>
      <diagonal/>
    </border>
    <border>
      <left style="medium">
        <color auto="1"/>
      </left>
      <right style="thin">
        <color auto="1"/>
      </right>
      <top style="medium">
        <color auto="1"/>
      </top>
      <bottom/>
      <diagonal/>
    </border>
    <border>
      <left style="thin">
        <color indexed="64"/>
      </left>
      <right/>
      <top style="medium">
        <color indexed="64"/>
      </top>
      <bottom/>
      <diagonal/>
    </border>
    <border>
      <left/>
      <right style="thin">
        <color auto="1"/>
      </right>
      <top style="medium">
        <color indexed="64"/>
      </top>
      <bottom/>
      <diagonal/>
    </border>
    <border>
      <left style="thin">
        <color auto="1"/>
      </left>
      <right style="thin">
        <color auto="1"/>
      </right>
      <top style="medium">
        <color auto="1"/>
      </top>
      <bottom/>
      <diagonal/>
    </border>
    <border>
      <left/>
      <right/>
      <top style="medium">
        <color auto="1"/>
      </top>
      <bottom/>
      <diagonal/>
    </border>
    <border>
      <left style="thin">
        <color auto="1"/>
      </left>
      <right style="medium">
        <color auto="1"/>
      </right>
      <top style="medium">
        <color auto="1"/>
      </top>
      <bottom/>
      <diagonal/>
    </border>
    <border>
      <left style="medium">
        <color indexed="64"/>
      </left>
      <right style="thin">
        <color indexed="64"/>
      </right>
      <top/>
      <bottom style="double">
        <color indexed="64"/>
      </bottom>
      <diagonal/>
    </border>
    <border>
      <left style="thin">
        <color auto="1"/>
      </left>
      <right/>
      <top/>
      <bottom style="double">
        <color auto="1"/>
      </bottom>
      <diagonal/>
    </border>
    <border>
      <left/>
      <right style="thin">
        <color auto="1"/>
      </right>
      <top/>
      <bottom style="double">
        <color auto="1"/>
      </bottom>
      <diagonal/>
    </border>
    <border>
      <left style="thin">
        <color auto="1"/>
      </left>
      <right style="thin">
        <color auto="1"/>
      </right>
      <top/>
      <bottom style="double">
        <color auto="1"/>
      </bottom>
      <diagonal/>
    </border>
    <border>
      <left style="thin">
        <color indexed="64"/>
      </left>
      <right style="medium">
        <color indexed="64"/>
      </right>
      <top/>
      <bottom style="double">
        <color indexed="64"/>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indexed="64"/>
      </left>
      <right style="medium">
        <color indexed="64"/>
      </right>
      <top style="thin">
        <color auto="1"/>
      </top>
      <bottom style="thin">
        <color auto="1"/>
      </bottom>
      <diagonal/>
    </border>
    <border>
      <left style="medium">
        <color indexed="64"/>
      </left>
      <right style="medium">
        <color indexed="64"/>
      </right>
      <top/>
      <bottom style="thin">
        <color auto="1"/>
      </bottom>
      <diagonal/>
    </border>
    <border>
      <left/>
      <right style="medium">
        <color auto="1"/>
      </right>
      <top/>
      <bottom style="medium">
        <color auto="1"/>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s>
  <cellStyleXfs count="73">
    <xf numFmtId="0" fontId="0" fillId="0" borderId="0"/>
    <xf numFmtId="43" fontId="31" fillId="0" borderId="0" applyFont="0" applyFill="0" applyBorder="0" applyAlignment="0" applyProtection="0"/>
    <xf numFmtId="0" fontId="41" fillId="0" borderId="7"/>
    <xf numFmtId="0" fontId="43" fillId="0" borderId="7"/>
    <xf numFmtId="0" fontId="37" fillId="0" borderId="7"/>
    <xf numFmtId="165" fontId="37" fillId="0" borderId="7" applyFont="0" applyFill="0" applyBorder="0" applyAlignment="0" applyProtection="0"/>
    <xf numFmtId="165" fontId="37" fillId="0" borderId="7" applyFont="0" applyFill="0" applyBorder="0" applyAlignment="0" applyProtection="0"/>
    <xf numFmtId="0" fontId="41" fillId="0" borderId="7"/>
    <xf numFmtId="43" fontId="13" fillId="0" borderId="7" applyFont="0" applyFill="0" applyBorder="0" applyAlignment="0" applyProtection="0"/>
    <xf numFmtId="0" fontId="18" fillId="0" borderId="7"/>
    <xf numFmtId="0" fontId="18" fillId="0" borderId="7"/>
    <xf numFmtId="0" fontId="12" fillId="0" borderId="7"/>
    <xf numFmtId="0" fontId="12" fillId="0" borderId="7"/>
    <xf numFmtId="0" fontId="31" fillId="0" borderId="7"/>
    <xf numFmtId="0" fontId="11" fillId="0" borderId="7"/>
    <xf numFmtId="41" fontId="11" fillId="0" borderId="7" applyFont="0" applyFill="0" applyBorder="0" applyAlignment="0" applyProtection="0"/>
    <xf numFmtId="0" fontId="15" fillId="0" borderId="7"/>
    <xf numFmtId="0" fontId="18" fillId="0" borderId="7"/>
    <xf numFmtId="165" fontId="10" fillId="0" borderId="7" applyFont="0" applyFill="0" applyBorder="0" applyAlignment="0" applyProtection="0"/>
    <xf numFmtId="0" fontId="10" fillId="0" borderId="7"/>
    <xf numFmtId="0" fontId="18" fillId="0" borderId="7"/>
    <xf numFmtId="0" fontId="98" fillId="0" borderId="7"/>
    <xf numFmtId="43" fontId="31" fillId="0" borderId="7" applyFont="0" applyFill="0" applyBorder="0" applyAlignment="0" applyProtection="0"/>
    <xf numFmtId="0" fontId="31" fillId="0" borderId="7"/>
    <xf numFmtId="0" fontId="31" fillId="0" borderId="7"/>
    <xf numFmtId="165" fontId="9" fillId="0" borderId="7" applyFont="0" applyFill="0" applyBorder="0" applyAlignment="0" applyProtection="0"/>
    <xf numFmtId="0" fontId="9" fillId="0" borderId="7"/>
    <xf numFmtId="0" fontId="8" fillId="0" borderId="7"/>
    <xf numFmtId="41" fontId="8" fillId="0" borderId="7" applyFont="0" applyFill="0" applyBorder="0" applyAlignment="0" applyProtection="0"/>
    <xf numFmtId="0" fontId="7" fillId="0" borderId="7"/>
    <xf numFmtId="41" fontId="7" fillId="0" borderId="7" applyFont="0" applyFill="0" applyBorder="0" applyAlignment="0" applyProtection="0"/>
    <xf numFmtId="0" fontId="6" fillId="0" borderId="7"/>
    <xf numFmtId="164" fontId="18" fillId="0" borderId="7"/>
    <xf numFmtId="165" fontId="6" fillId="0" borderId="7" applyFont="0" applyFill="0" applyBorder="0" applyAlignment="0" applyProtection="0"/>
    <xf numFmtId="0" fontId="18" fillId="0" borderId="7"/>
    <xf numFmtId="0" fontId="18" fillId="0" borderId="7"/>
    <xf numFmtId="0" fontId="6" fillId="0" borderId="7"/>
    <xf numFmtId="41" fontId="6" fillId="0" borderId="7" applyFont="0" applyFill="0" applyBorder="0" applyAlignment="0" applyProtection="0"/>
    <xf numFmtId="0" fontId="18" fillId="0" borderId="7"/>
    <xf numFmtId="165" fontId="18" fillId="0" borderId="7" applyFont="0" applyFill="0" applyBorder="0" applyAlignment="0" applyProtection="0"/>
    <xf numFmtId="165" fontId="41" fillId="0" borderId="7" applyFont="0" applyFill="0" applyBorder="0" applyAlignment="0" applyProtection="0"/>
    <xf numFmtId="0" fontId="5" fillId="0" borderId="7"/>
    <xf numFmtId="165" fontId="5" fillId="0" borderId="7" applyFont="0" applyFill="0" applyBorder="0" applyAlignment="0" applyProtection="0"/>
    <xf numFmtId="165" fontId="18" fillId="0" borderId="7" applyFont="0" applyFill="0" applyBorder="0" applyAlignment="0" applyProtection="0"/>
    <xf numFmtId="165" fontId="18" fillId="0" borderId="7" applyFont="0" applyFill="0" applyBorder="0" applyAlignment="0" applyProtection="0"/>
    <xf numFmtId="41" fontId="108" fillId="0" borderId="0" applyFont="0" applyFill="0" applyBorder="0" applyAlignment="0" applyProtection="0"/>
    <xf numFmtId="0" fontId="108" fillId="0" borderId="7"/>
    <xf numFmtId="0" fontId="4" fillId="0" borderId="7"/>
    <xf numFmtId="41" fontId="4" fillId="0" borderId="7" applyFont="0" applyFill="0" applyBorder="0" applyAlignment="0" applyProtection="0"/>
    <xf numFmtId="0" fontId="4" fillId="0" borderId="7"/>
    <xf numFmtId="0" fontId="31" fillId="0" borderId="7"/>
    <xf numFmtId="0" fontId="108" fillId="0" borderId="7"/>
    <xf numFmtId="0" fontId="108" fillId="0" borderId="7"/>
    <xf numFmtId="0" fontId="108" fillId="0" borderId="7"/>
    <xf numFmtId="0" fontId="31" fillId="0" borderId="7"/>
    <xf numFmtId="0" fontId="108" fillId="0" borderId="7"/>
    <xf numFmtId="0" fontId="3" fillId="0" borderId="7"/>
    <xf numFmtId="165" fontId="3" fillId="0" borderId="7" applyFont="0" applyFill="0" applyBorder="0" applyAlignment="0" applyProtection="0"/>
    <xf numFmtId="0" fontId="108" fillId="0" borderId="7"/>
    <xf numFmtId="165" fontId="3" fillId="0" borderId="7" applyFont="0" applyFill="0" applyBorder="0" applyAlignment="0" applyProtection="0"/>
    <xf numFmtId="0" fontId="3" fillId="0" borderId="7"/>
    <xf numFmtId="0" fontId="3" fillId="0" borderId="7"/>
    <xf numFmtId="0" fontId="3" fillId="0" borderId="7"/>
    <xf numFmtId="165" fontId="3" fillId="0" borderId="7" applyFont="0" applyFill="0" applyBorder="0" applyAlignment="0" applyProtection="0"/>
    <xf numFmtId="0" fontId="2" fillId="0" borderId="7"/>
    <xf numFmtId="41" fontId="2" fillId="0" borderId="7" applyFont="0" applyFill="0" applyBorder="0" applyAlignment="0" applyProtection="0"/>
    <xf numFmtId="165" fontId="1" fillId="0" borderId="7" applyFont="0" applyFill="0" applyBorder="0" applyAlignment="0" applyProtection="0"/>
    <xf numFmtId="0" fontId="1" fillId="0" borderId="7"/>
    <xf numFmtId="0" fontId="1" fillId="0" borderId="7"/>
    <xf numFmtId="0" fontId="1" fillId="0" borderId="7"/>
    <xf numFmtId="165" fontId="1" fillId="0" borderId="7" applyFont="0" applyFill="0" applyBorder="0" applyAlignment="0" applyProtection="0"/>
    <xf numFmtId="0" fontId="1" fillId="0" borderId="7"/>
    <xf numFmtId="165" fontId="1" fillId="0" borderId="7" applyFont="0" applyFill="0" applyBorder="0" applyAlignment="0" applyProtection="0"/>
  </cellStyleXfs>
  <cellXfs count="1821">
    <xf numFmtId="0" fontId="0" fillId="0" borderId="0" xfId="0"/>
    <xf numFmtId="0" fontId="15" fillId="0" borderId="1" xfId="0" applyFont="1" applyBorder="1" applyAlignment="1">
      <alignment horizontal="left" vertical="center" wrapText="1"/>
    </xf>
    <xf numFmtId="0" fontId="18" fillId="0" borderId="1" xfId="0" applyFont="1" applyBorder="1"/>
    <xf numFmtId="0" fontId="15" fillId="0" borderId="1" xfId="0" applyFont="1" applyBorder="1" applyAlignment="1">
      <alignment horizontal="center"/>
    </xf>
    <xf numFmtId="0" fontId="15" fillId="0" borderId="1" xfId="0" applyFont="1" applyBorder="1"/>
    <xf numFmtId="0" fontId="18" fillId="0" borderId="0" xfId="0" applyFont="1"/>
    <xf numFmtId="0" fontId="16" fillId="0" borderId="1" xfId="0" applyFont="1" applyBorder="1" applyAlignment="1">
      <alignment horizontal="center" vertical="top"/>
    </xf>
    <xf numFmtId="0" fontId="16" fillId="0" borderId="1" xfId="0" applyFont="1" applyBorder="1" applyAlignment="1">
      <alignment horizontal="center"/>
    </xf>
    <xf numFmtId="0" fontId="24" fillId="0" borderId="1" xfId="0" applyFont="1" applyBorder="1"/>
    <xf numFmtId="0" fontId="16" fillId="0" borderId="1" xfId="0" applyFont="1" applyBorder="1"/>
    <xf numFmtId="2" fontId="16" fillId="0" borderId="1" xfId="0" applyNumberFormat="1" applyFont="1" applyBorder="1"/>
    <xf numFmtId="172" fontId="16" fillId="0" borderId="1" xfId="0" applyNumberFormat="1" applyFont="1" applyBorder="1" applyAlignment="1">
      <alignment horizontal="center"/>
    </xf>
    <xf numFmtId="165" fontId="16" fillId="0" borderId="1" xfId="0" applyNumberFormat="1" applyFont="1" applyBorder="1"/>
    <xf numFmtId="179" fontId="16" fillId="0" borderId="1" xfId="0" applyNumberFormat="1" applyFont="1" applyBorder="1"/>
    <xf numFmtId="0" fontId="17" fillId="0" borderId="1" xfId="0" applyFont="1" applyBorder="1" applyAlignment="1">
      <alignment horizontal="center" vertical="center"/>
    </xf>
    <xf numFmtId="2" fontId="25" fillId="0" borderId="1" xfId="0" applyNumberFormat="1" applyFont="1" applyBorder="1"/>
    <xf numFmtId="180" fontId="16" fillId="0" borderId="1" xfId="0" applyNumberFormat="1" applyFont="1" applyBorder="1" applyAlignment="1">
      <alignment horizontal="center"/>
    </xf>
    <xf numFmtId="0" fontId="26" fillId="0" borderId="1" xfId="0" applyFont="1" applyBorder="1"/>
    <xf numFmtId="181" fontId="16" fillId="0" borderId="1" xfId="0" applyNumberFormat="1" applyFont="1" applyBorder="1"/>
    <xf numFmtId="182" fontId="16" fillId="0" borderId="1" xfId="0" applyNumberFormat="1" applyFont="1" applyBorder="1" applyAlignment="1">
      <alignment horizontal="center"/>
    </xf>
    <xf numFmtId="0" fontId="16" fillId="0" borderId="1" xfId="0" quotePrefix="1" applyFont="1" applyBorder="1" applyAlignment="1">
      <alignment horizontal="center"/>
    </xf>
    <xf numFmtId="183" fontId="16" fillId="0" borderId="1" xfId="0" applyNumberFormat="1" applyFont="1" applyBorder="1" applyAlignment="1">
      <alignment horizontal="center"/>
    </xf>
    <xf numFmtId="184" fontId="16" fillId="0" borderId="1" xfId="0" applyNumberFormat="1" applyFont="1" applyBorder="1" applyAlignment="1">
      <alignment horizontal="center"/>
    </xf>
    <xf numFmtId="171" fontId="16" fillId="0" borderId="1" xfId="0" applyNumberFormat="1" applyFont="1" applyBorder="1"/>
    <xf numFmtId="0" fontId="16" fillId="0" borderId="1" xfId="0" applyFont="1" applyBorder="1" applyAlignment="1">
      <alignment horizontal="right"/>
    </xf>
    <xf numFmtId="2" fontId="16" fillId="0" borderId="1" xfId="0" applyNumberFormat="1" applyFont="1" applyBorder="1" applyAlignment="1">
      <alignment horizontal="center"/>
    </xf>
    <xf numFmtId="1" fontId="16" fillId="0" borderId="1" xfId="0" applyNumberFormat="1" applyFont="1" applyBorder="1" applyAlignment="1">
      <alignment horizontal="center"/>
    </xf>
    <xf numFmtId="185" fontId="27" fillId="0" borderId="1" xfId="0" applyNumberFormat="1" applyFont="1" applyBorder="1" applyAlignment="1">
      <alignment horizontal="right"/>
    </xf>
    <xf numFmtId="185" fontId="27" fillId="0" borderId="1" xfId="0" applyNumberFormat="1" applyFont="1" applyBorder="1"/>
    <xf numFmtId="0" fontId="27" fillId="0" borderId="1" xfId="0" applyFont="1" applyBorder="1" applyAlignment="1">
      <alignment horizontal="right" wrapText="1"/>
    </xf>
    <xf numFmtId="2" fontId="27" fillId="0" borderId="1" xfId="0" applyNumberFormat="1" applyFont="1" applyBorder="1" applyAlignment="1">
      <alignment horizontal="center" wrapText="1"/>
    </xf>
    <xf numFmtId="185" fontId="28" fillId="0" borderId="1" xfId="0" applyNumberFormat="1" applyFont="1" applyBorder="1" applyAlignment="1">
      <alignment horizontal="right"/>
    </xf>
    <xf numFmtId="185" fontId="28" fillId="0" borderId="1" xfId="0" applyNumberFormat="1" applyFont="1" applyBorder="1"/>
    <xf numFmtId="185" fontId="16" fillId="0" borderId="1" xfId="0" applyNumberFormat="1" applyFont="1" applyBorder="1"/>
    <xf numFmtId="165" fontId="15" fillId="0" borderId="1" xfId="0" applyNumberFormat="1" applyFont="1" applyBorder="1"/>
    <xf numFmtId="186" fontId="15" fillId="0" borderId="1" xfId="0" applyNumberFormat="1" applyFont="1" applyBorder="1"/>
    <xf numFmtId="1" fontId="15" fillId="0" borderId="1" xfId="0" applyNumberFormat="1" applyFont="1" applyBorder="1" applyAlignment="1">
      <alignment horizontal="center"/>
    </xf>
    <xf numFmtId="171" fontId="15" fillId="0" borderId="1" xfId="0" applyNumberFormat="1" applyFont="1" applyBorder="1"/>
    <xf numFmtId="0" fontId="17" fillId="0" borderId="1" xfId="0" quotePrefix="1" applyFont="1" applyBorder="1" applyAlignment="1">
      <alignment horizontal="center"/>
    </xf>
    <xf numFmtId="1" fontId="15" fillId="0" borderId="1" xfId="0" applyNumberFormat="1" applyFont="1" applyBorder="1"/>
    <xf numFmtId="2" fontId="15" fillId="0" borderId="1" xfId="0" applyNumberFormat="1" applyFont="1" applyBorder="1" applyAlignment="1">
      <alignment horizontal="center"/>
    </xf>
    <xf numFmtId="0" fontId="15" fillId="0" borderId="1" xfId="0" applyFont="1" applyBorder="1" applyAlignment="1">
      <alignment horizontal="left" wrapText="1"/>
    </xf>
    <xf numFmtId="0" fontId="29" fillId="0" borderId="0" xfId="0" applyFont="1"/>
    <xf numFmtId="0" fontId="18" fillId="0" borderId="10" xfId="0" applyFont="1" applyBorder="1" applyAlignment="1">
      <alignment horizontal="center" vertical="center"/>
    </xf>
    <xf numFmtId="0" fontId="18" fillId="0" borderId="1" xfId="0" applyFont="1" applyBorder="1" applyAlignment="1">
      <alignment horizontal="center" vertical="center"/>
    </xf>
    <xf numFmtId="0" fontId="18" fillId="0" borderId="1" xfId="0" applyFont="1" applyBorder="1" applyAlignment="1">
      <alignment horizontal="left" vertical="top" wrapText="1"/>
    </xf>
    <xf numFmtId="0" fontId="18" fillId="0" borderId="1" xfId="0" applyFont="1" applyBorder="1" applyAlignment="1">
      <alignment vertical="center"/>
    </xf>
    <xf numFmtId="165" fontId="18" fillId="0" borderId="1" xfId="0" applyNumberFormat="1" applyFont="1" applyBorder="1" applyAlignment="1">
      <alignment horizontal="center" vertical="center"/>
    </xf>
    <xf numFmtId="165" fontId="18" fillId="0" borderId="11" xfId="0" applyNumberFormat="1" applyFont="1" applyBorder="1" applyAlignment="1">
      <alignment vertical="center"/>
    </xf>
    <xf numFmtId="0" fontId="18" fillId="0" borderId="1" xfId="0" applyFont="1" applyBorder="1" applyAlignment="1">
      <alignment horizontal="left" vertical="center" wrapText="1"/>
    </xf>
    <xf numFmtId="2" fontId="18" fillId="0" borderId="1" xfId="0" applyNumberFormat="1" applyFont="1" applyBorder="1" applyAlignment="1">
      <alignment horizontal="right" vertical="center"/>
    </xf>
    <xf numFmtId="165" fontId="18" fillId="0" borderId="0" xfId="0" applyNumberFormat="1" applyFont="1"/>
    <xf numFmtId="165" fontId="18" fillId="0" borderId="2" xfId="0" applyNumberFormat="1" applyFont="1" applyBorder="1"/>
    <xf numFmtId="0" fontId="18" fillId="0" borderId="1" xfId="0" quotePrefix="1" applyFont="1" applyBorder="1" applyAlignment="1">
      <alignment horizontal="center" vertical="center"/>
    </xf>
    <xf numFmtId="2" fontId="18" fillId="0" borderId="1" xfId="0" applyNumberFormat="1" applyFont="1" applyBorder="1" applyAlignment="1">
      <alignment horizontal="center" vertical="center"/>
    </xf>
    <xf numFmtId="165" fontId="18" fillId="0" borderId="1" xfId="0" applyNumberFormat="1" applyFont="1" applyBorder="1"/>
    <xf numFmtId="0" fontId="17" fillId="0" borderId="1" xfId="0" applyFont="1" applyBorder="1" applyAlignment="1">
      <alignment horizontal="center"/>
    </xf>
    <xf numFmtId="0" fontId="18" fillId="0" borderId="1" xfId="0" applyFont="1" applyBorder="1" applyAlignment="1">
      <alignment horizontal="center"/>
    </xf>
    <xf numFmtId="0" fontId="18" fillId="0" borderId="11" xfId="0" applyFont="1" applyBorder="1"/>
    <xf numFmtId="167" fontId="20" fillId="2" borderId="15" xfId="0" applyNumberFormat="1" applyFont="1" applyFill="1" applyBorder="1" applyAlignment="1">
      <alignment horizontal="center" vertical="center"/>
    </xf>
    <xf numFmtId="170" fontId="18" fillId="0" borderId="0" xfId="0" applyNumberFormat="1" applyFont="1"/>
    <xf numFmtId="0" fontId="29" fillId="0" borderId="0" xfId="0" applyFont="1" applyAlignment="1">
      <alignment horizontal="center" vertical="center"/>
    </xf>
    <xf numFmtId="0" fontId="30" fillId="0" borderId="0" xfId="0" applyFont="1"/>
    <xf numFmtId="0" fontId="30" fillId="0" borderId="0" xfId="0" applyFont="1" applyAlignment="1">
      <alignment horizontal="center"/>
    </xf>
    <xf numFmtId="0" fontId="34" fillId="0" borderId="17" xfId="0" applyFont="1" applyBorder="1" applyAlignment="1">
      <alignment horizontal="center" vertical="center"/>
    </xf>
    <xf numFmtId="0" fontId="15" fillId="0" borderId="17" xfId="0" applyFont="1" applyBorder="1" applyAlignment="1">
      <alignment horizontal="left" vertical="center" wrapText="1"/>
    </xf>
    <xf numFmtId="0" fontId="37" fillId="0" borderId="0" xfId="0" applyFont="1"/>
    <xf numFmtId="0" fontId="38" fillId="0" borderId="0" xfId="0" applyFont="1"/>
    <xf numFmtId="167" fontId="37" fillId="0" borderId="0" xfId="0" applyNumberFormat="1" applyFont="1"/>
    <xf numFmtId="169" fontId="37" fillId="0" borderId="0" xfId="0" applyNumberFormat="1" applyFont="1"/>
    <xf numFmtId="0" fontId="37" fillId="0" borderId="0" xfId="0" applyFont="1" applyAlignment="1">
      <alignment horizontal="center"/>
    </xf>
    <xf numFmtId="0" fontId="38" fillId="0" borderId="0" xfId="0" applyFont="1" applyAlignment="1">
      <alignment horizontal="center"/>
    </xf>
    <xf numFmtId="0" fontId="40" fillId="0" borderId="7" xfId="0" applyFont="1" applyBorder="1" applyAlignment="1">
      <alignment horizontal="right" vertical="center" wrapText="1"/>
    </xf>
    <xf numFmtId="168" fontId="40" fillId="0" borderId="7" xfId="0" applyNumberFormat="1" applyFont="1" applyBorder="1" applyAlignment="1">
      <alignment horizontal="center" vertical="center"/>
    </xf>
    <xf numFmtId="168" fontId="38" fillId="0" borderId="0" xfId="0" applyNumberFormat="1" applyFont="1"/>
    <xf numFmtId="43" fontId="38" fillId="0" borderId="0" xfId="0" applyNumberFormat="1" applyFont="1"/>
    <xf numFmtId="168" fontId="40" fillId="0" borderId="17" xfId="0" applyNumberFormat="1" applyFont="1" applyBorder="1" applyAlignment="1">
      <alignment horizontal="center" vertical="center"/>
    </xf>
    <xf numFmtId="168" fontId="40" fillId="5" borderId="17" xfId="0" applyNumberFormat="1" applyFont="1" applyFill="1" applyBorder="1" applyAlignment="1">
      <alignment horizontal="center" vertical="center"/>
    </xf>
    <xf numFmtId="0" fontId="38" fillId="0" borderId="17" xfId="0" applyFont="1" applyBorder="1" applyAlignment="1">
      <alignment horizontal="center" vertical="center" wrapText="1"/>
    </xf>
    <xf numFmtId="0" fontId="38" fillId="0" borderId="17" xfId="0" applyFont="1" applyBorder="1" applyAlignment="1">
      <alignment horizontal="left" vertical="center" wrapText="1"/>
    </xf>
    <xf numFmtId="168" fontId="38" fillId="0" borderId="17" xfId="0" applyNumberFormat="1" applyFont="1" applyBorder="1" applyAlignment="1">
      <alignment vertical="center" wrapText="1"/>
    </xf>
    <xf numFmtId="168" fontId="38" fillId="0" borderId="17" xfId="0" applyNumberFormat="1" applyFont="1" applyBorder="1" applyAlignment="1">
      <alignment horizontal="center" vertical="center"/>
    </xf>
    <xf numFmtId="0" fontId="15" fillId="0" borderId="4" xfId="0" applyFont="1" applyBorder="1" applyAlignment="1">
      <alignment horizontal="left" vertical="center"/>
    </xf>
    <xf numFmtId="0" fontId="15" fillId="0" borderId="2" xfId="0" applyFont="1" applyBorder="1" applyAlignment="1">
      <alignment horizontal="left" vertical="center"/>
    </xf>
    <xf numFmtId="0" fontId="15" fillId="0" borderId="3" xfId="0" applyFont="1" applyBorder="1" applyAlignment="1">
      <alignment horizontal="left" vertical="center"/>
    </xf>
    <xf numFmtId="0" fontId="17" fillId="0" borderId="7" xfId="0" applyFont="1" applyBorder="1" applyAlignment="1">
      <alignment vertical="center" wrapText="1"/>
    </xf>
    <xf numFmtId="0" fontId="17" fillId="6" borderId="17" xfId="0" applyFont="1" applyFill="1" applyBorder="1" applyAlignment="1">
      <alignment horizontal="center" vertical="center"/>
    </xf>
    <xf numFmtId="168" fontId="40" fillId="3" borderId="17" xfId="0" applyNumberFormat="1" applyFont="1" applyFill="1" applyBorder="1" applyAlignment="1">
      <alignment horizontal="center" vertical="center"/>
    </xf>
    <xf numFmtId="0" fontId="18" fillId="0" borderId="17" xfId="0" applyFont="1" applyBorder="1" applyAlignment="1">
      <alignment horizontal="center" vertical="center"/>
    </xf>
    <xf numFmtId="1" fontId="38" fillId="0" borderId="17" xfId="0" applyNumberFormat="1" applyFont="1" applyBorder="1" applyAlignment="1">
      <alignment horizontal="center" vertical="center"/>
    </xf>
    <xf numFmtId="1" fontId="38" fillId="0" borderId="17" xfId="0" applyNumberFormat="1" applyFont="1" applyBorder="1" applyAlignment="1">
      <alignment horizontal="center" vertical="center" wrapText="1"/>
    </xf>
    <xf numFmtId="0" fontId="16" fillId="0" borderId="17" xfId="0" applyFont="1" applyBorder="1" applyAlignment="1">
      <alignment horizontal="left" vertical="center" wrapText="1"/>
    </xf>
    <xf numFmtId="43" fontId="37" fillId="0" borderId="0" xfId="0" applyNumberFormat="1" applyFont="1" applyAlignment="1">
      <alignment horizontal="center" vertical="center"/>
    </xf>
    <xf numFmtId="0" fontId="18" fillId="4" borderId="17" xfId="0" applyFont="1" applyFill="1" applyBorder="1" applyAlignment="1">
      <alignment horizontal="center" vertical="center"/>
    </xf>
    <xf numFmtId="0" fontId="38" fillId="4" borderId="17" xfId="0" applyFont="1" applyFill="1" applyBorder="1" applyAlignment="1">
      <alignment horizontal="center" vertical="center"/>
    </xf>
    <xf numFmtId="1" fontId="33" fillId="0" borderId="0" xfId="0" applyNumberFormat="1" applyFont="1" applyAlignment="1">
      <alignment vertical="center" wrapText="1"/>
    </xf>
    <xf numFmtId="0" fontId="24" fillId="0" borderId="1" xfId="0" applyFont="1" applyBorder="1" applyAlignment="1">
      <alignment vertical="center"/>
    </xf>
    <xf numFmtId="0" fontId="18" fillId="0" borderId="8" xfId="0" applyFont="1" applyBorder="1" applyAlignment="1">
      <alignment horizontal="center" vertical="center"/>
    </xf>
    <xf numFmtId="0" fontId="18" fillId="0" borderId="5" xfId="0" applyFont="1" applyBorder="1" applyAlignment="1">
      <alignment horizontal="center" vertical="center"/>
    </xf>
    <xf numFmtId="0" fontId="18" fillId="0" borderId="5" xfId="0" applyFont="1" applyBorder="1" applyAlignment="1">
      <alignment horizontal="left" vertical="top" wrapText="1"/>
    </xf>
    <xf numFmtId="0" fontId="18" fillId="0" borderId="5" xfId="0" applyFont="1" applyBorder="1" applyAlignment="1">
      <alignment vertical="center"/>
    </xf>
    <xf numFmtId="165" fontId="18" fillId="0" borderId="5" xfId="0" applyNumberFormat="1" applyFont="1" applyBorder="1" applyAlignment="1">
      <alignment horizontal="center" vertical="center"/>
    </xf>
    <xf numFmtId="165" fontId="18" fillId="0" borderId="9" xfId="0" applyNumberFormat="1" applyFont="1" applyBorder="1" applyAlignment="1">
      <alignment vertical="center"/>
    </xf>
    <xf numFmtId="0" fontId="49" fillId="0" borderId="17" xfId="0" applyFont="1" applyBorder="1" applyAlignment="1">
      <alignment horizontal="center" vertical="center" wrapText="1"/>
    </xf>
    <xf numFmtId="187" fontId="49" fillId="0" borderId="17" xfId="0" applyNumberFormat="1" applyFont="1" applyBorder="1" applyAlignment="1">
      <alignment vertical="center" wrapText="1"/>
    </xf>
    <xf numFmtId="43" fontId="34" fillId="0" borderId="17" xfId="0" applyNumberFormat="1" applyFont="1" applyBorder="1" applyAlignment="1">
      <alignment vertical="center"/>
    </xf>
    <xf numFmtId="0" fontId="49" fillId="0" borderId="17" xfId="0" applyFont="1" applyBorder="1" applyAlignment="1">
      <alignment horizontal="left" vertical="center" wrapText="1"/>
    </xf>
    <xf numFmtId="0" fontId="33" fillId="0" borderId="17" xfId="0" applyFont="1" applyBorder="1" applyAlignment="1">
      <alignment horizontal="center" vertical="center"/>
    </xf>
    <xf numFmtId="0" fontId="33" fillId="0" borderId="17" xfId="0" applyFont="1" applyBorder="1" applyAlignment="1">
      <alignment horizontal="center" vertical="center" wrapText="1"/>
    </xf>
    <xf numFmtId="167" fontId="34" fillId="0" borderId="17" xfId="6" applyNumberFormat="1" applyFont="1" applyBorder="1" applyAlignment="1">
      <alignment horizontal="center" vertical="center" wrapText="1"/>
    </xf>
    <xf numFmtId="1" fontId="52" fillId="0" borderId="7" xfId="0" applyNumberFormat="1" applyFont="1" applyBorder="1" applyAlignment="1">
      <alignment horizontal="center"/>
    </xf>
    <xf numFmtId="1" fontId="51" fillId="0" borderId="7" xfId="0" applyNumberFormat="1" applyFont="1" applyBorder="1" applyAlignment="1">
      <alignment horizontal="right"/>
    </xf>
    <xf numFmtId="0" fontId="54" fillId="0" borderId="7" xfId="0" applyFont="1" applyBorder="1"/>
    <xf numFmtId="0" fontId="54" fillId="0" borderId="17" xfId="0" applyFont="1" applyBorder="1" applyAlignment="1">
      <alignment horizontal="center"/>
    </xf>
    <xf numFmtId="0" fontId="54" fillId="0" borderId="17" xfId="0" applyFont="1" applyBorder="1" applyAlignment="1">
      <alignment horizontal="center" wrapText="1"/>
    </xf>
    <xf numFmtId="0" fontId="54" fillId="0" borderId="16" xfId="0" applyFont="1" applyBorder="1" applyAlignment="1">
      <alignment horizontal="center"/>
    </xf>
    <xf numFmtId="0" fontId="54" fillId="0" borderId="20" xfId="0" applyFont="1" applyBorder="1" applyAlignment="1">
      <alignment horizontal="center"/>
    </xf>
    <xf numFmtId="0" fontId="54" fillId="0" borderId="16" xfId="0" applyFont="1" applyBorder="1"/>
    <xf numFmtId="0" fontId="54" fillId="0" borderId="21" xfId="0" applyFont="1" applyBorder="1"/>
    <xf numFmtId="0" fontId="54" fillId="0" borderId="20" xfId="0" applyFont="1" applyBorder="1" applyAlignment="1">
      <alignment horizontal="center" vertical="center"/>
    </xf>
    <xf numFmtId="1" fontId="54" fillId="0" borderId="19" xfId="0" applyNumberFormat="1" applyFont="1" applyBorder="1" applyAlignment="1">
      <alignment horizontal="center"/>
    </xf>
    <xf numFmtId="1" fontId="54" fillId="0" borderId="20" xfId="0" applyNumberFormat="1" applyFont="1" applyBorder="1" applyAlignment="1">
      <alignment horizontal="center"/>
    </xf>
    <xf numFmtId="187" fontId="54" fillId="8" borderId="19" xfId="1" applyNumberFormat="1" applyFont="1" applyFill="1" applyBorder="1" applyAlignment="1">
      <alignment horizontal="right"/>
    </xf>
    <xf numFmtId="187" fontId="54" fillId="0" borderId="21" xfId="1" applyNumberFormat="1" applyFont="1" applyFill="1" applyBorder="1"/>
    <xf numFmtId="1" fontId="54" fillId="0" borderId="7" xfId="0" applyNumberFormat="1" applyFont="1" applyBorder="1" applyAlignment="1">
      <alignment wrapText="1"/>
    </xf>
    <xf numFmtId="187" fontId="54" fillId="0" borderId="19" xfId="1" applyNumberFormat="1" applyFont="1" applyFill="1" applyBorder="1" applyAlignment="1"/>
    <xf numFmtId="187" fontId="54" fillId="0" borderId="21" xfId="1" applyNumberFormat="1" applyFont="1" applyFill="1" applyBorder="1" applyAlignment="1"/>
    <xf numFmtId="1" fontId="45" fillId="0" borderId="20" xfId="0" applyNumberFormat="1" applyFont="1" applyBorder="1" applyAlignment="1">
      <alignment horizontal="center"/>
    </xf>
    <xf numFmtId="1" fontId="54" fillId="0" borderId="7" xfId="0" applyNumberFormat="1" applyFont="1" applyBorder="1"/>
    <xf numFmtId="1" fontId="45" fillId="0" borderId="7" xfId="0" applyNumberFormat="1" applyFont="1" applyBorder="1" applyAlignment="1">
      <alignment horizontal="right"/>
    </xf>
    <xf numFmtId="1" fontId="54" fillId="0" borderId="22" xfId="0" applyNumberFormat="1" applyFont="1" applyBorder="1" applyAlignment="1">
      <alignment horizontal="center"/>
    </xf>
    <xf numFmtId="1" fontId="45" fillId="0" borderId="23" xfId="0" applyNumberFormat="1" applyFont="1" applyBorder="1" applyAlignment="1">
      <alignment horizontal="right"/>
    </xf>
    <xf numFmtId="1" fontId="54" fillId="0" borderId="18" xfId="0" applyNumberFormat="1" applyFont="1" applyBorder="1" applyAlignment="1">
      <alignment horizontal="center"/>
    </xf>
    <xf numFmtId="187" fontId="54" fillId="0" borderId="18" xfId="1" applyNumberFormat="1" applyFont="1" applyFill="1" applyBorder="1" applyAlignment="1"/>
    <xf numFmtId="187" fontId="45" fillId="0" borderId="24" xfId="1" applyNumberFormat="1" applyFont="1" applyFill="1" applyBorder="1" applyAlignment="1"/>
    <xf numFmtId="1" fontId="54" fillId="0" borderId="7" xfId="0" applyNumberFormat="1" applyFont="1" applyBorder="1" applyAlignment="1">
      <alignment horizontal="center"/>
    </xf>
    <xf numFmtId="187" fontId="54" fillId="0" borderId="7" xfId="1" applyNumberFormat="1" applyFont="1" applyFill="1" applyBorder="1" applyAlignment="1"/>
    <xf numFmtId="187" fontId="54" fillId="0" borderId="16" xfId="1" applyNumberFormat="1" applyFont="1" applyFill="1" applyBorder="1"/>
    <xf numFmtId="1" fontId="54" fillId="0" borderId="19" xfId="0" applyNumberFormat="1" applyFont="1" applyBorder="1" applyAlignment="1">
      <alignment horizontal="center" vertical="center"/>
    </xf>
    <xf numFmtId="1" fontId="54" fillId="0" borderId="20" xfId="0" applyNumberFormat="1" applyFont="1" applyBorder="1" applyAlignment="1">
      <alignment horizontal="center" vertical="center"/>
    </xf>
    <xf numFmtId="187" fontId="54" fillId="8" borderId="19" xfId="1" applyNumberFormat="1" applyFont="1" applyFill="1" applyBorder="1" applyAlignment="1">
      <alignment horizontal="right" vertical="center"/>
    </xf>
    <xf numFmtId="187" fontId="54" fillId="0" borderId="21" xfId="1" applyNumberFormat="1" applyFont="1" applyFill="1" applyBorder="1" applyAlignment="1">
      <alignment vertical="center"/>
    </xf>
    <xf numFmtId="0" fontId="55" fillId="0" borderId="7" xfId="0" applyFont="1" applyBorder="1" applyAlignment="1">
      <alignment horizontal="right" vertical="center" wrapText="1"/>
    </xf>
    <xf numFmtId="1" fontId="55" fillId="0" borderId="19" xfId="0" applyNumberFormat="1" applyFont="1" applyBorder="1" applyAlignment="1">
      <alignment horizontal="center"/>
    </xf>
    <xf numFmtId="1" fontId="55" fillId="0" borderId="20" xfId="0" applyNumberFormat="1" applyFont="1" applyBorder="1" applyAlignment="1">
      <alignment horizontal="center"/>
    </xf>
    <xf numFmtId="187" fontId="55" fillId="0" borderId="19" xfId="8" applyNumberFormat="1" applyFont="1" applyFill="1" applyBorder="1" applyAlignment="1">
      <alignment horizontal="right"/>
    </xf>
    <xf numFmtId="187" fontId="55" fillId="0" borderId="21" xfId="8" applyNumberFormat="1" applyFont="1" applyFill="1" applyBorder="1"/>
    <xf numFmtId="1" fontId="55" fillId="0" borderId="7" xfId="0" applyNumberFormat="1" applyFont="1" applyBorder="1" applyAlignment="1">
      <alignment wrapText="1"/>
    </xf>
    <xf numFmtId="187" fontId="55" fillId="0" borderId="19" xfId="8" applyNumberFormat="1" applyFont="1" applyFill="1" applyBorder="1" applyAlignment="1"/>
    <xf numFmtId="187" fontId="55" fillId="0" borderId="21" xfId="8" applyNumberFormat="1" applyFont="1" applyFill="1" applyBorder="1" applyAlignment="1"/>
    <xf numFmtId="1" fontId="55" fillId="0" borderId="7" xfId="0" applyNumberFormat="1" applyFont="1" applyBorder="1"/>
    <xf numFmtId="1" fontId="42" fillId="0" borderId="7" xfId="0" applyNumberFormat="1" applyFont="1" applyBorder="1" applyAlignment="1">
      <alignment horizontal="right"/>
    </xf>
    <xf numFmtId="1" fontId="42" fillId="0" borderId="23" xfId="0" applyNumberFormat="1" applyFont="1" applyBorder="1" applyAlignment="1">
      <alignment horizontal="right"/>
    </xf>
    <xf numFmtId="1" fontId="55" fillId="0" borderId="18" xfId="0" applyNumberFormat="1" applyFont="1" applyBorder="1" applyAlignment="1">
      <alignment horizontal="center"/>
    </xf>
    <xf numFmtId="1" fontId="55" fillId="0" borderId="22" xfId="0" applyNumberFormat="1" applyFont="1" applyBorder="1" applyAlignment="1">
      <alignment horizontal="center"/>
    </xf>
    <xf numFmtId="187" fontId="55" fillId="0" borderId="18" xfId="8" applyNumberFormat="1" applyFont="1" applyFill="1" applyBorder="1" applyAlignment="1"/>
    <xf numFmtId="187" fontId="42" fillId="0" borderId="24" xfId="8" applyNumberFormat="1" applyFont="1" applyFill="1" applyBorder="1" applyAlignment="1"/>
    <xf numFmtId="1" fontId="54" fillId="0" borderId="7" xfId="0" applyNumberFormat="1" applyFont="1" applyBorder="1" applyAlignment="1">
      <alignment horizontal="center" vertical="center"/>
    </xf>
    <xf numFmtId="1" fontId="42" fillId="0" borderId="7" xfId="0" applyNumberFormat="1" applyFont="1" applyBorder="1" applyAlignment="1">
      <alignment horizontal="right" vertical="center"/>
    </xf>
    <xf numFmtId="0" fontId="45" fillId="0" borderId="17" xfId="0" applyFont="1" applyBorder="1" applyAlignment="1">
      <alignment horizontal="center" vertical="center"/>
    </xf>
    <xf numFmtId="0" fontId="54" fillId="0" borderId="16" xfId="0" applyFont="1" applyBorder="1" applyAlignment="1">
      <alignment horizontal="center" vertical="center"/>
    </xf>
    <xf numFmtId="43" fontId="54" fillId="0" borderId="16" xfId="1" applyFont="1" applyFill="1" applyBorder="1" applyAlignment="1">
      <alignment wrapText="1"/>
    </xf>
    <xf numFmtId="0" fontId="54" fillId="0" borderId="16" xfId="0" applyFont="1" applyBorder="1" applyAlignment="1">
      <alignment horizontal="center" wrapText="1"/>
    </xf>
    <xf numFmtId="167" fontId="54" fillId="8" borderId="16" xfId="1" applyNumberFormat="1" applyFont="1" applyFill="1" applyBorder="1" applyAlignment="1">
      <alignment horizontal="center" wrapText="1"/>
    </xf>
    <xf numFmtId="167" fontId="54" fillId="0" borderId="16" xfId="1" applyNumberFormat="1" applyFont="1" applyFill="1" applyBorder="1" applyAlignment="1"/>
    <xf numFmtId="43" fontId="54" fillId="0" borderId="16" xfId="1" applyFont="1" applyFill="1" applyBorder="1" applyAlignment="1">
      <alignment vertical="center" wrapText="1"/>
    </xf>
    <xf numFmtId="0" fontId="54" fillId="0" borderId="16" xfId="0" applyFont="1" applyBorder="1" applyAlignment="1">
      <alignment horizontal="center" vertical="center" wrapText="1"/>
    </xf>
    <xf numFmtId="167" fontId="54" fillId="8" borderId="16" xfId="1" applyNumberFormat="1" applyFont="1" applyFill="1" applyBorder="1" applyAlignment="1">
      <alignment horizontal="center" vertical="center" wrapText="1"/>
    </xf>
    <xf numFmtId="167" fontId="54" fillId="0" borderId="16" xfId="1" applyNumberFormat="1" applyFont="1" applyFill="1" applyBorder="1" applyAlignment="1">
      <alignment vertical="center"/>
    </xf>
    <xf numFmtId="1" fontId="54" fillId="0" borderId="7" xfId="0" applyNumberFormat="1" applyFont="1" applyBorder="1" applyAlignment="1">
      <alignment horizontal="right"/>
    </xf>
    <xf numFmtId="1" fontId="55" fillId="0" borderId="7" xfId="0" applyNumberFormat="1" applyFont="1" applyBorder="1" applyAlignment="1">
      <alignment horizontal="right"/>
    </xf>
    <xf numFmtId="1" fontId="55" fillId="0" borderId="7" xfId="0" applyNumberFormat="1" applyFont="1" applyBorder="1" applyAlignment="1">
      <alignment horizontal="center"/>
    </xf>
    <xf numFmtId="187" fontId="55" fillId="0" borderId="7" xfId="8" applyNumberFormat="1" applyFont="1" applyFill="1" applyBorder="1" applyAlignment="1"/>
    <xf numFmtId="0" fontId="52" fillId="0" borderId="7" xfId="0" applyFont="1" applyBorder="1"/>
    <xf numFmtId="0" fontId="54" fillId="0" borderId="7" xfId="0" applyFont="1" applyBorder="1" applyAlignment="1">
      <alignment horizontal="center" vertical="center" wrapText="1"/>
    </xf>
    <xf numFmtId="0" fontId="54" fillId="0" borderId="7" xfId="0" applyFont="1" applyBorder="1" applyAlignment="1">
      <alignment horizontal="center" vertical="center"/>
    </xf>
    <xf numFmtId="187" fontId="52" fillId="0" borderId="7" xfId="1" applyNumberFormat="1" applyFont="1" applyFill="1" applyBorder="1" applyAlignment="1"/>
    <xf numFmtId="187" fontId="55" fillId="0" borderId="24" xfId="8" applyNumberFormat="1" applyFont="1" applyFill="1" applyBorder="1" applyAlignment="1"/>
    <xf numFmtId="187" fontId="45" fillId="0" borderId="7" xfId="1" applyNumberFormat="1" applyFont="1" applyFill="1" applyBorder="1" applyAlignment="1"/>
    <xf numFmtId="187" fontId="54" fillId="0" borderId="24" xfId="1" applyNumberFormat="1" applyFont="1" applyFill="1" applyBorder="1" applyAlignment="1"/>
    <xf numFmtId="187" fontId="42" fillId="0" borderId="7" xfId="8" applyNumberFormat="1" applyFont="1" applyFill="1" applyBorder="1" applyAlignment="1"/>
    <xf numFmtId="0" fontId="54" fillId="0" borderId="7" xfId="0" applyFont="1" applyBorder="1" applyAlignment="1">
      <alignment horizontal="left" vertical="center" wrapText="1"/>
    </xf>
    <xf numFmtId="0" fontId="54" fillId="0" borderId="7" xfId="0" applyFont="1" applyBorder="1" applyAlignment="1">
      <alignment vertical="center" wrapText="1"/>
    </xf>
    <xf numFmtId="0" fontId="54" fillId="0" borderId="7" xfId="0" applyFont="1" applyBorder="1" applyAlignment="1">
      <alignment horizontal="center"/>
    </xf>
    <xf numFmtId="0" fontId="44" fillId="0" borderId="0" xfId="0" applyFont="1" applyAlignment="1">
      <alignment vertical="center"/>
    </xf>
    <xf numFmtId="0" fontId="44" fillId="0" borderId="0" xfId="0" applyFont="1" applyAlignment="1">
      <alignment horizontal="left" vertical="center"/>
    </xf>
    <xf numFmtId="0" fontId="42" fillId="9" borderId="25" xfId="2" applyFont="1" applyFill="1" applyBorder="1" applyAlignment="1">
      <alignment horizontal="center" vertical="center" wrapText="1"/>
    </xf>
    <xf numFmtId="0" fontId="42" fillId="9" borderId="26" xfId="2" applyFont="1" applyFill="1" applyBorder="1" applyAlignment="1">
      <alignment horizontal="center" vertical="center" wrapText="1"/>
    </xf>
    <xf numFmtId="0" fontId="42" fillId="9" borderId="27" xfId="2" applyFont="1" applyFill="1" applyBorder="1" applyAlignment="1">
      <alignment horizontal="center" vertical="center" wrapText="1"/>
    </xf>
    <xf numFmtId="0" fontId="16" fillId="0" borderId="17" xfId="0" applyFont="1" applyBorder="1" applyAlignment="1">
      <alignment horizontal="center" vertical="center" wrapText="1"/>
    </xf>
    <xf numFmtId="1" fontId="16" fillId="0" borderId="17" xfId="0" applyNumberFormat="1" applyFont="1" applyBorder="1" applyAlignment="1">
      <alignment horizontal="center" vertical="center" wrapText="1"/>
    </xf>
    <xf numFmtId="168" fontId="16" fillId="0" borderId="17" xfId="0" applyNumberFormat="1" applyFont="1" applyBorder="1" applyAlignment="1">
      <alignment vertical="center" wrapText="1"/>
    </xf>
    <xf numFmtId="168" fontId="16" fillId="0" borderId="17" xfId="0" applyNumberFormat="1" applyFont="1" applyBorder="1" applyAlignment="1">
      <alignment horizontal="center" vertical="center"/>
    </xf>
    <xf numFmtId="0" fontId="16" fillId="0" borderId="0" xfId="0" applyFont="1"/>
    <xf numFmtId="0" fontId="44" fillId="0" borderId="0" xfId="0" applyFont="1" applyAlignment="1">
      <alignment horizontal="center" vertical="center"/>
    </xf>
    <xf numFmtId="0" fontId="44" fillId="0" borderId="17" xfId="0" applyFont="1" applyBorder="1" applyAlignment="1">
      <alignment horizontal="center" vertical="center"/>
    </xf>
    <xf numFmtId="0" fontId="44" fillId="0" borderId="7" xfId="0" applyFont="1" applyBorder="1" applyAlignment="1">
      <alignment vertical="center"/>
    </xf>
    <xf numFmtId="0" fontId="44" fillId="0" borderId="7" xfId="0" applyFont="1" applyBorder="1" applyAlignment="1">
      <alignment horizontal="left" vertical="center"/>
    </xf>
    <xf numFmtId="0" fontId="44" fillId="0" borderId="23" xfId="0" applyFont="1" applyBorder="1" applyAlignment="1">
      <alignment vertical="center"/>
    </xf>
    <xf numFmtId="0" fontId="44" fillId="0" borderId="23" xfId="0" applyFont="1" applyBorder="1" applyAlignment="1">
      <alignment horizontal="left" vertical="center"/>
    </xf>
    <xf numFmtId="0" fontId="44" fillId="0" borderId="7" xfId="0" applyFont="1" applyBorder="1" applyAlignment="1">
      <alignment horizontal="center" vertical="center"/>
    </xf>
    <xf numFmtId="0" fontId="32" fillId="0" borderId="0" xfId="0" applyFont="1" applyAlignment="1">
      <alignment horizontal="left" vertical="center" wrapText="1"/>
    </xf>
    <xf numFmtId="0" fontId="60" fillId="0" borderId="17" xfId="9" applyFont="1" applyBorder="1" applyAlignment="1">
      <alignment horizontal="center" vertical="center" wrapText="1"/>
    </xf>
    <xf numFmtId="167" fontId="60" fillId="0" borderId="17" xfId="5" applyNumberFormat="1" applyFont="1" applyBorder="1" applyAlignment="1">
      <alignment horizontal="center" vertical="center" wrapText="1"/>
    </xf>
    <xf numFmtId="0" fontId="60" fillId="0" borderId="17" xfId="9" applyFont="1" applyBorder="1" applyAlignment="1">
      <alignment horizontal="center" vertical="center"/>
    </xf>
    <xf numFmtId="0" fontId="56" fillId="14" borderId="17" xfId="11" applyFont="1" applyFill="1" applyBorder="1" applyAlignment="1">
      <alignment horizontal="left" vertical="center" wrapText="1"/>
    </xf>
    <xf numFmtId="1" fontId="56" fillId="0" borderId="17" xfId="11" applyNumberFormat="1" applyFont="1" applyBorder="1" applyAlignment="1">
      <alignment horizontal="center" vertical="center" shrinkToFit="1"/>
    </xf>
    <xf numFmtId="1" fontId="60" fillId="0" borderId="17" xfId="11" applyNumberFormat="1" applyFont="1" applyBorder="1" applyAlignment="1">
      <alignment horizontal="center" vertical="center" shrinkToFit="1"/>
    </xf>
    <xf numFmtId="1" fontId="56" fillId="0" borderId="17" xfId="11" applyNumberFormat="1" applyFont="1" applyBorder="1" applyAlignment="1">
      <alignment horizontal="right" vertical="center" shrinkToFit="1"/>
    </xf>
    <xf numFmtId="167" fontId="56" fillId="0" borderId="17" xfId="1" applyNumberFormat="1" applyFont="1" applyFill="1" applyBorder="1" applyAlignment="1">
      <alignment horizontal="right" vertical="center" shrinkToFit="1"/>
    </xf>
    <xf numFmtId="0" fontId="56" fillId="14" borderId="17" xfId="9" applyFont="1" applyFill="1" applyBorder="1" applyAlignment="1">
      <alignment horizontal="left" vertical="center" wrapText="1"/>
    </xf>
    <xf numFmtId="0" fontId="56" fillId="0" borderId="17" xfId="9" applyFont="1" applyBorder="1" applyAlignment="1">
      <alignment horizontal="center" vertical="center" wrapText="1"/>
    </xf>
    <xf numFmtId="167" fontId="56" fillId="0" borderId="17" xfId="1" applyNumberFormat="1" applyFont="1" applyFill="1" applyBorder="1" applyAlignment="1">
      <alignment horizontal="right" vertical="center" wrapText="1"/>
    </xf>
    <xf numFmtId="0" fontId="56" fillId="14" borderId="17" xfId="9" applyFont="1" applyFill="1" applyBorder="1" applyAlignment="1">
      <alignment vertical="center" wrapText="1"/>
    </xf>
    <xf numFmtId="167" fontId="56" fillId="0" borderId="17" xfId="9" applyNumberFormat="1" applyFont="1" applyBorder="1" applyAlignment="1">
      <alignment horizontal="center" vertical="center"/>
    </xf>
    <xf numFmtId="0" fontId="60" fillId="0" borderId="17" xfId="12" applyFont="1" applyBorder="1" applyAlignment="1">
      <alignment horizontal="center" vertical="center"/>
    </xf>
    <xf numFmtId="167" fontId="56" fillId="0" borderId="17" xfId="1" applyNumberFormat="1" applyFont="1" applyFill="1" applyBorder="1" applyAlignment="1">
      <alignment horizontal="right" vertical="center"/>
    </xf>
    <xf numFmtId="0" fontId="56" fillId="14" borderId="17" xfId="0" applyFont="1" applyFill="1" applyBorder="1" applyAlignment="1">
      <alignment horizontal="left" vertical="center" wrapText="1"/>
    </xf>
    <xf numFmtId="1" fontId="60" fillId="0" borderId="17" xfId="0" applyNumberFormat="1" applyFont="1" applyBorder="1" applyAlignment="1">
      <alignment horizontal="center" vertical="center" wrapText="1"/>
    </xf>
    <xf numFmtId="3" fontId="56" fillId="0" borderId="17" xfId="0" applyNumberFormat="1" applyFont="1" applyBorder="1" applyAlignment="1">
      <alignment horizontal="right" vertical="center" wrapText="1"/>
    </xf>
    <xf numFmtId="0" fontId="56" fillId="0" borderId="17" xfId="0" applyFont="1" applyBorder="1" applyAlignment="1">
      <alignment horizontal="center" vertical="center" wrapText="1"/>
    </xf>
    <xf numFmtId="1" fontId="56" fillId="0" borderId="17" xfId="0" applyNumberFormat="1" applyFont="1" applyBorder="1" applyAlignment="1">
      <alignment horizontal="right" vertical="center" wrapText="1"/>
    </xf>
    <xf numFmtId="0" fontId="32" fillId="0" borderId="0" xfId="0" applyFont="1"/>
    <xf numFmtId="0" fontId="32" fillId="0" borderId="17" xfId="0" applyFont="1" applyBorder="1" applyAlignment="1">
      <alignment horizontal="center" vertical="center"/>
    </xf>
    <xf numFmtId="0" fontId="32" fillId="0" borderId="17" xfId="0" applyFont="1" applyBorder="1" applyAlignment="1">
      <alignment horizontal="center" vertical="center" wrapText="1"/>
    </xf>
    <xf numFmtId="0" fontId="32" fillId="0" borderId="16" xfId="0" applyFont="1" applyBorder="1" applyAlignment="1">
      <alignment horizontal="center"/>
    </xf>
    <xf numFmtId="0" fontId="32" fillId="0" borderId="20" xfId="0" applyFont="1" applyBorder="1" applyAlignment="1">
      <alignment horizontal="center"/>
    </xf>
    <xf numFmtId="187" fontId="32" fillId="0" borderId="16" xfId="8" applyNumberFormat="1" applyFont="1" applyBorder="1"/>
    <xf numFmtId="187" fontId="32" fillId="0" borderId="21" xfId="8" applyNumberFormat="1" applyFont="1" applyBorder="1"/>
    <xf numFmtId="0" fontId="32" fillId="0" borderId="20" xfId="0" applyFont="1" applyBorder="1" applyAlignment="1">
      <alignment horizontal="center" vertical="center"/>
    </xf>
    <xf numFmtId="0" fontId="32" fillId="0" borderId="0" xfId="0" applyFont="1" applyAlignment="1">
      <alignment vertical="center" wrapText="1"/>
    </xf>
    <xf numFmtId="1" fontId="32" fillId="0" borderId="19" xfId="0" applyNumberFormat="1" applyFont="1" applyBorder="1" applyAlignment="1">
      <alignment horizontal="center"/>
    </xf>
    <xf numFmtId="1" fontId="32" fillId="0" borderId="20" xfId="0" applyNumberFormat="1" applyFont="1" applyBorder="1" applyAlignment="1">
      <alignment horizontal="center"/>
    </xf>
    <xf numFmtId="187" fontId="32" fillId="0" borderId="19" xfId="8" applyNumberFormat="1" applyFont="1" applyBorder="1" applyAlignment="1">
      <alignment horizontal="right"/>
    </xf>
    <xf numFmtId="1" fontId="32" fillId="0" borderId="0" xfId="0" applyNumberFormat="1" applyFont="1" applyAlignment="1">
      <alignment wrapText="1"/>
    </xf>
    <xf numFmtId="187" fontId="32" fillId="0" borderId="19" xfId="8" applyNumberFormat="1" applyFont="1" applyBorder="1" applyAlignment="1"/>
    <xf numFmtId="187" fontId="32" fillId="0" borderId="21" xfId="8" applyNumberFormat="1" applyFont="1" applyBorder="1" applyAlignment="1"/>
    <xf numFmtId="1" fontId="32" fillId="0" borderId="0" xfId="0" applyNumberFormat="1" applyFont="1"/>
    <xf numFmtId="1" fontId="32" fillId="0" borderId="22" xfId="0" applyNumberFormat="1" applyFont="1" applyBorder="1" applyAlignment="1">
      <alignment horizontal="center"/>
    </xf>
    <xf numFmtId="1" fontId="33" fillId="0" borderId="23" xfId="0" applyNumberFormat="1" applyFont="1" applyBorder="1" applyAlignment="1">
      <alignment horizontal="right"/>
    </xf>
    <xf numFmtId="1" fontId="32" fillId="0" borderId="18" xfId="0" applyNumberFormat="1" applyFont="1" applyBorder="1" applyAlignment="1">
      <alignment horizontal="center"/>
    </xf>
    <xf numFmtId="187" fontId="32" fillId="0" borderId="18" xfId="8" applyNumberFormat="1" applyFont="1" applyBorder="1" applyAlignment="1"/>
    <xf numFmtId="187" fontId="32" fillId="0" borderId="24" xfId="8" applyNumberFormat="1" applyFont="1" applyBorder="1" applyAlignment="1"/>
    <xf numFmtId="0" fontId="32" fillId="0" borderId="0" xfId="0" applyFont="1" applyAlignment="1">
      <alignment horizontal="right" vertical="center" wrapText="1"/>
    </xf>
    <xf numFmtId="1" fontId="33" fillId="0" borderId="20" xfId="0" applyNumberFormat="1" applyFont="1" applyBorder="1" applyAlignment="1">
      <alignment horizontal="center"/>
    </xf>
    <xf numFmtId="0" fontId="32" fillId="0" borderId="17" xfId="0" applyFont="1" applyBorder="1" applyAlignment="1">
      <alignment horizontal="center"/>
    </xf>
    <xf numFmtId="0" fontId="32" fillId="0" borderId="17" xfId="0" applyFont="1" applyBorder="1" applyAlignment="1">
      <alignment horizontal="center" wrapText="1"/>
    </xf>
    <xf numFmtId="0" fontId="61" fillId="0" borderId="0" xfId="0" applyFont="1" applyAlignment="1">
      <alignment vertical="center" wrapText="1"/>
    </xf>
    <xf numFmtId="1" fontId="32" fillId="0" borderId="20" xfId="0" quotePrefix="1" applyNumberFormat="1" applyFont="1" applyBorder="1" applyAlignment="1">
      <alignment horizontal="center"/>
    </xf>
    <xf numFmtId="0" fontId="32" fillId="0" borderId="0" xfId="0" applyFont="1" applyAlignment="1">
      <alignment horizontal="center" vertical="center"/>
    </xf>
    <xf numFmtId="0" fontId="32" fillId="0" borderId="0" xfId="0" applyFont="1" applyAlignment="1">
      <alignment horizontal="center"/>
    </xf>
    <xf numFmtId="1" fontId="32" fillId="0" borderId="7" xfId="0" applyNumberFormat="1" applyFont="1" applyBorder="1" applyAlignment="1">
      <alignment horizontal="center"/>
    </xf>
    <xf numFmtId="1" fontId="33" fillId="0" borderId="7" xfId="0" applyNumberFormat="1" applyFont="1" applyBorder="1" applyAlignment="1">
      <alignment horizontal="right"/>
    </xf>
    <xf numFmtId="187" fontId="32" fillId="0" borderId="7" xfId="8" applyNumberFormat="1" applyFont="1" applyBorder="1" applyAlignment="1"/>
    <xf numFmtId="0" fontId="34" fillId="0" borderId="0" xfId="0" applyFont="1" applyAlignment="1">
      <alignment horizontal="center" vertical="center"/>
    </xf>
    <xf numFmtId="187" fontId="56" fillId="0" borderId="17" xfId="1" applyNumberFormat="1" applyFont="1" applyBorder="1" applyAlignment="1">
      <alignment horizontal="right" vertical="center" wrapText="1"/>
    </xf>
    <xf numFmtId="0" fontId="56" fillId="0" borderId="17" xfId="12" applyFont="1" applyBorder="1" applyAlignment="1">
      <alignment horizontal="center" vertical="center"/>
    </xf>
    <xf numFmtId="1" fontId="56" fillId="0" borderId="17" xfId="0" applyNumberFormat="1" applyFont="1" applyBorder="1" applyAlignment="1">
      <alignment horizontal="center" vertical="center" wrapText="1"/>
    </xf>
    <xf numFmtId="0" fontId="60" fillId="0" borderId="7" xfId="0" applyFont="1" applyBorder="1" applyAlignment="1">
      <alignment horizontal="right" vertical="center"/>
    </xf>
    <xf numFmtId="167" fontId="60" fillId="0" borderId="7" xfId="0" applyNumberFormat="1" applyFont="1" applyBorder="1" applyAlignment="1">
      <alignment vertical="center"/>
    </xf>
    <xf numFmtId="167" fontId="60" fillId="0" borderId="7" xfId="0" applyNumberFormat="1" applyFont="1" applyBorder="1" applyAlignment="1">
      <alignment horizontal="right" vertical="center"/>
    </xf>
    <xf numFmtId="167" fontId="60" fillId="0" borderId="17" xfId="0" applyNumberFormat="1" applyFont="1" applyBorder="1" applyAlignment="1">
      <alignment vertical="center"/>
    </xf>
    <xf numFmtId="0" fontId="60" fillId="0" borderId="17" xfId="0" applyFont="1" applyBorder="1" applyAlignment="1">
      <alignment horizontal="right" vertical="center"/>
    </xf>
    <xf numFmtId="187" fontId="56" fillId="0" borderId="17" xfId="1" applyNumberFormat="1" applyFont="1" applyFill="1" applyBorder="1" applyAlignment="1">
      <alignment horizontal="right" vertical="center" shrinkToFit="1"/>
    </xf>
    <xf numFmtId="167" fontId="56" fillId="0" borderId="17" xfId="1" applyNumberFormat="1" applyFont="1" applyFill="1" applyBorder="1" applyAlignment="1">
      <alignment vertical="center"/>
    </xf>
    <xf numFmtId="167" fontId="56" fillId="0" borderId="17" xfId="0" applyNumberFormat="1" applyFont="1" applyBorder="1" applyAlignment="1">
      <alignment vertical="center"/>
    </xf>
    <xf numFmtId="167" fontId="56" fillId="0" borderId="17" xfId="0" applyNumberFormat="1" applyFont="1" applyBorder="1" applyAlignment="1">
      <alignment horizontal="right" vertical="center"/>
    </xf>
    <xf numFmtId="0" fontId="60" fillId="0" borderId="17" xfId="0" applyFont="1" applyBorder="1" applyAlignment="1">
      <alignment horizontal="center" vertical="center"/>
    </xf>
    <xf numFmtId="0" fontId="56" fillId="0" borderId="0" xfId="0" applyFont="1" applyAlignment="1">
      <alignment vertical="center"/>
    </xf>
    <xf numFmtId="0" fontId="44" fillId="0" borderId="17" xfId="0" applyFont="1" applyBorder="1" applyAlignment="1">
      <alignment vertical="center"/>
    </xf>
    <xf numFmtId="0" fontId="48" fillId="0" borderId="0" xfId="0" applyFont="1" applyAlignment="1">
      <alignment vertical="center"/>
    </xf>
    <xf numFmtId="0" fontId="48" fillId="0" borderId="0" xfId="0" applyFont="1" applyAlignment="1">
      <alignment horizontal="center" vertical="center"/>
    </xf>
    <xf numFmtId="0" fontId="65" fillId="0" borderId="17" xfId="0" applyFont="1" applyBorder="1" applyAlignment="1">
      <alignment horizontal="center" vertical="center" wrapText="1"/>
    </xf>
    <xf numFmtId="0" fontId="66" fillId="0" borderId="0" xfId="0" applyFont="1" applyAlignment="1">
      <alignment vertical="center"/>
    </xf>
    <xf numFmtId="0" fontId="66" fillId="0" borderId="0" xfId="0" applyFont="1" applyAlignment="1">
      <alignment horizontal="center" vertical="center" wrapText="1"/>
    </xf>
    <xf numFmtId="0" fontId="48" fillId="0" borderId="17" xfId="0" applyFont="1" applyBorder="1" applyAlignment="1">
      <alignment horizontal="center" vertical="center"/>
    </xf>
    <xf numFmtId="187" fontId="48" fillId="0" borderId="0" xfId="0" applyNumberFormat="1" applyFont="1" applyAlignment="1">
      <alignment vertical="center"/>
    </xf>
    <xf numFmtId="187" fontId="48" fillId="0" borderId="17" xfId="1" applyNumberFormat="1" applyFont="1" applyFill="1" applyBorder="1" applyAlignment="1">
      <alignment vertical="center"/>
    </xf>
    <xf numFmtId="187" fontId="44" fillId="0" borderId="17" xfId="0" applyNumberFormat="1" applyFont="1" applyBorder="1" applyAlignment="1">
      <alignment vertical="center"/>
    </xf>
    <xf numFmtId="0" fontId="48" fillId="0" borderId="7" xfId="0" applyFont="1" applyBorder="1" applyAlignment="1">
      <alignment vertical="center"/>
    </xf>
    <xf numFmtId="167" fontId="67" fillId="0" borderId="0" xfId="0" applyNumberFormat="1" applyFont="1" applyAlignment="1">
      <alignment vertical="center"/>
    </xf>
    <xf numFmtId="3" fontId="63" fillId="0" borderId="0" xfId="0" applyNumberFormat="1" applyFont="1" applyAlignment="1">
      <alignment vertical="center"/>
    </xf>
    <xf numFmtId="43" fontId="63" fillId="0" borderId="7" xfId="1" applyFont="1" applyFill="1" applyBorder="1" applyAlignment="1">
      <alignment vertical="center"/>
    </xf>
    <xf numFmtId="0" fontId="44" fillId="0" borderId="23" xfId="0" applyFont="1" applyBorder="1" applyAlignment="1">
      <alignment horizontal="center" vertical="center"/>
    </xf>
    <xf numFmtId="0" fontId="60" fillId="13" borderId="17" xfId="0" applyFont="1" applyFill="1" applyBorder="1" applyAlignment="1">
      <alignment vertical="center"/>
    </xf>
    <xf numFmtId="167" fontId="60" fillId="13" borderId="17" xfId="0" applyNumberFormat="1" applyFont="1" applyFill="1" applyBorder="1" applyAlignment="1">
      <alignment horizontal="right" vertical="center"/>
    </xf>
    <xf numFmtId="167" fontId="60" fillId="13" borderId="17" xfId="0" applyNumberFormat="1" applyFont="1" applyFill="1" applyBorder="1" applyAlignment="1">
      <alignment vertical="center"/>
    </xf>
    <xf numFmtId="167" fontId="63" fillId="13" borderId="17" xfId="0" applyNumberFormat="1" applyFont="1" applyFill="1" applyBorder="1" applyAlignment="1">
      <alignment vertical="center"/>
    </xf>
    <xf numFmtId="0" fontId="63" fillId="0" borderId="7" xfId="0" applyFont="1" applyBorder="1" applyAlignment="1">
      <alignment horizontal="right" vertical="center"/>
    </xf>
    <xf numFmtId="188" fontId="63" fillId="0" borderId="7" xfId="0" applyNumberFormat="1" applyFont="1" applyBorder="1" applyAlignment="1">
      <alignment vertical="center"/>
    </xf>
    <xf numFmtId="0" fontId="56" fillId="0" borderId="17" xfId="0" applyFont="1" applyBorder="1" applyAlignment="1">
      <alignment horizontal="center" vertical="center"/>
    </xf>
    <xf numFmtId="0" fontId="60" fillId="0" borderId="17" xfId="0" applyFont="1" applyBorder="1" applyAlignment="1">
      <alignment horizontal="center" vertical="center" wrapText="1"/>
    </xf>
    <xf numFmtId="0" fontId="62" fillId="0" borderId="17" xfId="0" applyFont="1" applyBorder="1" applyAlignment="1">
      <alignment horizontal="center" vertical="center" wrapText="1"/>
    </xf>
    <xf numFmtId="167" fontId="56" fillId="0" borderId="17" xfId="2" applyNumberFormat="1" applyFont="1" applyBorder="1" applyAlignment="1">
      <alignment horizontal="center" vertical="center"/>
    </xf>
    <xf numFmtId="187" fontId="56" fillId="0" borderId="17" xfId="1" applyNumberFormat="1" applyFont="1" applyBorder="1" applyAlignment="1">
      <alignment horizontal="center" vertical="center"/>
    </xf>
    <xf numFmtId="0" fontId="21" fillId="0" borderId="1" xfId="0" applyFont="1" applyBorder="1"/>
    <xf numFmtId="0" fontId="17" fillId="0" borderId="5" xfId="0" applyFont="1" applyBorder="1" applyAlignment="1">
      <alignment horizontal="center" vertical="center" wrapText="1"/>
    </xf>
    <xf numFmtId="165" fontId="22" fillId="0" borderId="5" xfId="0" applyNumberFormat="1" applyFont="1" applyBorder="1" applyAlignment="1">
      <alignment horizontal="center" vertical="center" wrapText="1"/>
    </xf>
    <xf numFmtId="0" fontId="14" fillId="0" borderId="10" xfId="0" applyFont="1" applyBorder="1" applyAlignment="1">
      <alignment horizontal="center" vertical="center"/>
    </xf>
    <xf numFmtId="0" fontId="14" fillId="0" borderId="1" xfId="0" applyFont="1" applyBorder="1"/>
    <xf numFmtId="0" fontId="17" fillId="0" borderId="28" xfId="0" applyFont="1" applyBorder="1" applyAlignment="1">
      <alignment horizontal="center" vertical="center" wrapText="1"/>
    </xf>
    <xf numFmtId="167" fontId="22" fillId="0" borderId="29" xfId="0" applyNumberFormat="1" applyFont="1" applyBorder="1" applyAlignment="1">
      <alignment horizontal="center" vertical="center" wrapText="1"/>
    </xf>
    <xf numFmtId="0" fontId="38" fillId="0" borderId="17" xfId="0" applyFont="1" applyBorder="1" applyAlignment="1">
      <alignment horizontal="center" vertical="center"/>
    </xf>
    <xf numFmtId="0" fontId="44" fillId="0" borderId="33" xfId="0" applyFont="1" applyBorder="1" applyAlignment="1">
      <alignment horizontal="left" vertical="center"/>
    </xf>
    <xf numFmtId="0" fontId="48" fillId="0" borderId="33" xfId="0" applyFont="1" applyBorder="1" applyAlignment="1">
      <alignment horizontal="left" vertical="center"/>
    </xf>
    <xf numFmtId="0" fontId="44" fillId="0" borderId="33" xfId="0" applyFont="1" applyBorder="1" applyAlignment="1">
      <alignment horizontal="center" vertical="center"/>
    </xf>
    <xf numFmtId="0" fontId="48" fillId="0" borderId="17" xfId="0" applyFont="1" applyBorder="1" applyAlignment="1">
      <alignment vertical="center"/>
    </xf>
    <xf numFmtId="0" fontId="34" fillId="0" borderId="17" xfId="0" applyFont="1" applyBorder="1" applyAlignment="1">
      <alignment horizontal="center" vertical="center" wrapText="1"/>
    </xf>
    <xf numFmtId="187" fontId="34" fillId="0" borderId="0" xfId="0" applyNumberFormat="1" applyFont="1" applyAlignment="1">
      <alignment horizontal="center" vertical="center"/>
    </xf>
    <xf numFmtId="187" fontId="49" fillId="0" borderId="0" xfId="0" applyNumberFormat="1" applyFont="1" applyAlignment="1">
      <alignment horizontal="center" vertical="center"/>
    </xf>
    <xf numFmtId="0" fontId="32" fillId="0" borderId="0" xfId="0" applyFont="1" applyAlignment="1">
      <alignment vertical="center"/>
    </xf>
    <xf numFmtId="0" fontId="49" fillId="0" borderId="17" xfId="0" applyFont="1" applyBorder="1" applyAlignment="1">
      <alignment horizontal="center"/>
    </xf>
    <xf numFmtId="43" fontId="49" fillId="0" borderId="17" xfId="1" applyFont="1" applyBorder="1" applyAlignment="1">
      <alignment wrapText="1"/>
    </xf>
    <xf numFmtId="0" fontId="70" fillId="0" borderId="17" xfId="0" applyFont="1" applyBorder="1" applyAlignment="1">
      <alignment horizontal="left" vertical="center" wrapText="1"/>
    </xf>
    <xf numFmtId="187" fontId="66" fillId="0" borderId="17" xfId="1" applyNumberFormat="1" applyFont="1" applyFill="1" applyBorder="1" applyAlignment="1">
      <alignment vertical="center"/>
    </xf>
    <xf numFmtId="187" fontId="66" fillId="0" borderId="17" xfId="0" applyNumberFormat="1" applyFont="1" applyBorder="1" applyAlignment="1">
      <alignment vertical="center"/>
    </xf>
    <xf numFmtId="0" fontId="65" fillId="0" borderId="17" xfId="0" applyFont="1" applyBorder="1" applyAlignment="1">
      <alignment horizontal="center" vertical="center"/>
    </xf>
    <xf numFmtId="187" fontId="66" fillId="0" borderId="17" xfId="1" applyNumberFormat="1" applyFont="1" applyFill="1" applyBorder="1" applyAlignment="1">
      <alignment horizontal="center" vertical="center"/>
    </xf>
    <xf numFmtId="3" fontId="63" fillId="0" borderId="17" xfId="0" applyNumberFormat="1" applyFont="1" applyBorder="1" applyAlignment="1">
      <alignment vertical="center"/>
    </xf>
    <xf numFmtId="3" fontId="67" fillId="0" borderId="17" xfId="0" applyNumberFormat="1" applyFont="1" applyBorder="1" applyAlignment="1">
      <alignment vertical="center"/>
    </xf>
    <xf numFmtId="0" fontId="66" fillId="0" borderId="17" xfId="0" applyFont="1" applyBorder="1" applyAlignment="1">
      <alignment vertical="center"/>
    </xf>
    <xf numFmtId="0" fontId="60" fillId="4" borderId="17" xfId="9" applyFont="1" applyFill="1" applyBorder="1" applyAlignment="1">
      <alignment horizontal="center" vertical="center" wrapText="1"/>
    </xf>
    <xf numFmtId="167" fontId="60" fillId="4" borderId="17" xfId="5" applyNumberFormat="1" applyFont="1" applyFill="1" applyBorder="1" applyAlignment="1">
      <alignment horizontal="center" vertical="center" wrapText="1"/>
    </xf>
    <xf numFmtId="167" fontId="63" fillId="0" borderId="17" xfId="0" applyNumberFormat="1" applyFont="1" applyBorder="1" applyAlignment="1">
      <alignment vertical="center"/>
    </xf>
    <xf numFmtId="188" fontId="68" fillId="0" borderId="17" xfId="0" applyNumberFormat="1" applyFont="1" applyBorder="1" applyAlignment="1">
      <alignment vertical="center"/>
    </xf>
    <xf numFmtId="0" fontId="62" fillId="0" borderId="17" xfId="0" applyFont="1" applyBorder="1" applyAlignment="1">
      <alignment horizontal="center" vertical="center"/>
    </xf>
    <xf numFmtId="0" fontId="44" fillId="0" borderId="17" xfId="0" applyFont="1" applyBorder="1" applyAlignment="1">
      <alignment horizontal="center" vertical="center" wrapText="1"/>
    </xf>
    <xf numFmtId="0" fontId="71" fillId="19" borderId="17" xfId="0" applyFont="1" applyFill="1" applyBorder="1" applyAlignment="1">
      <alignment horizontal="center" vertical="center"/>
    </xf>
    <xf numFmtId="0" fontId="31" fillId="18" borderId="17" xfId="0" applyFont="1" applyFill="1" applyBorder="1" applyAlignment="1">
      <alignment horizontal="center" vertical="center"/>
    </xf>
    <xf numFmtId="0" fontId="31" fillId="18" borderId="17" xfId="0" applyFont="1" applyFill="1" applyBorder="1" applyAlignment="1">
      <alignment horizontal="right" vertical="center"/>
    </xf>
    <xf numFmtId="0" fontId="0" fillId="0" borderId="17" xfId="0" applyBorder="1" applyAlignment="1">
      <alignment horizontal="center" vertical="center"/>
    </xf>
    <xf numFmtId="0" fontId="31" fillId="20" borderId="17" xfId="0" applyFont="1" applyFill="1" applyBorder="1" applyAlignment="1">
      <alignment horizontal="center" vertical="center"/>
    </xf>
    <xf numFmtId="0" fontId="31" fillId="20" borderId="17" xfId="0" applyFont="1" applyFill="1" applyBorder="1" applyAlignment="1">
      <alignment horizontal="right" vertical="center"/>
    </xf>
    <xf numFmtId="0" fontId="31" fillId="21" borderId="17" xfId="0" applyFont="1" applyFill="1" applyBorder="1" applyAlignment="1">
      <alignment horizontal="center" vertical="center"/>
    </xf>
    <xf numFmtId="0" fontId="31" fillId="21" borderId="17" xfId="0" applyFont="1" applyFill="1" applyBorder="1" applyAlignment="1">
      <alignment horizontal="right" vertical="center"/>
    </xf>
    <xf numFmtId="0" fontId="56" fillId="0" borderId="35" xfId="0" applyFont="1" applyBorder="1" applyAlignment="1">
      <alignment horizontal="center" vertical="center" wrapText="1"/>
    </xf>
    <xf numFmtId="0" fontId="67" fillId="0" borderId="0" xfId="0" applyFont="1" applyAlignment="1">
      <alignment vertical="center"/>
    </xf>
    <xf numFmtId="0" fontId="66" fillId="0" borderId="7" xfId="0" applyFont="1" applyBorder="1" applyAlignment="1">
      <alignment vertical="center"/>
    </xf>
    <xf numFmtId="0" fontId="66" fillId="0" borderId="20" xfId="0" applyFont="1" applyBorder="1" applyAlignment="1">
      <alignment vertical="center"/>
    </xf>
    <xf numFmtId="2" fontId="72" fillId="9" borderId="17" xfId="0" applyNumberFormat="1" applyFont="1" applyFill="1" applyBorder="1" applyAlignment="1">
      <alignment vertical="center"/>
    </xf>
    <xf numFmtId="0" fontId="65" fillId="22" borderId="17" xfId="0" applyFont="1" applyFill="1" applyBorder="1" applyAlignment="1">
      <alignment horizontal="left" vertical="center"/>
    </xf>
    <xf numFmtId="0" fontId="73" fillId="0" borderId="33" xfId="0" applyFont="1" applyBorder="1" applyAlignment="1">
      <alignment horizontal="left" vertical="center"/>
    </xf>
    <xf numFmtId="0" fontId="73" fillId="0" borderId="17" xfId="0" applyFont="1" applyBorder="1" applyAlignment="1">
      <alignment horizontal="center" vertical="center"/>
    </xf>
    <xf numFmtId="0" fontId="65" fillId="9" borderId="17" xfId="0" applyFont="1" applyFill="1" applyBorder="1" applyAlignment="1">
      <alignment horizontal="left" vertical="center"/>
    </xf>
    <xf numFmtId="3" fontId="44" fillId="0" borderId="7" xfId="0" applyNumberFormat="1" applyFont="1" applyBorder="1" applyAlignment="1">
      <alignment horizontal="center" vertical="center"/>
    </xf>
    <xf numFmtId="0" fontId="31" fillId="0" borderId="0" xfId="0" applyFont="1" applyAlignment="1">
      <alignment horizontal="center" vertical="center"/>
    </xf>
    <xf numFmtId="0" fontId="31" fillId="0" borderId="0" xfId="0" applyFont="1"/>
    <xf numFmtId="0" fontId="74" fillId="0" borderId="17" xfId="0" applyFont="1" applyBorder="1" applyAlignment="1">
      <alignment horizontal="center" vertical="center"/>
    </xf>
    <xf numFmtId="0" fontId="74" fillId="0" borderId="17" xfId="0" applyFont="1" applyBorder="1" applyAlignment="1">
      <alignment horizontal="left" vertical="center" wrapText="1"/>
    </xf>
    <xf numFmtId="167" fontId="44" fillId="0" borderId="0" xfId="0" applyNumberFormat="1" applyFont="1" applyAlignment="1">
      <alignment vertical="center"/>
    </xf>
    <xf numFmtId="166" fontId="44" fillId="0" borderId="0" xfId="0" applyNumberFormat="1" applyFont="1" applyAlignment="1">
      <alignment vertical="center"/>
    </xf>
    <xf numFmtId="189" fontId="44" fillId="0" borderId="0" xfId="0" applyNumberFormat="1" applyFont="1" applyAlignment="1">
      <alignment vertical="center"/>
    </xf>
    <xf numFmtId="0" fontId="75" fillId="9" borderId="17" xfId="0" applyFont="1" applyFill="1" applyBorder="1" applyAlignment="1">
      <alignment horizontal="center" vertical="center"/>
    </xf>
    <xf numFmtId="2" fontId="75" fillId="9" borderId="17" xfId="0" applyNumberFormat="1" applyFont="1" applyFill="1" applyBorder="1" applyAlignment="1">
      <alignment horizontal="center" vertical="center"/>
    </xf>
    <xf numFmtId="0" fontId="75" fillId="0" borderId="0" xfId="0" applyFont="1"/>
    <xf numFmtId="2" fontId="76" fillId="9" borderId="17" xfId="0" applyNumberFormat="1" applyFont="1" applyFill="1" applyBorder="1" applyAlignment="1">
      <alignment horizontal="center" vertical="center"/>
    </xf>
    <xf numFmtId="0" fontId="75" fillId="0" borderId="17" xfId="0" applyFont="1" applyBorder="1" applyAlignment="1">
      <alignment horizontal="center" vertical="center"/>
    </xf>
    <xf numFmtId="2" fontId="75" fillId="0" borderId="17" xfId="0" applyNumberFormat="1" applyFont="1" applyBorder="1" applyAlignment="1">
      <alignment horizontal="center" vertical="center"/>
    </xf>
    <xf numFmtId="0" fontId="74" fillId="9" borderId="17" xfId="0" applyFont="1" applyFill="1" applyBorder="1" applyAlignment="1">
      <alignment horizontal="center" vertical="center"/>
    </xf>
    <xf numFmtId="0" fontId="74" fillId="9" borderId="17" xfId="0" applyFont="1" applyFill="1" applyBorder="1" applyAlignment="1">
      <alignment horizontal="left" vertical="center" wrapText="1"/>
    </xf>
    <xf numFmtId="0" fontId="76" fillId="9" borderId="17" xfId="0" applyFont="1" applyFill="1" applyBorder="1" applyAlignment="1">
      <alignment horizontal="center" vertical="center"/>
    </xf>
    <xf numFmtId="0" fontId="74" fillId="9" borderId="18" xfId="0" applyFont="1" applyFill="1" applyBorder="1" applyAlignment="1">
      <alignment horizontal="center" vertical="center"/>
    </xf>
    <xf numFmtId="0" fontId="74" fillId="9" borderId="18" xfId="0" applyFont="1" applyFill="1" applyBorder="1" applyAlignment="1">
      <alignment horizontal="center" vertical="center" wrapText="1"/>
    </xf>
    <xf numFmtId="0" fontId="74" fillId="0" borderId="7" xfId="0" applyFont="1" applyBorder="1" applyAlignment="1">
      <alignment horizontal="center" vertical="center" wrapText="1"/>
    </xf>
    <xf numFmtId="0" fontId="78" fillId="0" borderId="17" xfId="0" applyFont="1" applyBorder="1" applyAlignment="1">
      <alignment vertical="center"/>
    </xf>
    <xf numFmtId="2" fontId="77" fillId="0" borderId="17" xfId="0" applyNumberFormat="1" applyFont="1" applyBorder="1" applyAlignment="1">
      <alignment horizontal="center" vertical="center"/>
    </xf>
    <xf numFmtId="0" fontId="77" fillId="0" borderId="0" xfId="0" applyFont="1"/>
    <xf numFmtId="2" fontId="76" fillId="0" borderId="17" xfId="0" applyNumberFormat="1" applyFont="1" applyBorder="1" applyAlignment="1">
      <alignment horizontal="center" vertical="center"/>
    </xf>
    <xf numFmtId="0" fontId="76" fillId="0" borderId="0" xfId="0" applyFont="1"/>
    <xf numFmtId="0" fontId="80" fillId="24" borderId="17" xfId="0" applyFont="1" applyFill="1" applyBorder="1" applyAlignment="1">
      <alignment vertical="center"/>
    </xf>
    <xf numFmtId="187" fontId="60" fillId="0" borderId="17" xfId="1" applyNumberFormat="1" applyFont="1" applyBorder="1" applyAlignment="1">
      <alignment horizontal="center" vertical="center" wrapText="1"/>
    </xf>
    <xf numFmtId="187" fontId="44" fillId="0" borderId="0" xfId="0" applyNumberFormat="1" applyFont="1" applyAlignment="1">
      <alignment vertical="center"/>
    </xf>
    <xf numFmtId="43" fontId="17" fillId="6" borderId="17" xfId="1" applyFont="1" applyFill="1" applyBorder="1" applyAlignment="1">
      <alignment horizontal="center" vertical="center"/>
    </xf>
    <xf numFmtId="2" fontId="44" fillId="0" borderId="0" xfId="0" applyNumberFormat="1" applyFont="1" applyAlignment="1">
      <alignment vertical="center"/>
    </xf>
    <xf numFmtId="0" fontId="38" fillId="14" borderId="17" xfId="0" applyFont="1" applyFill="1" applyBorder="1" applyAlignment="1">
      <alignment horizontal="left" vertical="center" wrapText="1"/>
    </xf>
    <xf numFmtId="0" fontId="38" fillId="14" borderId="17" xfId="0" applyFont="1" applyFill="1" applyBorder="1" applyAlignment="1">
      <alignment horizontal="center" vertical="center" wrapText="1"/>
    </xf>
    <xf numFmtId="1" fontId="38" fillId="14" borderId="17" xfId="0" applyNumberFormat="1" applyFont="1" applyFill="1" applyBorder="1" applyAlignment="1">
      <alignment horizontal="center" vertical="center" wrapText="1"/>
    </xf>
    <xf numFmtId="168" fontId="38" fillId="14" borderId="17" xfId="0" applyNumberFormat="1" applyFont="1" applyFill="1" applyBorder="1" applyAlignment="1">
      <alignment vertical="center" wrapText="1"/>
    </xf>
    <xf numFmtId="3" fontId="44" fillId="0" borderId="0" xfId="0" applyNumberFormat="1" applyFont="1" applyAlignment="1">
      <alignment vertical="center"/>
    </xf>
    <xf numFmtId="0" fontId="65" fillId="16" borderId="17" xfId="0" applyFont="1" applyFill="1" applyBorder="1" applyAlignment="1">
      <alignment horizontal="left" vertical="center"/>
    </xf>
    <xf numFmtId="4" fontId="67" fillId="0" borderId="17" xfId="0" applyNumberFormat="1" applyFont="1" applyBorder="1"/>
    <xf numFmtId="2" fontId="72" fillId="0" borderId="17" xfId="0" applyNumberFormat="1" applyFont="1" applyBorder="1" applyAlignment="1">
      <alignment vertical="center"/>
    </xf>
    <xf numFmtId="3" fontId="48" fillId="0" borderId="7" xfId="0" applyNumberFormat="1" applyFont="1" applyBorder="1" applyAlignment="1">
      <alignment vertical="center"/>
    </xf>
    <xf numFmtId="0" fontId="76" fillId="0" borderId="0" xfId="0" applyFont="1" applyAlignment="1">
      <alignment vertical="center"/>
    </xf>
    <xf numFmtId="187" fontId="77" fillId="0" borderId="17" xfId="1" applyNumberFormat="1" applyFont="1" applyBorder="1" applyAlignment="1">
      <alignment horizontal="center" vertical="center"/>
    </xf>
    <xf numFmtId="187" fontId="77" fillId="0" borderId="0" xfId="1" applyNumberFormat="1" applyFont="1"/>
    <xf numFmtId="0" fontId="65" fillId="26" borderId="17" xfId="0" applyFont="1" applyFill="1" applyBorder="1" applyAlignment="1">
      <alignment horizontal="left" vertical="center"/>
    </xf>
    <xf numFmtId="0" fontId="56" fillId="4" borderId="17" xfId="0" applyFont="1" applyFill="1" applyBorder="1" applyAlignment="1">
      <alignment horizontal="left" vertical="center" wrapText="1"/>
    </xf>
    <xf numFmtId="187" fontId="77" fillId="25" borderId="17" xfId="1" applyNumberFormat="1" applyFont="1" applyFill="1" applyBorder="1" applyAlignment="1">
      <alignment horizontal="center" vertical="center"/>
    </xf>
    <xf numFmtId="0" fontId="31" fillId="0" borderId="17" xfId="0" applyFont="1" applyBorder="1"/>
    <xf numFmtId="2" fontId="81" fillId="27" borderId="17" xfId="0" applyNumberFormat="1" applyFont="1" applyFill="1" applyBorder="1"/>
    <xf numFmtId="0" fontId="81" fillId="0" borderId="17" xfId="0" applyFont="1" applyBorder="1" applyAlignment="1">
      <alignment horizontal="center" vertical="center"/>
    </xf>
    <xf numFmtId="2" fontId="81" fillId="0" borderId="17" xfId="0" applyNumberFormat="1" applyFont="1" applyBorder="1" applyAlignment="1">
      <alignment horizontal="center" vertical="center"/>
    </xf>
    <xf numFmtId="187" fontId="79" fillId="0" borderId="17" xfId="1" applyNumberFormat="1" applyFont="1" applyBorder="1" applyAlignment="1">
      <alignment horizontal="center" vertical="center"/>
    </xf>
    <xf numFmtId="2" fontId="79" fillId="29" borderId="17" xfId="0" applyNumberFormat="1" applyFont="1" applyFill="1" applyBorder="1" applyAlignment="1">
      <alignment horizontal="center" vertical="center"/>
    </xf>
    <xf numFmtId="2" fontId="16" fillId="0" borderId="17" xfId="0" applyNumberFormat="1" applyFont="1" applyBorder="1" applyAlignment="1">
      <alignment horizontal="center" vertical="center" wrapText="1"/>
    </xf>
    <xf numFmtId="2" fontId="38" fillId="0" borderId="0" xfId="0" applyNumberFormat="1" applyFont="1"/>
    <xf numFmtId="168" fontId="17" fillId="9" borderId="17" xfId="0" applyNumberFormat="1" applyFont="1" applyFill="1" applyBorder="1" applyAlignment="1">
      <alignment horizontal="center" vertical="center"/>
    </xf>
    <xf numFmtId="187" fontId="34" fillId="0" borderId="17" xfId="0" applyNumberFormat="1" applyFont="1" applyBorder="1" applyAlignment="1">
      <alignment horizontal="center" vertical="center"/>
    </xf>
    <xf numFmtId="187" fontId="34" fillId="9" borderId="17" xfId="0" applyNumberFormat="1" applyFont="1" applyFill="1" applyBorder="1" applyAlignment="1">
      <alignment horizontal="center" vertical="center"/>
    </xf>
    <xf numFmtId="187" fontId="44" fillId="0" borderId="7" xfId="0" applyNumberFormat="1" applyFont="1" applyBorder="1" applyAlignment="1">
      <alignment vertical="center"/>
    </xf>
    <xf numFmtId="43" fontId="38" fillId="0" borderId="0" xfId="1" applyFont="1"/>
    <xf numFmtId="0" fontId="15" fillId="0" borderId="6" xfId="0" applyFont="1" applyBorder="1" applyAlignment="1">
      <alignment horizontal="center"/>
    </xf>
    <xf numFmtId="0" fontId="15" fillId="0" borderId="6" xfId="0" applyFont="1" applyBorder="1"/>
    <xf numFmtId="1" fontId="15" fillId="0" borderId="6" xfId="0" applyNumberFormat="1" applyFont="1" applyBorder="1" applyAlignment="1">
      <alignment horizontal="center"/>
    </xf>
    <xf numFmtId="1" fontId="15" fillId="0" borderId="6" xfId="0" applyNumberFormat="1" applyFont="1" applyBorder="1"/>
    <xf numFmtId="0" fontId="16" fillId="0" borderId="6" xfId="0" applyFont="1" applyBorder="1"/>
    <xf numFmtId="2" fontId="16" fillId="0" borderId="6" xfId="0" applyNumberFormat="1" applyFont="1" applyBorder="1"/>
    <xf numFmtId="165" fontId="15" fillId="0" borderId="6" xfId="0" applyNumberFormat="1" applyFont="1" applyBorder="1"/>
    <xf numFmtId="0" fontId="25" fillId="0" borderId="1" xfId="0" applyFont="1" applyBorder="1"/>
    <xf numFmtId="173" fontId="16" fillId="0" borderId="1" xfId="0" applyNumberFormat="1" applyFont="1" applyBorder="1"/>
    <xf numFmtId="174" fontId="16" fillId="0" borderId="1" xfId="0" applyNumberFormat="1" applyFont="1" applyBorder="1" applyAlignment="1">
      <alignment horizontal="center"/>
    </xf>
    <xf numFmtId="175" fontId="16" fillId="0" borderId="1" xfId="0" applyNumberFormat="1" applyFont="1" applyBorder="1"/>
    <xf numFmtId="177" fontId="16" fillId="0" borderId="1" xfId="0" applyNumberFormat="1" applyFont="1" applyBorder="1" applyAlignment="1">
      <alignment horizontal="center"/>
    </xf>
    <xf numFmtId="178" fontId="16" fillId="0" borderId="1" xfId="0" applyNumberFormat="1" applyFont="1" applyBorder="1"/>
    <xf numFmtId="0" fontId="16" fillId="0" borderId="1" xfId="0" quotePrefix="1" applyFont="1" applyBorder="1" applyAlignment="1">
      <alignment horizontal="left"/>
    </xf>
    <xf numFmtId="0" fontId="18" fillId="4" borderId="46" xfId="0" applyFont="1" applyFill="1" applyBorder="1" applyAlignment="1">
      <alignment horizontal="center" vertical="center"/>
    </xf>
    <xf numFmtId="0" fontId="18" fillId="4" borderId="45" xfId="0" applyFont="1" applyFill="1" applyBorder="1" applyAlignment="1">
      <alignment horizontal="center" vertical="center"/>
    </xf>
    <xf numFmtId="0" fontId="18" fillId="4" borderId="45" xfId="0" applyFont="1" applyFill="1" applyBorder="1" applyAlignment="1">
      <alignment horizontal="left" vertical="top" wrapText="1"/>
    </xf>
    <xf numFmtId="0" fontId="18" fillId="4" borderId="45" xfId="0" applyFont="1" applyFill="1" applyBorder="1" applyAlignment="1">
      <alignment vertical="center"/>
    </xf>
    <xf numFmtId="165" fontId="18" fillId="4" borderId="45" xfId="0" applyNumberFormat="1" applyFont="1" applyFill="1" applyBorder="1" applyAlignment="1">
      <alignment horizontal="center" vertical="center"/>
    </xf>
    <xf numFmtId="165" fontId="18" fillId="4" borderId="47" xfId="0" applyNumberFormat="1" applyFont="1" applyFill="1" applyBorder="1" applyAlignment="1">
      <alignment vertical="center"/>
    </xf>
    <xf numFmtId="0" fontId="18" fillId="4" borderId="17" xfId="0" applyFont="1" applyFill="1" applyBorder="1"/>
    <xf numFmtId="0" fontId="18" fillId="4" borderId="17" xfId="0" applyFont="1" applyFill="1" applyBorder="1" applyAlignment="1">
      <alignment horizontal="left" vertical="center" wrapText="1"/>
    </xf>
    <xf numFmtId="2" fontId="18" fillId="4" borderId="17" xfId="0" applyNumberFormat="1" applyFont="1" applyFill="1" applyBorder="1" applyAlignment="1">
      <alignment horizontal="right" vertical="center"/>
    </xf>
    <xf numFmtId="165" fontId="18" fillId="4" borderId="17" xfId="0" applyNumberFormat="1" applyFont="1" applyFill="1" applyBorder="1" applyAlignment="1">
      <alignment horizontal="center" vertical="center"/>
    </xf>
    <xf numFmtId="165" fontId="18" fillId="4" borderId="17" xfId="0" applyNumberFormat="1" applyFont="1" applyFill="1" applyBorder="1" applyAlignment="1">
      <alignment vertical="center"/>
    </xf>
    <xf numFmtId="0" fontId="18" fillId="4" borderId="17" xfId="0" applyFont="1" applyFill="1" applyBorder="1" applyAlignment="1">
      <alignment horizontal="left" vertical="top" wrapText="1"/>
    </xf>
    <xf numFmtId="0" fontId="18" fillId="4" borderId="17" xfId="0" applyFont="1" applyFill="1" applyBorder="1" applyAlignment="1">
      <alignment vertical="center"/>
    </xf>
    <xf numFmtId="187" fontId="44" fillId="0" borderId="0" xfId="1" applyNumberFormat="1" applyFont="1" applyAlignment="1">
      <alignment horizontal="center" vertical="center"/>
    </xf>
    <xf numFmtId="2" fontId="44" fillId="0" borderId="7" xfId="0" applyNumberFormat="1" applyFont="1" applyBorder="1" applyAlignment="1">
      <alignment horizontal="center" vertical="center"/>
    </xf>
    <xf numFmtId="3" fontId="44" fillId="0" borderId="17" xfId="0" applyNumberFormat="1" applyFont="1" applyBorder="1" applyAlignment="1">
      <alignment vertical="center"/>
    </xf>
    <xf numFmtId="2" fontId="44" fillId="0" borderId="17" xfId="0" applyNumberFormat="1" applyFont="1" applyBorder="1" applyAlignment="1">
      <alignment vertical="center"/>
    </xf>
    <xf numFmtId="187" fontId="66" fillId="0" borderId="0" xfId="0" applyNumberFormat="1" applyFont="1" applyAlignment="1">
      <alignment vertical="center"/>
    </xf>
    <xf numFmtId="187" fontId="44" fillId="0" borderId="7" xfId="0" applyNumberFormat="1" applyFont="1" applyBorder="1" applyAlignment="1">
      <alignment horizontal="center" vertical="center"/>
    </xf>
    <xf numFmtId="0" fontId="57" fillId="0" borderId="7" xfId="1" applyNumberFormat="1" applyFont="1" applyFill="1" applyBorder="1" applyAlignment="1">
      <alignment vertical="center"/>
    </xf>
    <xf numFmtId="2" fontId="57" fillId="0" borderId="7" xfId="0" applyNumberFormat="1" applyFont="1" applyBorder="1" applyAlignment="1">
      <alignment vertical="center"/>
    </xf>
    <xf numFmtId="0" fontId="22" fillId="0" borderId="0" xfId="0" applyFont="1"/>
    <xf numFmtId="0" fontId="23" fillId="0" borderId="0" xfId="0" applyFont="1"/>
    <xf numFmtId="0" fontId="15" fillId="0" borderId="0" xfId="0" applyFont="1"/>
    <xf numFmtId="0" fontId="17" fillId="0" borderId="0" xfId="0" applyFont="1"/>
    <xf numFmtId="0" fontId="32" fillId="9" borderId="17" xfId="0" applyFont="1" applyFill="1" applyBorder="1" applyAlignment="1">
      <alignment horizontal="center"/>
    </xf>
    <xf numFmtId="0" fontId="42" fillId="9" borderId="17" xfId="2" applyFont="1" applyFill="1" applyBorder="1" applyAlignment="1">
      <alignment horizontal="center" vertical="center" wrapText="1"/>
    </xf>
    <xf numFmtId="0" fontId="16" fillId="0" borderId="5" xfId="0" applyFont="1" applyBorder="1" applyAlignment="1">
      <alignment horizontal="center"/>
    </xf>
    <xf numFmtId="0" fontId="24" fillId="0" borderId="5" xfId="0" applyFont="1" applyBorder="1" applyAlignment="1">
      <alignment vertical="center"/>
    </xf>
    <xf numFmtId="0" fontId="16" fillId="0" borderId="5" xfId="0" applyFont="1" applyBorder="1"/>
    <xf numFmtId="2" fontId="16" fillId="0" borderId="5" xfId="0" applyNumberFormat="1" applyFont="1" applyBorder="1" applyAlignment="1">
      <alignment vertical="center"/>
    </xf>
    <xf numFmtId="171" fontId="25" fillId="0" borderId="5" xfId="0" applyNumberFormat="1" applyFont="1" applyBorder="1"/>
    <xf numFmtId="172" fontId="16" fillId="0" borderId="5" xfId="0" applyNumberFormat="1" applyFont="1" applyBorder="1" applyAlignment="1">
      <alignment horizontal="center"/>
    </xf>
    <xf numFmtId="165" fontId="16" fillId="0" borderId="5" xfId="0" applyNumberFormat="1" applyFont="1" applyBorder="1"/>
    <xf numFmtId="0" fontId="15" fillId="0" borderId="17" xfId="0" applyFont="1" applyBorder="1" applyAlignment="1">
      <alignment horizontal="center"/>
    </xf>
    <xf numFmtId="0" fontId="23" fillId="0" borderId="17" xfId="0" applyFont="1" applyBorder="1" applyAlignment="1">
      <alignment horizontal="center" vertical="center"/>
    </xf>
    <xf numFmtId="165" fontId="17" fillId="0" borderId="17" xfId="0" applyNumberFormat="1" applyFont="1" applyBorder="1" applyAlignment="1">
      <alignment horizontal="center" vertical="center"/>
    </xf>
    <xf numFmtId="187" fontId="85" fillId="0" borderId="0" xfId="0" applyNumberFormat="1" applyFont="1" applyAlignment="1">
      <alignment vertical="center"/>
    </xf>
    <xf numFmtId="4" fontId="67" fillId="0" borderId="7" xfId="0" applyNumberFormat="1" applyFont="1" applyBorder="1" applyAlignment="1">
      <alignment vertical="center"/>
    </xf>
    <xf numFmtId="0" fontId="62" fillId="0" borderId="7" xfId="0" applyFont="1" applyBorder="1" applyAlignment="1">
      <alignment horizontal="center" vertical="center"/>
    </xf>
    <xf numFmtId="0" fontId="82" fillId="0" borderId="7" xfId="0" applyFont="1" applyBorder="1" applyAlignment="1">
      <alignment vertical="center"/>
    </xf>
    <xf numFmtId="0" fontId="67" fillId="0" borderId="17" xfId="0" applyFont="1" applyBorder="1" applyAlignment="1">
      <alignment vertical="center"/>
    </xf>
    <xf numFmtId="187" fontId="37" fillId="0" borderId="0" xfId="0" applyNumberFormat="1" applyFont="1"/>
    <xf numFmtId="168" fontId="37" fillId="0" borderId="0" xfId="0" applyNumberFormat="1" applyFont="1"/>
    <xf numFmtId="187" fontId="37" fillId="0" borderId="17" xfId="1" applyNumberFormat="1" applyFont="1" applyBorder="1" applyAlignment="1">
      <alignment horizontal="center" vertical="center"/>
    </xf>
    <xf numFmtId="1" fontId="38" fillId="4" borderId="17" xfId="0" applyNumberFormat="1" applyFont="1" applyFill="1" applyBorder="1" applyAlignment="1">
      <alignment horizontal="center" vertical="center"/>
    </xf>
    <xf numFmtId="1" fontId="84" fillId="0" borderId="7" xfId="0" applyNumberFormat="1" applyFont="1" applyBorder="1" applyAlignment="1">
      <alignment horizontal="center"/>
    </xf>
    <xf numFmtId="1" fontId="53" fillId="0" borderId="7" xfId="0" applyNumberFormat="1" applyFont="1" applyBorder="1" applyAlignment="1">
      <alignment horizontal="center" vertical="top"/>
    </xf>
    <xf numFmtId="187" fontId="54" fillId="0" borderId="7" xfId="0" applyNumberFormat="1" applyFont="1" applyBorder="1"/>
    <xf numFmtId="3" fontId="67" fillId="0" borderId="7" xfId="0" applyNumberFormat="1" applyFont="1" applyBorder="1" applyAlignment="1">
      <alignment vertical="center"/>
    </xf>
    <xf numFmtId="0" fontId="67" fillId="0" borderId="7" xfId="0" applyFont="1" applyBorder="1" applyAlignment="1">
      <alignment vertical="center"/>
    </xf>
    <xf numFmtId="0" fontId="44" fillId="4" borderId="0" xfId="0" applyFont="1" applyFill="1" applyAlignment="1">
      <alignment vertical="center"/>
    </xf>
    <xf numFmtId="187" fontId="32" fillId="4" borderId="19" xfId="8" applyNumberFormat="1" applyFont="1" applyFill="1" applyBorder="1" applyAlignment="1">
      <alignment horizontal="right"/>
    </xf>
    <xf numFmtId="171" fontId="60" fillId="14" borderId="17" xfId="0" applyNumberFormat="1" applyFont="1" applyFill="1" applyBorder="1" applyAlignment="1">
      <alignment horizontal="center" vertical="center" wrapText="1"/>
    </xf>
    <xf numFmtId="171" fontId="60" fillId="0" borderId="17" xfId="0" applyNumberFormat="1" applyFont="1" applyBorder="1" applyAlignment="1">
      <alignment horizontal="center" vertical="center" wrapText="1"/>
    </xf>
    <xf numFmtId="0" fontId="38" fillId="4" borderId="17" xfId="0" applyFont="1" applyFill="1" applyBorder="1" applyAlignment="1">
      <alignment horizontal="center" vertical="center" wrapText="1"/>
    </xf>
    <xf numFmtId="168" fontId="38" fillId="4" borderId="17" xfId="0" applyNumberFormat="1" applyFont="1" applyFill="1" applyBorder="1" applyAlignment="1">
      <alignment vertical="center" wrapText="1"/>
    </xf>
    <xf numFmtId="168" fontId="38" fillId="4" borderId="17" xfId="0" applyNumberFormat="1" applyFont="1" applyFill="1" applyBorder="1" applyAlignment="1">
      <alignment horizontal="center" vertical="center"/>
    </xf>
    <xf numFmtId="0" fontId="16" fillId="4" borderId="17" xfId="0" applyFont="1" applyFill="1" applyBorder="1" applyAlignment="1">
      <alignment horizontal="left" vertical="center" wrapText="1"/>
    </xf>
    <xf numFmtId="165" fontId="44" fillId="0" borderId="0" xfId="0" applyNumberFormat="1" applyFont="1" applyAlignment="1">
      <alignment vertical="center"/>
    </xf>
    <xf numFmtId="0" fontId="54" fillId="0" borderId="20" xfId="0" applyFont="1" applyBorder="1" applyAlignment="1">
      <alignment horizontal="center" wrapText="1"/>
    </xf>
    <xf numFmtId="167" fontId="54" fillId="8" borderId="19" xfId="1" applyNumberFormat="1" applyFont="1" applyFill="1" applyBorder="1" applyAlignment="1">
      <alignment horizontal="center" wrapText="1"/>
    </xf>
    <xf numFmtId="167" fontId="54" fillId="0" borderId="21" xfId="1" applyNumberFormat="1" applyFont="1" applyFill="1" applyBorder="1" applyAlignment="1"/>
    <xf numFmtId="0" fontId="54" fillId="0" borderId="50" xfId="0" applyFont="1" applyBorder="1" applyAlignment="1">
      <alignment horizontal="center" vertical="center"/>
    </xf>
    <xf numFmtId="43" fontId="54" fillId="0" borderId="51" xfId="1" applyFont="1" applyFill="1" applyBorder="1" applyAlignment="1">
      <alignment wrapText="1"/>
    </xf>
    <xf numFmtId="43" fontId="54" fillId="0" borderId="21" xfId="1" applyFont="1" applyFill="1" applyBorder="1" applyAlignment="1">
      <alignment wrapText="1"/>
    </xf>
    <xf numFmtId="0" fontId="15" fillId="0" borderId="16" xfId="0" applyFont="1" applyBorder="1" applyAlignment="1">
      <alignment horizontal="left" vertical="center" wrapText="1"/>
    </xf>
    <xf numFmtId="0" fontId="15" fillId="0" borderId="18" xfId="0" applyFont="1" applyBorder="1" applyAlignment="1">
      <alignment horizontal="left" vertical="center" wrapText="1"/>
    </xf>
    <xf numFmtId="0" fontId="15" fillId="0" borderId="18" xfId="0" applyFont="1" applyBorder="1" applyAlignment="1">
      <alignment horizontal="left" vertical="top" wrapText="1"/>
    </xf>
    <xf numFmtId="0" fontId="54" fillId="0" borderId="20" xfId="0" applyFont="1" applyBorder="1" applyAlignment="1">
      <alignment horizontal="center" vertical="center" wrapText="1"/>
    </xf>
    <xf numFmtId="167" fontId="54" fillId="8" borderId="19" xfId="1" applyNumberFormat="1" applyFont="1" applyFill="1" applyBorder="1" applyAlignment="1">
      <alignment horizontal="center" vertical="center" wrapText="1"/>
    </xf>
    <xf numFmtId="167" fontId="54" fillId="0" borderId="21" xfId="1" applyNumberFormat="1" applyFont="1" applyFill="1" applyBorder="1" applyAlignment="1">
      <alignment vertical="center"/>
    </xf>
    <xf numFmtId="43" fontId="54" fillId="0" borderId="51" xfId="1" applyFont="1" applyFill="1" applyBorder="1" applyAlignment="1">
      <alignment vertical="center" wrapText="1"/>
    </xf>
    <xf numFmtId="43" fontId="54" fillId="0" borderId="21" xfId="1" applyFont="1" applyFill="1" applyBorder="1" applyAlignment="1">
      <alignment vertical="center" wrapText="1"/>
    </xf>
    <xf numFmtId="0" fontId="16" fillId="0" borderId="16" xfId="0" applyFont="1" applyBorder="1" applyAlignment="1">
      <alignment horizontal="left" vertical="center" wrapText="1"/>
    </xf>
    <xf numFmtId="0" fontId="16" fillId="0" borderId="18" xfId="0" applyFont="1" applyBorder="1" applyAlignment="1">
      <alignment horizontal="left" vertical="center" wrapText="1"/>
    </xf>
    <xf numFmtId="1" fontId="54" fillId="0" borderId="21" xfId="0" applyNumberFormat="1" applyFont="1" applyBorder="1" applyAlignment="1">
      <alignment horizontal="center"/>
    </xf>
    <xf numFmtId="1" fontId="54" fillId="0" borderId="21" xfId="0" applyNumberFormat="1" applyFont="1" applyBorder="1" applyAlignment="1">
      <alignment horizontal="center" vertical="center"/>
    </xf>
    <xf numFmtId="0" fontId="55" fillId="0" borderId="16" xfId="0" applyFont="1" applyBorder="1" applyAlignment="1">
      <alignment vertical="center" wrapText="1"/>
    </xf>
    <xf numFmtId="0" fontId="54" fillId="4" borderId="7" xfId="0" applyFont="1" applyFill="1" applyBorder="1" applyAlignment="1">
      <alignment vertical="center" wrapText="1"/>
    </xf>
    <xf numFmtId="0" fontId="15" fillId="4" borderId="16" xfId="0" applyFont="1" applyFill="1" applyBorder="1" applyAlignment="1">
      <alignment horizontal="left" vertical="center" wrapText="1"/>
    </xf>
    <xf numFmtId="0" fontId="16" fillId="4" borderId="16" xfId="0" applyFont="1" applyFill="1" applyBorder="1" applyAlignment="1">
      <alignment horizontal="left" vertical="center" wrapText="1"/>
    </xf>
    <xf numFmtId="0" fontId="11" fillId="0" borderId="7" xfId="14"/>
    <xf numFmtId="0" fontId="70" fillId="0" borderId="7" xfId="14" applyFont="1"/>
    <xf numFmtId="0" fontId="34" fillId="0" borderId="17" xfId="14" applyFont="1" applyBorder="1" applyAlignment="1">
      <alignment horizontal="center" vertical="center"/>
    </xf>
    <xf numFmtId="0" fontId="34" fillId="0" borderId="17" xfId="14" applyFont="1" applyBorder="1" applyAlignment="1">
      <alignment vertical="center"/>
    </xf>
    <xf numFmtId="0" fontId="87" fillId="0" borderId="17" xfId="14" applyFont="1" applyBorder="1" applyAlignment="1">
      <alignment horizontal="left" vertical="center" wrapText="1"/>
    </xf>
    <xf numFmtId="0" fontId="87" fillId="0" borderId="17" xfId="14" applyFont="1" applyBorder="1" applyAlignment="1">
      <alignment horizontal="center" vertical="center"/>
    </xf>
    <xf numFmtId="0" fontId="34" fillId="0" borderId="17" xfId="14" applyFont="1" applyBorder="1" applyAlignment="1">
      <alignment horizontal="left" vertical="center" wrapText="1"/>
    </xf>
    <xf numFmtId="0" fontId="32" fillId="0" borderId="17" xfId="14" applyFont="1" applyBorder="1" applyAlignment="1">
      <alignment horizontal="left" vertical="center" wrapText="1"/>
    </xf>
    <xf numFmtId="0" fontId="70" fillId="0" borderId="17" xfId="14" applyFont="1" applyBorder="1" applyAlignment="1">
      <alignment horizontal="left" vertical="center" wrapText="1"/>
    </xf>
    <xf numFmtId="0" fontId="34" fillId="0" borderId="17" xfId="14" applyFont="1" applyBorder="1"/>
    <xf numFmtId="0" fontId="49" fillId="0" borderId="17" xfId="14" applyFont="1" applyBorder="1" applyAlignment="1">
      <alignment horizontal="left" vertical="center" wrapText="1"/>
    </xf>
    <xf numFmtId="0" fontId="33" fillId="0" borderId="17" xfId="14" applyFont="1" applyBorder="1" applyAlignment="1">
      <alignment horizontal="center" vertical="center"/>
    </xf>
    <xf numFmtId="0" fontId="33" fillId="0" borderId="17" xfId="14" applyFont="1" applyBorder="1" applyAlignment="1">
      <alignment horizontal="left" vertical="center" wrapText="1"/>
    </xf>
    <xf numFmtId="0" fontId="34" fillId="9" borderId="17" xfId="14" applyFont="1" applyFill="1" applyBorder="1" applyAlignment="1">
      <alignment horizontal="center" vertical="center"/>
    </xf>
    <xf numFmtId="0" fontId="34" fillId="9" borderId="17" xfId="14" applyFont="1" applyFill="1" applyBorder="1" applyAlignment="1">
      <alignment horizontal="center" vertical="center" wrapText="1"/>
    </xf>
    <xf numFmtId="41" fontId="87" fillId="9" borderId="17" xfId="14" applyNumberFormat="1" applyFont="1" applyFill="1" applyBorder="1"/>
    <xf numFmtId="0" fontId="57" fillId="0" borderId="0" xfId="0" applyFont="1" applyAlignment="1">
      <alignment horizontal="center" vertical="center"/>
    </xf>
    <xf numFmtId="0" fontId="82" fillId="0" borderId="7" xfId="0" applyFont="1" applyBorder="1" applyAlignment="1">
      <alignment horizontal="center" vertical="center"/>
    </xf>
    <xf numFmtId="0" fontId="57" fillId="0" borderId="7" xfId="1" applyNumberFormat="1" applyFont="1" applyFill="1" applyBorder="1" applyAlignment="1">
      <alignment horizontal="center" vertical="center"/>
    </xf>
    <xf numFmtId="0" fontId="56" fillId="0" borderId="7" xfId="0" applyFont="1" applyBorder="1" applyAlignment="1">
      <alignment horizontal="center" vertical="center"/>
    </xf>
    <xf numFmtId="0" fontId="64" fillId="0" borderId="7" xfId="0" applyFont="1" applyBorder="1" applyAlignment="1">
      <alignment horizontal="center" vertical="center"/>
    </xf>
    <xf numFmtId="0" fontId="57" fillId="0" borderId="7" xfId="0" applyFont="1" applyBorder="1" applyAlignment="1">
      <alignment horizontal="center" vertical="center" wrapText="1"/>
    </xf>
    <xf numFmtId="0" fontId="57" fillId="0" borderId="7" xfId="0" applyFont="1" applyBorder="1" applyAlignment="1">
      <alignment horizontal="center" vertical="center"/>
    </xf>
    <xf numFmtId="43" fontId="37" fillId="0" borderId="0" xfId="0" applyNumberFormat="1" applyFont="1"/>
    <xf numFmtId="0" fontId="65" fillId="0" borderId="7" xfId="0" applyFont="1" applyBorder="1" applyAlignment="1">
      <alignment horizontal="center" vertical="center" wrapText="1"/>
    </xf>
    <xf numFmtId="187" fontId="66" fillId="0" borderId="7" xfId="0" applyNumberFormat="1" applyFont="1" applyBorder="1" applyAlignment="1">
      <alignment vertical="center"/>
    </xf>
    <xf numFmtId="3" fontId="63" fillId="0" borderId="7" xfId="0" applyNumberFormat="1" applyFont="1" applyBorder="1" applyAlignment="1">
      <alignment vertical="center"/>
    </xf>
    <xf numFmtId="168" fontId="40" fillId="0" borderId="33" xfId="0" applyNumberFormat="1" applyFont="1" applyBorder="1" applyAlignment="1">
      <alignment horizontal="center" vertical="center"/>
    </xf>
    <xf numFmtId="43" fontId="22" fillId="0" borderId="0" xfId="0" applyNumberFormat="1" applyFont="1"/>
    <xf numFmtId="3" fontId="62" fillId="0" borderId="7" xfId="0" applyNumberFormat="1" applyFont="1" applyBorder="1" applyAlignment="1">
      <alignment horizontal="center" vertical="center"/>
    </xf>
    <xf numFmtId="0" fontId="87" fillId="9" borderId="17" xfId="14" applyFont="1" applyFill="1" applyBorder="1" applyAlignment="1">
      <alignment horizontal="right"/>
    </xf>
    <xf numFmtId="0" fontId="49" fillId="0" borderId="17" xfId="0" applyFont="1" applyBorder="1" applyAlignment="1">
      <alignment horizontal="center" vertical="center"/>
    </xf>
    <xf numFmtId="43" fontId="49" fillId="0" borderId="17" xfId="1" applyFont="1" applyBorder="1" applyAlignment="1">
      <alignment vertical="center" wrapText="1"/>
    </xf>
    <xf numFmtId="0" fontId="60" fillId="0" borderId="16" xfId="9" applyFont="1" applyBorder="1" applyAlignment="1">
      <alignment horizontal="center" vertical="center" wrapText="1"/>
    </xf>
    <xf numFmtId="0" fontId="70" fillId="0" borderId="17" xfId="3" applyFont="1" applyBorder="1" applyAlignment="1">
      <alignment horizontal="left" vertical="center" wrapText="1"/>
    </xf>
    <xf numFmtId="0" fontId="36" fillId="0" borderId="17" xfId="0" applyFont="1" applyBorder="1" applyAlignment="1">
      <alignment horizontal="left" vertical="top" wrapText="1"/>
    </xf>
    <xf numFmtId="0" fontId="88" fillId="0" borderId="17" xfId="0" applyFont="1" applyBorder="1" applyAlignment="1">
      <alignment horizontal="left" vertical="top" wrapText="1"/>
    </xf>
    <xf numFmtId="0" fontId="36" fillId="0" borderId="17" xfId="0" applyFont="1" applyBorder="1" applyAlignment="1">
      <alignment horizontal="left" vertical="center" wrapText="1"/>
    </xf>
    <xf numFmtId="190" fontId="34" fillId="0" borderId="17" xfId="14" applyNumberFormat="1" applyFont="1" applyBorder="1" applyAlignment="1">
      <alignment horizontal="center" vertical="center"/>
    </xf>
    <xf numFmtId="187" fontId="37" fillId="0" borderId="35" xfId="1" applyNumberFormat="1" applyFont="1" applyBorder="1" applyAlignment="1">
      <alignment horizontal="center" vertical="center"/>
    </xf>
    <xf numFmtId="187" fontId="37" fillId="0" borderId="7" xfId="0" applyNumberFormat="1" applyFont="1" applyBorder="1" applyAlignment="1">
      <alignment horizontal="center" vertical="center"/>
    </xf>
    <xf numFmtId="0" fontId="37" fillId="0" borderId="7" xfId="0" applyFont="1" applyBorder="1"/>
    <xf numFmtId="43" fontId="37" fillId="0" borderId="7" xfId="0" applyNumberFormat="1" applyFont="1" applyBorder="1"/>
    <xf numFmtId="0" fontId="18" fillId="0" borderId="7" xfId="0" applyFont="1" applyBorder="1"/>
    <xf numFmtId="168" fontId="22" fillId="0" borderId="7" xfId="0" applyNumberFormat="1" applyFont="1" applyBorder="1"/>
    <xf numFmtId="2" fontId="44" fillId="0" borderId="7" xfId="0" applyNumberFormat="1" applyFont="1" applyBorder="1" applyAlignment="1">
      <alignment vertical="center"/>
    </xf>
    <xf numFmtId="187" fontId="56" fillId="0" borderId="17" xfId="1" applyNumberFormat="1" applyFont="1" applyFill="1" applyBorder="1" applyAlignment="1">
      <alignment horizontal="center" vertical="center"/>
    </xf>
    <xf numFmtId="0" fontId="32" fillId="0" borderId="17" xfId="14" applyFont="1" applyBorder="1" applyAlignment="1">
      <alignment vertical="center" wrapText="1"/>
    </xf>
    <xf numFmtId="0" fontId="16" fillId="0" borderId="17" xfId="14" applyFont="1" applyBorder="1" applyAlignment="1">
      <alignment horizontal="left" vertical="center" wrapText="1"/>
    </xf>
    <xf numFmtId="0" fontId="32" fillId="0" borderId="17" xfId="14" applyFont="1" applyBorder="1" applyAlignment="1">
      <alignment horizontal="left" vertical="center"/>
    </xf>
    <xf numFmtId="0" fontId="32" fillId="0" borderId="17" xfId="14" applyFont="1" applyBorder="1" applyAlignment="1">
      <alignment vertical="center"/>
    </xf>
    <xf numFmtId="0" fontId="34" fillId="0" borderId="17" xfId="14" applyFont="1" applyBorder="1" applyAlignment="1">
      <alignment horizontal="center" vertical="center" wrapText="1"/>
    </xf>
    <xf numFmtId="0" fontId="48" fillId="0" borderId="7" xfId="0" applyFont="1" applyBorder="1" applyAlignment="1">
      <alignment horizontal="center" vertical="center"/>
    </xf>
    <xf numFmtId="0" fontId="65" fillId="0" borderId="17" xfId="0" applyFont="1" applyBorder="1" applyAlignment="1">
      <alignment horizontal="left" vertical="center"/>
    </xf>
    <xf numFmtId="43" fontId="44" fillId="0" borderId="0" xfId="0" applyNumberFormat="1" applyFont="1" applyAlignment="1">
      <alignment vertical="center"/>
    </xf>
    <xf numFmtId="0" fontId="15" fillId="0" borderId="7" xfId="16"/>
    <xf numFmtId="0" fontId="16" fillId="0" borderId="7" xfId="17" applyFont="1"/>
    <xf numFmtId="0" fontId="26" fillId="0" borderId="7" xfId="17" applyFont="1"/>
    <xf numFmtId="0" fontId="93" fillId="0" borderId="63" xfId="17" applyFont="1" applyBorder="1" applyAlignment="1">
      <alignment horizontal="center" vertical="center" wrapText="1"/>
    </xf>
    <xf numFmtId="0" fontId="93" fillId="0" borderId="16" xfId="16" applyFont="1" applyBorder="1" applyAlignment="1">
      <alignment vertical="center"/>
    </xf>
    <xf numFmtId="0" fontId="25" fillId="0" borderId="16" xfId="16" applyFont="1" applyBorder="1" applyAlignment="1">
      <alignment wrapText="1"/>
    </xf>
    <xf numFmtId="1" fontId="25" fillId="0" borderId="16" xfId="17" applyNumberFormat="1" applyFont="1" applyBorder="1" applyAlignment="1">
      <alignment horizontal="center"/>
    </xf>
    <xf numFmtId="2" fontId="25" fillId="0" borderId="16" xfId="17" applyNumberFormat="1" applyFont="1" applyBorder="1" applyAlignment="1">
      <alignment horizontal="center"/>
    </xf>
    <xf numFmtId="0" fontId="25" fillId="0" borderId="64" xfId="17" applyFont="1" applyBorder="1"/>
    <xf numFmtId="0" fontId="25" fillId="0" borderId="7" xfId="17" applyFont="1"/>
    <xf numFmtId="2" fontId="18" fillId="0" borderId="65" xfId="17" applyNumberFormat="1" applyBorder="1" applyAlignment="1">
      <alignment horizontal="center" vertical="center" wrapText="1"/>
    </xf>
    <xf numFmtId="2" fontId="18" fillId="0" borderId="19" xfId="17" applyNumberFormat="1" applyBorder="1" applyAlignment="1">
      <alignment horizontal="center"/>
    </xf>
    <xf numFmtId="0" fontId="18" fillId="0" borderId="66" xfId="17" applyBorder="1"/>
    <xf numFmtId="0" fontId="18" fillId="0" borderId="20" xfId="16" applyFont="1" applyBorder="1" applyAlignment="1">
      <alignment horizontal="justify" vertical="center" wrapText="1"/>
    </xf>
    <xf numFmtId="0" fontId="18" fillId="0" borderId="21" xfId="16" applyFont="1" applyBorder="1" applyAlignment="1">
      <alignment horizontal="justify" vertical="center" wrapText="1"/>
    </xf>
    <xf numFmtId="0" fontId="18" fillId="0" borderId="19" xfId="16" applyFont="1" applyBorder="1" applyAlignment="1">
      <alignment horizontal="justify" vertical="center" wrapText="1"/>
    </xf>
    <xf numFmtId="0" fontId="18" fillId="0" borderId="20" xfId="16" applyFont="1" applyBorder="1" applyAlignment="1">
      <alignment horizontal="left" vertical="center"/>
    </xf>
    <xf numFmtId="1" fontId="18" fillId="0" borderId="19" xfId="17" applyNumberFormat="1" applyBorder="1" applyAlignment="1">
      <alignment horizontal="center"/>
    </xf>
    <xf numFmtId="0" fontId="18" fillId="0" borderId="65" xfId="17" applyBorder="1" applyAlignment="1">
      <alignment horizontal="center" wrapText="1"/>
    </xf>
    <xf numFmtId="0" fontId="94" fillId="0" borderId="20" xfId="20" applyFont="1" applyBorder="1" applyAlignment="1">
      <alignment horizontal="center"/>
    </xf>
    <xf numFmtId="0" fontId="18" fillId="0" borderId="21" xfId="16" applyFont="1" applyBorder="1" applyAlignment="1">
      <alignment wrapText="1"/>
    </xf>
    <xf numFmtId="2" fontId="22" fillId="0" borderId="19" xfId="17" applyNumberFormat="1" applyFont="1" applyBorder="1" applyAlignment="1">
      <alignment horizontal="center"/>
    </xf>
    <xf numFmtId="167" fontId="18" fillId="0" borderId="66" xfId="17" applyNumberFormat="1" applyBorder="1"/>
    <xf numFmtId="0" fontId="18" fillId="0" borderId="67" xfId="17" applyBorder="1" applyAlignment="1">
      <alignment horizontal="center" vertical="top" wrapText="1"/>
    </xf>
    <xf numFmtId="0" fontId="18" fillId="0" borderId="22" xfId="16" applyFont="1" applyBorder="1" applyAlignment="1">
      <alignment horizontal="left" wrapText="1"/>
    </xf>
    <xf numFmtId="0" fontId="18" fillId="0" borderId="24" xfId="16" applyFont="1" applyBorder="1" applyAlignment="1">
      <alignment wrapText="1"/>
    </xf>
    <xf numFmtId="1" fontId="18" fillId="0" borderId="18" xfId="17" applyNumberFormat="1" applyBorder="1" applyAlignment="1">
      <alignment horizontal="center"/>
    </xf>
    <xf numFmtId="2" fontId="18" fillId="0" borderId="18" xfId="17" applyNumberFormat="1" applyBorder="1" applyAlignment="1">
      <alignment horizontal="center" vertical="center"/>
    </xf>
    <xf numFmtId="2" fontId="22" fillId="0" borderId="18" xfId="17" applyNumberFormat="1" applyFont="1" applyBorder="1" applyAlignment="1">
      <alignment horizontal="right" vertical="center"/>
    </xf>
    <xf numFmtId="2" fontId="18" fillId="0" borderId="19" xfId="17" applyNumberFormat="1" applyBorder="1" applyAlignment="1">
      <alignment horizontal="center" vertical="center"/>
    </xf>
    <xf numFmtId="0" fontId="18" fillId="0" borderId="66" xfId="17" applyBorder="1" applyAlignment="1">
      <alignment vertical="center"/>
    </xf>
    <xf numFmtId="0" fontId="26" fillId="0" borderId="7" xfId="17" applyFont="1" applyAlignment="1">
      <alignment vertical="center"/>
    </xf>
    <xf numFmtId="0" fontId="18" fillId="0" borderId="65" xfId="17" applyBorder="1" applyAlignment="1">
      <alignment horizontal="center" vertical="center" wrapText="1"/>
    </xf>
    <xf numFmtId="0" fontId="18" fillId="0" borderId="19" xfId="16" applyFont="1" applyBorder="1" applyAlignment="1">
      <alignment horizontal="left" vertical="center"/>
    </xf>
    <xf numFmtId="0" fontId="18" fillId="0" borderId="19" xfId="16" applyFont="1" applyBorder="1" applyAlignment="1">
      <alignment vertical="center" wrapText="1"/>
    </xf>
    <xf numFmtId="1" fontId="18" fillId="0" borderId="19" xfId="17" applyNumberFormat="1" applyBorder="1" applyAlignment="1">
      <alignment horizontal="center" vertical="center"/>
    </xf>
    <xf numFmtId="0" fontId="18" fillId="0" borderId="21" xfId="16" applyFont="1" applyBorder="1" applyAlignment="1">
      <alignment vertical="center" wrapText="1"/>
    </xf>
    <xf numFmtId="2" fontId="18" fillId="0" borderId="7" xfId="17" applyNumberFormat="1" applyAlignment="1">
      <alignment horizontal="center" vertical="center"/>
    </xf>
    <xf numFmtId="0" fontId="94" fillId="0" borderId="20" xfId="20" applyFont="1" applyBorder="1" applyAlignment="1">
      <alignment horizontal="center" vertical="center"/>
    </xf>
    <xf numFmtId="2" fontId="22" fillId="0" borderId="19" xfId="17" applyNumberFormat="1" applyFont="1" applyBorder="1" applyAlignment="1">
      <alignment horizontal="center" vertical="center"/>
    </xf>
    <xf numFmtId="167" fontId="18" fillId="0" borderId="66" xfId="17" applyNumberFormat="1" applyBorder="1" applyAlignment="1">
      <alignment vertical="center"/>
    </xf>
    <xf numFmtId="171" fontId="18" fillId="0" borderId="19" xfId="17" applyNumberFormat="1" applyBorder="1" applyAlignment="1">
      <alignment horizontal="center" vertical="center"/>
    </xf>
    <xf numFmtId="0" fontId="94" fillId="0" borderId="20" xfId="20" applyFont="1" applyBorder="1" applyAlignment="1">
      <alignment vertical="center"/>
    </xf>
    <xf numFmtId="0" fontId="94" fillId="0" borderId="21" xfId="20" applyFont="1" applyBorder="1" applyAlignment="1">
      <alignment vertical="center"/>
    </xf>
    <xf numFmtId="0" fontId="18" fillId="0" borderId="67" xfId="17" applyBorder="1" applyAlignment="1">
      <alignment horizontal="center" vertical="center" wrapText="1"/>
    </xf>
    <xf numFmtId="0" fontId="94" fillId="0" borderId="22" xfId="20" applyFont="1" applyBorder="1" applyAlignment="1">
      <alignment horizontal="center" vertical="center"/>
    </xf>
    <xf numFmtId="0" fontId="18" fillId="0" borderId="24" xfId="16" applyFont="1" applyBorder="1" applyAlignment="1">
      <alignment vertical="center" wrapText="1"/>
    </xf>
    <xf numFmtId="1" fontId="18" fillId="0" borderId="18" xfId="17" applyNumberFormat="1" applyBorder="1" applyAlignment="1">
      <alignment horizontal="center" vertical="center"/>
    </xf>
    <xf numFmtId="2" fontId="22" fillId="0" borderId="18" xfId="17" applyNumberFormat="1" applyFont="1" applyBorder="1" applyAlignment="1">
      <alignment horizontal="center" vertical="center"/>
    </xf>
    <xf numFmtId="167" fontId="18" fillId="0" borderId="68" xfId="17" applyNumberFormat="1" applyBorder="1" applyAlignment="1">
      <alignment vertical="center"/>
    </xf>
    <xf numFmtId="2" fontId="22" fillId="0" borderId="19" xfId="17" applyNumberFormat="1" applyFont="1" applyBorder="1" applyAlignment="1">
      <alignment horizontal="right" vertical="center"/>
    </xf>
    <xf numFmtId="0" fontId="18" fillId="0" borderId="65" xfId="17" applyBorder="1" applyAlignment="1">
      <alignment horizontal="center" vertical="top" wrapText="1"/>
    </xf>
    <xf numFmtId="0" fontId="18" fillId="0" borderId="50" xfId="16" applyFont="1" applyBorder="1" applyAlignment="1">
      <alignment horizontal="left"/>
    </xf>
    <xf numFmtId="0" fontId="96" fillId="0" borderId="51" xfId="16" applyFont="1" applyBorder="1"/>
    <xf numFmtId="0" fontId="18" fillId="0" borderId="20" xfId="16" applyFont="1" applyBorder="1" applyAlignment="1">
      <alignment horizontal="left"/>
    </xf>
    <xf numFmtId="0" fontId="96" fillId="0" borderId="21" xfId="16" applyFont="1" applyBorder="1"/>
    <xf numFmtId="16" fontId="94" fillId="0" borderId="20" xfId="20" quotePrefix="1" applyNumberFormat="1" applyFont="1" applyBorder="1" applyAlignment="1">
      <alignment horizontal="center" vertical="center"/>
    </xf>
    <xf numFmtId="2" fontId="96" fillId="0" borderId="19" xfId="17" applyNumberFormat="1" applyFont="1" applyBorder="1" applyAlignment="1">
      <alignment horizontal="center" vertical="center"/>
    </xf>
    <xf numFmtId="0" fontId="94" fillId="0" borderId="19" xfId="20" applyFont="1" applyBorder="1" applyAlignment="1">
      <alignment horizontal="left" vertical="center"/>
    </xf>
    <xf numFmtId="0" fontId="18" fillId="0" borderId="50" xfId="16" applyFont="1" applyBorder="1" applyAlignment="1">
      <alignment horizontal="left" vertical="center"/>
    </xf>
    <xf numFmtId="0" fontId="18" fillId="0" borderId="51" xfId="16" applyFont="1" applyBorder="1" applyAlignment="1">
      <alignment vertical="center" wrapText="1"/>
    </xf>
    <xf numFmtId="0" fontId="94" fillId="0" borderId="20" xfId="20" quotePrefix="1" applyFont="1" applyBorder="1" applyAlignment="1">
      <alignment horizontal="center" vertical="center"/>
    </xf>
    <xf numFmtId="0" fontId="18" fillId="0" borderId="22" xfId="16" applyFont="1" applyBorder="1" applyAlignment="1">
      <alignment horizontal="left" vertical="center"/>
    </xf>
    <xf numFmtId="0" fontId="18" fillId="0" borderId="68" xfId="17" applyBorder="1" applyAlignment="1">
      <alignment vertical="center"/>
    </xf>
    <xf numFmtId="2" fontId="18" fillId="0" borderId="65" xfId="17" applyNumberFormat="1" applyBorder="1" applyAlignment="1">
      <alignment horizontal="center" vertical="top" wrapText="1"/>
    </xf>
    <xf numFmtId="165" fontId="18" fillId="0" borderId="66" xfId="17" applyNumberFormat="1" applyBorder="1" applyAlignment="1">
      <alignment vertical="center"/>
    </xf>
    <xf numFmtId="2" fontId="18" fillId="0" borderId="67" xfId="17" applyNumberFormat="1" applyBorder="1" applyAlignment="1">
      <alignment horizontal="center" vertical="top" wrapText="1"/>
    </xf>
    <xf numFmtId="0" fontId="18" fillId="0" borderId="22" xfId="16" applyFont="1" applyBorder="1" applyAlignment="1">
      <alignment horizontal="left"/>
    </xf>
    <xf numFmtId="0" fontId="18" fillId="0" borderId="50" xfId="16" applyFont="1" applyBorder="1" applyAlignment="1">
      <alignment horizontal="justify" vertical="center" wrapText="1"/>
    </xf>
    <xf numFmtId="0" fontId="18" fillId="0" borderId="51" xfId="16" applyFont="1" applyBorder="1" applyAlignment="1">
      <alignment horizontal="justify" vertical="center" wrapText="1"/>
    </xf>
    <xf numFmtId="0" fontId="94" fillId="0" borderId="20" xfId="20" quotePrefix="1" applyFont="1" applyBorder="1" applyAlignment="1">
      <alignment vertical="center"/>
    </xf>
    <xf numFmtId="0" fontId="94" fillId="0" borderId="22" xfId="20" applyFont="1" applyBorder="1" applyAlignment="1">
      <alignment horizontal="left" vertical="center"/>
    </xf>
    <xf numFmtId="0" fontId="94" fillId="0" borderId="19" xfId="20" applyFont="1" applyBorder="1" applyAlignment="1">
      <alignment vertical="center"/>
    </xf>
    <xf numFmtId="0" fontId="94" fillId="0" borderId="50" xfId="20" applyFont="1" applyBorder="1" applyAlignment="1">
      <alignment vertical="center"/>
    </xf>
    <xf numFmtId="0" fontId="18" fillId="0" borderId="51" xfId="16" applyFont="1" applyBorder="1" applyAlignment="1">
      <alignment wrapText="1"/>
    </xf>
    <xf numFmtId="0" fontId="94" fillId="0" borderId="51" xfId="20" applyFont="1" applyBorder="1" applyAlignment="1">
      <alignment vertical="center"/>
    </xf>
    <xf numFmtId="0" fontId="94" fillId="0" borderId="50" xfId="20" applyFont="1" applyBorder="1" applyAlignment="1">
      <alignment horizontal="center" vertical="center"/>
    </xf>
    <xf numFmtId="2" fontId="18" fillId="0" borderId="67" xfId="17" applyNumberFormat="1" applyBorder="1" applyAlignment="1">
      <alignment horizontal="center" vertical="center" wrapText="1"/>
    </xf>
    <xf numFmtId="0" fontId="94" fillId="0" borderId="22" xfId="20" applyFont="1" applyBorder="1" applyAlignment="1">
      <alignment vertical="center"/>
    </xf>
    <xf numFmtId="0" fontId="94" fillId="0" borderId="24" xfId="20" applyFont="1" applyBorder="1" applyAlignment="1">
      <alignment vertical="center"/>
    </xf>
    <xf numFmtId="0" fontId="18" fillId="0" borderId="69" xfId="17" applyBorder="1" applyAlignment="1">
      <alignment horizontal="center" vertical="top" wrapText="1"/>
    </xf>
    <xf numFmtId="0" fontId="18" fillId="0" borderId="33" xfId="16" applyFont="1" applyBorder="1" applyAlignment="1">
      <alignment horizontal="left" wrapText="1"/>
    </xf>
    <xf numFmtId="0" fontId="18" fillId="0" borderId="35" xfId="16" applyFont="1" applyBorder="1" applyAlignment="1">
      <alignment wrapText="1"/>
    </xf>
    <xf numFmtId="1" fontId="18" fillId="0" borderId="17" xfId="17" applyNumberFormat="1" applyBorder="1" applyAlignment="1">
      <alignment horizontal="center"/>
    </xf>
    <xf numFmtId="2" fontId="18" fillId="0" borderId="17" xfId="17" applyNumberFormat="1" applyBorder="1" applyAlignment="1">
      <alignment horizontal="center" vertical="center"/>
    </xf>
    <xf numFmtId="2" fontId="22" fillId="0" borderId="17" xfId="17" applyNumberFormat="1" applyFont="1" applyBorder="1" applyAlignment="1">
      <alignment horizontal="right" vertical="center"/>
    </xf>
    <xf numFmtId="2" fontId="18" fillId="0" borderId="16" xfId="17" applyNumberFormat="1" applyBorder="1" applyAlignment="1">
      <alignment horizontal="center" vertical="center"/>
    </xf>
    <xf numFmtId="2" fontId="22" fillId="0" borderId="16" xfId="17" applyNumberFormat="1" applyFont="1" applyBorder="1" applyAlignment="1">
      <alignment horizontal="right" vertical="center"/>
    </xf>
    <xf numFmtId="0" fontId="18" fillId="0" borderId="63" xfId="17" applyBorder="1" applyAlignment="1">
      <alignment horizontal="center" vertical="top" wrapText="1"/>
    </xf>
    <xf numFmtId="0" fontId="18" fillId="0" borderId="71" xfId="17" applyBorder="1" applyAlignment="1">
      <alignment horizontal="center" vertical="top" wrapText="1"/>
    </xf>
    <xf numFmtId="0" fontId="18" fillId="0" borderId="72" xfId="16" applyFont="1" applyBorder="1" applyAlignment="1">
      <alignment horizontal="left" wrapText="1"/>
    </xf>
    <xf numFmtId="0" fontId="18" fillId="0" borderId="73" xfId="16" applyFont="1" applyBorder="1" applyAlignment="1">
      <alignment wrapText="1"/>
    </xf>
    <xf numFmtId="1" fontId="18" fillId="0" borderId="73" xfId="17" applyNumberFormat="1" applyBorder="1" applyAlignment="1">
      <alignment horizontal="center"/>
    </xf>
    <xf numFmtId="2" fontId="18" fillId="0" borderId="75" xfId="17" applyNumberFormat="1" applyBorder="1" applyAlignment="1">
      <alignment horizontal="center" vertical="center"/>
    </xf>
    <xf numFmtId="2" fontId="22" fillId="0" borderId="75" xfId="17" applyNumberFormat="1" applyFont="1" applyBorder="1" applyAlignment="1">
      <alignment horizontal="right" vertical="center"/>
    </xf>
    <xf numFmtId="0" fontId="25" fillId="0" borderId="7" xfId="17" applyFont="1" applyAlignment="1">
      <alignment horizontal="center" wrapText="1"/>
    </xf>
    <xf numFmtId="0" fontId="91" fillId="0" borderId="7" xfId="16" applyFont="1" applyAlignment="1">
      <alignment horizontal="left"/>
    </xf>
    <xf numFmtId="0" fontId="25" fillId="0" borderId="7" xfId="16" applyFont="1" applyAlignment="1">
      <alignment wrapText="1"/>
    </xf>
    <xf numFmtId="1" fontId="25" fillId="0" borderId="7" xfId="17" applyNumberFormat="1" applyFont="1" applyAlignment="1">
      <alignment horizontal="center"/>
    </xf>
    <xf numFmtId="2" fontId="25" fillId="0" borderId="7" xfId="17" applyNumberFormat="1" applyFont="1" applyAlignment="1">
      <alignment horizontal="center" vertical="center"/>
    </xf>
    <xf numFmtId="2" fontId="91" fillId="0" borderId="7" xfId="17" applyNumberFormat="1" applyFont="1" applyAlignment="1">
      <alignment horizontal="right" vertical="center"/>
    </xf>
    <xf numFmtId="0" fontId="25" fillId="0" borderId="7" xfId="17" applyFont="1" applyAlignment="1">
      <alignment horizontal="center" vertical="top" wrapText="1"/>
    </xf>
    <xf numFmtId="0" fontId="25" fillId="0" borderId="7" xfId="16" applyFont="1" applyAlignment="1">
      <alignment horizontal="left" wrapText="1"/>
    </xf>
    <xf numFmtId="0" fontId="16" fillId="0" borderId="7" xfId="17" applyFont="1" applyAlignment="1">
      <alignment horizontal="center"/>
    </xf>
    <xf numFmtId="0" fontId="31" fillId="0" borderId="7" xfId="24"/>
    <xf numFmtId="0" fontId="18" fillId="0" borderId="10" xfId="24" applyFont="1" applyBorder="1" applyAlignment="1">
      <alignment horizontal="center" vertical="center"/>
    </xf>
    <xf numFmtId="0" fontId="18" fillId="0" borderId="1" xfId="24" applyFont="1" applyBorder="1" applyAlignment="1">
      <alignment horizontal="center" vertical="center"/>
    </xf>
    <xf numFmtId="165" fontId="18" fillId="0" borderId="1" xfId="24" applyNumberFormat="1" applyFont="1" applyBorder="1" applyAlignment="1">
      <alignment horizontal="center" vertical="center"/>
    </xf>
    <xf numFmtId="0" fontId="18" fillId="0" borderId="1" xfId="24" applyFont="1" applyBorder="1"/>
    <xf numFmtId="0" fontId="18" fillId="0" borderId="1" xfId="24" applyFont="1" applyBorder="1" applyAlignment="1">
      <alignment horizontal="left" vertical="center" wrapText="1"/>
    </xf>
    <xf numFmtId="165" fontId="18" fillId="0" borderId="7" xfId="24" applyNumberFormat="1" applyFont="1" applyAlignment="1">
      <alignment horizontal="center" vertical="center"/>
    </xf>
    <xf numFmtId="0" fontId="18" fillId="0" borderId="1" xfId="24" applyFont="1" applyBorder="1" applyAlignment="1">
      <alignment horizontal="center" vertical="center" wrapText="1"/>
    </xf>
    <xf numFmtId="0" fontId="18" fillId="0" borderId="1" xfId="24" quotePrefix="1" applyFont="1" applyBorder="1" applyAlignment="1">
      <alignment horizontal="center" vertical="center"/>
    </xf>
    <xf numFmtId="2" fontId="18" fillId="0" borderId="1" xfId="24" applyNumberFormat="1" applyFont="1" applyBorder="1" applyAlignment="1">
      <alignment horizontal="center" vertical="center"/>
    </xf>
    <xf numFmtId="0" fontId="32" fillId="0" borderId="17" xfId="0" applyFont="1" applyBorder="1" applyAlignment="1">
      <alignment horizontal="left" vertical="center" wrapText="1"/>
    </xf>
    <xf numFmtId="0" fontId="6" fillId="0" borderId="7" xfId="36"/>
    <xf numFmtId="0" fontId="70" fillId="0" borderId="7" xfId="36" applyFont="1"/>
    <xf numFmtId="0" fontId="34" fillId="9" borderId="17" xfId="36" applyFont="1" applyFill="1" applyBorder="1" applyAlignment="1">
      <alignment horizontal="center" vertical="center"/>
    </xf>
    <xf numFmtId="0" fontId="34" fillId="9" borderId="17" xfId="36" applyFont="1" applyFill="1" applyBorder="1" applyAlignment="1">
      <alignment horizontal="center" vertical="center" wrapText="1"/>
    </xf>
    <xf numFmtId="0" fontId="34" fillId="0" borderId="17" xfId="36" applyFont="1" applyBorder="1" applyAlignment="1">
      <alignment horizontal="center" vertical="center"/>
    </xf>
    <xf numFmtId="0" fontId="88" fillId="0" borderId="17" xfId="24" applyFont="1" applyBorder="1" applyAlignment="1">
      <alignment horizontal="left" vertical="top" wrapText="1"/>
    </xf>
    <xf numFmtId="0" fontId="36" fillId="0" borderId="17" xfId="24" applyFont="1" applyBorder="1" applyAlignment="1">
      <alignment horizontal="left" vertical="top" wrapText="1"/>
    </xf>
    <xf numFmtId="0" fontId="36" fillId="0" borderId="17" xfId="24" applyFont="1" applyBorder="1" applyAlignment="1">
      <alignment horizontal="left" vertical="center" wrapText="1"/>
    </xf>
    <xf numFmtId="190" fontId="34" fillId="0" borderId="17" xfId="36" applyNumberFormat="1" applyFont="1" applyBorder="1" applyAlignment="1">
      <alignment horizontal="center" vertical="center"/>
    </xf>
    <xf numFmtId="41" fontId="87" fillId="9" borderId="17" xfId="36" applyNumberFormat="1" applyFont="1" applyFill="1" applyBorder="1"/>
    <xf numFmtId="187" fontId="18" fillId="0" borderId="7" xfId="24" applyNumberFormat="1" applyFont="1"/>
    <xf numFmtId="0" fontId="18" fillId="4" borderId="17" xfId="24" applyFont="1" applyFill="1" applyBorder="1" applyAlignment="1">
      <alignment horizontal="center" vertical="center"/>
    </xf>
    <xf numFmtId="0" fontId="16" fillId="4" borderId="17" xfId="24" applyFont="1" applyFill="1" applyBorder="1" applyAlignment="1">
      <alignment horizontal="center" vertical="center"/>
    </xf>
    <xf numFmtId="0" fontId="16" fillId="0" borderId="7" xfId="24" applyFont="1"/>
    <xf numFmtId="168" fontId="18" fillId="0" borderId="7" xfId="24" applyNumberFormat="1" applyFont="1"/>
    <xf numFmtId="0" fontId="18" fillId="0" borderId="17" xfId="24" applyFont="1" applyBorder="1" applyAlignment="1">
      <alignment horizontal="center" vertical="center"/>
    </xf>
    <xf numFmtId="1" fontId="16" fillId="0" borderId="17" xfId="24" applyNumberFormat="1" applyFont="1" applyBorder="1" applyAlignment="1">
      <alignment horizontal="center" vertical="center"/>
    </xf>
    <xf numFmtId="0" fontId="18" fillId="0" borderId="7" xfId="24" applyFont="1"/>
    <xf numFmtId="0" fontId="16" fillId="0" borderId="17" xfId="24" applyFont="1" applyBorder="1" applyAlignment="1">
      <alignment horizontal="center" vertical="center"/>
    </xf>
    <xf numFmtId="0" fontId="16" fillId="0" borderId="17" xfId="24" applyFont="1" applyBorder="1" applyAlignment="1">
      <alignment horizontal="center" vertical="center" wrapText="1"/>
    </xf>
    <xf numFmtId="0" fontId="16" fillId="0" borderId="17" xfId="24" applyFont="1" applyBorder="1" applyAlignment="1">
      <alignment horizontal="left" vertical="center" wrapText="1"/>
    </xf>
    <xf numFmtId="0" fontId="32" fillId="0" borderId="17" xfId="24" applyFont="1" applyBorder="1" applyAlignment="1">
      <alignment horizontal="center" vertical="center" wrapText="1"/>
    </xf>
    <xf numFmtId="168" fontId="16" fillId="0" borderId="17" xfId="24" applyNumberFormat="1" applyFont="1" applyBorder="1" applyAlignment="1">
      <alignment vertical="center" wrapText="1"/>
    </xf>
    <xf numFmtId="168" fontId="16" fillId="0" borderId="17" xfId="24" applyNumberFormat="1" applyFont="1" applyBorder="1" applyAlignment="1">
      <alignment horizontal="center" vertical="center"/>
    </xf>
    <xf numFmtId="0" fontId="32" fillId="0" borderId="17" xfId="24" applyFont="1" applyBorder="1" applyAlignment="1">
      <alignment horizontal="left" vertical="center" wrapText="1"/>
    </xf>
    <xf numFmtId="168" fontId="17" fillId="9" borderId="17" xfId="24" applyNumberFormat="1" applyFont="1" applyFill="1" applyBorder="1" applyAlignment="1">
      <alignment horizontal="center" vertical="center"/>
    </xf>
    <xf numFmtId="43" fontId="16" fillId="0" borderId="7" xfId="24" applyNumberFormat="1" applyFont="1"/>
    <xf numFmtId="0" fontId="18" fillId="0" borderId="7" xfId="24" applyFont="1" applyAlignment="1">
      <alignment horizontal="center"/>
    </xf>
    <xf numFmtId="0" fontId="16" fillId="0" borderId="7" xfId="24" applyFont="1" applyAlignment="1">
      <alignment horizontal="center"/>
    </xf>
    <xf numFmtId="0" fontId="101" fillId="0" borderId="7" xfId="2" applyFont="1"/>
    <xf numFmtId="0" fontId="101" fillId="0" borderId="7" xfId="2" applyFont="1" applyAlignment="1">
      <alignment horizontal="right" vertical="center"/>
    </xf>
    <xf numFmtId="0" fontId="101" fillId="0" borderId="7" xfId="2" applyFont="1" applyAlignment="1">
      <alignment horizontal="center"/>
    </xf>
    <xf numFmtId="165" fontId="101" fillId="0" borderId="7" xfId="40" applyFont="1" applyAlignment="1">
      <alignment vertical="center"/>
    </xf>
    <xf numFmtId="0" fontId="101" fillId="14" borderId="7" xfId="2" applyFont="1" applyFill="1"/>
    <xf numFmtId="0" fontId="60" fillId="14" borderId="81" xfId="38" applyFont="1" applyFill="1" applyBorder="1" applyAlignment="1">
      <alignment horizontal="center" vertical="center"/>
    </xf>
    <xf numFmtId="167" fontId="60" fillId="14" borderId="41" xfId="39" applyNumberFormat="1" applyFont="1" applyFill="1" applyBorder="1" applyAlignment="1">
      <alignment horizontal="center" vertical="center" wrapText="1"/>
    </xf>
    <xf numFmtId="167" fontId="56" fillId="0" borderId="118" xfId="39" applyNumberFormat="1" applyFont="1" applyFill="1" applyBorder="1" applyAlignment="1">
      <alignment horizontal="center" vertical="center"/>
    </xf>
    <xf numFmtId="167" fontId="56" fillId="0" borderId="118" xfId="39" applyNumberFormat="1" applyFont="1" applyFill="1" applyBorder="1" applyAlignment="1">
      <alignment horizontal="center"/>
    </xf>
    <xf numFmtId="167" fontId="56" fillId="0" borderId="118" xfId="39" applyNumberFormat="1" applyFont="1" applyFill="1" applyBorder="1" applyAlignment="1"/>
    <xf numFmtId="167" fontId="56" fillId="0" borderId="118" xfId="39" applyNumberFormat="1" applyFont="1" applyFill="1" applyBorder="1" applyAlignment="1">
      <alignment vertical="center"/>
    </xf>
    <xf numFmtId="165" fontId="56" fillId="0" borderId="118" xfId="43" applyFont="1" applyFill="1" applyBorder="1" applyAlignment="1">
      <alignment horizontal="center" vertical="center"/>
    </xf>
    <xf numFmtId="167" fontId="56" fillId="0" borderId="84" xfId="39" applyNumberFormat="1" applyFont="1" applyFill="1" applyBorder="1" applyAlignment="1">
      <alignment horizontal="center" vertical="center"/>
    </xf>
    <xf numFmtId="165" fontId="56" fillId="0" borderId="118" xfId="43" applyFont="1" applyFill="1" applyBorder="1" applyAlignment="1">
      <alignment horizontal="center"/>
    </xf>
    <xf numFmtId="165" fontId="56" fillId="0" borderId="118" xfId="44" applyFont="1" applyFill="1" applyBorder="1" applyAlignment="1">
      <alignment vertical="center"/>
    </xf>
    <xf numFmtId="167" fontId="56" fillId="0" borderId="84" xfId="43" applyNumberFormat="1" applyFont="1" applyFill="1" applyBorder="1" applyAlignment="1">
      <alignment horizontal="center" vertical="center"/>
    </xf>
    <xf numFmtId="0" fontId="99" fillId="0" borderId="92" xfId="17" applyFont="1" applyBorder="1" applyAlignment="1">
      <alignment horizontal="center" vertical="center" wrapText="1"/>
    </xf>
    <xf numFmtId="0" fontId="99" fillId="0" borderId="16" xfId="16" applyFont="1" applyBorder="1" applyAlignment="1">
      <alignment vertical="center"/>
    </xf>
    <xf numFmtId="0" fontId="56" fillId="0" borderId="16" xfId="16" applyFont="1" applyBorder="1" applyAlignment="1">
      <alignment wrapText="1"/>
    </xf>
    <xf numFmtId="1" fontId="56" fillId="0" borderId="16" xfId="17" applyNumberFormat="1" applyFont="1" applyBorder="1" applyAlignment="1">
      <alignment horizontal="center" vertical="center"/>
    </xf>
    <xf numFmtId="2" fontId="56" fillId="0" borderId="16" xfId="17" applyNumberFormat="1" applyFont="1" applyBorder="1" applyAlignment="1">
      <alignment horizontal="center"/>
    </xf>
    <xf numFmtId="0" fontId="56" fillId="0" borderId="79" xfId="17" applyFont="1" applyBorder="1"/>
    <xf numFmtId="0" fontId="56" fillId="0" borderId="93" xfId="17" applyFont="1" applyBorder="1" applyAlignment="1">
      <alignment horizontal="center" vertical="center" wrapText="1"/>
    </xf>
    <xf numFmtId="2" fontId="56" fillId="0" borderId="19" xfId="17" applyNumberFormat="1" applyFont="1" applyBorder="1" applyAlignment="1">
      <alignment horizontal="center"/>
    </xf>
    <xf numFmtId="0" fontId="56" fillId="0" borderId="94" xfId="17" applyFont="1" applyBorder="1"/>
    <xf numFmtId="0" fontId="56" fillId="0" borderId="19" xfId="16" applyFont="1" applyBorder="1" applyAlignment="1">
      <alignment horizontal="center" vertical="center" wrapText="1"/>
    </xf>
    <xf numFmtId="1" fontId="56" fillId="0" borderId="19" xfId="17" applyNumberFormat="1" applyFont="1" applyBorder="1" applyAlignment="1">
      <alignment horizontal="center" vertical="center"/>
    </xf>
    <xf numFmtId="0" fontId="56" fillId="0" borderId="93" xfId="17" applyFont="1" applyBorder="1" applyAlignment="1">
      <alignment horizontal="center" wrapText="1"/>
    </xf>
    <xf numFmtId="0" fontId="56" fillId="0" borderId="20" xfId="16" applyFont="1" applyBorder="1" applyAlignment="1">
      <alignment horizontal="left" vertical="center" wrapText="1"/>
    </xf>
    <xf numFmtId="0" fontId="56" fillId="0" borderId="21" xfId="16" applyFont="1" applyBorder="1" applyAlignment="1">
      <alignment horizontal="left" vertical="center" wrapText="1"/>
    </xf>
    <xf numFmtId="0" fontId="107" fillId="0" borderId="20" xfId="20" applyFont="1" applyBorder="1" applyAlignment="1">
      <alignment horizontal="center"/>
    </xf>
    <xf numFmtId="0" fontId="56" fillId="0" borderId="21" xfId="16" applyFont="1" applyBorder="1" applyAlignment="1">
      <alignment wrapText="1"/>
    </xf>
    <xf numFmtId="167" fontId="56" fillId="0" borderId="94" xfId="17" applyNumberFormat="1" applyFont="1" applyBorder="1"/>
    <xf numFmtId="0" fontId="56" fillId="0" borderId="95" xfId="17" applyFont="1" applyBorder="1" applyAlignment="1">
      <alignment horizontal="center" wrapText="1"/>
    </xf>
    <xf numFmtId="0" fontId="107" fillId="0" borderId="22" xfId="20" applyFont="1" applyBorder="1" applyAlignment="1">
      <alignment horizontal="center"/>
    </xf>
    <xf numFmtId="0" fontId="56" fillId="0" borderId="24" xfId="16" applyFont="1" applyBorder="1" applyAlignment="1">
      <alignment wrapText="1"/>
    </xf>
    <xf numFmtId="2" fontId="56" fillId="0" borderId="18" xfId="17" applyNumberFormat="1" applyFont="1" applyBorder="1" applyAlignment="1">
      <alignment horizontal="center"/>
    </xf>
    <xf numFmtId="2" fontId="60" fillId="0" borderId="18" xfId="17" applyNumberFormat="1" applyFont="1" applyBorder="1" applyAlignment="1">
      <alignment horizontal="center"/>
    </xf>
    <xf numFmtId="167" fontId="56" fillId="0" borderId="96" xfId="17" applyNumberFormat="1" applyFont="1" applyBorder="1"/>
    <xf numFmtId="0" fontId="56" fillId="0" borderId="20" xfId="16" applyFont="1" applyBorder="1" applyAlignment="1">
      <alignment horizontal="left"/>
    </xf>
    <xf numFmtId="0" fontId="56" fillId="0" borderId="21" xfId="16" applyFont="1" applyBorder="1" applyAlignment="1">
      <alignment horizontal="right" vertical="center"/>
    </xf>
    <xf numFmtId="0" fontId="60" fillId="0" borderId="22" xfId="16" applyFont="1" applyBorder="1" applyAlignment="1">
      <alignment horizontal="left"/>
    </xf>
    <xf numFmtId="1" fontId="56" fillId="0" borderId="18" xfId="17" applyNumberFormat="1" applyFont="1" applyBorder="1" applyAlignment="1">
      <alignment horizontal="center" vertical="center"/>
    </xf>
    <xf numFmtId="0" fontId="56" fillId="0" borderId="96" xfId="17" applyFont="1" applyBorder="1"/>
    <xf numFmtId="0" fontId="56" fillId="0" borderId="21" xfId="16" applyFont="1" applyBorder="1"/>
    <xf numFmtId="0" fontId="56" fillId="0" borderId="92" xfId="17" applyFont="1" applyBorder="1" applyAlignment="1">
      <alignment horizontal="center" vertical="center" wrapText="1"/>
    </xf>
    <xf numFmtId="2" fontId="56" fillId="0" borderId="7" xfId="17" applyNumberFormat="1" applyFont="1" applyAlignment="1">
      <alignment horizontal="center"/>
    </xf>
    <xf numFmtId="2" fontId="56" fillId="0" borderId="21" xfId="17" applyNumberFormat="1" applyFont="1" applyBorder="1" applyAlignment="1">
      <alignment horizontal="center"/>
    </xf>
    <xf numFmtId="0" fontId="56" fillId="0" borderId="97" xfId="17" applyFont="1" applyBorder="1" applyAlignment="1">
      <alignment horizontal="center" wrapText="1"/>
    </xf>
    <xf numFmtId="1" fontId="56" fillId="0" borderId="100" xfId="17" applyNumberFormat="1" applyFont="1" applyBorder="1" applyAlignment="1">
      <alignment horizontal="center" vertical="center"/>
    </xf>
    <xf numFmtId="2" fontId="56" fillId="0" borderId="100" xfId="17" applyNumberFormat="1" applyFont="1" applyBorder="1" applyAlignment="1">
      <alignment horizontal="center"/>
    </xf>
    <xf numFmtId="167" fontId="56" fillId="0" borderId="101" xfId="17" applyNumberFormat="1" applyFont="1" applyBorder="1"/>
    <xf numFmtId="0" fontId="56" fillId="0" borderId="25" xfId="17" applyFont="1" applyBorder="1" applyAlignment="1">
      <alignment horizontal="center" vertical="center" wrapText="1"/>
    </xf>
    <xf numFmtId="2" fontId="56" fillId="0" borderId="26" xfId="17" applyNumberFormat="1" applyFont="1" applyBorder="1" applyAlignment="1">
      <alignment horizontal="center"/>
    </xf>
    <xf numFmtId="0" fontId="56" fillId="0" borderId="27" xfId="17" applyFont="1" applyBorder="1"/>
    <xf numFmtId="2" fontId="56" fillId="0" borderId="93" xfId="17" applyNumberFormat="1" applyFont="1" applyBorder="1" applyAlignment="1">
      <alignment horizontal="center" vertical="center" wrapText="1"/>
    </xf>
    <xf numFmtId="0" fontId="56" fillId="0" borderId="20" xfId="16" applyFont="1" applyBorder="1" applyAlignment="1">
      <alignment vertical="justify"/>
    </xf>
    <xf numFmtId="0" fontId="56" fillId="0" borderId="22" xfId="16" applyFont="1" applyBorder="1" applyAlignment="1">
      <alignment horizontal="left"/>
    </xf>
    <xf numFmtId="0" fontId="56" fillId="0" borderId="19" xfId="16" applyFont="1" applyBorder="1" applyAlignment="1">
      <alignment horizontal="left" vertical="center" wrapText="1"/>
    </xf>
    <xf numFmtId="2" fontId="56" fillId="0" borderId="18" xfId="17" applyNumberFormat="1" applyFont="1" applyBorder="1" applyAlignment="1">
      <alignment horizontal="right"/>
    </xf>
    <xf numFmtId="0" fontId="56" fillId="0" borderId="20" xfId="20" applyFont="1" applyBorder="1" applyAlignment="1">
      <alignment horizontal="center" vertical="center"/>
    </xf>
    <xf numFmtId="2" fontId="56" fillId="0" borderId="19" xfId="17" applyNumberFormat="1" applyFont="1" applyBorder="1" applyAlignment="1">
      <alignment horizontal="center" vertical="center"/>
    </xf>
    <xf numFmtId="0" fontId="56" fillId="0" borderId="94" xfId="17" applyFont="1" applyBorder="1" applyAlignment="1">
      <alignment vertical="center"/>
    </xf>
    <xf numFmtId="2" fontId="56" fillId="0" borderId="97" xfId="17" applyNumberFormat="1" applyFont="1" applyBorder="1" applyAlignment="1">
      <alignment horizontal="center" vertical="center" wrapText="1"/>
    </xf>
    <xf numFmtId="0" fontId="107" fillId="0" borderId="98" xfId="20" applyFont="1" applyBorder="1" applyAlignment="1">
      <alignment horizontal="center" vertical="center"/>
    </xf>
    <xf numFmtId="0" fontId="56" fillId="0" borderId="99" xfId="16" applyFont="1" applyBorder="1" applyAlignment="1">
      <alignment wrapText="1"/>
    </xf>
    <xf numFmtId="2" fontId="56" fillId="0" borderId="100" xfId="17" applyNumberFormat="1" applyFont="1" applyBorder="1" applyAlignment="1">
      <alignment horizontal="center" vertical="center"/>
    </xf>
    <xf numFmtId="0" fontId="56" fillId="0" borderId="101" xfId="17" applyFont="1" applyBorder="1" applyAlignment="1">
      <alignment vertical="center"/>
    </xf>
    <xf numFmtId="0" fontId="56" fillId="0" borderId="102" xfId="17" applyFont="1" applyBorder="1" applyAlignment="1">
      <alignment horizontal="center" vertical="center" wrapText="1"/>
    </xf>
    <xf numFmtId="0" fontId="107" fillId="0" borderId="103" xfId="20" applyFont="1" applyBorder="1" applyAlignment="1">
      <alignment vertical="center"/>
    </xf>
    <xf numFmtId="0" fontId="107" fillId="0" borderId="104" xfId="20" applyFont="1" applyBorder="1" applyAlignment="1">
      <alignment vertical="center"/>
    </xf>
    <xf numFmtId="1" fontId="56" fillId="0" borderId="105" xfId="17" applyNumberFormat="1" applyFont="1" applyBorder="1" applyAlignment="1">
      <alignment horizontal="center" vertical="center"/>
    </xf>
    <xf numFmtId="2" fontId="60" fillId="0" borderId="105" xfId="17" applyNumberFormat="1" applyFont="1" applyBorder="1" applyAlignment="1">
      <alignment horizontal="center" vertical="center"/>
    </xf>
    <xf numFmtId="2" fontId="56" fillId="0" borderId="105" xfId="17" applyNumberFormat="1" applyFont="1" applyBorder="1" applyAlignment="1">
      <alignment horizontal="center" vertical="center"/>
    </xf>
    <xf numFmtId="167" fontId="56" fillId="0" borderId="107" xfId="17" applyNumberFormat="1" applyFont="1" applyBorder="1" applyAlignment="1">
      <alignment vertical="center"/>
    </xf>
    <xf numFmtId="0" fontId="56" fillId="0" borderId="108" xfId="17" applyFont="1" applyBorder="1" applyAlignment="1">
      <alignment horizontal="center" wrapText="1"/>
    </xf>
    <xf numFmtId="0" fontId="56" fillId="0" borderId="109" xfId="16" applyFont="1" applyBorder="1" applyAlignment="1">
      <alignment horizontal="left"/>
    </xf>
    <xf numFmtId="0" fontId="56" fillId="0" borderId="110" xfId="16" applyFont="1" applyBorder="1" applyAlignment="1">
      <alignment wrapText="1"/>
    </xf>
    <xf numFmtId="1" fontId="56" fillId="0" borderId="111" xfId="17" applyNumberFormat="1" applyFont="1" applyBorder="1" applyAlignment="1">
      <alignment horizontal="center" vertical="center"/>
    </xf>
    <xf numFmtId="2" fontId="56" fillId="0" borderId="111" xfId="17" applyNumberFormat="1" applyFont="1" applyBorder="1" applyAlignment="1">
      <alignment horizontal="center"/>
    </xf>
    <xf numFmtId="0" fontId="56" fillId="0" borderId="112" xfId="17" applyFont="1" applyBorder="1"/>
    <xf numFmtId="0" fontId="56" fillId="0" borderId="92" xfId="17" applyFont="1" applyBorder="1" applyAlignment="1">
      <alignment horizontal="center" vertical="top" wrapText="1"/>
    </xf>
    <xf numFmtId="0" fontId="56" fillId="0" borderId="50" xfId="16" applyFont="1" applyBorder="1" applyAlignment="1">
      <alignment horizontal="left" wrapText="1"/>
    </xf>
    <xf numFmtId="0" fontId="56" fillId="0" borderId="51" xfId="16" applyFont="1" applyBorder="1" applyAlignment="1">
      <alignment wrapText="1"/>
    </xf>
    <xf numFmtId="2" fontId="56" fillId="0" borderId="16" xfId="17" applyNumberFormat="1" applyFont="1" applyBorder="1" applyAlignment="1">
      <alignment horizontal="center" vertical="center"/>
    </xf>
    <xf numFmtId="2" fontId="60" fillId="0" borderId="16" xfId="17" applyNumberFormat="1" applyFont="1" applyBorder="1" applyAlignment="1">
      <alignment horizontal="right" vertical="center"/>
    </xf>
    <xf numFmtId="2" fontId="60" fillId="0" borderId="7" xfId="17" applyNumberFormat="1" applyFont="1" applyAlignment="1">
      <alignment horizontal="right" vertical="center"/>
    </xf>
    <xf numFmtId="0" fontId="18" fillId="0" borderId="1" xfId="24" applyFont="1" applyBorder="1" applyAlignment="1">
      <alignment horizontal="left" vertical="top" wrapText="1"/>
    </xf>
    <xf numFmtId="0" fontId="16" fillId="0" borderId="17" xfId="46" applyFont="1" applyBorder="1" applyAlignment="1">
      <alignment horizontal="left" vertical="center" wrapText="1"/>
    </xf>
    <xf numFmtId="0" fontId="16" fillId="0" borderId="17" xfId="46" applyFont="1" applyBorder="1" applyAlignment="1">
      <alignment horizontal="center" vertical="center" wrapText="1"/>
    </xf>
    <xf numFmtId="168" fontId="16" fillId="0" borderId="17" xfId="46" applyNumberFormat="1" applyFont="1" applyBorder="1" applyAlignment="1">
      <alignment vertical="center" wrapText="1"/>
    </xf>
    <xf numFmtId="0" fontId="18" fillId="0" borderId="7" xfId="46" applyFont="1"/>
    <xf numFmtId="0" fontId="16" fillId="0" borderId="7" xfId="46" applyFont="1"/>
    <xf numFmtId="0" fontId="18" fillId="0" borderId="7" xfId="46" applyFont="1" applyAlignment="1">
      <alignment horizontal="center"/>
    </xf>
    <xf numFmtId="0" fontId="70" fillId="0" borderId="7" xfId="47" applyFont="1"/>
    <xf numFmtId="0" fontId="4" fillId="0" borderId="7" xfId="47"/>
    <xf numFmtId="41" fontId="87" fillId="9" borderId="17" xfId="47" applyNumberFormat="1" applyFont="1" applyFill="1" applyBorder="1"/>
    <xf numFmtId="0" fontId="32" fillId="0" borderId="17" xfId="47" applyFont="1" applyBorder="1" applyAlignment="1">
      <alignment horizontal="left" vertical="center" wrapText="1"/>
    </xf>
    <xf numFmtId="0" fontId="34" fillId="0" borderId="17" xfId="47" applyFont="1" applyBorder="1" applyAlignment="1">
      <alignment horizontal="left" vertical="center" wrapText="1"/>
    </xf>
    <xf numFmtId="0" fontId="34" fillId="0" borderId="17" xfId="47" applyFont="1" applyBorder="1" applyAlignment="1">
      <alignment horizontal="center" vertical="center"/>
    </xf>
    <xf numFmtId="0" fontId="32" fillId="0" borderId="17" xfId="47" applyFont="1" applyBorder="1" applyAlignment="1">
      <alignment vertical="center" wrapText="1"/>
    </xf>
    <xf numFmtId="0" fontId="87" fillId="0" borderId="17" xfId="47" applyFont="1" applyBorder="1" applyAlignment="1">
      <alignment horizontal="left" vertical="center" wrapText="1"/>
    </xf>
    <xf numFmtId="0" fontId="87" fillId="0" borderId="17" xfId="47" applyFont="1" applyBorder="1" applyAlignment="1">
      <alignment horizontal="center" vertical="center"/>
    </xf>
    <xf numFmtId="0" fontId="32" fillId="0" borderId="17" xfId="47" applyFont="1" applyBorder="1" applyAlignment="1">
      <alignment vertical="center"/>
    </xf>
    <xf numFmtId="0" fontId="33" fillId="0" borderId="17" xfId="47" applyFont="1" applyBorder="1" applyAlignment="1">
      <alignment horizontal="left" vertical="center" wrapText="1"/>
    </xf>
    <xf numFmtId="0" fontId="33" fillId="0" borderId="17" xfId="47" applyFont="1" applyBorder="1" applyAlignment="1">
      <alignment horizontal="center" vertical="center"/>
    </xf>
    <xf numFmtId="0" fontId="70" fillId="0" borderId="17" xfId="47" applyFont="1" applyBorder="1" applyAlignment="1">
      <alignment horizontal="left" vertical="center" wrapText="1"/>
    </xf>
    <xf numFmtId="0" fontId="32" fillId="0" borderId="17" xfId="47" applyFont="1" applyBorder="1" applyAlignment="1">
      <alignment horizontal="left" vertical="center"/>
    </xf>
    <xf numFmtId="0" fontId="34" fillId="0" borderId="17" xfId="47" applyFont="1" applyBorder="1"/>
    <xf numFmtId="0" fontId="49" fillId="0" borderId="17" xfId="47" applyFont="1" applyBorder="1" applyAlignment="1">
      <alignment horizontal="left" vertical="center" wrapText="1"/>
    </xf>
    <xf numFmtId="0" fontId="16" fillId="0" borderId="17" xfId="47" applyFont="1" applyBorder="1" applyAlignment="1">
      <alignment horizontal="left" vertical="center" wrapText="1"/>
    </xf>
    <xf numFmtId="0" fontId="34" fillId="0" borderId="17" xfId="47" applyFont="1" applyBorder="1" applyAlignment="1">
      <alignment vertical="center"/>
    </xf>
    <xf numFmtId="0" fontId="34" fillId="0" borderId="17" xfId="47" applyFont="1" applyBorder="1" applyAlignment="1">
      <alignment horizontal="center" vertical="center" wrapText="1"/>
    </xf>
    <xf numFmtId="0" fontId="34" fillId="9" borderId="17" xfId="47" applyFont="1" applyFill="1" applyBorder="1" applyAlignment="1">
      <alignment horizontal="center" vertical="center" wrapText="1"/>
    </xf>
    <xf numFmtId="0" fontId="34" fillId="9" borderId="17" xfId="47" applyFont="1" applyFill="1" applyBorder="1" applyAlignment="1">
      <alignment horizontal="center" vertical="center"/>
    </xf>
    <xf numFmtId="0" fontId="4" fillId="0" borderId="7" xfId="49"/>
    <xf numFmtId="0" fontId="18" fillId="4" borderId="17" xfId="46" applyFont="1" applyFill="1" applyBorder="1" applyAlignment="1">
      <alignment horizontal="center" vertical="center"/>
    </xf>
    <xf numFmtId="0" fontId="16" fillId="4" borderId="17" xfId="46" applyFont="1" applyFill="1" applyBorder="1" applyAlignment="1">
      <alignment horizontal="center" vertical="center"/>
    </xf>
    <xf numFmtId="0" fontId="18" fillId="0" borderId="7" xfId="46" applyFont="1" applyAlignment="1">
      <alignment horizontal="center" vertical="center"/>
    </xf>
    <xf numFmtId="1" fontId="16" fillId="0" borderId="7" xfId="46" applyNumberFormat="1" applyFont="1" applyAlignment="1">
      <alignment horizontal="center" vertical="center"/>
    </xf>
    <xf numFmtId="168" fontId="16" fillId="0" borderId="17" xfId="46" applyNumberFormat="1" applyFont="1" applyBorder="1" applyAlignment="1">
      <alignment horizontal="center" vertical="center"/>
    </xf>
    <xf numFmtId="9" fontId="16" fillId="0" borderId="7" xfId="46" applyNumberFormat="1" applyFont="1"/>
    <xf numFmtId="1" fontId="16" fillId="0" borderId="17" xfId="46" applyNumberFormat="1" applyFont="1" applyBorder="1" applyAlignment="1">
      <alignment horizontal="center" vertical="center" wrapText="1"/>
    </xf>
    <xf numFmtId="167" fontId="18" fillId="0" borderId="7" xfId="46" applyNumberFormat="1" applyFont="1"/>
    <xf numFmtId="169" fontId="18" fillId="0" borderId="7" xfId="46" applyNumberFormat="1" applyFont="1"/>
    <xf numFmtId="168" fontId="18" fillId="0" borderId="7" xfId="46" applyNumberFormat="1" applyFont="1"/>
    <xf numFmtId="43" fontId="18" fillId="0" borderId="7" xfId="46" applyNumberFormat="1" applyFont="1" applyAlignment="1">
      <alignment horizontal="center" vertical="center"/>
    </xf>
    <xf numFmtId="0" fontId="16" fillId="0" borderId="7" xfId="46" applyFont="1" applyAlignment="1">
      <alignment horizontal="center"/>
    </xf>
    <xf numFmtId="0" fontId="18" fillId="0" borderId="7" xfId="53" applyFont="1"/>
    <xf numFmtId="0" fontId="18" fillId="4" borderId="17" xfId="53" applyFont="1" applyFill="1" applyBorder="1" applyAlignment="1">
      <alignment horizontal="center" vertical="center"/>
    </xf>
    <xf numFmtId="0" fontId="16" fillId="4" borderId="17" xfId="53" applyFont="1" applyFill="1" applyBorder="1" applyAlignment="1">
      <alignment horizontal="center" vertical="center"/>
    </xf>
    <xf numFmtId="0" fontId="16" fillId="0" borderId="7" xfId="53" applyFont="1"/>
    <xf numFmtId="0" fontId="18" fillId="0" borderId="7" xfId="53" applyFont="1" applyAlignment="1">
      <alignment horizontal="center" vertical="center"/>
    </xf>
    <xf numFmtId="1" fontId="16" fillId="0" borderId="7" xfId="53" applyNumberFormat="1" applyFont="1" applyAlignment="1">
      <alignment horizontal="center" vertical="center"/>
    </xf>
    <xf numFmtId="0" fontId="16" fillId="0" borderId="17" xfId="53" applyFont="1" applyBorder="1" applyAlignment="1">
      <alignment horizontal="center" vertical="center" wrapText="1"/>
    </xf>
    <xf numFmtId="0" fontId="16" fillId="0" borderId="17" xfId="53" applyFont="1" applyBorder="1" applyAlignment="1">
      <alignment horizontal="left" vertical="center" wrapText="1"/>
    </xf>
    <xf numFmtId="1" fontId="16" fillId="0" borderId="17" xfId="53" applyNumberFormat="1" applyFont="1" applyBorder="1" applyAlignment="1">
      <alignment horizontal="center" vertical="center" wrapText="1"/>
    </xf>
    <xf numFmtId="168" fontId="16" fillId="0" borderId="17" xfId="53" applyNumberFormat="1" applyFont="1" applyBorder="1" applyAlignment="1">
      <alignment vertical="center" wrapText="1"/>
    </xf>
    <xf numFmtId="168" fontId="16" fillId="0" borderId="17" xfId="53" applyNumberFormat="1" applyFont="1" applyBorder="1" applyAlignment="1">
      <alignment horizontal="center" vertical="center"/>
    </xf>
    <xf numFmtId="9" fontId="16" fillId="0" borderId="7" xfId="53" applyNumberFormat="1" applyFont="1"/>
    <xf numFmtId="167" fontId="18" fillId="0" borderId="7" xfId="53" applyNumberFormat="1" applyFont="1"/>
    <xf numFmtId="168" fontId="17" fillId="0" borderId="17" xfId="53" applyNumberFormat="1" applyFont="1" applyBorder="1" applyAlignment="1">
      <alignment horizontal="center" vertical="center"/>
    </xf>
    <xf numFmtId="43" fontId="18" fillId="0" borderId="7" xfId="53" applyNumberFormat="1" applyFont="1" applyAlignment="1">
      <alignment horizontal="center" vertical="center"/>
    </xf>
    <xf numFmtId="0" fontId="18" fillId="0" borderId="7" xfId="53" applyFont="1" applyAlignment="1">
      <alignment horizontal="center"/>
    </xf>
    <xf numFmtId="0" fontId="16" fillId="0" borderId="7" xfId="53" applyFont="1" applyAlignment="1">
      <alignment horizontal="center"/>
    </xf>
    <xf numFmtId="0" fontId="70" fillId="0" borderId="7" xfId="49" applyFont="1"/>
    <xf numFmtId="0" fontId="34" fillId="9" borderId="17" xfId="49" applyFont="1" applyFill="1" applyBorder="1" applyAlignment="1">
      <alignment horizontal="center" vertical="center"/>
    </xf>
    <xf numFmtId="0" fontId="34" fillId="9" borderId="17" xfId="49" applyFont="1" applyFill="1" applyBorder="1" applyAlignment="1">
      <alignment horizontal="center" vertical="center" wrapText="1"/>
    </xf>
    <xf numFmtId="0" fontId="34" fillId="0" borderId="17" xfId="49" applyFont="1" applyBorder="1" applyAlignment="1">
      <alignment horizontal="center" vertical="center"/>
    </xf>
    <xf numFmtId="0" fontId="88" fillId="0" borderId="17" xfId="54" applyFont="1" applyBorder="1" applyAlignment="1">
      <alignment horizontal="left" vertical="top" wrapText="1"/>
    </xf>
    <xf numFmtId="0" fontId="36" fillId="0" borderId="17" xfId="54" applyFont="1" applyBorder="1" applyAlignment="1">
      <alignment horizontal="left" vertical="top" wrapText="1"/>
    </xf>
    <xf numFmtId="0" fontId="36" fillId="0" borderId="17" xfId="54" applyFont="1" applyBorder="1" applyAlignment="1">
      <alignment horizontal="left" vertical="center" wrapText="1"/>
    </xf>
    <xf numFmtId="190" fontId="34" fillId="0" borderId="17" xfId="49" applyNumberFormat="1" applyFont="1" applyBorder="1" applyAlignment="1">
      <alignment horizontal="center" vertical="center"/>
    </xf>
    <xf numFmtId="41" fontId="87" fillId="9" borderId="17" xfId="49" applyNumberFormat="1" applyFont="1" applyFill="1" applyBorder="1"/>
    <xf numFmtId="0" fontId="97" fillId="0" borderId="7" xfId="56" applyFont="1"/>
    <xf numFmtId="0" fontId="97" fillId="0" borderId="7" xfId="56" applyFont="1" applyAlignment="1">
      <alignment wrapText="1"/>
    </xf>
    <xf numFmtId="43" fontId="97" fillId="0" borderId="7" xfId="56" applyNumberFormat="1" applyFont="1" applyAlignment="1">
      <alignment wrapText="1"/>
    </xf>
    <xf numFmtId="4" fontId="100" fillId="0" borderId="7" xfId="56" applyNumberFormat="1" applyFont="1"/>
    <xf numFmtId="0" fontId="100" fillId="0" borderId="7" xfId="56" applyFont="1"/>
    <xf numFmtId="0" fontId="97" fillId="0" borderId="7" xfId="56" applyFont="1" applyAlignment="1">
      <alignment horizontal="center"/>
    </xf>
    <xf numFmtId="0" fontId="97" fillId="0" borderId="7" xfId="56" applyFont="1" applyAlignment="1">
      <alignment horizontal="justify" vertical="top"/>
    </xf>
    <xf numFmtId="2" fontId="97" fillId="0" borderId="7" xfId="56" applyNumberFormat="1" applyFont="1" applyAlignment="1">
      <alignment horizontal="center"/>
    </xf>
    <xf numFmtId="167" fontId="97" fillId="0" borderId="7" xfId="57" applyNumberFormat="1" applyFont="1" applyFill="1"/>
    <xf numFmtId="165" fontId="91" fillId="0" borderId="53" xfId="59" applyFont="1" applyFill="1" applyBorder="1" applyAlignment="1">
      <alignment horizontal="center" vertical="center"/>
    </xf>
    <xf numFmtId="0" fontId="31" fillId="0" borderId="60" xfId="60" applyFont="1" applyBorder="1" applyAlignment="1">
      <alignment horizontal="center"/>
    </xf>
    <xf numFmtId="0" fontId="31" fillId="0" borderId="61" xfId="60" applyFont="1" applyBorder="1" applyAlignment="1">
      <alignment horizontal="center"/>
    </xf>
    <xf numFmtId="0" fontId="92" fillId="0" borderId="61" xfId="60" applyFont="1" applyBorder="1" applyAlignment="1">
      <alignment horizontal="center"/>
    </xf>
    <xf numFmtId="0" fontId="92" fillId="0" borderId="62" xfId="60" applyFont="1" applyBorder="1" applyAlignment="1">
      <alignment horizontal="center"/>
    </xf>
    <xf numFmtId="165" fontId="25" fillId="0" borderId="16" xfId="59" applyFont="1" applyFill="1" applyBorder="1" applyAlignment="1">
      <alignment horizontal="right"/>
    </xf>
    <xf numFmtId="167" fontId="18" fillId="0" borderId="19" xfId="59" applyNumberFormat="1" applyFont="1" applyFill="1" applyBorder="1" applyAlignment="1">
      <alignment horizontal="right"/>
    </xf>
    <xf numFmtId="188" fontId="18" fillId="0" borderId="19" xfId="59" applyNumberFormat="1" applyFont="1" applyFill="1" applyBorder="1" applyAlignment="1">
      <alignment horizontal="right"/>
    </xf>
    <xf numFmtId="165" fontId="18" fillId="0" borderId="19" xfId="59" applyFont="1" applyFill="1" applyBorder="1" applyAlignment="1">
      <alignment horizontal="right"/>
    </xf>
    <xf numFmtId="165" fontId="18" fillId="0" borderId="19" xfId="59" applyFont="1" applyFill="1" applyBorder="1" applyAlignment="1">
      <alignment horizontal="left"/>
    </xf>
    <xf numFmtId="165" fontId="22" fillId="0" borderId="19" xfId="59" applyFont="1" applyFill="1" applyBorder="1" applyAlignment="1">
      <alignment horizontal="center"/>
    </xf>
    <xf numFmtId="188" fontId="22" fillId="0" borderId="19" xfId="59" applyNumberFormat="1" applyFont="1" applyFill="1" applyBorder="1" applyAlignment="1">
      <alignment horizontal="right"/>
    </xf>
    <xf numFmtId="0" fontId="95" fillId="0" borderId="7" xfId="60" applyFont="1"/>
    <xf numFmtId="165" fontId="18" fillId="0" borderId="18" xfId="59" applyFont="1" applyFill="1" applyBorder="1" applyAlignment="1">
      <alignment horizontal="right"/>
    </xf>
    <xf numFmtId="167" fontId="18" fillId="0" borderId="18" xfId="59" applyNumberFormat="1" applyFont="1" applyFill="1" applyBorder="1" applyAlignment="1">
      <alignment horizontal="right" vertical="center"/>
    </xf>
    <xf numFmtId="167" fontId="22" fillId="0" borderId="68" xfId="59" applyNumberFormat="1" applyFont="1" applyFill="1" applyBorder="1" applyAlignment="1">
      <alignment vertical="center"/>
    </xf>
    <xf numFmtId="167" fontId="18" fillId="0" borderId="19" xfId="59" applyNumberFormat="1" applyFont="1" applyFill="1" applyBorder="1" applyAlignment="1">
      <alignment horizontal="right" vertical="center"/>
    </xf>
    <xf numFmtId="188" fontId="18" fillId="0" borderId="19" xfId="59" applyNumberFormat="1" applyFont="1" applyFill="1" applyBorder="1" applyAlignment="1">
      <alignment horizontal="right" vertical="center"/>
    </xf>
    <xf numFmtId="165" fontId="18" fillId="0" borderId="19" xfId="59" applyFont="1" applyFill="1" applyBorder="1" applyAlignment="1">
      <alignment horizontal="right" vertical="center"/>
    </xf>
    <xf numFmtId="165" fontId="18" fillId="0" borderId="19" xfId="59" applyFont="1" applyFill="1" applyBorder="1" applyAlignment="1">
      <alignment horizontal="left" vertical="center"/>
    </xf>
    <xf numFmtId="165" fontId="22" fillId="0" borderId="19" xfId="59" applyFont="1" applyFill="1" applyBorder="1" applyAlignment="1">
      <alignment horizontal="center" vertical="center"/>
    </xf>
    <xf numFmtId="165" fontId="22" fillId="0" borderId="19" xfId="59" applyFont="1" applyFill="1" applyBorder="1" applyAlignment="1">
      <alignment horizontal="right" vertical="center"/>
    </xf>
    <xf numFmtId="167" fontId="22" fillId="0" borderId="19" xfId="59" applyNumberFormat="1" applyFont="1" applyFill="1" applyBorder="1" applyAlignment="1">
      <alignment horizontal="right" vertical="center"/>
    </xf>
    <xf numFmtId="0" fontId="31" fillId="0" borderId="17" xfId="60" applyFont="1" applyBorder="1" applyAlignment="1">
      <alignment horizontal="justify" vertical="center" wrapText="1"/>
    </xf>
    <xf numFmtId="188" fontId="22" fillId="0" borderId="19" xfId="59" applyNumberFormat="1" applyFont="1" applyFill="1" applyBorder="1" applyAlignment="1">
      <alignment horizontal="right" vertical="center"/>
    </xf>
    <xf numFmtId="165" fontId="18" fillId="0" borderId="18" xfId="59" applyFont="1" applyFill="1" applyBorder="1" applyAlignment="1">
      <alignment horizontal="right" vertical="center"/>
    </xf>
    <xf numFmtId="165" fontId="22" fillId="0" borderId="18" xfId="59" applyFont="1" applyFill="1" applyBorder="1" applyAlignment="1">
      <alignment horizontal="center" vertical="center"/>
    </xf>
    <xf numFmtId="167" fontId="22" fillId="0" borderId="18" xfId="59" applyNumberFormat="1" applyFont="1" applyFill="1" applyBorder="1" applyAlignment="1">
      <alignment horizontal="right" vertical="center"/>
    </xf>
    <xf numFmtId="167" fontId="22" fillId="0" borderId="66" xfId="59" applyNumberFormat="1" applyFont="1" applyFill="1" applyBorder="1" applyAlignment="1">
      <alignment vertical="center"/>
    </xf>
    <xf numFmtId="4" fontId="3" fillId="0" borderId="7" xfId="60" applyNumberFormat="1"/>
    <xf numFmtId="165" fontId="18" fillId="0" borderId="19" xfId="59" applyFont="1" applyFill="1" applyBorder="1" applyAlignment="1">
      <alignment horizontal="center" vertical="center"/>
    </xf>
    <xf numFmtId="165" fontId="18" fillId="0" borderId="18" xfId="59" applyFont="1" applyFill="1" applyBorder="1" applyAlignment="1">
      <alignment horizontal="left" vertical="center"/>
    </xf>
    <xf numFmtId="4" fontId="97" fillId="0" borderId="7" xfId="60" applyNumberFormat="1" applyFont="1"/>
    <xf numFmtId="2" fontId="95" fillId="0" borderId="7" xfId="60" applyNumberFormat="1" applyFont="1"/>
    <xf numFmtId="165" fontId="22" fillId="0" borderId="18" xfId="59" applyFont="1" applyFill="1" applyBorder="1" applyAlignment="1">
      <alignment horizontal="right" vertical="center"/>
    </xf>
    <xf numFmtId="165" fontId="18" fillId="0" borderId="17" xfId="59" applyFont="1" applyFill="1" applyBorder="1" applyAlignment="1">
      <alignment horizontal="right"/>
    </xf>
    <xf numFmtId="167" fontId="18" fillId="0" borderId="17" xfId="59" applyNumberFormat="1" applyFont="1" applyFill="1" applyBorder="1" applyAlignment="1">
      <alignment horizontal="right" vertical="center"/>
    </xf>
    <xf numFmtId="167" fontId="22" fillId="0" borderId="70" xfId="59" applyNumberFormat="1" applyFont="1" applyFill="1" applyBorder="1" applyAlignment="1">
      <alignment vertical="center"/>
    </xf>
    <xf numFmtId="167" fontId="18" fillId="0" borderId="16" xfId="59" applyNumberFormat="1" applyFont="1" applyFill="1" applyBorder="1" applyAlignment="1">
      <alignment horizontal="right" vertical="center"/>
    </xf>
    <xf numFmtId="167" fontId="22" fillId="0" borderId="64" xfId="59" applyNumberFormat="1" applyFont="1" applyFill="1" applyBorder="1" applyAlignment="1">
      <alignment vertical="center"/>
    </xf>
    <xf numFmtId="165" fontId="18" fillId="0" borderId="73" xfId="59" applyFont="1" applyFill="1" applyBorder="1" applyAlignment="1">
      <alignment horizontal="right"/>
    </xf>
    <xf numFmtId="167" fontId="18" fillId="0" borderId="74" xfId="59" applyNumberFormat="1" applyFont="1" applyFill="1" applyBorder="1" applyAlignment="1">
      <alignment horizontal="right" vertical="center"/>
    </xf>
    <xf numFmtId="167" fontId="18" fillId="0" borderId="75" xfId="59" applyNumberFormat="1" applyFont="1" applyFill="1" applyBorder="1" applyAlignment="1">
      <alignment horizontal="right" vertical="center"/>
    </xf>
    <xf numFmtId="165" fontId="22" fillId="0" borderId="76" xfId="59" applyFont="1" applyFill="1" applyBorder="1" applyAlignment="1">
      <alignment vertical="center"/>
    </xf>
    <xf numFmtId="165" fontId="25" fillId="0" borderId="7" xfId="59" applyFont="1" applyFill="1" applyBorder="1" applyAlignment="1">
      <alignment horizontal="right"/>
    </xf>
    <xf numFmtId="167" fontId="25" fillId="0" borderId="7" xfId="59" applyNumberFormat="1" applyFont="1" applyFill="1" applyBorder="1" applyAlignment="1">
      <alignment horizontal="right" vertical="center"/>
    </xf>
    <xf numFmtId="167" fontId="91" fillId="0" borderId="7" xfId="59" applyNumberFormat="1" applyFont="1" applyFill="1" applyBorder="1" applyAlignment="1">
      <alignment vertical="center"/>
    </xf>
    <xf numFmtId="165" fontId="25" fillId="0" borderId="7" xfId="59" applyFont="1" applyFill="1" applyBorder="1" applyAlignment="1">
      <alignment horizontal="left"/>
    </xf>
    <xf numFmtId="165" fontId="25" fillId="0" borderId="7" xfId="59" applyFont="1" applyFill="1" applyAlignment="1">
      <alignment horizontal="right"/>
    </xf>
    <xf numFmtId="0" fontId="103" fillId="0" borderId="82" xfId="61" applyFont="1" applyBorder="1" applyAlignment="1">
      <alignment vertical="center" wrapText="1"/>
    </xf>
    <xf numFmtId="0" fontId="103" fillId="0" borderId="83" xfId="61" applyFont="1" applyBorder="1" applyAlignment="1">
      <alignment vertical="center" wrapText="1"/>
    </xf>
    <xf numFmtId="0" fontId="103" fillId="0" borderId="7" xfId="61" applyFont="1" applyAlignment="1">
      <alignment vertical="center" wrapText="1"/>
    </xf>
    <xf numFmtId="0" fontId="44" fillId="0" borderId="7" xfId="61" applyFont="1" applyAlignment="1">
      <alignment wrapText="1"/>
    </xf>
    <xf numFmtId="0" fontId="56" fillId="0" borderId="84" xfId="61" applyFont="1" applyBorder="1" applyAlignment="1">
      <alignment vertical="center" wrapText="1"/>
    </xf>
    <xf numFmtId="167" fontId="105" fillId="0" borderId="81" xfId="61" applyNumberFormat="1" applyFont="1" applyBorder="1" applyAlignment="1">
      <alignment horizontal="center"/>
    </xf>
    <xf numFmtId="167" fontId="106" fillId="0" borderId="81" xfId="57" applyNumberFormat="1" applyFont="1" applyFill="1" applyBorder="1" applyAlignment="1">
      <alignment vertical="center"/>
    </xf>
    <xf numFmtId="167" fontId="102" fillId="15" borderId="81" xfId="57" applyNumberFormat="1" applyFont="1" applyFill="1" applyBorder="1" applyAlignment="1">
      <alignment vertical="center"/>
    </xf>
    <xf numFmtId="0" fontId="15" fillId="0" borderId="7" xfId="46" applyFont="1"/>
    <xf numFmtId="0" fontId="108" fillId="0" borderId="7" xfId="46"/>
    <xf numFmtId="0" fontId="17" fillId="0" borderId="7" xfId="46" applyFont="1"/>
    <xf numFmtId="167" fontId="101" fillId="0" borderId="7" xfId="57" applyNumberFormat="1" applyFont="1" applyAlignment="1">
      <alignment vertical="center"/>
    </xf>
    <xf numFmtId="0" fontId="103" fillId="0" borderId="7" xfId="62" applyFont="1"/>
    <xf numFmtId="165" fontId="60" fillId="0" borderId="53" xfId="63" applyFont="1" applyFill="1" applyBorder="1" applyAlignment="1">
      <alignment horizontal="center" vertical="center"/>
    </xf>
    <xf numFmtId="165" fontId="56" fillId="0" borderId="16" xfId="63" applyFont="1" applyFill="1" applyBorder="1" applyAlignment="1">
      <alignment horizontal="center" vertical="center"/>
    </xf>
    <xf numFmtId="165" fontId="56" fillId="0" borderId="19" xfId="63" applyFont="1" applyFill="1" applyBorder="1" applyAlignment="1">
      <alignment horizontal="center" vertical="center"/>
    </xf>
    <xf numFmtId="167" fontId="56" fillId="0" borderId="19" xfId="63" applyNumberFormat="1" applyFont="1" applyFill="1" applyBorder="1" applyAlignment="1">
      <alignment horizontal="center" vertical="center"/>
    </xf>
    <xf numFmtId="0" fontId="56" fillId="0" borderId="19" xfId="62" applyFont="1" applyBorder="1" applyAlignment="1">
      <alignment horizontal="center" vertical="center"/>
    </xf>
    <xf numFmtId="165" fontId="60" fillId="0" borderId="19" xfId="63" applyFont="1" applyFill="1" applyBorder="1" applyAlignment="1">
      <alignment horizontal="center" vertical="center"/>
    </xf>
    <xf numFmtId="4" fontId="56" fillId="0" borderId="7" xfId="62" applyNumberFormat="1" applyFont="1"/>
    <xf numFmtId="167" fontId="56" fillId="0" borderId="18" xfId="63" applyNumberFormat="1" applyFont="1" applyFill="1" applyBorder="1" applyAlignment="1">
      <alignment horizontal="center" vertical="center"/>
    </xf>
    <xf numFmtId="0" fontId="56" fillId="0" borderId="18" xfId="62" applyFont="1" applyBorder="1" applyAlignment="1">
      <alignment horizontal="center" vertical="center"/>
    </xf>
    <xf numFmtId="165" fontId="56" fillId="0" borderId="18" xfId="63" applyFont="1" applyFill="1" applyBorder="1" applyAlignment="1">
      <alignment horizontal="center" vertical="center"/>
    </xf>
    <xf numFmtId="165" fontId="60" fillId="0" borderId="18" xfId="63" applyFont="1" applyFill="1" applyBorder="1" applyAlignment="1">
      <alignment horizontal="center" vertical="center"/>
    </xf>
    <xf numFmtId="167" fontId="60" fillId="0" borderId="18" xfId="63" applyNumberFormat="1" applyFont="1" applyFill="1" applyBorder="1" applyAlignment="1">
      <alignment horizontal="center" vertical="center"/>
    </xf>
    <xf numFmtId="165" fontId="56" fillId="0" borderId="19" xfId="63" applyFont="1" applyFill="1" applyBorder="1" applyAlignment="1">
      <alignment horizontal="center"/>
    </xf>
    <xf numFmtId="0" fontId="56" fillId="0" borderId="7" xfId="62" applyFont="1"/>
    <xf numFmtId="2" fontId="103" fillId="0" borderId="7" xfId="62" applyNumberFormat="1" applyFont="1"/>
    <xf numFmtId="2" fontId="103" fillId="0" borderId="19" xfId="62" applyNumberFormat="1" applyFont="1" applyBorder="1" applyAlignment="1">
      <alignment horizontal="right"/>
    </xf>
    <xf numFmtId="0" fontId="103" fillId="0" borderId="19" xfId="62" applyFont="1" applyBorder="1"/>
    <xf numFmtId="165" fontId="56" fillId="0" borderId="100" xfId="63" applyFont="1" applyFill="1" applyBorder="1" applyAlignment="1">
      <alignment horizontal="center" vertical="center"/>
    </xf>
    <xf numFmtId="165" fontId="60" fillId="0" borderId="100" xfId="63" applyFont="1" applyFill="1" applyBorder="1" applyAlignment="1">
      <alignment horizontal="center" vertical="center"/>
    </xf>
    <xf numFmtId="0" fontId="56" fillId="0" borderId="48" xfId="62" applyFont="1" applyBorder="1"/>
    <xf numFmtId="165" fontId="56" fillId="0" borderId="26" xfId="63" applyFont="1" applyFill="1" applyBorder="1" applyAlignment="1">
      <alignment horizontal="center" vertical="center"/>
    </xf>
    <xf numFmtId="165" fontId="60" fillId="0" borderId="19" xfId="63" applyFont="1" applyFill="1" applyBorder="1" applyAlignment="1">
      <alignment horizontal="center"/>
    </xf>
    <xf numFmtId="188" fontId="56" fillId="0" borderId="19" xfId="63" applyNumberFormat="1" applyFont="1" applyFill="1" applyBorder="1" applyAlignment="1">
      <alignment horizontal="center" vertical="center"/>
    </xf>
    <xf numFmtId="0" fontId="56" fillId="0" borderId="20" xfId="62" applyFont="1" applyBorder="1" applyAlignment="1">
      <alignment vertical="justify"/>
    </xf>
    <xf numFmtId="188" fontId="60" fillId="0" borderId="19" xfId="63" applyNumberFormat="1" applyFont="1" applyFill="1" applyBorder="1" applyAlignment="1">
      <alignment horizontal="center" vertical="center"/>
    </xf>
    <xf numFmtId="188" fontId="56" fillId="0" borderId="18" xfId="63" applyNumberFormat="1" applyFont="1" applyFill="1" applyBorder="1" applyAlignment="1">
      <alignment horizontal="center" vertical="center"/>
    </xf>
    <xf numFmtId="0" fontId="103" fillId="0" borderId="7" xfId="62" applyFont="1" applyAlignment="1">
      <alignment horizontal="center" vertical="center"/>
    </xf>
    <xf numFmtId="188" fontId="60" fillId="0" borderId="18" xfId="63" applyNumberFormat="1" applyFont="1" applyFill="1" applyBorder="1" applyAlignment="1">
      <alignment horizontal="center" vertical="center"/>
    </xf>
    <xf numFmtId="0" fontId="56" fillId="0" borderId="23" xfId="62" applyFont="1" applyBorder="1"/>
    <xf numFmtId="188" fontId="56" fillId="0" borderId="100" xfId="63" applyNumberFormat="1" applyFont="1" applyFill="1" applyBorder="1" applyAlignment="1">
      <alignment horizontal="center" vertical="center"/>
    </xf>
    <xf numFmtId="165" fontId="56" fillId="0" borderId="105" xfId="63" applyFont="1" applyFill="1" applyBorder="1" applyAlignment="1">
      <alignment horizontal="center" vertical="center"/>
    </xf>
    <xf numFmtId="165" fontId="60" fillId="0" borderId="105" xfId="63" applyFont="1" applyFill="1" applyBorder="1" applyAlignment="1">
      <alignment horizontal="center" vertical="center"/>
    </xf>
    <xf numFmtId="188" fontId="60" fillId="0" borderId="105" xfId="63" applyNumberFormat="1" applyFont="1" applyFill="1" applyBorder="1" applyAlignment="1">
      <alignment horizontal="center" vertical="center"/>
    </xf>
    <xf numFmtId="0" fontId="56" fillId="0" borderId="106" xfId="62" applyFont="1" applyBorder="1" applyAlignment="1">
      <alignment vertical="center"/>
    </xf>
    <xf numFmtId="188" fontId="56" fillId="0" borderId="111" xfId="63" applyNumberFormat="1" applyFont="1" applyFill="1" applyBorder="1" applyAlignment="1">
      <alignment horizontal="center" vertical="center"/>
    </xf>
    <xf numFmtId="165" fontId="56" fillId="0" borderId="111" xfId="63" applyFont="1" applyFill="1" applyBorder="1" applyAlignment="1">
      <alignment horizontal="center" vertical="center"/>
    </xf>
    <xf numFmtId="167" fontId="56" fillId="0" borderId="111" xfId="63" applyNumberFormat="1" applyFont="1" applyFill="1" applyBorder="1" applyAlignment="1">
      <alignment horizontal="center" vertical="center"/>
    </xf>
    <xf numFmtId="191" fontId="56" fillId="0" borderId="16" xfId="63" applyNumberFormat="1" applyFont="1" applyFill="1" applyBorder="1" applyAlignment="1">
      <alignment horizontal="center" vertical="center"/>
    </xf>
    <xf numFmtId="167" fontId="60" fillId="0" borderId="79" xfId="63" applyNumberFormat="1" applyFont="1" applyFill="1" applyBorder="1" applyAlignment="1">
      <alignment vertical="center"/>
    </xf>
    <xf numFmtId="167" fontId="56" fillId="0" borderId="16" xfId="63" applyNumberFormat="1" applyFont="1" applyFill="1" applyBorder="1" applyAlignment="1">
      <alignment horizontal="center" vertical="center"/>
    </xf>
    <xf numFmtId="167" fontId="63" fillId="0" borderId="117" xfId="63" applyNumberFormat="1" applyFont="1" applyFill="1" applyBorder="1" applyAlignment="1">
      <alignment vertical="center"/>
    </xf>
    <xf numFmtId="165" fontId="60" fillId="0" borderId="7" xfId="63" applyFont="1" applyFill="1" applyBorder="1" applyAlignment="1">
      <alignment vertical="center"/>
    </xf>
    <xf numFmtId="0" fontId="60" fillId="0" borderId="81" xfId="62" applyFont="1" applyBorder="1" applyAlignment="1">
      <alignment horizontal="center" vertical="center" wrapText="1"/>
    </xf>
    <xf numFmtId="0" fontId="60" fillId="0" borderId="41" xfId="62" applyFont="1" applyBorder="1" applyAlignment="1">
      <alignment horizontal="center" vertical="center"/>
    </xf>
    <xf numFmtId="0" fontId="60" fillId="0" borderId="81" xfId="62" applyFont="1" applyBorder="1" applyAlignment="1">
      <alignment horizontal="center" vertical="center"/>
    </xf>
    <xf numFmtId="2" fontId="60" fillId="0" borderId="81" xfId="62" applyNumberFormat="1" applyFont="1" applyBorder="1" applyAlignment="1">
      <alignment horizontal="center" vertical="center" wrapText="1"/>
    </xf>
    <xf numFmtId="0" fontId="56" fillId="0" borderId="85" xfId="62" applyFont="1" applyBorder="1" applyAlignment="1">
      <alignment horizontal="center" vertical="center" wrapText="1"/>
    </xf>
    <xf numFmtId="0" fontId="56" fillId="0" borderId="118" xfId="62" applyFont="1" applyBorder="1" applyAlignment="1">
      <alignment horizontal="justify" vertical="top" wrapText="1"/>
    </xf>
    <xf numFmtId="0" fontId="56" fillId="0" borderId="118" xfId="62" applyFont="1" applyBorder="1" applyAlignment="1">
      <alignment horizontal="center"/>
    </xf>
    <xf numFmtId="0" fontId="56" fillId="0" borderId="34" xfId="62" applyFont="1" applyBorder="1" applyAlignment="1">
      <alignment horizontal="center"/>
    </xf>
    <xf numFmtId="0" fontId="56" fillId="0" borderId="118" xfId="62" applyFont="1" applyBorder="1" applyAlignment="1">
      <alignment horizontal="justify" vertical="center" wrapText="1"/>
    </xf>
    <xf numFmtId="0" fontId="56" fillId="0" borderId="118" xfId="62" applyFont="1" applyBorder="1" applyAlignment="1">
      <alignment horizontal="center" vertical="center"/>
    </xf>
    <xf numFmtId="0" fontId="56" fillId="0" borderId="34" xfId="62" applyFont="1" applyBorder="1" applyAlignment="1">
      <alignment horizontal="center" vertical="center"/>
    </xf>
    <xf numFmtId="0" fontId="56" fillId="0" borderId="118" xfId="62" applyFont="1" applyBorder="1" applyAlignment="1">
      <alignment horizontal="center" vertical="center" wrapText="1"/>
    </xf>
    <xf numFmtId="0" fontId="56" fillId="0" borderId="34" xfId="62" quotePrefix="1" applyFont="1" applyBorder="1" applyAlignment="1">
      <alignment horizontal="center" vertical="center"/>
    </xf>
    <xf numFmtId="0" fontId="56" fillId="0" borderId="84" xfId="62" applyFont="1" applyBorder="1" applyAlignment="1">
      <alignment horizontal="center" vertical="center" wrapText="1"/>
    </xf>
    <xf numFmtId="0" fontId="56" fillId="0" borderId="84" xfId="62" applyFont="1" applyBorder="1" applyAlignment="1">
      <alignment horizontal="justify" vertical="top" wrapText="1"/>
    </xf>
    <xf numFmtId="0" fontId="56" fillId="0" borderId="84" xfId="62" applyFont="1" applyBorder="1" applyAlignment="1">
      <alignment horizontal="center" vertical="center"/>
    </xf>
    <xf numFmtId="0" fontId="56" fillId="0" borderId="23" xfId="62" applyFont="1" applyBorder="1" applyAlignment="1">
      <alignment horizontal="center" vertical="center"/>
    </xf>
    <xf numFmtId="167" fontId="60" fillId="0" borderId="120" xfId="63" applyNumberFormat="1" applyFont="1" applyFill="1" applyBorder="1" applyAlignment="1">
      <alignment horizontal="left" vertical="center"/>
    </xf>
    <xf numFmtId="0" fontId="56" fillId="0" borderId="7" xfId="62" applyFont="1" applyAlignment="1">
      <alignment vertical="center"/>
    </xf>
    <xf numFmtId="0" fontId="56" fillId="0" borderId="7" xfId="62" applyFont="1" applyAlignment="1">
      <alignment horizontal="left" vertical="center" wrapText="1"/>
    </xf>
    <xf numFmtId="171" fontId="56" fillId="0" borderId="7" xfId="62" applyNumberFormat="1" applyFont="1" applyAlignment="1">
      <alignment vertical="top"/>
    </xf>
    <xf numFmtId="0" fontId="56" fillId="0" borderId="7" xfId="62" applyFont="1" applyAlignment="1">
      <alignment horizontal="center"/>
    </xf>
    <xf numFmtId="2" fontId="56" fillId="0" borderId="7" xfId="62" applyNumberFormat="1" applyFont="1" applyAlignment="1">
      <alignment horizontal="right"/>
    </xf>
    <xf numFmtId="0" fontId="2" fillId="0" borderId="7" xfId="64"/>
    <xf numFmtId="0" fontId="70" fillId="0" borderId="7" xfId="64" applyFont="1"/>
    <xf numFmtId="0" fontId="34" fillId="9" borderId="17" xfId="64" applyFont="1" applyFill="1" applyBorder="1" applyAlignment="1">
      <alignment horizontal="center" vertical="center"/>
    </xf>
    <xf numFmtId="0" fontId="34" fillId="9" borderId="17" xfId="64" applyFont="1" applyFill="1" applyBorder="1" applyAlignment="1">
      <alignment horizontal="center" vertical="center" wrapText="1"/>
    </xf>
    <xf numFmtId="0" fontId="34" fillId="0" borderId="17" xfId="64" applyFont="1" applyBorder="1" applyAlignment="1">
      <alignment horizontal="center" vertical="center"/>
    </xf>
    <xf numFmtId="190" fontId="34" fillId="0" borderId="17" xfId="64" applyNumberFormat="1" applyFont="1" applyBorder="1" applyAlignment="1">
      <alignment horizontal="center" vertical="center"/>
    </xf>
    <xf numFmtId="41" fontId="87" fillId="9" borderId="17" xfId="64" applyNumberFormat="1" applyFont="1" applyFill="1" applyBorder="1"/>
    <xf numFmtId="0" fontId="17" fillId="0" borderId="17" xfId="0" applyFont="1" applyBorder="1" applyAlignment="1">
      <alignment horizontal="center" vertical="center"/>
    </xf>
    <xf numFmtId="0" fontId="18" fillId="0" borderId="17" xfId="16" applyFont="1" applyBorder="1" applyAlignment="1">
      <alignment horizontal="justify" vertical="center" wrapText="1"/>
    </xf>
    <xf numFmtId="165" fontId="18" fillId="0" borderId="11" xfId="24" applyNumberFormat="1" applyFont="1" applyBorder="1" applyAlignment="1">
      <alignment horizontal="center" vertical="center"/>
    </xf>
    <xf numFmtId="165" fontId="18" fillId="0" borderId="2" xfId="24" applyNumberFormat="1" applyFont="1" applyBorder="1" applyAlignment="1">
      <alignment horizontal="center" vertical="center"/>
    </xf>
    <xf numFmtId="0" fontId="18" fillId="0" borderId="17" xfId="17" applyBorder="1" applyAlignment="1">
      <alignment horizontal="center" vertical="center" wrapText="1"/>
    </xf>
    <xf numFmtId="17" fontId="18" fillId="0" borderId="17" xfId="20" applyNumberFormat="1" applyBorder="1" applyAlignment="1">
      <alignment horizontal="left" vertical="center" wrapText="1"/>
    </xf>
    <xf numFmtId="0" fontId="18" fillId="0" borderId="17" xfId="17" applyBorder="1" applyAlignment="1">
      <alignment horizontal="center" vertical="top" wrapText="1"/>
    </xf>
    <xf numFmtId="0" fontId="18" fillId="0" borderId="17" xfId="41" applyFont="1" applyBorder="1" applyAlignment="1">
      <alignment horizontal="center" vertical="center"/>
    </xf>
    <xf numFmtId="165" fontId="18" fillId="0" borderId="17" xfId="43" applyFont="1" applyFill="1" applyBorder="1" applyAlignment="1">
      <alignment horizontal="center" vertical="center"/>
    </xf>
    <xf numFmtId="167" fontId="18" fillId="0" borderId="17" xfId="17" applyNumberFormat="1" applyBorder="1" applyAlignment="1">
      <alignment horizontal="center" vertical="center"/>
    </xf>
    <xf numFmtId="4" fontId="61" fillId="0" borderId="17" xfId="26" applyNumberFormat="1" applyFont="1" applyBorder="1" applyAlignment="1">
      <alignment horizontal="center" vertical="center"/>
    </xf>
    <xf numFmtId="165" fontId="18" fillId="0" borderId="17" xfId="44" applyFont="1" applyFill="1" applyBorder="1" applyAlignment="1">
      <alignment horizontal="center" vertical="center"/>
    </xf>
    <xf numFmtId="0" fontId="18" fillId="0" borderId="17" xfId="17" applyBorder="1" applyAlignment="1">
      <alignment horizontal="center" vertical="center"/>
    </xf>
    <xf numFmtId="165" fontId="18" fillId="0" borderId="17" xfId="25" applyFont="1" applyFill="1" applyBorder="1" applyAlignment="1">
      <alignment horizontal="center" vertical="center"/>
    </xf>
    <xf numFmtId="168" fontId="17" fillId="9" borderId="17" xfId="46" applyNumberFormat="1" applyFont="1" applyFill="1" applyBorder="1" applyAlignment="1">
      <alignment horizontal="center" vertical="center"/>
    </xf>
    <xf numFmtId="1" fontId="16" fillId="0" borderId="17" xfId="24" applyNumberFormat="1" applyFont="1" applyBorder="1" applyAlignment="1">
      <alignment horizontal="center" vertical="center" wrapText="1"/>
    </xf>
    <xf numFmtId="0" fontId="17" fillId="9" borderId="8" xfId="24" applyFont="1" applyFill="1" applyBorder="1" applyAlignment="1">
      <alignment horizontal="center" vertical="center" wrapText="1"/>
    </xf>
    <xf numFmtId="0" fontId="17" fillId="9" borderId="5" xfId="24" applyFont="1" applyFill="1" applyBorder="1" applyAlignment="1">
      <alignment horizontal="center" vertical="center" wrapText="1"/>
    </xf>
    <xf numFmtId="1" fontId="18" fillId="0" borderId="1" xfId="24" applyNumberFormat="1" applyFont="1" applyBorder="1" applyAlignment="1">
      <alignment horizontal="center" vertical="center"/>
    </xf>
    <xf numFmtId="167" fontId="20" fillId="0" borderId="15" xfId="24" applyNumberFormat="1" applyFont="1" applyBorder="1" applyAlignment="1">
      <alignment horizontal="center" vertical="center"/>
    </xf>
    <xf numFmtId="0" fontId="16" fillId="0" borderId="1" xfId="24" applyFont="1" applyBorder="1" applyAlignment="1">
      <alignment horizontal="left" vertical="top" wrapText="1"/>
    </xf>
    <xf numFmtId="165" fontId="17" fillId="9" borderId="5" xfId="24" applyNumberFormat="1" applyFont="1" applyFill="1" applyBorder="1" applyAlignment="1">
      <alignment horizontal="center" wrapText="1"/>
    </xf>
    <xf numFmtId="165" fontId="17" fillId="9" borderId="5" xfId="24" applyNumberFormat="1" applyFont="1" applyFill="1" applyBorder="1" applyAlignment="1">
      <alignment horizontal="center" vertical="center" wrapText="1"/>
    </xf>
    <xf numFmtId="167" fontId="17" fillId="9" borderId="9" xfId="24" applyNumberFormat="1" applyFont="1" applyFill="1" applyBorder="1" applyAlignment="1">
      <alignment horizontal="center" vertical="center" wrapText="1"/>
    </xf>
    <xf numFmtId="0" fontId="61" fillId="0" borderId="7" xfId="56" applyFont="1"/>
    <xf numFmtId="2" fontId="22" fillId="0" borderId="18" xfId="56" applyNumberFormat="1" applyFont="1" applyBorder="1" applyAlignment="1">
      <alignment horizontal="center" vertical="center" wrapText="1"/>
    </xf>
    <xf numFmtId="167" fontId="22" fillId="0" borderId="96" xfId="57" applyNumberFormat="1" applyFont="1" applyFill="1" applyBorder="1" applyAlignment="1">
      <alignment horizontal="center" vertical="center" wrapText="1"/>
    </xf>
    <xf numFmtId="0" fontId="18" fillId="0" borderId="17" xfId="34" applyBorder="1" applyAlignment="1">
      <alignment horizontal="center" vertical="center" wrapText="1"/>
    </xf>
    <xf numFmtId="165" fontId="22" fillId="0" borderId="17" xfId="57" applyFont="1" applyFill="1" applyBorder="1" applyAlignment="1">
      <alignment horizontal="center" vertical="center"/>
    </xf>
    <xf numFmtId="167" fontId="22" fillId="0" borderId="78" xfId="57" applyNumberFormat="1" applyFont="1" applyFill="1" applyBorder="1" applyAlignment="1">
      <alignment horizontal="center" vertical="center"/>
    </xf>
    <xf numFmtId="0" fontId="61" fillId="0" borderId="7" xfId="56" applyFont="1" applyAlignment="1">
      <alignment wrapText="1"/>
    </xf>
    <xf numFmtId="0" fontId="18" fillId="0" borderId="77" xfId="35" applyBorder="1" applyAlignment="1">
      <alignment horizontal="center" vertical="center" wrapText="1"/>
    </xf>
    <xf numFmtId="49" fontId="18" fillId="0" borderId="17" xfId="32" applyNumberFormat="1" applyBorder="1" applyAlignment="1">
      <alignment horizontal="center" vertical="center"/>
    </xf>
    <xf numFmtId="0" fontId="18" fillId="0" borderId="17" xfId="35" applyBorder="1" applyAlignment="1">
      <alignment horizontal="justify" vertical="center" wrapText="1"/>
    </xf>
    <xf numFmtId="165" fontId="18" fillId="0" borderId="17" xfId="57" applyFont="1" applyFill="1" applyBorder="1" applyAlignment="1">
      <alignment horizontal="center" vertical="center"/>
    </xf>
    <xf numFmtId="165" fontId="18" fillId="0" borderId="78" xfId="57" applyFont="1" applyFill="1" applyBorder="1" applyAlignment="1">
      <alignment horizontal="center" vertical="center"/>
    </xf>
    <xf numFmtId="43" fontId="61" fillId="0" borderId="7" xfId="56" applyNumberFormat="1" applyFont="1" applyAlignment="1">
      <alignment wrapText="1"/>
    </xf>
    <xf numFmtId="0" fontId="18" fillId="0" borderId="17" xfId="35" applyBorder="1" applyAlignment="1">
      <alignment horizontal="center" vertical="center" wrapText="1"/>
    </xf>
    <xf numFmtId="49" fontId="18" fillId="0" borderId="17" xfId="35" applyNumberFormat="1" applyBorder="1" applyAlignment="1">
      <alignment horizontal="center" vertical="center" wrapText="1"/>
    </xf>
    <xf numFmtId="173" fontId="61" fillId="0" borderId="17" xfId="56" applyNumberFormat="1" applyFont="1" applyBorder="1" applyAlignment="1">
      <alignment vertical="center"/>
    </xf>
    <xf numFmtId="0" fontId="18" fillId="0" borderId="17" xfId="35" applyBorder="1" applyAlignment="1">
      <alignment horizontal="justify" vertical="top" wrapText="1"/>
    </xf>
    <xf numFmtId="167" fontId="18" fillId="0" borderId="78" xfId="57" applyNumberFormat="1" applyFont="1" applyFill="1" applyBorder="1" applyAlignment="1">
      <alignment horizontal="center" vertical="center"/>
    </xf>
    <xf numFmtId="0" fontId="18" fillId="0" borderId="16" xfId="34" applyBorder="1" applyAlignment="1">
      <alignment horizontal="center" vertical="center" wrapText="1"/>
    </xf>
    <xf numFmtId="165" fontId="18" fillId="0" borderId="16" xfId="57" applyFont="1" applyFill="1" applyBorder="1" applyAlignment="1">
      <alignment horizontal="center" vertical="center"/>
    </xf>
    <xf numFmtId="167" fontId="18" fillId="0" borderId="79" xfId="57" applyNumberFormat="1" applyFont="1" applyFill="1" applyBorder="1" applyAlignment="1">
      <alignment horizontal="center" vertical="center"/>
    </xf>
    <xf numFmtId="165" fontId="18" fillId="0" borderId="79" xfId="57" applyFont="1" applyFill="1" applyBorder="1" applyAlignment="1">
      <alignment horizontal="center" vertical="center"/>
    </xf>
    <xf numFmtId="0" fontId="18" fillId="0" borderId="16" xfId="35" applyBorder="1" applyAlignment="1">
      <alignment horizontal="center" vertical="center" wrapText="1"/>
    </xf>
    <xf numFmtId="167" fontId="109" fillId="0" borderId="80" xfId="57" applyNumberFormat="1" applyFont="1" applyFill="1" applyBorder="1" applyAlignment="1">
      <alignment horizontal="center" vertical="center"/>
    </xf>
    <xf numFmtId="4" fontId="110" fillId="0" borderId="7" xfId="56" applyNumberFormat="1" applyFont="1"/>
    <xf numFmtId="0" fontId="97" fillId="0" borderId="7" xfId="56" applyFont="1" applyAlignment="1">
      <alignment vertical="center"/>
    </xf>
    <xf numFmtId="2" fontId="97" fillId="0" borderId="7" xfId="56" applyNumberFormat="1" applyFont="1" applyAlignment="1">
      <alignment horizontal="center" vertical="center"/>
    </xf>
    <xf numFmtId="165" fontId="22" fillId="0" borderId="17" xfId="66" applyFont="1" applyFill="1" applyBorder="1" applyAlignment="1">
      <alignment horizontal="center" vertical="center"/>
    </xf>
    <xf numFmtId="0" fontId="18" fillId="0" borderId="7" xfId="17"/>
    <xf numFmtId="1" fontId="16" fillId="0" borderId="17" xfId="17" applyNumberFormat="1" applyFont="1" applyBorder="1" applyAlignment="1">
      <alignment horizontal="center" vertical="center" wrapText="1"/>
    </xf>
    <xf numFmtId="0" fontId="94" fillId="0" borderId="17" xfId="20" applyFont="1" applyBorder="1" applyAlignment="1">
      <alignment horizontal="center" vertical="center"/>
    </xf>
    <xf numFmtId="0" fontId="16" fillId="0" borderId="17" xfId="16" applyFont="1" applyBorder="1" applyAlignment="1">
      <alignment horizontal="left" vertical="center"/>
    </xf>
    <xf numFmtId="1" fontId="25" fillId="0" borderId="17" xfId="17" applyNumberFormat="1" applyFont="1" applyBorder="1" applyAlignment="1">
      <alignment horizontal="center" vertical="center"/>
    </xf>
    <xf numFmtId="165" fontId="25" fillId="0" borderId="17" xfId="66" applyFont="1" applyFill="1" applyBorder="1" applyAlignment="1">
      <alignment horizontal="center" vertical="center"/>
    </xf>
    <xf numFmtId="188" fontId="18" fillId="0" borderId="17" xfId="66" applyNumberFormat="1" applyFont="1" applyFill="1" applyBorder="1" applyAlignment="1">
      <alignment horizontal="center" vertical="center"/>
    </xf>
    <xf numFmtId="2" fontId="25" fillId="0" borderId="17" xfId="17" applyNumberFormat="1" applyFont="1" applyBorder="1" applyAlignment="1">
      <alignment horizontal="center" vertical="center"/>
    </xf>
    <xf numFmtId="0" fontId="25" fillId="0" borderId="17" xfId="17" applyFont="1" applyBorder="1" applyAlignment="1">
      <alignment horizontal="center" vertical="center"/>
    </xf>
    <xf numFmtId="1" fontId="23" fillId="0" borderId="17" xfId="17" applyNumberFormat="1" applyFont="1" applyBorder="1" applyAlignment="1">
      <alignment vertical="center" wrapText="1"/>
    </xf>
    <xf numFmtId="2" fontId="18" fillId="0" borderId="17" xfId="17" applyNumberFormat="1" applyBorder="1" applyAlignment="1">
      <alignment horizontal="center" vertical="center" wrapText="1"/>
    </xf>
    <xf numFmtId="167" fontId="18" fillId="0" borderId="17" xfId="66" applyNumberFormat="1" applyFont="1" applyFill="1" applyBorder="1" applyAlignment="1">
      <alignment horizontal="right"/>
    </xf>
    <xf numFmtId="2" fontId="18" fillId="0" borderId="17" xfId="17" applyNumberFormat="1" applyBorder="1" applyAlignment="1">
      <alignment horizontal="center"/>
    </xf>
    <xf numFmtId="0" fontId="18" fillId="0" borderId="17" xfId="17" applyBorder="1"/>
    <xf numFmtId="0" fontId="94" fillId="0" borderId="17" xfId="20" applyFont="1" applyBorder="1" applyAlignment="1">
      <alignment horizontal="center"/>
    </xf>
    <xf numFmtId="0" fontId="18" fillId="0" borderId="17" xfId="16" applyFont="1" applyBorder="1" applyAlignment="1">
      <alignment horizontal="left" vertical="center"/>
    </xf>
    <xf numFmtId="188" fontId="18" fillId="0" borderId="17" xfId="66" applyNumberFormat="1" applyFont="1" applyFill="1" applyBorder="1" applyAlignment="1">
      <alignment horizontal="right"/>
    </xf>
    <xf numFmtId="165" fontId="18" fillId="0" borderId="17" xfId="66" applyFont="1" applyFill="1" applyBorder="1" applyAlignment="1">
      <alignment horizontal="right"/>
    </xf>
    <xf numFmtId="165" fontId="18" fillId="0" borderId="17" xfId="66" applyFont="1" applyFill="1" applyBorder="1" applyAlignment="1">
      <alignment horizontal="left"/>
    </xf>
    <xf numFmtId="0" fontId="18" fillId="0" borderId="17" xfId="17" applyBorder="1" applyAlignment="1">
      <alignment horizontal="center" wrapText="1"/>
    </xf>
    <xf numFmtId="165" fontId="22" fillId="0" borderId="17" xfId="66" applyFont="1" applyFill="1" applyBorder="1" applyAlignment="1">
      <alignment horizontal="center"/>
    </xf>
    <xf numFmtId="0" fontId="26" fillId="0" borderId="17" xfId="17" applyFont="1" applyBorder="1"/>
    <xf numFmtId="0" fontId="18" fillId="0" borderId="17" xfId="67" applyFont="1" applyBorder="1"/>
    <xf numFmtId="167" fontId="18" fillId="0" borderId="17" xfId="17" applyNumberFormat="1" applyBorder="1"/>
    <xf numFmtId="167" fontId="18" fillId="0" borderId="17" xfId="66" applyNumberFormat="1" applyFont="1" applyFill="1" applyBorder="1" applyAlignment="1">
      <alignment horizontal="right" vertical="center"/>
    </xf>
    <xf numFmtId="167" fontId="22" fillId="0" borderId="17" xfId="66" applyNumberFormat="1" applyFont="1" applyFill="1" applyBorder="1" applyAlignment="1">
      <alignment vertical="center"/>
    </xf>
    <xf numFmtId="1" fontId="18" fillId="0" borderId="17" xfId="17" applyNumberFormat="1" applyBorder="1" applyAlignment="1">
      <alignment horizontal="center" vertical="center" wrapText="1"/>
    </xf>
    <xf numFmtId="165" fontId="18" fillId="0" borderId="17" xfId="66" applyFont="1" applyFill="1" applyBorder="1" applyAlignment="1">
      <alignment horizontal="right" vertical="center"/>
    </xf>
    <xf numFmtId="0" fontId="18" fillId="0" borderId="17" xfId="17" applyBorder="1" applyAlignment="1">
      <alignment vertical="center"/>
    </xf>
    <xf numFmtId="0" fontId="18" fillId="0" borderId="17" xfId="16" applyFont="1" applyBorder="1" applyAlignment="1">
      <alignment vertical="center" wrapText="1"/>
    </xf>
    <xf numFmtId="1" fontId="18" fillId="0" borderId="17" xfId="17" applyNumberFormat="1" applyBorder="1" applyAlignment="1">
      <alignment horizontal="center" vertical="center"/>
    </xf>
    <xf numFmtId="188" fontId="18" fillId="0" borderId="17" xfId="66" applyNumberFormat="1" applyFont="1" applyFill="1" applyBorder="1" applyAlignment="1">
      <alignment horizontal="right" vertical="center"/>
    </xf>
    <xf numFmtId="165" fontId="18" fillId="0" borderId="17" xfId="66" applyFont="1" applyFill="1" applyBorder="1" applyAlignment="1">
      <alignment horizontal="left" vertical="center"/>
    </xf>
    <xf numFmtId="0" fontId="26" fillId="0" borderId="17" xfId="17" applyFont="1" applyBorder="1" applyAlignment="1">
      <alignment vertical="center"/>
    </xf>
    <xf numFmtId="167" fontId="18" fillId="0" borderId="17" xfId="17" applyNumberFormat="1" applyBorder="1" applyAlignment="1">
      <alignment vertical="center"/>
    </xf>
    <xf numFmtId="1" fontId="18" fillId="0" borderId="17" xfId="17" applyNumberFormat="1" applyBorder="1" applyAlignment="1">
      <alignment horizontal="center" vertical="top" wrapText="1"/>
    </xf>
    <xf numFmtId="0" fontId="18" fillId="0" borderId="17" xfId="16" applyFont="1" applyBorder="1" applyAlignment="1">
      <alignment horizontal="left" wrapText="1"/>
    </xf>
    <xf numFmtId="0" fontId="18" fillId="0" borderId="17" xfId="16" applyFont="1" applyBorder="1" applyAlignment="1">
      <alignment wrapText="1"/>
    </xf>
    <xf numFmtId="171" fontId="18" fillId="0" borderId="17" xfId="17" applyNumberFormat="1" applyBorder="1" applyAlignment="1">
      <alignment horizontal="center" vertical="center"/>
    </xf>
    <xf numFmtId="0" fontId="94" fillId="0" borderId="17" xfId="20" applyFont="1" applyBorder="1" applyAlignment="1">
      <alignment vertical="center"/>
    </xf>
    <xf numFmtId="0" fontId="18" fillId="0" borderId="17" xfId="17" quotePrefix="1" applyBorder="1" applyAlignment="1">
      <alignment horizontal="center" vertical="center" wrapText="1"/>
    </xf>
    <xf numFmtId="0" fontId="18" fillId="0" borderId="17" xfId="16" applyFont="1" applyBorder="1" applyAlignment="1">
      <alignment horizontal="left"/>
    </xf>
    <xf numFmtId="0" fontId="96" fillId="0" borderId="17" xfId="16" applyFont="1" applyBorder="1"/>
    <xf numFmtId="16" fontId="94" fillId="0" borderId="17" xfId="20" quotePrefix="1" applyNumberFormat="1" applyFont="1" applyBorder="1" applyAlignment="1">
      <alignment horizontal="center" vertical="center"/>
    </xf>
    <xf numFmtId="4" fontId="32" fillId="0" borderId="17" xfId="67" applyNumberFormat="1" applyFont="1" applyBorder="1"/>
    <xf numFmtId="0" fontId="94" fillId="0" borderId="17" xfId="20" applyFont="1" applyBorder="1" applyAlignment="1">
      <alignment horizontal="center" vertical="center" wrapText="1"/>
    </xf>
    <xf numFmtId="167" fontId="18" fillId="0" borderId="17" xfId="66" applyNumberFormat="1" applyFont="1" applyFill="1" applyBorder="1" applyAlignment="1">
      <alignment horizontal="center" vertical="center"/>
    </xf>
    <xf numFmtId="165" fontId="18" fillId="0" borderId="17" xfId="66" applyFont="1" applyFill="1" applyBorder="1" applyAlignment="1">
      <alignment horizontal="center" vertical="center"/>
    </xf>
    <xf numFmtId="2" fontId="96" fillId="0" borderId="17" xfId="17" applyNumberFormat="1" applyFont="1" applyBorder="1" applyAlignment="1">
      <alignment horizontal="center" vertical="center"/>
    </xf>
    <xf numFmtId="0" fontId="94" fillId="0" borderId="17" xfId="20" quotePrefix="1" applyFont="1" applyBorder="1" applyAlignment="1">
      <alignment horizontal="center" vertical="center"/>
    </xf>
    <xf numFmtId="2" fontId="18" fillId="0" borderId="17" xfId="17" applyNumberFormat="1" applyBorder="1" applyAlignment="1">
      <alignment horizontal="center" vertical="top" wrapText="1"/>
    </xf>
    <xf numFmtId="4" fontId="61" fillId="0" borderId="17" xfId="67" applyNumberFormat="1" applyFont="1" applyBorder="1"/>
    <xf numFmtId="165" fontId="18" fillId="0" borderId="17" xfId="17" applyNumberFormat="1" applyBorder="1" applyAlignment="1">
      <alignment vertical="center"/>
    </xf>
    <xf numFmtId="188" fontId="22" fillId="0" borderId="17" xfId="66" applyNumberFormat="1" applyFont="1" applyFill="1" applyBorder="1" applyAlignment="1">
      <alignment horizontal="right" vertical="center"/>
    </xf>
    <xf numFmtId="2" fontId="22" fillId="0" borderId="17" xfId="17" applyNumberFormat="1" applyFont="1" applyBorder="1" applyAlignment="1">
      <alignment horizontal="center" vertical="center"/>
    </xf>
    <xf numFmtId="167" fontId="22" fillId="0" borderId="17" xfId="66" applyNumberFormat="1" applyFont="1" applyFill="1" applyBorder="1" applyAlignment="1">
      <alignment horizontal="right" vertical="center"/>
    </xf>
    <xf numFmtId="2" fontId="18" fillId="0" borderId="17" xfId="67" applyNumberFormat="1" applyFont="1" applyBorder="1"/>
    <xf numFmtId="17" fontId="18" fillId="0" borderId="33" xfId="20" applyNumberFormat="1" applyBorder="1" applyAlignment="1">
      <alignment horizontal="left" vertical="center" wrapText="1"/>
    </xf>
    <xf numFmtId="17" fontId="18" fillId="0" borderId="35" xfId="20" applyNumberFormat="1" applyBorder="1" applyAlignment="1">
      <alignment horizontal="left" vertical="center" wrapText="1"/>
    </xf>
    <xf numFmtId="191" fontId="18" fillId="0" borderId="17" xfId="66" applyNumberFormat="1" applyFont="1" applyFill="1" applyBorder="1" applyAlignment="1">
      <alignment horizontal="right" vertical="center"/>
    </xf>
    <xf numFmtId="165" fontId="22" fillId="0" borderId="17" xfId="66" applyFont="1" applyFill="1" applyBorder="1" applyAlignment="1">
      <alignment vertical="center"/>
    </xf>
    <xf numFmtId="1" fontId="25" fillId="0" borderId="7" xfId="17" applyNumberFormat="1" applyFont="1" applyAlignment="1">
      <alignment horizontal="center" wrapText="1"/>
    </xf>
    <xf numFmtId="165" fontId="25" fillId="0" borderId="7" xfId="66" applyFont="1" applyFill="1" applyBorder="1" applyAlignment="1">
      <alignment horizontal="right"/>
    </xf>
    <xf numFmtId="167" fontId="25" fillId="0" borderId="7" xfId="66" applyNumberFormat="1" applyFont="1" applyFill="1" applyBorder="1" applyAlignment="1">
      <alignment horizontal="right" vertical="center"/>
    </xf>
    <xf numFmtId="167" fontId="91" fillId="0" borderId="7" xfId="66" applyNumberFormat="1" applyFont="1" applyFill="1" applyBorder="1" applyAlignment="1">
      <alignment vertical="center"/>
    </xf>
    <xf numFmtId="1" fontId="25" fillId="0" borderId="7" xfId="17" applyNumberFormat="1" applyFont="1" applyAlignment="1">
      <alignment horizontal="center" vertical="top" wrapText="1"/>
    </xf>
    <xf numFmtId="165" fontId="25" fillId="0" borderId="7" xfId="66" applyFont="1" applyFill="1" applyBorder="1" applyAlignment="1">
      <alignment horizontal="left"/>
    </xf>
    <xf numFmtId="1" fontId="16" fillId="0" borderId="7" xfId="17" applyNumberFormat="1" applyFont="1"/>
    <xf numFmtId="165" fontId="25" fillId="0" borderId="7" xfId="66" applyFont="1" applyFill="1" applyAlignment="1">
      <alignment horizontal="right"/>
    </xf>
    <xf numFmtId="167" fontId="101" fillId="0" borderId="7" xfId="70" applyNumberFormat="1" applyFont="1" applyAlignment="1">
      <alignment vertical="center"/>
    </xf>
    <xf numFmtId="0" fontId="16" fillId="0" borderId="17" xfId="16" applyFont="1" applyBorder="1" applyAlignment="1">
      <alignment horizontal="left" vertical="center" wrapText="1"/>
    </xf>
    <xf numFmtId="165" fontId="22" fillId="9" borderId="17" xfId="66" applyFont="1" applyFill="1" applyBorder="1" applyAlignment="1">
      <alignment horizontal="center" vertical="center"/>
    </xf>
    <xf numFmtId="0" fontId="17" fillId="14" borderId="17" xfId="38" applyFont="1" applyFill="1" applyBorder="1" applyAlignment="1">
      <alignment horizontal="center" vertical="center"/>
    </xf>
    <xf numFmtId="167" fontId="17" fillId="14" borderId="17" xfId="39" applyNumberFormat="1" applyFont="1" applyFill="1" applyBorder="1" applyAlignment="1">
      <alignment horizontal="center" vertical="center" wrapText="1"/>
    </xf>
    <xf numFmtId="0" fontId="16" fillId="0" borderId="7" xfId="69" applyFont="1" applyAlignment="1">
      <alignment wrapText="1"/>
    </xf>
    <xf numFmtId="167" fontId="111" fillId="0" borderId="81" xfId="69" applyNumberFormat="1" applyFont="1" applyBorder="1" applyAlignment="1">
      <alignment horizontal="center"/>
    </xf>
    <xf numFmtId="167" fontId="112" fillId="0" borderId="81" xfId="70" applyNumberFormat="1" applyFont="1" applyFill="1" applyBorder="1" applyAlignment="1">
      <alignment vertical="center"/>
    </xf>
    <xf numFmtId="167" fontId="53" fillId="0" borderId="81" xfId="70" applyNumberFormat="1" applyFont="1" applyFill="1" applyBorder="1" applyAlignment="1">
      <alignment vertical="center"/>
    </xf>
    <xf numFmtId="0" fontId="49" fillId="0" borderId="7" xfId="71" applyFont="1"/>
    <xf numFmtId="1" fontId="15" fillId="0" borderId="17" xfId="17" applyNumberFormat="1" applyFont="1" applyBorder="1" applyAlignment="1">
      <alignment horizontal="center" vertical="center" wrapText="1"/>
    </xf>
    <xf numFmtId="0" fontId="113" fillId="0" borderId="17" xfId="20" applyFont="1" applyBorder="1" applyAlignment="1">
      <alignment horizontal="center" vertical="center"/>
    </xf>
    <xf numFmtId="2" fontId="15" fillId="0" borderId="17" xfId="17" applyNumberFormat="1" applyFont="1" applyBorder="1" applyAlignment="1">
      <alignment horizontal="center" vertical="center"/>
    </xf>
    <xf numFmtId="2" fontId="15" fillId="0" borderId="17" xfId="17" applyNumberFormat="1" applyFont="1" applyBorder="1" applyAlignment="1">
      <alignment horizontal="center"/>
    </xf>
    <xf numFmtId="0" fontId="15" fillId="0" borderId="17" xfId="17" applyFont="1" applyBorder="1"/>
    <xf numFmtId="0" fontId="15" fillId="0" borderId="17" xfId="17" applyFont="1" applyBorder="1" applyAlignment="1">
      <alignment horizontal="center" vertical="center" wrapText="1"/>
    </xf>
    <xf numFmtId="1" fontId="15" fillId="0" borderId="17" xfId="17" applyNumberFormat="1" applyFont="1" applyBorder="1" applyAlignment="1">
      <alignment horizontal="center" wrapText="1"/>
    </xf>
    <xf numFmtId="4" fontId="15" fillId="0" borderId="17" xfId="71" applyNumberFormat="1" applyFont="1" applyBorder="1"/>
    <xf numFmtId="167" fontId="15" fillId="0" borderId="17" xfId="17" applyNumberFormat="1" applyFont="1" applyBorder="1"/>
    <xf numFmtId="2" fontId="17" fillId="0" borderId="17" xfId="17" applyNumberFormat="1" applyFont="1" applyBorder="1" applyAlignment="1">
      <alignment horizontal="center"/>
    </xf>
    <xf numFmtId="165" fontId="15" fillId="0" borderId="17" xfId="72" applyFont="1" applyFill="1" applyBorder="1" applyAlignment="1">
      <alignment horizontal="center"/>
    </xf>
    <xf numFmtId="0" fontId="15" fillId="0" borderId="17" xfId="71" applyFont="1" applyBorder="1"/>
    <xf numFmtId="0" fontId="49" fillId="0" borderId="17" xfId="71" applyFont="1" applyBorder="1"/>
    <xf numFmtId="2" fontId="15" fillId="0" borderId="17" xfId="17" applyNumberFormat="1" applyFont="1" applyBorder="1" applyAlignment="1">
      <alignment horizontal="center" vertical="center" wrapText="1"/>
    </xf>
    <xf numFmtId="2" fontId="15" fillId="0" borderId="17" xfId="17" applyNumberFormat="1" applyFont="1" applyBorder="1" applyAlignment="1">
      <alignment horizontal="right"/>
    </xf>
    <xf numFmtId="0" fontId="15" fillId="0" borderId="17" xfId="17" applyFont="1" applyBorder="1" applyAlignment="1">
      <alignment vertical="center"/>
    </xf>
    <xf numFmtId="1" fontId="15" fillId="0" borderId="17" xfId="17" applyNumberFormat="1" applyFont="1" applyBorder="1" applyAlignment="1">
      <alignment horizontal="center" vertical="center"/>
    </xf>
    <xf numFmtId="0" fontId="15" fillId="0" borderId="17" xfId="71" applyFont="1" applyBorder="1" applyAlignment="1">
      <alignment vertical="center"/>
    </xf>
    <xf numFmtId="167" fontId="15" fillId="0" borderId="17" xfId="17" applyNumberFormat="1" applyFont="1" applyBorder="1" applyAlignment="1">
      <alignment vertical="center"/>
    </xf>
    <xf numFmtId="1" fontId="15" fillId="0" borderId="17" xfId="17" applyNumberFormat="1" applyFont="1" applyBorder="1" applyAlignment="1">
      <alignment horizontal="center" vertical="top" wrapText="1"/>
    </xf>
    <xf numFmtId="167" fontId="17" fillId="0" borderId="17" xfId="72" applyNumberFormat="1" applyFont="1" applyFill="1" applyBorder="1" applyAlignment="1">
      <alignment vertical="center"/>
    </xf>
    <xf numFmtId="167" fontId="20" fillId="0" borderId="17" xfId="72" applyNumberFormat="1" applyFont="1" applyFill="1" applyBorder="1" applyAlignment="1">
      <alignment vertical="center"/>
    </xf>
    <xf numFmtId="1" fontId="49" fillId="0" borderId="7" xfId="71" applyNumberFormat="1" applyFont="1"/>
    <xf numFmtId="0" fontId="49" fillId="0" borderId="7" xfId="71" applyFont="1" applyAlignment="1">
      <alignment horizontal="center" vertical="center"/>
    </xf>
    <xf numFmtId="188" fontId="49" fillId="0" borderId="7" xfId="71" applyNumberFormat="1" applyFont="1"/>
    <xf numFmtId="0" fontId="15" fillId="0" borderId="7" xfId="71" applyFont="1"/>
    <xf numFmtId="0" fontId="17" fillId="0" borderId="17" xfId="71" applyFont="1" applyBorder="1" applyAlignment="1">
      <alignment horizontal="center" vertical="center" wrapText="1"/>
    </xf>
    <xf numFmtId="0" fontId="17" fillId="0" borderId="17" xfId="71" applyFont="1" applyBorder="1" applyAlignment="1">
      <alignment horizontal="center" vertical="center"/>
    </xf>
    <xf numFmtId="2" fontId="17" fillId="0" borderId="17" xfId="71" applyNumberFormat="1" applyFont="1" applyBorder="1" applyAlignment="1">
      <alignment horizontal="center" vertical="center" wrapText="1"/>
    </xf>
    <xf numFmtId="0" fontId="15" fillId="0" borderId="17" xfId="71" applyFont="1" applyBorder="1" applyAlignment="1">
      <alignment horizontal="center" vertical="center" wrapText="1"/>
    </xf>
    <xf numFmtId="165" fontId="15" fillId="0" borderId="17" xfId="43" applyFont="1" applyFill="1" applyBorder="1" applyAlignment="1">
      <alignment horizontal="center"/>
    </xf>
    <xf numFmtId="167" fontId="15" fillId="0" borderId="17" xfId="39" applyNumberFormat="1" applyFont="1" applyFill="1" applyBorder="1" applyAlignment="1">
      <alignment horizontal="center"/>
    </xf>
    <xf numFmtId="165" fontId="15" fillId="0" borderId="17" xfId="43" applyFont="1" applyFill="1" applyBorder="1" applyAlignment="1">
      <alignment horizontal="center" vertical="center"/>
    </xf>
    <xf numFmtId="167" fontId="15" fillId="0" borderId="17" xfId="39" applyNumberFormat="1" applyFont="1" applyFill="1" applyBorder="1" applyAlignment="1">
      <alignment horizontal="center" vertical="center"/>
    </xf>
    <xf numFmtId="167" fontId="15" fillId="0" borderId="17" xfId="39" applyNumberFormat="1" applyFont="1" applyFill="1" applyBorder="1" applyAlignment="1"/>
    <xf numFmtId="167" fontId="15" fillId="0" borderId="17" xfId="39" applyNumberFormat="1" applyFont="1" applyFill="1" applyBorder="1" applyAlignment="1">
      <alignment vertical="center"/>
    </xf>
    <xf numFmtId="165" fontId="15" fillId="0" borderId="17" xfId="44" applyFont="1" applyFill="1" applyBorder="1" applyAlignment="1">
      <alignment vertical="center"/>
    </xf>
    <xf numFmtId="167" fontId="15" fillId="0" borderId="17" xfId="43" applyNumberFormat="1" applyFont="1" applyFill="1" applyBorder="1" applyAlignment="1">
      <alignment horizontal="center" vertical="center"/>
    </xf>
    <xf numFmtId="167" fontId="17" fillId="0" borderId="17" xfId="72" applyNumberFormat="1" applyFont="1" applyFill="1" applyBorder="1" applyAlignment="1">
      <alignment horizontal="left" vertical="center"/>
    </xf>
    <xf numFmtId="0" fontId="15" fillId="0" borderId="7" xfId="71" applyFont="1" applyAlignment="1">
      <alignment vertical="center"/>
    </xf>
    <xf numFmtId="171" fontId="15" fillId="0" borderId="7" xfId="71" applyNumberFormat="1" applyFont="1" applyAlignment="1">
      <alignment vertical="top"/>
    </xf>
    <xf numFmtId="0" fontId="15" fillId="0" borderId="7" xfId="71" applyFont="1" applyAlignment="1">
      <alignment horizontal="center"/>
    </xf>
    <xf numFmtId="2" fontId="15" fillId="0" borderId="7" xfId="71" applyNumberFormat="1" applyFont="1" applyAlignment="1">
      <alignment horizontal="right"/>
    </xf>
    <xf numFmtId="1" fontId="16" fillId="0" borderId="17" xfId="17" applyNumberFormat="1" applyFont="1" applyBorder="1" applyAlignment="1">
      <alignment horizontal="left" vertical="center"/>
    </xf>
    <xf numFmtId="0" fontId="16" fillId="0" borderId="17" xfId="16" applyFont="1" applyBorder="1" applyAlignment="1">
      <alignment horizontal="left" wrapText="1"/>
    </xf>
    <xf numFmtId="165" fontId="16" fillId="0" borderId="17" xfId="72" applyFont="1" applyFill="1" applyBorder="1" applyAlignment="1">
      <alignment horizontal="left" vertical="center"/>
    </xf>
    <xf numFmtId="0" fontId="32" fillId="0" borderId="17" xfId="71" applyFont="1" applyBorder="1" applyAlignment="1">
      <alignment horizontal="left"/>
    </xf>
    <xf numFmtId="167" fontId="16" fillId="0" borderId="17" xfId="72" applyNumberFormat="1" applyFont="1" applyFill="1" applyBorder="1" applyAlignment="1">
      <alignment horizontal="left" vertical="center"/>
    </xf>
    <xf numFmtId="0" fontId="16" fillId="0" borderId="17" xfId="71" applyFont="1" applyBorder="1" applyAlignment="1">
      <alignment horizontal="left" vertical="center"/>
    </xf>
    <xf numFmtId="165" fontId="23" fillId="0" borderId="17" xfId="72" applyFont="1" applyFill="1" applyBorder="1" applyAlignment="1">
      <alignment horizontal="left" vertical="center"/>
    </xf>
    <xf numFmtId="0" fontId="114" fillId="0" borderId="17" xfId="20" applyFont="1" applyBorder="1" applyAlignment="1">
      <alignment horizontal="left"/>
    </xf>
    <xf numFmtId="0" fontId="16" fillId="0" borderId="17" xfId="16" applyFont="1" applyBorder="1" applyAlignment="1">
      <alignment horizontal="left"/>
    </xf>
    <xf numFmtId="0" fontId="23" fillId="0" borderId="17" xfId="16" applyFont="1" applyBorder="1" applyAlignment="1">
      <alignment horizontal="left"/>
    </xf>
    <xf numFmtId="2" fontId="32" fillId="0" borderId="17" xfId="71" applyNumberFormat="1" applyFont="1" applyBorder="1" applyAlignment="1">
      <alignment horizontal="left"/>
    </xf>
    <xf numFmtId="165" fontId="23" fillId="0" borderId="17" xfId="72" applyFont="1" applyFill="1" applyBorder="1" applyAlignment="1">
      <alignment horizontal="left"/>
    </xf>
    <xf numFmtId="188" fontId="16" fillId="0" borderId="17" xfId="72" applyNumberFormat="1" applyFont="1" applyFill="1" applyBorder="1" applyAlignment="1">
      <alignment horizontal="left" vertical="center"/>
    </xf>
    <xf numFmtId="0" fontId="16" fillId="0" borderId="17" xfId="16" applyFont="1" applyBorder="1" applyAlignment="1">
      <alignment horizontal="left" vertical="justify"/>
    </xf>
    <xf numFmtId="0" fontId="16" fillId="0" borderId="17" xfId="71" applyFont="1" applyBorder="1" applyAlignment="1">
      <alignment horizontal="left" vertical="justify"/>
    </xf>
    <xf numFmtId="0" fontId="32" fillId="0" borderId="17" xfId="71" applyFont="1" applyBorder="1" applyAlignment="1">
      <alignment horizontal="left" vertical="center"/>
    </xf>
    <xf numFmtId="0" fontId="16" fillId="0" borderId="17" xfId="20" applyFont="1" applyBorder="1" applyAlignment="1">
      <alignment horizontal="left" vertical="center"/>
    </xf>
    <xf numFmtId="0" fontId="16" fillId="0" borderId="17" xfId="16" applyFont="1" applyBorder="1" applyAlignment="1">
      <alignment wrapText="1"/>
    </xf>
    <xf numFmtId="1" fontId="16" fillId="0" borderId="17" xfId="17" applyNumberFormat="1" applyFont="1" applyBorder="1" applyAlignment="1">
      <alignment horizontal="center" vertical="center"/>
    </xf>
    <xf numFmtId="165" fontId="16" fillId="0" borderId="17" xfId="72" applyFont="1" applyFill="1" applyBorder="1" applyAlignment="1">
      <alignment horizontal="center" vertical="center"/>
    </xf>
    <xf numFmtId="0" fontId="114" fillId="0" borderId="17" xfId="20" applyFont="1" applyBorder="1" applyAlignment="1">
      <alignment horizontal="center" vertical="center"/>
    </xf>
    <xf numFmtId="0" fontId="114" fillId="0" borderId="17" xfId="20" applyFont="1" applyBorder="1" applyAlignment="1">
      <alignment vertical="center"/>
    </xf>
    <xf numFmtId="165" fontId="23" fillId="0" borderId="17" xfId="72" applyFont="1" applyFill="1" applyBorder="1" applyAlignment="1">
      <alignment horizontal="center" vertical="center"/>
    </xf>
    <xf numFmtId="188" fontId="16" fillId="0" borderId="17" xfId="72" applyNumberFormat="1" applyFont="1" applyFill="1" applyBorder="1" applyAlignment="1">
      <alignment horizontal="center" vertical="center"/>
    </xf>
    <xf numFmtId="191" fontId="16" fillId="0" borderId="17" xfId="72" applyNumberFormat="1" applyFont="1" applyFill="1" applyBorder="1" applyAlignment="1">
      <alignment horizontal="center" vertical="center"/>
    </xf>
    <xf numFmtId="0" fontId="32" fillId="0" borderId="83" xfId="69" applyFont="1" applyBorder="1" applyAlignment="1">
      <alignment vertical="center" wrapText="1"/>
    </xf>
    <xf numFmtId="0" fontId="32" fillId="0" borderId="7" xfId="69" applyFont="1" applyAlignment="1">
      <alignment vertical="center" wrapText="1"/>
    </xf>
    <xf numFmtId="0" fontId="16" fillId="0" borderId="84" xfId="69" applyFont="1" applyBorder="1" applyAlignment="1">
      <alignment vertical="center" wrapText="1"/>
    </xf>
    <xf numFmtId="0" fontId="16" fillId="0" borderId="17" xfId="71" applyFont="1" applyBorder="1" applyAlignment="1">
      <alignment horizontal="justify" vertical="top" wrapText="1"/>
    </xf>
    <xf numFmtId="0" fontId="16" fillId="0" borderId="17" xfId="71" applyFont="1" applyBorder="1" applyAlignment="1">
      <alignment horizontal="justify" vertical="center" wrapText="1"/>
    </xf>
    <xf numFmtId="0" fontId="16" fillId="0" borderId="17" xfId="71" applyFont="1" applyBorder="1" applyAlignment="1">
      <alignment horizontal="center" vertical="center"/>
    </xf>
    <xf numFmtId="0" fontId="16" fillId="0" borderId="17" xfId="71" quotePrefix="1" applyFont="1" applyBorder="1" applyAlignment="1">
      <alignment horizontal="center" vertical="center"/>
    </xf>
    <xf numFmtId="2" fontId="16" fillId="0" borderId="17" xfId="17" applyNumberFormat="1" applyFont="1" applyBorder="1" applyAlignment="1">
      <alignment horizontal="center" vertical="center"/>
    </xf>
    <xf numFmtId="188" fontId="32" fillId="0" borderId="17" xfId="71" applyNumberFormat="1" applyFont="1" applyBorder="1" applyAlignment="1">
      <alignment horizontal="center" vertical="center"/>
    </xf>
    <xf numFmtId="0" fontId="32" fillId="0" borderId="17" xfId="71" applyFont="1" applyBorder="1" applyAlignment="1">
      <alignment horizontal="center" vertical="center"/>
    </xf>
    <xf numFmtId="188" fontId="23" fillId="0" borderId="17" xfId="72" applyNumberFormat="1" applyFont="1" applyFill="1" applyBorder="1" applyAlignment="1">
      <alignment horizontal="center" vertical="center"/>
    </xf>
    <xf numFmtId="43" fontId="32" fillId="0" borderId="17" xfId="1" applyFont="1" applyBorder="1" applyAlignment="1">
      <alignment vertical="center" wrapText="1"/>
    </xf>
    <xf numFmtId="0" fontId="16" fillId="0" borderId="0" xfId="0" applyFont="1" applyAlignment="1">
      <alignment vertical="center"/>
    </xf>
    <xf numFmtId="0" fontId="17" fillId="0" borderId="16" xfId="9" applyFont="1" applyBorder="1" applyAlignment="1">
      <alignment horizontal="center" vertical="center" wrapText="1"/>
    </xf>
    <xf numFmtId="0" fontId="17" fillId="0" borderId="17" xfId="9" applyFont="1" applyBorder="1" applyAlignment="1">
      <alignment horizontal="center" vertical="center" wrapText="1"/>
    </xf>
    <xf numFmtId="167" fontId="17" fillId="0" borderId="17" xfId="5" applyNumberFormat="1" applyFont="1" applyBorder="1" applyAlignment="1">
      <alignment horizontal="center" vertical="center" wrapText="1"/>
    </xf>
    <xf numFmtId="0" fontId="17" fillId="0" borderId="17" xfId="9" applyFont="1" applyBorder="1" applyAlignment="1">
      <alignment horizontal="center" vertical="center"/>
    </xf>
    <xf numFmtId="1" fontId="15" fillId="0" borderId="17" xfId="11" applyNumberFormat="1" applyFont="1" applyBorder="1" applyAlignment="1">
      <alignment horizontal="right" vertical="center" shrinkToFit="1"/>
    </xf>
    <xf numFmtId="167" fontId="15" fillId="0" borderId="17" xfId="1" applyNumberFormat="1" applyFont="1" applyFill="1" applyBorder="1" applyAlignment="1">
      <alignment horizontal="right" vertical="center" shrinkToFit="1"/>
    </xf>
    <xf numFmtId="167" fontId="15" fillId="0" borderId="17" xfId="1" applyNumberFormat="1" applyFont="1" applyFill="1" applyBorder="1" applyAlignment="1">
      <alignment horizontal="right" vertical="center" wrapText="1"/>
    </xf>
    <xf numFmtId="167" fontId="15" fillId="0" borderId="17" xfId="1" applyNumberFormat="1" applyFont="1" applyFill="1" applyBorder="1" applyAlignment="1">
      <alignment vertical="center"/>
    </xf>
    <xf numFmtId="1" fontId="15" fillId="0" borderId="17" xfId="0" applyNumberFormat="1" applyFont="1" applyBorder="1" applyAlignment="1">
      <alignment horizontal="right" vertical="center" wrapText="1"/>
    </xf>
    <xf numFmtId="0" fontId="16" fillId="4" borderId="0" xfId="0" applyFont="1" applyFill="1" applyAlignment="1">
      <alignment vertical="center"/>
    </xf>
    <xf numFmtId="187" fontId="15" fillId="0" borderId="17" xfId="1" applyNumberFormat="1" applyFont="1" applyBorder="1" applyAlignment="1">
      <alignment horizontal="right" vertical="center" wrapText="1"/>
    </xf>
    <xf numFmtId="167" fontId="17" fillId="13" borderId="17" xfId="0" applyNumberFormat="1" applyFont="1" applyFill="1" applyBorder="1" applyAlignment="1">
      <alignment vertical="center"/>
    </xf>
    <xf numFmtId="167" fontId="15" fillId="0" borderId="17" xfId="1" applyNumberFormat="1" applyFont="1" applyFill="1" applyBorder="1" applyAlignment="1">
      <alignment horizontal="right" vertical="center"/>
    </xf>
    <xf numFmtId="187" fontId="15" fillId="0" borderId="17" xfId="1" applyNumberFormat="1" applyFont="1" applyFill="1" applyBorder="1" applyAlignment="1">
      <alignment horizontal="right" vertical="center" shrinkToFit="1"/>
    </xf>
    <xf numFmtId="0" fontId="17" fillId="4" borderId="17" xfId="9" applyFont="1" applyFill="1" applyBorder="1" applyAlignment="1">
      <alignment horizontal="center" vertical="center" wrapText="1"/>
    </xf>
    <xf numFmtId="167" fontId="17" fillId="4" borderId="17" xfId="5" applyNumberFormat="1" applyFont="1" applyFill="1" applyBorder="1" applyAlignment="1">
      <alignment horizontal="center" vertical="center" wrapText="1"/>
    </xf>
    <xf numFmtId="0" fontId="17" fillId="0" borderId="17" xfId="0" applyFont="1" applyBorder="1" applyAlignment="1">
      <alignment horizontal="right" vertical="center"/>
    </xf>
    <xf numFmtId="167" fontId="15" fillId="0" borderId="17" xfId="0" applyNumberFormat="1" applyFont="1" applyBorder="1" applyAlignment="1">
      <alignment vertical="center"/>
    </xf>
    <xf numFmtId="167" fontId="16" fillId="0" borderId="17" xfId="0" applyNumberFormat="1" applyFont="1" applyBorder="1" applyAlignment="1">
      <alignment vertical="center"/>
    </xf>
    <xf numFmtId="167" fontId="17" fillId="0" borderId="17" xfId="0" applyNumberFormat="1" applyFont="1" applyBorder="1" applyAlignment="1">
      <alignment vertical="center"/>
    </xf>
    <xf numFmtId="187" fontId="16" fillId="0" borderId="0" xfId="0" applyNumberFormat="1" applyFont="1" applyAlignment="1">
      <alignment vertical="center"/>
    </xf>
    <xf numFmtId="167" fontId="16" fillId="0" borderId="0" xfId="0" applyNumberFormat="1" applyFont="1" applyAlignment="1">
      <alignment vertical="center"/>
    </xf>
    <xf numFmtId="165" fontId="16" fillId="0" borderId="0" xfId="0" applyNumberFormat="1" applyFont="1" applyAlignment="1">
      <alignment vertical="center"/>
    </xf>
    <xf numFmtId="43" fontId="16" fillId="0" borderId="0" xfId="0" applyNumberFormat="1" applyFont="1" applyAlignment="1">
      <alignment vertical="center"/>
    </xf>
    <xf numFmtId="41" fontId="16" fillId="0" borderId="0" xfId="45" applyFont="1" applyAlignment="1">
      <alignment vertical="center"/>
    </xf>
    <xf numFmtId="0" fontId="16" fillId="14" borderId="17" xfId="9" applyFont="1" applyFill="1" applyBorder="1" applyAlignment="1">
      <alignment horizontal="left" vertical="center" wrapText="1"/>
    </xf>
    <xf numFmtId="0" fontId="16" fillId="0" borderId="17" xfId="9" applyFont="1" applyBorder="1" applyAlignment="1">
      <alignment horizontal="center" vertical="center" wrapText="1"/>
    </xf>
    <xf numFmtId="0" fontId="23" fillId="0" borderId="17" xfId="9" applyFont="1" applyBorder="1" applyAlignment="1">
      <alignment horizontal="center" vertical="center" wrapText="1"/>
    </xf>
    <xf numFmtId="0" fontId="16" fillId="14" borderId="17" xfId="9" applyFont="1" applyFill="1" applyBorder="1" applyAlignment="1">
      <alignment vertical="center" wrapText="1"/>
    </xf>
    <xf numFmtId="167" fontId="16" fillId="0" borderId="17" xfId="9" applyNumberFormat="1" applyFont="1" applyBorder="1" applyAlignment="1">
      <alignment horizontal="center" vertical="center"/>
    </xf>
    <xf numFmtId="0" fontId="23" fillId="0" borderId="17" xfId="12" applyFont="1" applyBorder="1" applyAlignment="1">
      <alignment horizontal="center" vertical="center"/>
    </xf>
    <xf numFmtId="0" fontId="16" fillId="14" borderId="17" xfId="0" applyFont="1" applyFill="1" applyBorder="1" applyAlignment="1">
      <alignment horizontal="left" vertical="center" wrapText="1"/>
    </xf>
    <xf numFmtId="1" fontId="23" fillId="0" borderId="17" xfId="0" applyNumberFormat="1" applyFont="1" applyBorder="1" applyAlignment="1">
      <alignment horizontal="center" vertical="center" wrapText="1"/>
    </xf>
    <xf numFmtId="0" fontId="16" fillId="14" borderId="17" xfId="11" applyFont="1" applyFill="1" applyBorder="1" applyAlignment="1">
      <alignment horizontal="left" vertical="center" wrapText="1"/>
    </xf>
    <xf numFmtId="1" fontId="16" fillId="0" borderId="17" xfId="11" applyNumberFormat="1" applyFont="1" applyBorder="1" applyAlignment="1">
      <alignment horizontal="center" vertical="center" shrinkToFit="1"/>
    </xf>
    <xf numFmtId="1" fontId="23" fillId="0" borderId="17" xfId="11" applyNumberFormat="1" applyFont="1" applyBorder="1" applyAlignment="1">
      <alignment horizontal="center" vertical="center" shrinkToFit="1"/>
    </xf>
    <xf numFmtId="171" fontId="23" fillId="0" borderId="17" xfId="0" applyNumberFormat="1" applyFont="1" applyBorder="1" applyAlignment="1">
      <alignment horizontal="center" vertical="center" wrapText="1"/>
    </xf>
    <xf numFmtId="0" fontId="79" fillId="24" borderId="17" xfId="0" applyFont="1" applyFill="1" applyBorder="1" applyAlignment="1">
      <alignment horizontal="center" vertical="center"/>
    </xf>
    <xf numFmtId="2" fontId="75" fillId="0" borderId="16" xfId="0" applyNumberFormat="1" applyFont="1" applyBorder="1" applyAlignment="1">
      <alignment horizontal="center" vertical="center"/>
    </xf>
    <xf numFmtId="0" fontId="75" fillId="0" borderId="19" xfId="0" applyFont="1" applyBorder="1" applyAlignment="1">
      <alignment horizontal="center" vertical="center"/>
    </xf>
    <xf numFmtId="0" fontId="75" fillId="0" borderId="18" xfId="0" applyFont="1" applyBorder="1" applyAlignment="1">
      <alignment horizontal="center" vertical="center"/>
    </xf>
    <xf numFmtId="2" fontId="75" fillId="9" borderId="16" xfId="0" applyNumberFormat="1" applyFont="1" applyFill="1" applyBorder="1" applyAlignment="1">
      <alignment horizontal="center" vertical="center"/>
    </xf>
    <xf numFmtId="0" fontId="75" fillId="9" borderId="19" xfId="0" applyFont="1" applyFill="1" applyBorder="1" applyAlignment="1">
      <alignment horizontal="center" vertical="center"/>
    </xf>
    <xf numFmtId="0" fontId="75" fillId="9" borderId="18" xfId="0" applyFont="1" applyFill="1" applyBorder="1" applyAlignment="1">
      <alignment horizontal="center" vertical="center"/>
    </xf>
    <xf numFmtId="0" fontId="74" fillId="0" borderId="17" xfId="0" applyFont="1" applyBorder="1" applyAlignment="1">
      <alignment horizontal="left" vertical="center"/>
    </xf>
    <xf numFmtId="0" fontId="75" fillId="9" borderId="17" xfId="0" applyFont="1" applyFill="1" applyBorder="1" applyAlignment="1">
      <alignment horizontal="center" vertical="center"/>
    </xf>
    <xf numFmtId="0" fontId="74" fillId="9" borderId="17" xfId="0" applyFont="1" applyFill="1" applyBorder="1" applyAlignment="1">
      <alignment horizontal="left" vertical="center"/>
    </xf>
    <xf numFmtId="0" fontId="74" fillId="9" borderId="17" xfId="0" applyFont="1" applyFill="1" applyBorder="1" applyAlignment="1">
      <alignment horizontal="center" vertical="center" wrapText="1"/>
    </xf>
    <xf numFmtId="0" fontId="76" fillId="9" borderId="17" xfId="0" applyFont="1" applyFill="1" applyBorder="1" applyAlignment="1">
      <alignment horizontal="center" vertical="center"/>
    </xf>
    <xf numFmtId="0" fontId="76" fillId="9" borderId="17" xfId="0" applyFont="1" applyFill="1" applyBorder="1" applyAlignment="1">
      <alignment horizontal="center"/>
    </xf>
    <xf numFmtId="0" fontId="77" fillId="9" borderId="17" xfId="0" applyFont="1" applyFill="1" applyBorder="1" applyAlignment="1">
      <alignment horizontal="center" vertical="center"/>
    </xf>
    <xf numFmtId="0" fontId="65" fillId="0" borderId="7" xfId="0" applyFont="1" applyBorder="1" applyAlignment="1">
      <alignment horizontal="center" vertical="center"/>
    </xf>
    <xf numFmtId="0" fontId="57" fillId="0" borderId="0" xfId="0" applyFont="1" applyAlignment="1">
      <alignment horizontal="center" vertical="center"/>
    </xf>
    <xf numFmtId="0" fontId="67" fillId="0" borderId="17" xfId="0" applyFont="1" applyBorder="1" applyAlignment="1">
      <alignment horizontal="right" vertical="center"/>
    </xf>
    <xf numFmtId="0" fontId="63" fillId="0" borderId="7" xfId="0" applyFont="1" applyBorder="1" applyAlignment="1">
      <alignment horizontal="right" vertical="center"/>
    </xf>
    <xf numFmtId="0" fontId="63" fillId="0" borderId="7" xfId="0" applyFont="1" applyBorder="1" applyAlignment="1">
      <alignment horizontal="center" vertical="center"/>
    </xf>
    <xf numFmtId="0" fontId="31" fillId="19" borderId="33" xfId="0" applyFont="1" applyFill="1" applyBorder="1" applyAlignment="1">
      <alignment horizontal="center"/>
    </xf>
    <xf numFmtId="0" fontId="0" fillId="19" borderId="35" xfId="0" applyFill="1" applyBorder="1" applyAlignment="1">
      <alignment horizontal="center"/>
    </xf>
    <xf numFmtId="0" fontId="67" fillId="0" borderId="7" xfId="0" applyFont="1" applyBorder="1" applyAlignment="1">
      <alignment horizontal="right" vertical="center"/>
    </xf>
    <xf numFmtId="0" fontId="63" fillId="0" borderId="33" xfId="0" applyFont="1" applyBorder="1" applyAlignment="1">
      <alignment horizontal="right" vertical="center"/>
    </xf>
    <xf numFmtId="0" fontId="63" fillId="0" borderId="34" xfId="0" applyFont="1" applyBorder="1" applyAlignment="1">
      <alignment horizontal="right" vertical="center"/>
    </xf>
    <xf numFmtId="0" fontId="63" fillId="0" borderId="35" xfId="0" applyFont="1" applyBorder="1" applyAlignment="1">
      <alignment horizontal="right" vertical="center"/>
    </xf>
    <xf numFmtId="0" fontId="71" fillId="19" borderId="17" xfId="0" applyFont="1" applyFill="1" applyBorder="1" applyAlignment="1">
      <alignment horizontal="center" vertical="center"/>
    </xf>
    <xf numFmtId="0" fontId="63" fillId="0" borderId="17" xfId="0" applyFont="1" applyBorder="1" applyAlignment="1">
      <alignment horizontal="right" vertical="center"/>
    </xf>
    <xf numFmtId="0" fontId="64" fillId="0" borderId="17" xfId="0" applyFont="1" applyBorder="1" applyAlignment="1">
      <alignment horizontal="center" vertical="center"/>
    </xf>
    <xf numFmtId="0" fontId="57" fillId="0" borderId="17" xfId="0" applyFont="1" applyBorder="1" applyAlignment="1">
      <alignment horizontal="center" vertical="center" wrapText="1"/>
    </xf>
    <xf numFmtId="0" fontId="57" fillId="0" borderId="17" xfId="0" applyFont="1" applyBorder="1" applyAlignment="1">
      <alignment horizontal="center" vertical="center"/>
    </xf>
    <xf numFmtId="0" fontId="48" fillId="0" borderId="23" xfId="0" applyFont="1" applyBorder="1" applyAlignment="1">
      <alignment horizontal="center" vertical="center" wrapText="1"/>
    </xf>
    <xf numFmtId="0" fontId="64" fillId="0" borderId="7" xfId="0" applyFont="1" applyBorder="1" applyAlignment="1">
      <alignment horizontal="center" vertical="center"/>
    </xf>
    <xf numFmtId="0" fontId="57" fillId="0" borderId="7" xfId="0" applyFont="1" applyBorder="1" applyAlignment="1">
      <alignment horizontal="center" vertical="center" wrapText="1"/>
    </xf>
    <xf numFmtId="0" fontId="57" fillId="0" borderId="23" xfId="0" applyFont="1" applyBorder="1" applyAlignment="1">
      <alignment horizontal="center" vertical="center" wrapText="1"/>
    </xf>
    <xf numFmtId="0" fontId="57" fillId="0" borderId="16" xfId="0" applyFont="1" applyBorder="1" applyAlignment="1">
      <alignment horizontal="center" vertical="center"/>
    </xf>
    <xf numFmtId="0" fontId="65" fillId="0" borderId="17" xfId="0" applyFont="1" applyBorder="1" applyAlignment="1">
      <alignment horizontal="center" vertical="center" wrapText="1"/>
    </xf>
    <xf numFmtId="0" fontId="66" fillId="9" borderId="33" xfId="0" applyFont="1" applyFill="1" applyBorder="1" applyAlignment="1">
      <alignment horizontal="left" vertical="center" wrapText="1"/>
    </xf>
    <xf numFmtId="0" fontId="66" fillId="9" borderId="34" xfId="0" applyFont="1" applyFill="1" applyBorder="1" applyAlignment="1">
      <alignment horizontal="left" vertical="center" wrapText="1"/>
    </xf>
    <xf numFmtId="0" fontId="66" fillId="9" borderId="35" xfId="0" applyFont="1" applyFill="1" applyBorder="1" applyAlignment="1">
      <alignment horizontal="left" vertical="center" wrapText="1"/>
    </xf>
    <xf numFmtId="0" fontId="67" fillId="0" borderId="33" xfId="0" applyFont="1" applyBorder="1" applyAlignment="1">
      <alignment horizontal="right" vertical="center" wrapText="1"/>
    </xf>
    <xf numFmtId="0" fontId="67" fillId="0" borderId="34" xfId="0" applyFont="1" applyBorder="1" applyAlignment="1">
      <alignment horizontal="right" vertical="center" wrapText="1"/>
    </xf>
    <xf numFmtId="0" fontId="67" fillId="0" borderId="35" xfId="0" applyFont="1" applyBorder="1" applyAlignment="1">
      <alignment horizontal="right" vertical="center" wrapText="1"/>
    </xf>
    <xf numFmtId="0" fontId="62" fillId="0" borderId="0" xfId="0" applyFont="1" applyAlignment="1">
      <alignment horizontal="center" vertical="center" wrapText="1"/>
    </xf>
    <xf numFmtId="0" fontId="82" fillId="0" borderId="7" xfId="0" applyFont="1" applyBorder="1" applyAlignment="1">
      <alignment horizontal="center" vertical="center"/>
    </xf>
    <xf numFmtId="0" fontId="57" fillId="0" borderId="7" xfId="1" applyNumberFormat="1" applyFont="1" applyFill="1" applyBorder="1" applyAlignment="1">
      <alignment horizontal="center" vertical="center"/>
    </xf>
    <xf numFmtId="0" fontId="56" fillId="0" borderId="7" xfId="0" applyFont="1" applyBorder="1" applyAlignment="1">
      <alignment horizontal="center" vertical="center"/>
    </xf>
    <xf numFmtId="0" fontId="57" fillId="0" borderId="7" xfId="1" applyNumberFormat="1" applyFont="1" applyFill="1" applyBorder="1" applyAlignment="1">
      <alignment horizontal="right" vertical="center"/>
    </xf>
    <xf numFmtId="0" fontId="82" fillId="0" borderId="0" xfId="0" applyFont="1" applyAlignment="1">
      <alignment horizontal="center" vertical="center"/>
    </xf>
    <xf numFmtId="0" fontId="57" fillId="0" borderId="7" xfId="0" applyFont="1" applyBorder="1" applyAlignment="1">
      <alignment horizontal="center" vertical="center"/>
    </xf>
    <xf numFmtId="0" fontId="48" fillId="0" borderId="17" xfId="0" applyFont="1" applyBorder="1" applyAlignment="1">
      <alignment horizontal="center" vertical="center"/>
    </xf>
    <xf numFmtId="0" fontId="64" fillId="23" borderId="17" xfId="0" applyFont="1" applyFill="1" applyBorder="1" applyAlignment="1">
      <alignment horizontal="center" vertical="center"/>
    </xf>
    <xf numFmtId="0" fontId="63" fillId="0" borderId="36" xfId="0" applyFont="1" applyBorder="1" applyAlignment="1">
      <alignment horizontal="right" vertical="center"/>
    </xf>
    <xf numFmtId="0" fontId="63" fillId="0" borderId="37" xfId="0" applyFont="1" applyBorder="1" applyAlignment="1">
      <alignment horizontal="right" vertical="center"/>
    </xf>
    <xf numFmtId="0" fontId="63" fillId="0" borderId="38" xfId="0" applyFont="1" applyBorder="1" applyAlignment="1">
      <alignment horizontal="right" vertical="center"/>
    </xf>
    <xf numFmtId="0" fontId="72" fillId="0" borderId="17" xfId="1" applyNumberFormat="1" applyFont="1" applyFill="1" applyBorder="1" applyAlignment="1">
      <alignment horizontal="right" vertical="center"/>
    </xf>
    <xf numFmtId="0" fontId="67" fillId="0" borderId="17" xfId="0" applyFont="1" applyBorder="1" applyAlignment="1">
      <alignment horizontal="right"/>
    </xf>
    <xf numFmtId="0" fontId="72" fillId="9" borderId="17" xfId="1" applyNumberFormat="1" applyFont="1" applyFill="1" applyBorder="1" applyAlignment="1">
      <alignment horizontal="right" vertical="center"/>
    </xf>
    <xf numFmtId="0" fontId="45" fillId="3" borderId="17" xfId="2" applyFont="1" applyFill="1" applyBorder="1" applyAlignment="1">
      <alignment horizontal="right" vertical="center"/>
    </xf>
    <xf numFmtId="0" fontId="45" fillId="5" borderId="17" xfId="2" applyFont="1" applyFill="1" applyBorder="1" applyAlignment="1">
      <alignment horizontal="right" vertical="center"/>
    </xf>
    <xf numFmtId="0" fontId="35" fillId="9" borderId="17" xfId="0" applyFont="1" applyFill="1" applyBorder="1" applyAlignment="1">
      <alignment horizontal="center" vertical="center" wrapText="1"/>
    </xf>
    <xf numFmtId="0" fontId="36" fillId="9" borderId="17" xfId="0" applyFont="1" applyFill="1" applyBorder="1"/>
    <xf numFmtId="0" fontId="39" fillId="10" borderId="17" xfId="0" applyFont="1" applyFill="1" applyBorder="1" applyAlignment="1">
      <alignment horizontal="center" vertical="center"/>
    </xf>
    <xf numFmtId="0" fontId="38" fillId="9" borderId="17" xfId="0" applyFont="1" applyFill="1" applyBorder="1" applyAlignment="1">
      <alignment vertical="center"/>
    </xf>
    <xf numFmtId="0" fontId="40" fillId="0" borderId="17" xfId="0" applyFont="1" applyBorder="1" applyAlignment="1">
      <alignment horizontal="right" vertical="center" wrapText="1"/>
    </xf>
    <xf numFmtId="0" fontId="34" fillId="0" borderId="0" xfId="0" applyFont="1" applyAlignment="1">
      <alignment horizontal="right" vertical="center"/>
    </xf>
    <xf numFmtId="0" fontId="49" fillId="0" borderId="0" xfId="0" applyFont="1" applyAlignment="1">
      <alignment horizontal="right" vertical="center"/>
    </xf>
    <xf numFmtId="0" fontId="20" fillId="0" borderId="0" xfId="0" applyFont="1" applyAlignment="1">
      <alignment horizontal="center" vertical="center" wrapText="1"/>
    </xf>
    <xf numFmtId="0" fontId="69" fillId="0" borderId="0" xfId="0" applyFont="1" applyAlignment="1">
      <alignment horizontal="center" vertical="center" wrapText="1"/>
    </xf>
    <xf numFmtId="0" fontId="17" fillId="9" borderId="17" xfId="0" applyFont="1" applyFill="1" applyBorder="1" applyAlignment="1">
      <alignment horizontal="right" vertical="center" wrapText="1"/>
    </xf>
    <xf numFmtId="0" fontId="40" fillId="9" borderId="17" xfId="0" applyFont="1" applyFill="1" applyBorder="1" applyAlignment="1">
      <alignment horizontal="right" vertical="center" wrapText="1"/>
    </xf>
    <xf numFmtId="0" fontId="20" fillId="30" borderId="17" xfId="0" applyFont="1" applyFill="1" applyBorder="1" applyAlignment="1">
      <alignment horizontal="center" vertical="center"/>
    </xf>
    <xf numFmtId="0" fontId="21" fillId="30" borderId="17" xfId="0" applyFont="1" applyFill="1" applyBorder="1" applyAlignment="1">
      <alignment horizontal="left" vertical="center"/>
    </xf>
    <xf numFmtId="0" fontId="35" fillId="14" borderId="33" xfId="0" applyFont="1" applyFill="1" applyBorder="1" applyAlignment="1">
      <alignment horizontal="center" vertical="center" wrapText="1"/>
    </xf>
    <xf numFmtId="0" fontId="35" fillId="14" borderId="34" xfId="0" applyFont="1" applyFill="1" applyBorder="1" applyAlignment="1">
      <alignment horizontal="center" vertical="center" wrapText="1"/>
    </xf>
    <xf numFmtId="0" fontId="35" fillId="14" borderId="35" xfId="0" applyFont="1" applyFill="1" applyBorder="1" applyAlignment="1">
      <alignment horizontal="center" vertical="center" wrapText="1"/>
    </xf>
    <xf numFmtId="0" fontId="20" fillId="14" borderId="33" xfId="0" applyFont="1" applyFill="1" applyBorder="1" applyAlignment="1">
      <alignment horizontal="center" vertical="center" wrapText="1"/>
    </xf>
    <xf numFmtId="0" fontId="20" fillId="14" borderId="34" xfId="0" applyFont="1" applyFill="1" applyBorder="1" applyAlignment="1">
      <alignment horizontal="center" vertical="center" wrapText="1"/>
    </xf>
    <xf numFmtId="0" fontId="20" fillId="14" borderId="35" xfId="0" applyFont="1" applyFill="1" applyBorder="1" applyAlignment="1">
      <alignment horizontal="center" vertical="center" wrapText="1"/>
    </xf>
    <xf numFmtId="0" fontId="35" fillId="14" borderId="7" xfId="0" applyFont="1" applyFill="1" applyBorder="1" applyAlignment="1">
      <alignment horizontal="center" vertical="center" wrapText="1"/>
    </xf>
    <xf numFmtId="0" fontId="36" fillId="14" borderId="7" xfId="0" applyFont="1" applyFill="1" applyBorder="1"/>
    <xf numFmtId="0" fontId="86" fillId="30" borderId="7" xfId="0" applyFont="1" applyFill="1" applyBorder="1" applyAlignment="1">
      <alignment horizontal="center" vertical="center"/>
    </xf>
    <xf numFmtId="0" fontId="16" fillId="14" borderId="7" xfId="0" applyFont="1" applyFill="1" applyBorder="1" applyAlignment="1">
      <alignment vertical="center"/>
    </xf>
    <xf numFmtId="0" fontId="15" fillId="0" borderId="0" xfId="0" applyFont="1" applyAlignment="1">
      <alignment horizontal="center"/>
    </xf>
    <xf numFmtId="0" fontId="17" fillId="0" borderId="0" xfId="0" applyFont="1" applyAlignment="1">
      <alignment horizontal="center"/>
    </xf>
    <xf numFmtId="0" fontId="20" fillId="30" borderId="7" xfId="0" applyFont="1" applyFill="1" applyBorder="1" applyAlignment="1">
      <alignment horizontal="center" vertical="center"/>
    </xf>
    <xf numFmtId="0" fontId="21" fillId="30" borderId="48" xfId="0" applyFont="1" applyFill="1" applyBorder="1" applyAlignment="1">
      <alignment horizontal="left" vertical="center"/>
    </xf>
    <xf numFmtId="0" fontId="17" fillId="0" borderId="33" xfId="0" applyFont="1" applyBorder="1" applyAlignment="1">
      <alignment horizontal="center" vertical="center" wrapText="1"/>
    </xf>
    <xf numFmtId="0" fontId="40" fillId="0" borderId="34" xfId="0" applyFont="1" applyBorder="1" applyAlignment="1">
      <alignment horizontal="center" vertical="center" wrapText="1"/>
    </xf>
    <xf numFmtId="0" fontId="40" fillId="0" borderId="35" xfId="0" applyFont="1" applyBorder="1" applyAlignment="1">
      <alignment horizontal="center" vertical="center" wrapText="1"/>
    </xf>
    <xf numFmtId="0" fontId="20" fillId="30" borderId="17" xfId="24" applyFont="1" applyFill="1" applyBorder="1" applyAlignment="1">
      <alignment horizontal="center" vertical="center"/>
    </xf>
    <xf numFmtId="0" fontId="21" fillId="30" borderId="17" xfId="24" applyFont="1" applyFill="1" applyBorder="1" applyAlignment="1">
      <alignment horizontal="left" vertical="center"/>
    </xf>
    <xf numFmtId="0" fontId="17" fillId="9" borderId="17" xfId="24" applyFont="1" applyFill="1" applyBorder="1" applyAlignment="1">
      <alignment horizontal="right" vertical="center" wrapText="1"/>
    </xf>
    <xf numFmtId="0" fontId="20" fillId="14" borderId="17" xfId="24" applyFont="1" applyFill="1" applyBorder="1" applyAlignment="1">
      <alignment horizontal="center" vertical="center" wrapText="1"/>
    </xf>
    <xf numFmtId="0" fontId="21" fillId="0" borderId="17" xfId="46" applyFont="1" applyBorder="1" applyAlignment="1">
      <alignment horizontal="left" vertical="center"/>
    </xf>
    <xf numFmtId="0" fontId="15" fillId="0" borderId="17" xfId="46" applyFont="1" applyBorder="1" applyAlignment="1">
      <alignment horizontal="left" vertical="center"/>
    </xf>
    <xf numFmtId="0" fontId="45" fillId="9" borderId="17" xfId="2" applyFont="1" applyFill="1" applyBorder="1" applyAlignment="1">
      <alignment horizontal="right" vertical="center"/>
    </xf>
    <xf numFmtId="0" fontId="20" fillId="14" borderId="33" xfId="24" applyFont="1" applyFill="1" applyBorder="1" applyAlignment="1">
      <alignment horizontal="center" vertical="center" wrapText="1"/>
    </xf>
    <xf numFmtId="0" fontId="20" fillId="14" borderId="34" xfId="24" applyFont="1" applyFill="1" applyBorder="1" applyAlignment="1">
      <alignment horizontal="center" vertical="center" wrapText="1"/>
    </xf>
    <xf numFmtId="0" fontId="20" fillId="14" borderId="35" xfId="24" applyFont="1" applyFill="1" applyBorder="1" applyAlignment="1">
      <alignment horizontal="center" vertical="center" wrapText="1"/>
    </xf>
    <xf numFmtId="0" fontId="35" fillId="14" borderId="17" xfId="0" applyFont="1" applyFill="1" applyBorder="1" applyAlignment="1">
      <alignment horizontal="center" vertical="center" wrapText="1"/>
    </xf>
    <xf numFmtId="0" fontId="36" fillId="14" borderId="17" xfId="0" applyFont="1" applyFill="1" applyBorder="1"/>
    <xf numFmtId="0" fontId="86" fillId="30" borderId="17" xfId="0" applyFont="1" applyFill="1" applyBorder="1" applyAlignment="1">
      <alignment horizontal="center" vertical="center"/>
    </xf>
    <xf numFmtId="0" fontId="16" fillId="14" borderId="17" xfId="0" applyFont="1" applyFill="1" applyBorder="1" applyAlignment="1">
      <alignment vertical="center"/>
    </xf>
    <xf numFmtId="0" fontId="17" fillId="0" borderId="7" xfId="14" applyFont="1" applyAlignment="1">
      <alignment horizontal="center"/>
    </xf>
    <xf numFmtId="0" fontId="70" fillId="0" borderId="17" xfId="14" applyFont="1" applyBorder="1" applyAlignment="1">
      <alignment horizontal="center" vertical="top"/>
    </xf>
    <xf numFmtId="41" fontId="70" fillId="0" borderId="17" xfId="15" applyFont="1" applyBorder="1" applyAlignment="1">
      <alignment horizontal="center" vertical="top"/>
    </xf>
    <xf numFmtId="0" fontId="87" fillId="9" borderId="17" xfId="14" applyFont="1" applyFill="1" applyBorder="1" applyAlignment="1">
      <alignment horizontal="center"/>
    </xf>
    <xf numFmtId="0" fontId="15" fillId="0" borderId="7" xfId="14" applyFont="1" applyAlignment="1">
      <alignment horizontal="center"/>
    </xf>
    <xf numFmtId="0" fontId="20" fillId="0" borderId="17" xfId="14" applyFont="1" applyBorder="1" applyAlignment="1">
      <alignment horizontal="center" vertical="center" wrapText="1"/>
    </xf>
    <xf numFmtId="0" fontId="83" fillId="0" borderId="17" xfId="14" applyFont="1" applyBorder="1" applyAlignment="1">
      <alignment horizontal="left" vertical="center" wrapText="1"/>
    </xf>
    <xf numFmtId="0" fontId="87" fillId="9" borderId="17" xfId="14" applyFont="1" applyFill="1" applyBorder="1" applyAlignment="1">
      <alignment horizontal="center" vertical="center" wrapText="1"/>
    </xf>
    <xf numFmtId="0" fontId="87" fillId="9" borderId="17" xfId="14" applyFont="1" applyFill="1" applyBorder="1" applyAlignment="1">
      <alignment horizontal="right"/>
    </xf>
    <xf numFmtId="0" fontId="70" fillId="0" borderId="16" xfId="14" applyFont="1" applyBorder="1" applyAlignment="1">
      <alignment horizontal="center" vertical="top"/>
    </xf>
    <xf numFmtId="0" fontId="70" fillId="0" borderId="19" xfId="14" applyFont="1" applyBorder="1" applyAlignment="1">
      <alignment horizontal="center" vertical="top"/>
    </xf>
    <xf numFmtId="0" fontId="70" fillId="0" borderId="18" xfId="14" applyFont="1" applyBorder="1" applyAlignment="1">
      <alignment horizontal="center" vertical="top"/>
    </xf>
    <xf numFmtId="41" fontId="70" fillId="0" borderId="16" xfId="15" applyFont="1" applyBorder="1" applyAlignment="1">
      <alignment horizontal="center" vertical="top"/>
    </xf>
    <xf numFmtId="41" fontId="70" fillId="0" borderId="19" xfId="15" applyFont="1" applyBorder="1" applyAlignment="1">
      <alignment horizontal="center" vertical="top"/>
    </xf>
    <xf numFmtId="41" fontId="70" fillId="0" borderId="18" xfId="15" applyFont="1" applyBorder="1" applyAlignment="1">
      <alignment horizontal="center" vertical="top"/>
    </xf>
    <xf numFmtId="0" fontId="49" fillId="0" borderId="33" xfId="14" applyFont="1" applyBorder="1" applyAlignment="1">
      <alignment horizontal="left" vertical="center" wrapText="1"/>
    </xf>
    <xf numFmtId="0" fontId="49" fillId="0" borderId="35" xfId="14" applyFont="1" applyBorder="1" applyAlignment="1">
      <alignment horizontal="left" vertical="center" wrapText="1"/>
    </xf>
    <xf numFmtId="0" fontId="20" fillId="0" borderId="17" xfId="0" applyFont="1" applyBorder="1" applyAlignment="1">
      <alignment horizontal="center" vertical="center" wrapText="1"/>
    </xf>
    <xf numFmtId="0" fontId="34" fillId="9" borderId="17" xfId="0" applyFont="1" applyFill="1" applyBorder="1" applyAlignment="1">
      <alignment horizontal="right" vertical="center"/>
    </xf>
    <xf numFmtId="0" fontId="69" fillId="0" borderId="17" xfId="0" applyFont="1" applyBorder="1" applyAlignment="1">
      <alignment horizontal="left" vertical="center" wrapText="1"/>
    </xf>
    <xf numFmtId="0" fontId="34" fillId="0" borderId="17" xfId="0" applyFont="1" applyBorder="1" applyAlignment="1">
      <alignment horizontal="right" vertical="center"/>
    </xf>
    <xf numFmtId="0" fontId="83" fillId="0" borderId="17" xfId="0" applyFont="1" applyBorder="1" applyAlignment="1">
      <alignment horizontal="left" vertical="center" wrapText="1"/>
    </xf>
    <xf numFmtId="0" fontId="15" fillId="0" borderId="17" xfId="53" applyFont="1" applyBorder="1" applyAlignment="1">
      <alignment horizontal="left" vertical="center"/>
    </xf>
    <xf numFmtId="0" fontId="45" fillId="0" borderId="17" xfId="2" applyFont="1" applyBorder="1" applyAlignment="1">
      <alignment horizontal="right" vertical="center"/>
    </xf>
    <xf numFmtId="0" fontId="87" fillId="9" borderId="17" xfId="64" applyFont="1" applyFill="1" applyBorder="1" applyAlignment="1">
      <alignment horizontal="right"/>
    </xf>
    <xf numFmtId="0" fontId="20" fillId="0" borderId="17" xfId="64" applyFont="1" applyBorder="1" applyAlignment="1">
      <alignment horizontal="center" vertical="center" wrapText="1"/>
    </xf>
    <xf numFmtId="0" fontId="21" fillId="0" borderId="17" xfId="64" applyFont="1" applyBorder="1" applyAlignment="1">
      <alignment horizontal="left" vertical="center" wrapText="1"/>
    </xf>
    <xf numFmtId="0" fontId="87" fillId="9" borderId="17" xfId="64" applyFont="1" applyFill="1" applyBorder="1" applyAlignment="1">
      <alignment horizontal="center" vertical="center" wrapText="1"/>
    </xf>
    <xf numFmtId="0" fontId="70" fillId="0" borderId="17" xfId="64" applyFont="1" applyBorder="1" applyAlignment="1">
      <alignment horizontal="center" vertical="center"/>
    </xf>
    <xf numFmtId="41" fontId="70" fillId="0" borderId="17" xfId="65" applyFont="1" applyBorder="1" applyAlignment="1">
      <alignment horizontal="center" vertical="top"/>
    </xf>
    <xf numFmtId="0" fontId="20" fillId="0" borderId="33" xfId="64" applyFont="1" applyBorder="1" applyAlignment="1">
      <alignment horizontal="center" vertical="center" wrapText="1"/>
    </xf>
    <xf numFmtId="0" fontId="20" fillId="0" borderId="34" xfId="64" applyFont="1" applyBorder="1" applyAlignment="1">
      <alignment horizontal="center" vertical="center" wrapText="1"/>
    </xf>
    <xf numFmtId="0" fontId="20" fillId="0" borderId="35" xfId="64" applyFont="1" applyBorder="1" applyAlignment="1">
      <alignment horizontal="center" vertical="center" wrapText="1"/>
    </xf>
    <xf numFmtId="0" fontId="87" fillId="9" borderId="33" xfId="47" applyFont="1" applyFill="1" applyBorder="1" applyAlignment="1">
      <alignment horizontal="right"/>
    </xf>
    <xf numFmtId="0" fontId="87" fillId="9" borderId="34" xfId="47" applyFont="1" applyFill="1" applyBorder="1" applyAlignment="1">
      <alignment horizontal="right"/>
    </xf>
    <xf numFmtId="0" fontId="87" fillId="9" borderId="35" xfId="47" applyFont="1" applyFill="1" applyBorder="1" applyAlignment="1">
      <alignment horizontal="right"/>
    </xf>
    <xf numFmtId="0" fontId="20" fillId="0" borderId="17" xfId="47" applyFont="1" applyBorder="1" applyAlignment="1">
      <alignment horizontal="center" vertical="center" wrapText="1"/>
    </xf>
    <xf numFmtId="0" fontId="21" fillId="0" borderId="17" xfId="47" applyFont="1" applyBorder="1" applyAlignment="1">
      <alignment horizontal="left" vertical="center" wrapText="1"/>
    </xf>
    <xf numFmtId="0" fontId="87" fillId="9" borderId="17" xfId="47" applyFont="1" applyFill="1" applyBorder="1" applyAlignment="1">
      <alignment horizontal="center" vertical="center" wrapText="1"/>
    </xf>
    <xf numFmtId="0" fontId="49" fillId="0" borderId="33" xfId="47" applyFont="1" applyBorder="1" applyAlignment="1">
      <alignment horizontal="left" vertical="center" wrapText="1"/>
    </xf>
    <xf numFmtId="0" fontId="49" fillId="0" borderId="35" xfId="47" applyFont="1" applyBorder="1" applyAlignment="1">
      <alignment horizontal="left" vertical="center" wrapText="1"/>
    </xf>
    <xf numFmtId="0" fontId="70" fillId="0" borderId="16" xfId="47" applyFont="1" applyBorder="1" applyAlignment="1">
      <alignment horizontal="center" vertical="center"/>
    </xf>
    <xf numFmtId="0" fontId="70" fillId="0" borderId="19" xfId="47" applyFont="1" applyBorder="1" applyAlignment="1">
      <alignment horizontal="center" vertical="center"/>
    </xf>
    <xf numFmtId="0" fontId="70" fillId="0" borderId="18" xfId="47" applyFont="1" applyBorder="1" applyAlignment="1">
      <alignment horizontal="center" vertical="center"/>
    </xf>
    <xf numFmtId="41" fontId="70" fillId="0" borderId="16" xfId="48" applyFont="1" applyBorder="1" applyAlignment="1">
      <alignment horizontal="center" vertical="top"/>
    </xf>
    <xf numFmtId="41" fontId="70" fillId="0" borderId="19" xfId="48" applyFont="1" applyBorder="1" applyAlignment="1">
      <alignment horizontal="center" vertical="top"/>
    </xf>
    <xf numFmtId="41" fontId="70" fillId="0" borderId="18" xfId="48" applyFont="1" applyBorder="1" applyAlignment="1">
      <alignment horizontal="center" vertical="top"/>
    </xf>
    <xf numFmtId="0" fontId="20" fillId="0" borderId="33" xfId="47" applyFont="1" applyBorder="1" applyAlignment="1">
      <alignment horizontal="center" vertical="center" wrapText="1"/>
    </xf>
    <xf numFmtId="0" fontId="20" fillId="0" borderId="34" xfId="47" applyFont="1" applyBorder="1" applyAlignment="1">
      <alignment horizontal="center" vertical="center" wrapText="1"/>
    </xf>
    <xf numFmtId="0" fontId="20" fillId="0" borderId="35" xfId="47" applyFont="1" applyBorder="1" applyAlignment="1">
      <alignment horizontal="center" vertical="center" wrapText="1"/>
    </xf>
    <xf numFmtId="0" fontId="87" fillId="9" borderId="17" xfId="49" applyFont="1" applyFill="1" applyBorder="1" applyAlignment="1">
      <alignment horizontal="right"/>
    </xf>
    <xf numFmtId="0" fontId="20" fillId="0" borderId="17" xfId="49" applyFont="1" applyBorder="1" applyAlignment="1">
      <alignment horizontal="center" vertical="center" wrapText="1"/>
    </xf>
    <xf numFmtId="0" fontId="21" fillId="0" borderId="17" xfId="49" applyFont="1" applyBorder="1" applyAlignment="1">
      <alignment horizontal="left" vertical="center" wrapText="1"/>
    </xf>
    <xf numFmtId="0" fontId="87" fillId="9" borderId="17" xfId="49" applyFont="1" applyFill="1" applyBorder="1" applyAlignment="1">
      <alignment horizontal="center" vertical="center" wrapText="1"/>
    </xf>
    <xf numFmtId="0" fontId="70" fillId="0" borderId="17" xfId="49" applyFont="1" applyBorder="1" applyAlignment="1">
      <alignment horizontal="center" vertical="center"/>
    </xf>
    <xf numFmtId="41" fontId="70" fillId="0" borderId="17" xfId="48" applyFont="1" applyBorder="1" applyAlignment="1">
      <alignment horizontal="center" vertical="top"/>
    </xf>
    <xf numFmtId="0" fontId="20" fillId="0" borderId="33" xfId="49" applyFont="1" applyBorder="1" applyAlignment="1">
      <alignment horizontal="center" vertical="center" wrapText="1"/>
    </xf>
    <xf numFmtId="0" fontId="20" fillId="0" borderId="34" xfId="49" applyFont="1" applyBorder="1" applyAlignment="1">
      <alignment horizontal="center" vertical="center" wrapText="1"/>
    </xf>
    <xf numFmtId="0" fontId="20" fillId="0" borderId="35" xfId="49" applyFont="1" applyBorder="1" applyAlignment="1">
      <alignment horizontal="center" vertical="center" wrapText="1"/>
    </xf>
    <xf numFmtId="0" fontId="87" fillId="9" borderId="17" xfId="36" applyFont="1" applyFill="1" applyBorder="1" applyAlignment="1">
      <alignment horizontal="right"/>
    </xf>
    <xf numFmtId="0" fontId="70" fillId="0" borderId="17" xfId="36" applyFont="1" applyBorder="1" applyAlignment="1">
      <alignment horizontal="center" vertical="center"/>
    </xf>
    <xf numFmtId="41" fontId="70" fillId="0" borderId="17" xfId="37" applyFont="1" applyBorder="1" applyAlignment="1">
      <alignment horizontal="center" vertical="top"/>
    </xf>
    <xf numFmtId="0" fontId="20" fillId="0" borderId="17" xfId="36" applyFont="1" applyBorder="1" applyAlignment="1">
      <alignment horizontal="center" vertical="center" wrapText="1"/>
    </xf>
    <xf numFmtId="0" fontId="21" fillId="0" borderId="17" xfId="36" applyFont="1" applyBorder="1" applyAlignment="1">
      <alignment horizontal="left" vertical="center" wrapText="1"/>
    </xf>
    <xf numFmtId="0" fontId="87" fillId="9" borderId="17" xfId="36" applyFont="1" applyFill="1" applyBorder="1" applyAlignment="1">
      <alignment horizontal="center" vertical="center" wrapText="1"/>
    </xf>
    <xf numFmtId="0" fontId="20" fillId="0" borderId="33" xfId="36" applyFont="1" applyBorder="1" applyAlignment="1">
      <alignment horizontal="center" vertical="center" wrapText="1"/>
    </xf>
    <xf numFmtId="0" fontId="20" fillId="0" borderId="34" xfId="36" applyFont="1" applyBorder="1" applyAlignment="1">
      <alignment horizontal="center" vertical="center" wrapText="1"/>
    </xf>
    <xf numFmtId="0" fontId="20" fillId="0" borderId="35" xfId="36" applyFont="1" applyBorder="1" applyAlignment="1">
      <alignment horizontal="center" vertical="center" wrapText="1"/>
    </xf>
    <xf numFmtId="0" fontId="14" fillId="14" borderId="17" xfId="24" applyFont="1" applyFill="1" applyBorder="1"/>
    <xf numFmtId="0" fontId="21" fillId="14" borderId="17" xfId="24" applyFont="1" applyFill="1" applyBorder="1" applyAlignment="1">
      <alignment horizontal="left" vertical="center"/>
    </xf>
    <xf numFmtId="0" fontId="20" fillId="0" borderId="12" xfId="24" applyFont="1" applyBorder="1" applyAlignment="1">
      <alignment horizontal="right" vertical="center"/>
    </xf>
    <xf numFmtId="0" fontId="14" fillId="0" borderId="13" xfId="24" applyFont="1" applyBorder="1"/>
    <xf numFmtId="0" fontId="14" fillId="0" borderId="14" xfId="24" applyFont="1" applyBorder="1"/>
    <xf numFmtId="0" fontId="21" fillId="0" borderId="17" xfId="0" applyFont="1" applyBorder="1" applyAlignment="1">
      <alignment horizontal="left" vertical="center" wrapText="1"/>
    </xf>
    <xf numFmtId="0" fontId="20" fillId="0" borderId="33" xfId="0" applyFont="1" applyBorder="1" applyAlignment="1">
      <alignment horizontal="center" vertical="center" wrapText="1"/>
    </xf>
    <xf numFmtId="0" fontId="20" fillId="0" borderId="34" xfId="0" applyFont="1" applyBorder="1" applyAlignment="1">
      <alignment horizontal="center" vertical="center" wrapText="1"/>
    </xf>
    <xf numFmtId="0" fontId="20" fillId="0" borderId="35" xfId="0" applyFont="1" applyBorder="1" applyAlignment="1">
      <alignment horizontal="center" vertical="center" wrapText="1"/>
    </xf>
    <xf numFmtId="0" fontId="20" fillId="14" borderId="17" xfId="0" applyFont="1" applyFill="1" applyBorder="1" applyAlignment="1">
      <alignment horizontal="center" vertical="center" wrapText="1"/>
    </xf>
    <xf numFmtId="0" fontId="17" fillId="0" borderId="17" xfId="0" applyFont="1" applyBorder="1" applyAlignment="1">
      <alignment horizontal="center" vertical="center"/>
    </xf>
    <xf numFmtId="0" fontId="14" fillId="0" borderId="17" xfId="0" applyFont="1" applyBorder="1"/>
    <xf numFmtId="2" fontId="15" fillId="0" borderId="17" xfId="0" applyNumberFormat="1" applyFont="1" applyBorder="1" applyAlignment="1">
      <alignment horizontal="center" vertical="center"/>
    </xf>
    <xf numFmtId="0" fontId="22" fillId="9" borderId="17" xfId="0" applyFont="1" applyFill="1" applyBorder="1" applyAlignment="1">
      <alignment horizontal="center" vertical="center" wrapText="1"/>
    </xf>
    <xf numFmtId="0" fontId="20" fillId="14" borderId="17" xfId="0" applyFont="1" applyFill="1" applyBorder="1" applyAlignment="1">
      <alignment horizontal="center" vertical="center"/>
    </xf>
    <xf numFmtId="0" fontId="83" fillId="14" borderId="17" xfId="0" applyFont="1" applyFill="1" applyBorder="1" applyAlignment="1">
      <alignment horizontal="left" vertical="center"/>
    </xf>
    <xf numFmtId="0" fontId="16" fillId="0" borderId="4" xfId="0" applyFont="1" applyBorder="1" applyAlignment="1">
      <alignment horizontal="center" vertical="center" wrapText="1"/>
    </xf>
    <xf numFmtId="0" fontId="16" fillId="0" borderId="2" xfId="0" applyFont="1" applyBorder="1" applyAlignment="1">
      <alignment horizontal="center" vertical="center" wrapText="1"/>
    </xf>
    <xf numFmtId="0" fontId="16" fillId="0" borderId="3" xfId="0" applyFont="1" applyBorder="1" applyAlignment="1">
      <alignment horizontal="center" vertical="center" wrapText="1"/>
    </xf>
    <xf numFmtId="0" fontId="15" fillId="0" borderId="4" xfId="0" applyFont="1" applyBorder="1" applyAlignment="1">
      <alignment horizontal="left" wrapText="1"/>
    </xf>
    <xf numFmtId="0" fontId="14" fillId="0" borderId="2" xfId="0" applyFont="1" applyBorder="1"/>
    <xf numFmtId="0" fontId="14" fillId="0" borderId="3" xfId="0" applyFont="1" applyBorder="1"/>
    <xf numFmtId="176" fontId="16" fillId="0" borderId="4" xfId="0" applyNumberFormat="1" applyFont="1" applyBorder="1"/>
    <xf numFmtId="0" fontId="15" fillId="0" borderId="4" xfId="0" applyFont="1" applyBorder="1" applyAlignment="1">
      <alignment horizontal="left" vertical="center" wrapText="1"/>
    </xf>
    <xf numFmtId="0" fontId="14" fillId="0" borderId="2" xfId="0" applyFont="1" applyBorder="1" applyAlignment="1">
      <alignment vertical="center"/>
    </xf>
    <xf numFmtId="0" fontId="14" fillId="0" borderId="3" xfId="0" applyFont="1" applyBorder="1" applyAlignment="1">
      <alignment vertical="center"/>
    </xf>
    <xf numFmtId="0" fontId="15" fillId="0" borderId="2" xfId="0" applyFont="1" applyBorder="1" applyAlignment="1">
      <alignment horizontal="left" vertical="center" wrapText="1"/>
    </xf>
    <xf numFmtId="0" fontId="15" fillId="0" borderId="3" xfId="0" applyFont="1" applyBorder="1" applyAlignment="1">
      <alignment horizontal="left" vertical="center" wrapText="1"/>
    </xf>
    <xf numFmtId="185" fontId="27" fillId="0" borderId="4" xfId="0" applyNumberFormat="1" applyFont="1" applyBorder="1" applyAlignment="1">
      <alignment horizontal="left"/>
    </xf>
    <xf numFmtId="185" fontId="28" fillId="0" borderId="4" xfId="0" applyNumberFormat="1" applyFont="1" applyBorder="1" applyAlignment="1">
      <alignment horizontal="left"/>
    </xf>
    <xf numFmtId="0" fontId="16" fillId="0" borderId="4" xfId="0" applyFont="1" applyBorder="1" applyAlignment="1">
      <alignment horizontal="left" vertical="center"/>
    </xf>
    <xf numFmtId="0" fontId="16" fillId="0" borderId="2" xfId="0" applyFont="1" applyBorder="1" applyAlignment="1">
      <alignment horizontal="left" vertical="center"/>
    </xf>
    <xf numFmtId="0" fontId="16" fillId="0" borderId="3" xfId="0" applyFont="1" applyBorder="1" applyAlignment="1">
      <alignment horizontal="left" vertical="center"/>
    </xf>
    <xf numFmtId="0" fontId="16" fillId="0" borderId="4" xfId="0" applyFont="1" applyBorder="1" applyAlignment="1">
      <alignment horizontal="left" vertical="center" wrapText="1"/>
    </xf>
    <xf numFmtId="0" fontId="16" fillId="0" borderId="2" xfId="0" applyFont="1" applyBorder="1" applyAlignment="1">
      <alignment horizontal="left" vertical="center" wrapText="1"/>
    </xf>
    <xf numFmtId="0" fontId="16" fillId="0" borderId="3" xfId="0" applyFont="1" applyBorder="1" applyAlignment="1">
      <alignment horizontal="left" vertical="center" wrapText="1"/>
    </xf>
    <xf numFmtId="0" fontId="75" fillId="0" borderId="0" xfId="0" applyFont="1" applyAlignment="1">
      <alignment horizontal="center"/>
    </xf>
    <xf numFmtId="0" fontId="76" fillId="0" borderId="0" xfId="0" applyFont="1" applyAlignment="1">
      <alignment horizontal="center"/>
    </xf>
    <xf numFmtId="0" fontId="17" fillId="6" borderId="17" xfId="0" applyFont="1" applyFill="1" applyBorder="1" applyAlignment="1">
      <alignment horizontal="center" vertical="center"/>
    </xf>
    <xf numFmtId="0" fontId="47" fillId="6" borderId="17" xfId="0" applyFont="1" applyFill="1" applyBorder="1" applyAlignment="1">
      <alignment horizontal="center" vertical="center"/>
    </xf>
    <xf numFmtId="0" fontId="109" fillId="0" borderId="121" xfId="56" applyFont="1" applyBorder="1" applyAlignment="1">
      <alignment horizontal="right" vertical="center"/>
    </xf>
    <xf numFmtId="0" fontId="109" fillId="0" borderId="122" xfId="56" applyFont="1" applyBorder="1" applyAlignment="1">
      <alignment horizontal="right" vertical="center"/>
    </xf>
    <xf numFmtId="0" fontId="109" fillId="0" borderId="123" xfId="56" applyFont="1" applyBorder="1" applyAlignment="1">
      <alignment horizontal="right" vertical="center"/>
    </xf>
    <xf numFmtId="0" fontId="17" fillId="0" borderId="17" xfId="56" applyFont="1" applyBorder="1" applyAlignment="1">
      <alignment horizontal="center" vertical="center" wrapText="1"/>
    </xf>
    <xf numFmtId="0" fontId="23" fillId="0" borderId="17" xfId="56" applyFont="1" applyBorder="1" applyAlignment="1">
      <alignment horizontal="center" vertical="center" wrapText="1"/>
    </xf>
    <xf numFmtId="0" fontId="15" fillId="0" borderId="17" xfId="56" applyFont="1" applyBorder="1" applyAlignment="1">
      <alignment horizontal="left" vertical="center" wrapText="1"/>
    </xf>
    <xf numFmtId="49" fontId="22" fillId="0" borderId="95" xfId="56" applyNumberFormat="1" applyFont="1" applyBorder="1" applyAlignment="1">
      <alignment horizontal="center" vertical="center" wrapText="1"/>
    </xf>
    <xf numFmtId="49" fontId="22" fillId="0" borderId="77" xfId="56" applyNumberFormat="1" applyFont="1" applyBorder="1" applyAlignment="1">
      <alignment horizontal="center" vertical="center" wrapText="1"/>
    </xf>
    <xf numFmtId="0" fontId="22" fillId="0" borderId="18" xfId="32" applyNumberFormat="1" applyFont="1" applyBorder="1" applyAlignment="1">
      <alignment horizontal="center" vertical="center" wrapText="1"/>
    </xf>
    <xf numFmtId="0" fontId="22" fillId="0" borderId="17" xfId="32" applyNumberFormat="1" applyFont="1" applyBorder="1" applyAlignment="1">
      <alignment horizontal="center" vertical="center" wrapText="1"/>
    </xf>
    <xf numFmtId="0" fontId="109" fillId="0" borderId="18" xfId="56" applyFont="1" applyBorder="1" applyAlignment="1">
      <alignment horizontal="center" vertical="center"/>
    </xf>
    <xf numFmtId="0" fontId="109" fillId="0" borderId="17" xfId="56" applyFont="1" applyBorder="1" applyAlignment="1">
      <alignment horizontal="center" vertical="center"/>
    </xf>
    <xf numFmtId="0" fontId="17" fillId="0" borderId="33" xfId="56" applyFont="1" applyBorder="1" applyAlignment="1">
      <alignment horizontal="center" vertical="center" wrapText="1"/>
    </xf>
    <xf numFmtId="0" fontId="17" fillId="0" borderId="34" xfId="56" applyFont="1" applyBorder="1" applyAlignment="1">
      <alignment horizontal="center" vertical="center" wrapText="1"/>
    </xf>
    <xf numFmtId="0" fontId="17" fillId="0" borderId="35" xfId="56" applyFont="1" applyBorder="1" applyAlignment="1">
      <alignment horizontal="center" vertical="center" wrapText="1"/>
    </xf>
    <xf numFmtId="0" fontId="22" fillId="0" borderId="16" xfId="56" applyFont="1" applyBorder="1" applyAlignment="1">
      <alignment horizontal="center" vertical="center" wrapText="1"/>
    </xf>
    <xf numFmtId="0" fontId="22" fillId="0" borderId="18" xfId="56" applyFont="1" applyBorder="1" applyAlignment="1">
      <alignment horizontal="center" vertical="center" wrapText="1"/>
    </xf>
    <xf numFmtId="2" fontId="22" fillId="0" borderId="16" xfId="56" applyNumberFormat="1" applyFont="1" applyBorder="1" applyAlignment="1">
      <alignment horizontal="center" vertical="center" wrapText="1"/>
    </xf>
    <xf numFmtId="2" fontId="22" fillId="0" borderId="18" xfId="56" applyNumberFormat="1" applyFont="1" applyBorder="1" applyAlignment="1">
      <alignment horizontal="center" vertical="center" wrapText="1"/>
    </xf>
    <xf numFmtId="0" fontId="18" fillId="0" borderId="17" xfId="16" applyFont="1" applyBorder="1" applyAlignment="1">
      <alignment horizontal="center" wrapText="1"/>
    </xf>
    <xf numFmtId="0" fontId="23" fillId="0" borderId="17" xfId="16" applyFont="1" applyBorder="1" applyAlignment="1">
      <alignment horizontal="center" vertical="center"/>
    </xf>
    <xf numFmtId="0" fontId="23" fillId="0" borderId="17" xfId="16" applyFont="1" applyBorder="1" applyAlignment="1">
      <alignment horizontal="center" vertical="center" wrapText="1"/>
    </xf>
    <xf numFmtId="0" fontId="16" fillId="0" borderId="17" xfId="16" applyFont="1" applyBorder="1" applyAlignment="1">
      <alignment horizontal="left" vertical="center" wrapText="1"/>
    </xf>
    <xf numFmtId="0" fontId="18" fillId="0" borderId="17" xfId="16" applyFont="1" applyBorder="1" applyAlignment="1">
      <alignment horizontal="left" vertical="center"/>
    </xf>
    <xf numFmtId="1" fontId="22" fillId="9" borderId="17" xfId="17" applyNumberFormat="1" applyFont="1" applyFill="1" applyBorder="1" applyAlignment="1">
      <alignment horizontal="center" vertical="center" wrapText="1"/>
    </xf>
    <xf numFmtId="0" fontId="22" fillId="9" borderId="17" xfId="17" applyFont="1" applyFill="1" applyBorder="1" applyAlignment="1">
      <alignment horizontal="center" vertical="center" wrapText="1"/>
    </xf>
    <xf numFmtId="0" fontId="22" fillId="9" borderId="17" xfId="17" applyFont="1" applyFill="1" applyBorder="1" applyAlignment="1">
      <alignment horizontal="center" vertical="center"/>
    </xf>
    <xf numFmtId="1" fontId="22" fillId="9" borderId="17" xfId="17" applyNumberFormat="1" applyFont="1" applyFill="1" applyBorder="1" applyAlignment="1">
      <alignment horizontal="center" vertical="center"/>
    </xf>
    <xf numFmtId="165" fontId="22" fillId="9" borderId="17" xfId="66" applyFont="1" applyFill="1" applyBorder="1" applyAlignment="1">
      <alignment horizontal="center" vertical="center"/>
    </xf>
    <xf numFmtId="0" fontId="16" fillId="0" borderId="17" xfId="16" applyFont="1" applyBorder="1" applyAlignment="1">
      <alignment horizontal="left" vertical="center"/>
    </xf>
    <xf numFmtId="0" fontId="26" fillId="0" borderId="17" xfId="17" applyFont="1" applyBorder="1" applyAlignment="1">
      <alignment horizontal="center"/>
    </xf>
    <xf numFmtId="0" fontId="18" fillId="0" borderId="17" xfId="16" applyFont="1" applyBorder="1" applyAlignment="1">
      <alignment horizontal="justify" vertical="center" wrapText="1"/>
    </xf>
    <xf numFmtId="0" fontId="18" fillId="0" borderId="17" xfId="16" applyFont="1" applyBorder="1" applyAlignment="1">
      <alignment horizontal="left" vertical="center" wrapText="1"/>
    </xf>
    <xf numFmtId="0" fontId="94" fillId="0" borderId="33" xfId="20" applyFont="1" applyBorder="1" applyAlignment="1">
      <alignment horizontal="left" vertical="center"/>
    </xf>
    <xf numFmtId="0" fontId="94" fillId="0" borderId="35" xfId="20" applyFont="1" applyBorder="1" applyAlignment="1">
      <alignment horizontal="left" vertical="center"/>
    </xf>
    <xf numFmtId="0" fontId="22" fillId="0" borderId="17" xfId="16" applyFont="1" applyBorder="1" applyAlignment="1">
      <alignment horizontal="left" vertical="center" wrapText="1"/>
    </xf>
    <xf numFmtId="0" fontId="26" fillId="0" borderId="17" xfId="67" applyFont="1" applyBorder="1" applyAlignment="1">
      <alignment horizontal="left"/>
    </xf>
    <xf numFmtId="1" fontId="18" fillId="0" borderId="17" xfId="17" applyNumberFormat="1" applyBorder="1" applyAlignment="1">
      <alignment horizontal="center" vertical="center" wrapText="1"/>
    </xf>
    <xf numFmtId="0" fontId="94" fillId="0" borderId="17" xfId="20" applyFont="1" applyBorder="1" applyAlignment="1">
      <alignment horizontal="center" vertical="center" wrapText="1"/>
    </xf>
    <xf numFmtId="0" fontId="18" fillId="0" borderId="17" xfId="67" applyFont="1" applyBorder="1" applyAlignment="1">
      <alignment horizontal="left"/>
    </xf>
    <xf numFmtId="1" fontId="18" fillId="0" borderId="16" xfId="17" applyNumberFormat="1" applyBorder="1" applyAlignment="1">
      <alignment horizontal="center" vertical="center" wrapText="1"/>
    </xf>
    <xf numFmtId="1" fontId="18" fillId="0" borderId="18" xfId="17" applyNumberFormat="1" applyBorder="1" applyAlignment="1">
      <alignment horizontal="center" vertical="center" wrapText="1"/>
    </xf>
    <xf numFmtId="0" fontId="18" fillId="0" borderId="16" xfId="17" applyBorder="1" applyAlignment="1">
      <alignment horizontal="center" vertical="center" wrapText="1"/>
    </xf>
    <xf numFmtId="0" fontId="18" fillId="0" borderId="18" xfId="17" applyBorder="1" applyAlignment="1">
      <alignment horizontal="center" vertical="center" wrapText="1"/>
    </xf>
    <xf numFmtId="17" fontId="18" fillId="0" borderId="33" xfId="20" applyNumberFormat="1" applyBorder="1" applyAlignment="1">
      <alignment horizontal="left" vertical="center" wrapText="1"/>
    </xf>
    <xf numFmtId="17" fontId="18" fillId="0" borderId="35" xfId="20" applyNumberFormat="1" applyBorder="1" applyAlignment="1">
      <alignment horizontal="left" vertical="center" wrapText="1"/>
    </xf>
    <xf numFmtId="0" fontId="94" fillId="0" borderId="17" xfId="20" applyFont="1" applyBorder="1" applyAlignment="1">
      <alignment horizontal="center" vertical="center"/>
    </xf>
    <xf numFmtId="17" fontId="94" fillId="0" borderId="17" xfId="20" applyNumberFormat="1" applyFont="1" applyBorder="1" applyAlignment="1">
      <alignment horizontal="center" vertical="center"/>
    </xf>
    <xf numFmtId="0" fontId="18" fillId="0" borderId="17" xfId="16" applyFont="1" applyBorder="1" applyAlignment="1">
      <alignment horizontal="justify" vertical="top" wrapText="1"/>
    </xf>
    <xf numFmtId="17" fontId="18" fillId="0" borderId="17" xfId="20" applyNumberFormat="1" applyBorder="1" applyAlignment="1">
      <alignment horizontal="left" vertical="center"/>
    </xf>
    <xf numFmtId="17" fontId="18" fillId="0" borderId="17" xfId="20" applyNumberFormat="1" applyBorder="1" applyAlignment="1">
      <alignment horizontal="left" vertical="center" wrapText="1"/>
    </xf>
    <xf numFmtId="0" fontId="17" fillId="0" borderId="33" xfId="17" applyFont="1" applyBorder="1" applyAlignment="1">
      <alignment horizontal="right" vertical="center" wrapText="1"/>
    </xf>
    <xf numFmtId="0" fontId="17" fillId="0" borderId="34" xfId="17" applyFont="1" applyBorder="1" applyAlignment="1">
      <alignment horizontal="right" vertical="center" wrapText="1"/>
    </xf>
    <xf numFmtId="0" fontId="17" fillId="0" borderId="35" xfId="17" applyFont="1" applyBorder="1" applyAlignment="1">
      <alignment horizontal="right" vertical="center" wrapText="1"/>
    </xf>
    <xf numFmtId="1" fontId="18" fillId="0" borderId="19" xfId="17" applyNumberFormat="1" applyBorder="1" applyAlignment="1">
      <alignment horizontal="center" vertical="center" wrapText="1"/>
    </xf>
    <xf numFmtId="0" fontId="18" fillId="0" borderId="19" xfId="17" applyBorder="1" applyAlignment="1">
      <alignment horizontal="center" vertical="center" wrapText="1"/>
    </xf>
    <xf numFmtId="17" fontId="18" fillId="0" borderId="17" xfId="20" quotePrefix="1" applyNumberFormat="1" applyBorder="1" applyAlignment="1">
      <alignment horizontal="left" vertical="center"/>
    </xf>
    <xf numFmtId="0" fontId="18" fillId="0" borderId="17" xfId="17" applyBorder="1" applyAlignment="1">
      <alignment horizontal="center" vertical="top" wrapText="1"/>
    </xf>
    <xf numFmtId="0" fontId="18" fillId="0" borderId="17" xfId="17" applyBorder="1" applyAlignment="1">
      <alignment horizontal="center" vertical="center" wrapText="1"/>
    </xf>
    <xf numFmtId="0" fontId="91" fillId="0" borderId="53" xfId="17" applyFont="1" applyBorder="1" applyAlignment="1">
      <alignment horizontal="center" vertical="center" wrapText="1"/>
    </xf>
    <xf numFmtId="0" fontId="91" fillId="0" borderId="53" xfId="17" applyFont="1" applyBorder="1" applyAlignment="1">
      <alignment horizontal="center" vertical="center"/>
    </xf>
    <xf numFmtId="1" fontId="91" fillId="0" borderId="53" xfId="17" applyNumberFormat="1" applyFont="1" applyBorder="1" applyAlignment="1">
      <alignment horizontal="center" vertical="center"/>
    </xf>
    <xf numFmtId="165" fontId="91" fillId="0" borderId="53" xfId="59" applyFont="1" applyFill="1" applyBorder="1" applyAlignment="1">
      <alignment horizontal="center" vertical="center"/>
    </xf>
    <xf numFmtId="0" fontId="23" fillId="0" borderId="7" xfId="16" applyFont="1" applyAlignment="1">
      <alignment horizontal="center" vertical="center"/>
    </xf>
    <xf numFmtId="0" fontId="23" fillId="0" borderId="7" xfId="16" applyFont="1" applyAlignment="1">
      <alignment horizontal="center" vertical="center" wrapText="1"/>
    </xf>
    <xf numFmtId="0" fontId="23" fillId="0" borderId="7" xfId="16" applyFont="1" applyAlignment="1">
      <alignment horizontal="left" vertical="center" wrapText="1"/>
    </xf>
    <xf numFmtId="0" fontId="89" fillId="0" borderId="52" xfId="16" applyFont="1" applyBorder="1" applyAlignment="1">
      <alignment horizontal="left" vertical="center"/>
    </xf>
    <xf numFmtId="0" fontId="91" fillId="0" borderId="56" xfId="17" applyFont="1" applyBorder="1" applyAlignment="1">
      <alignment horizontal="center" vertical="center" wrapText="1"/>
    </xf>
    <xf numFmtId="0" fontId="91" fillId="0" borderId="59" xfId="17" applyFont="1" applyBorder="1" applyAlignment="1">
      <alignment horizontal="center" vertical="center" wrapText="1"/>
    </xf>
    <xf numFmtId="0" fontId="18" fillId="0" borderId="18" xfId="16" applyFont="1" applyBorder="1" applyAlignment="1">
      <alignment horizontal="justify" vertical="center" wrapText="1"/>
    </xf>
    <xf numFmtId="0" fontId="22" fillId="0" borderId="18" xfId="16" applyFont="1" applyBorder="1" applyAlignment="1">
      <alignment horizontal="left" vertical="center" wrapText="1"/>
    </xf>
    <xf numFmtId="0" fontId="18" fillId="0" borderId="18" xfId="16" applyFont="1" applyBorder="1" applyAlignment="1">
      <alignment horizontal="left" vertical="center" wrapText="1"/>
    </xf>
    <xf numFmtId="0" fontId="26" fillId="0" borderId="50" xfId="60" applyFont="1" applyBorder="1" applyAlignment="1">
      <alignment horizontal="left"/>
    </xf>
    <xf numFmtId="0" fontId="26" fillId="0" borderId="51" xfId="60" applyFont="1" applyBorder="1" applyAlignment="1">
      <alignment horizontal="left"/>
    </xf>
    <xf numFmtId="0" fontId="18" fillId="0" borderId="18" xfId="16" applyFont="1" applyBorder="1" applyAlignment="1">
      <alignment horizontal="justify" vertical="center"/>
    </xf>
    <xf numFmtId="0" fontId="91" fillId="0" borderId="54" xfId="17" applyFont="1" applyBorder="1" applyAlignment="1">
      <alignment horizontal="center" vertical="center"/>
    </xf>
    <xf numFmtId="0" fontId="91" fillId="0" borderId="55" xfId="17" applyFont="1" applyBorder="1" applyAlignment="1">
      <alignment horizontal="center" vertical="center"/>
    </xf>
    <xf numFmtId="0" fontId="91" fillId="0" borderId="57" xfId="17" applyFont="1" applyBorder="1" applyAlignment="1">
      <alignment horizontal="center" vertical="center"/>
    </xf>
    <xf numFmtId="0" fontId="91" fillId="0" borderId="58" xfId="17" applyFont="1" applyBorder="1" applyAlignment="1">
      <alignment horizontal="center" vertical="center"/>
    </xf>
    <xf numFmtId="0" fontId="18" fillId="0" borderId="19" xfId="16" applyFont="1" applyBorder="1" applyAlignment="1">
      <alignment horizontal="left" vertical="center" wrapText="1"/>
    </xf>
    <xf numFmtId="0" fontId="26" fillId="0" borderId="20" xfId="60" applyFont="1" applyBorder="1" applyAlignment="1">
      <alignment horizontal="left"/>
    </xf>
    <xf numFmtId="0" fontId="26" fillId="0" borderId="21" xfId="60" applyFont="1" applyBorder="1" applyAlignment="1">
      <alignment horizontal="left"/>
    </xf>
    <xf numFmtId="0" fontId="18" fillId="14" borderId="18" xfId="16" applyFont="1" applyFill="1" applyBorder="1" applyAlignment="1">
      <alignment horizontal="justify" vertical="center" wrapText="1"/>
    </xf>
    <xf numFmtId="0" fontId="17" fillId="0" borderId="7" xfId="46" applyFont="1" applyAlignment="1">
      <alignment horizontal="center"/>
    </xf>
    <xf numFmtId="17" fontId="18" fillId="0" borderId="50" xfId="20" applyNumberFormat="1" applyBorder="1" applyAlignment="1">
      <alignment horizontal="left" vertical="center"/>
    </xf>
    <xf numFmtId="17" fontId="18" fillId="0" borderId="49" xfId="20" applyNumberFormat="1" applyBorder="1" applyAlignment="1">
      <alignment horizontal="left" vertical="center"/>
    </xf>
    <xf numFmtId="17" fontId="18" fillId="0" borderId="51" xfId="20" applyNumberFormat="1" applyBorder="1" applyAlignment="1">
      <alignment horizontal="left" vertical="center"/>
    </xf>
    <xf numFmtId="0" fontId="94" fillId="0" borderId="20" xfId="20" applyFont="1" applyBorder="1" applyAlignment="1">
      <alignment horizontal="center" vertical="center"/>
    </xf>
    <xf numFmtId="0" fontId="94" fillId="0" borderId="21" xfId="20" applyFont="1" applyBorder="1" applyAlignment="1">
      <alignment horizontal="center" vertical="center"/>
    </xf>
    <xf numFmtId="17" fontId="94" fillId="0" borderId="33" xfId="20" applyNumberFormat="1" applyFont="1" applyBorder="1" applyAlignment="1">
      <alignment horizontal="center" vertical="center"/>
    </xf>
    <xf numFmtId="0" fontId="94" fillId="0" borderId="35" xfId="20" applyFont="1" applyBorder="1" applyAlignment="1">
      <alignment horizontal="center" vertical="center"/>
    </xf>
    <xf numFmtId="0" fontId="15" fillId="0" borderId="7" xfId="46" applyFont="1" applyAlignment="1">
      <alignment horizontal="center"/>
    </xf>
    <xf numFmtId="0" fontId="94" fillId="0" borderId="50" xfId="20" applyFont="1" applyBorder="1" applyAlignment="1">
      <alignment horizontal="center" vertical="center"/>
    </xf>
    <xf numFmtId="0" fontId="94" fillId="0" borderId="51" xfId="20" applyFont="1" applyBorder="1" applyAlignment="1">
      <alignment horizontal="center" vertical="center"/>
    </xf>
    <xf numFmtId="17" fontId="94" fillId="0" borderId="22" xfId="20" applyNumberFormat="1" applyFont="1" applyBorder="1" applyAlignment="1">
      <alignment horizontal="center" vertical="center"/>
    </xf>
    <xf numFmtId="0" fontId="94" fillId="0" borderId="24" xfId="20" applyFont="1" applyBorder="1" applyAlignment="1">
      <alignment horizontal="center" vertical="center"/>
    </xf>
    <xf numFmtId="0" fontId="18" fillId="0" borderId="33" xfId="16" applyFont="1" applyBorder="1" applyAlignment="1">
      <alignment horizontal="justify" vertical="top" wrapText="1"/>
    </xf>
    <xf numFmtId="0" fontId="18" fillId="0" borderId="34" xfId="16" applyFont="1" applyBorder="1" applyAlignment="1">
      <alignment horizontal="justify" vertical="top" wrapText="1"/>
    </xf>
    <xf numFmtId="0" fontId="18" fillId="0" borderId="35" xfId="16" applyFont="1" applyBorder="1" applyAlignment="1">
      <alignment horizontal="justify" vertical="top" wrapText="1"/>
    </xf>
    <xf numFmtId="0" fontId="94" fillId="0" borderId="33" xfId="20" applyFont="1" applyBorder="1" applyAlignment="1">
      <alignment horizontal="left" vertical="justify"/>
    </xf>
    <xf numFmtId="0" fontId="94" fillId="0" borderId="34" xfId="20" applyFont="1" applyBorder="1" applyAlignment="1">
      <alignment horizontal="left" vertical="justify"/>
    </xf>
    <xf numFmtId="0" fontId="94" fillId="0" borderId="35" xfId="20" applyFont="1" applyBorder="1" applyAlignment="1">
      <alignment horizontal="left" vertical="justify"/>
    </xf>
    <xf numFmtId="1" fontId="22" fillId="0" borderId="17" xfId="17" applyNumberFormat="1" applyFont="1" applyBorder="1" applyAlignment="1">
      <alignment horizontal="center" vertical="center" wrapText="1"/>
    </xf>
    <xf numFmtId="0" fontId="22" fillId="0" borderId="17" xfId="17" applyFont="1" applyBorder="1" applyAlignment="1">
      <alignment horizontal="center" vertical="center" wrapText="1"/>
    </xf>
    <xf numFmtId="0" fontId="22" fillId="0" borderId="17" xfId="17" applyFont="1" applyBorder="1" applyAlignment="1">
      <alignment horizontal="center" vertical="center"/>
    </xf>
    <xf numFmtId="1" fontId="22" fillId="0" borderId="17" xfId="17" applyNumberFormat="1" applyFont="1" applyBorder="1" applyAlignment="1">
      <alignment horizontal="center" vertical="center"/>
    </xf>
    <xf numFmtId="165" fontId="22" fillId="0" borderId="17" xfId="66" applyFont="1" applyFill="1" applyBorder="1" applyAlignment="1">
      <alignment horizontal="center" vertical="center"/>
    </xf>
    <xf numFmtId="0" fontId="18" fillId="0" borderId="33" xfId="16" applyFont="1" applyBorder="1" applyAlignment="1">
      <alignment horizontal="left" vertical="center" wrapText="1"/>
    </xf>
    <xf numFmtId="0" fontId="18" fillId="0" borderId="34" xfId="16" applyFont="1" applyBorder="1" applyAlignment="1">
      <alignment horizontal="left" vertical="center" wrapText="1"/>
    </xf>
    <xf numFmtId="0" fontId="18" fillId="0" borderId="35" xfId="16" applyFont="1" applyBorder="1" applyAlignment="1">
      <alignment horizontal="left" vertical="center" wrapText="1"/>
    </xf>
    <xf numFmtId="0" fontId="111" fillId="0" borderId="39" xfId="69" applyFont="1" applyBorder="1" applyAlignment="1">
      <alignment horizontal="right" vertical="center" wrapText="1"/>
    </xf>
    <xf numFmtId="0" fontId="111" fillId="0" borderId="40" xfId="69" applyFont="1" applyBorder="1" applyAlignment="1">
      <alignment horizontal="right" vertical="center" wrapText="1"/>
    </xf>
    <xf numFmtId="0" fontId="111" fillId="0" borderId="41" xfId="69" applyFont="1" applyBorder="1" applyAlignment="1">
      <alignment horizontal="right" vertical="center" wrapText="1"/>
    </xf>
    <xf numFmtId="0" fontId="112" fillId="0" borderId="39" xfId="2" applyFont="1" applyBorder="1" applyAlignment="1">
      <alignment horizontal="right" vertical="center"/>
    </xf>
    <xf numFmtId="0" fontId="112" fillId="0" borderId="40" xfId="2" applyFont="1" applyBorder="1" applyAlignment="1">
      <alignment horizontal="right" vertical="center"/>
    </xf>
    <xf numFmtId="0" fontId="112" fillId="0" borderId="41" xfId="2" applyFont="1" applyBorder="1" applyAlignment="1">
      <alignment horizontal="right" vertical="center"/>
    </xf>
    <xf numFmtId="0" fontId="53" fillId="0" borderId="39" xfId="2" applyFont="1" applyBorder="1" applyAlignment="1">
      <alignment horizontal="right" vertical="center"/>
    </xf>
    <xf numFmtId="0" fontId="53" fillId="0" borderId="40" xfId="2" applyFont="1" applyBorder="1" applyAlignment="1">
      <alignment horizontal="right" vertical="center"/>
    </xf>
    <xf numFmtId="0" fontId="53" fillId="0" borderId="41" xfId="2" applyFont="1" applyBorder="1" applyAlignment="1">
      <alignment horizontal="right" vertical="center"/>
    </xf>
    <xf numFmtId="0" fontId="87" fillId="0" borderId="17" xfId="69" applyFont="1" applyBorder="1" applyAlignment="1">
      <alignment horizontal="center" vertical="center" wrapText="1"/>
    </xf>
    <xf numFmtId="0" fontId="87" fillId="0" borderId="33" xfId="69" applyFont="1" applyBorder="1" applyAlignment="1">
      <alignment horizontal="center" vertical="center" wrapText="1"/>
    </xf>
    <xf numFmtId="0" fontId="87" fillId="0" borderId="34" xfId="69" applyFont="1" applyBorder="1" applyAlignment="1">
      <alignment horizontal="center" vertical="center" wrapText="1"/>
    </xf>
    <xf numFmtId="0" fontId="87" fillId="0" borderId="35" xfId="69" applyFont="1" applyBorder="1" applyAlignment="1">
      <alignment horizontal="center" vertical="center" wrapText="1"/>
    </xf>
    <xf numFmtId="0" fontId="53" fillId="0" borderId="17" xfId="2" applyFont="1" applyBorder="1" applyAlignment="1">
      <alignment horizontal="center" vertical="center" wrapText="1"/>
    </xf>
    <xf numFmtId="0" fontId="36" fillId="14" borderId="17" xfId="69" applyFont="1" applyFill="1" applyBorder="1" applyAlignment="1">
      <alignment horizontal="left" vertical="center"/>
    </xf>
    <xf numFmtId="0" fontId="49" fillId="0" borderId="83" xfId="69" applyFont="1" applyBorder="1" applyAlignment="1">
      <alignment horizontal="center" vertical="center"/>
    </xf>
    <xf numFmtId="0" fontId="49" fillId="0" borderId="84" xfId="69" applyFont="1" applyBorder="1" applyAlignment="1">
      <alignment horizontal="center" vertical="center"/>
    </xf>
    <xf numFmtId="167" fontId="49" fillId="0" borderId="83" xfId="70" applyNumberFormat="1" applyFont="1" applyBorder="1" applyAlignment="1">
      <alignment horizontal="center" vertical="center"/>
    </xf>
    <xf numFmtId="167" fontId="49" fillId="0" borderId="84" xfId="70" applyNumberFormat="1" applyFont="1" applyBorder="1" applyAlignment="1">
      <alignment horizontal="center" vertical="center"/>
    </xf>
    <xf numFmtId="167" fontId="49" fillId="0" borderId="83" xfId="69" applyNumberFormat="1" applyFont="1" applyBorder="1" applyAlignment="1">
      <alignment horizontal="center" vertical="center"/>
    </xf>
    <xf numFmtId="167" fontId="49" fillId="0" borderId="84" xfId="69" applyNumberFormat="1" applyFont="1" applyBorder="1" applyAlignment="1">
      <alignment horizontal="center" vertical="center"/>
    </xf>
    <xf numFmtId="0" fontId="114" fillId="0" borderId="17" xfId="20" applyFont="1" applyBorder="1" applyAlignment="1">
      <alignment horizontal="left"/>
    </xf>
    <xf numFmtId="0" fontId="20" fillId="0" borderId="17" xfId="16" applyFont="1" applyBorder="1" applyAlignment="1">
      <alignment horizontal="center" vertical="center" wrapText="1"/>
    </xf>
    <xf numFmtId="0" fontId="17" fillId="0" borderId="17" xfId="16" applyFont="1" applyBorder="1" applyAlignment="1">
      <alignment horizontal="center" vertical="center" wrapText="1"/>
    </xf>
    <xf numFmtId="2" fontId="15" fillId="0" borderId="17" xfId="17" applyNumberFormat="1" applyFont="1" applyBorder="1" applyAlignment="1">
      <alignment horizontal="left" vertical="center" wrapText="1"/>
    </xf>
    <xf numFmtId="1" fontId="17" fillId="0" borderId="17" xfId="17" applyNumberFormat="1" applyFont="1" applyBorder="1" applyAlignment="1">
      <alignment horizontal="center" vertical="center" wrapText="1"/>
    </xf>
    <xf numFmtId="0" fontId="17" fillId="0" borderId="17" xfId="17" applyFont="1" applyBorder="1" applyAlignment="1">
      <alignment horizontal="center" vertical="center" wrapText="1"/>
    </xf>
    <xf numFmtId="0" fontId="17" fillId="0" borderId="50" xfId="17" applyFont="1" applyBorder="1" applyAlignment="1">
      <alignment horizontal="center" vertical="center"/>
    </xf>
    <xf numFmtId="0" fontId="17" fillId="0" borderId="49" xfId="17" applyFont="1" applyBorder="1" applyAlignment="1">
      <alignment horizontal="center" vertical="center"/>
    </xf>
    <xf numFmtId="0" fontId="17" fillId="0" borderId="51" xfId="17" applyFont="1" applyBorder="1" applyAlignment="1">
      <alignment horizontal="center" vertical="center"/>
    </xf>
    <xf numFmtId="0" fontId="17" fillId="0" borderId="22" xfId="17" applyFont="1" applyBorder="1" applyAlignment="1">
      <alignment horizontal="center" vertical="center"/>
    </xf>
    <xf numFmtId="0" fontId="17" fillId="0" borderId="23" xfId="17" applyFont="1" applyBorder="1" applyAlignment="1">
      <alignment horizontal="center" vertical="center"/>
    </xf>
    <xf numFmtId="0" fontId="17" fillId="0" borderId="24" xfId="17" applyFont="1" applyBorder="1" applyAlignment="1">
      <alignment horizontal="center" vertical="center"/>
    </xf>
    <xf numFmtId="0" fontId="17" fillId="0" borderId="17" xfId="17" applyFont="1" applyBorder="1" applyAlignment="1">
      <alignment horizontal="center" vertical="center"/>
    </xf>
    <xf numFmtId="0" fontId="16" fillId="0" borderId="17" xfId="16" applyFont="1" applyBorder="1" applyAlignment="1">
      <alignment horizontal="left" wrapText="1"/>
    </xf>
    <xf numFmtId="0" fontId="16" fillId="0" borderId="17" xfId="16" applyFont="1" applyBorder="1" applyAlignment="1">
      <alignment horizontal="left" vertical="top" wrapText="1"/>
    </xf>
    <xf numFmtId="16" fontId="114" fillId="0" borderId="17" xfId="20" applyNumberFormat="1" applyFont="1" applyBorder="1" applyAlignment="1">
      <alignment horizontal="left"/>
    </xf>
    <xf numFmtId="2" fontId="20" fillId="0" borderId="17" xfId="17" applyNumberFormat="1" applyFont="1" applyBorder="1" applyAlignment="1">
      <alignment horizontal="right" vertical="center"/>
    </xf>
    <xf numFmtId="0" fontId="16" fillId="0" borderId="17" xfId="16" applyFont="1" applyBorder="1" applyAlignment="1">
      <alignment horizontal="left" vertical="justify"/>
    </xf>
    <xf numFmtId="1" fontId="16" fillId="0" borderId="17" xfId="17" applyNumberFormat="1" applyFont="1" applyBorder="1" applyAlignment="1">
      <alignment horizontal="left" vertical="center"/>
    </xf>
    <xf numFmtId="1" fontId="16" fillId="0" borderId="17" xfId="17" applyNumberFormat="1" applyFont="1" applyBorder="1" applyAlignment="1">
      <alignment horizontal="center" vertical="center"/>
    </xf>
    <xf numFmtId="171" fontId="17" fillId="0" borderId="17" xfId="71" applyNumberFormat="1" applyFont="1" applyBorder="1" applyAlignment="1">
      <alignment horizontal="right" vertical="center"/>
    </xf>
    <xf numFmtId="0" fontId="20" fillId="0" borderId="17" xfId="71" applyFont="1" applyBorder="1" applyAlignment="1">
      <alignment horizontal="center" vertical="center" wrapText="1"/>
    </xf>
    <xf numFmtId="0" fontId="20" fillId="0" borderId="17" xfId="71" applyFont="1" applyBorder="1" applyAlignment="1">
      <alignment horizontal="center" vertical="center"/>
    </xf>
    <xf numFmtId="0" fontId="15" fillId="0" borderId="17" xfId="71" applyFont="1" applyBorder="1" applyAlignment="1">
      <alignment horizontal="left" vertical="center" wrapText="1"/>
    </xf>
    <xf numFmtId="0" fontId="15" fillId="0" borderId="17" xfId="71" applyFont="1" applyBorder="1" applyAlignment="1">
      <alignment horizontal="left" vertical="center"/>
    </xf>
    <xf numFmtId="0" fontId="15" fillId="0" borderId="17" xfId="71" applyFont="1" applyBorder="1" applyAlignment="1">
      <alignment horizontal="center" vertical="center" wrapText="1"/>
    </xf>
    <xf numFmtId="0" fontId="65" fillId="0" borderId="7" xfId="61" applyFont="1" applyAlignment="1">
      <alignment horizontal="center" vertical="center" wrapText="1"/>
    </xf>
    <xf numFmtId="0" fontId="102" fillId="0" borderId="48" xfId="2" applyFont="1" applyBorder="1" applyAlignment="1">
      <alignment horizontal="center" vertical="center" wrapText="1"/>
    </xf>
    <xf numFmtId="0" fontId="63" fillId="14" borderId="39" xfId="61" applyFont="1" applyFill="1" applyBorder="1" applyAlignment="1">
      <alignment horizontal="left" vertical="center"/>
    </xf>
    <xf numFmtId="0" fontId="63" fillId="14" borderId="40" xfId="61" applyFont="1" applyFill="1" applyBorder="1" applyAlignment="1">
      <alignment horizontal="left" vertical="center"/>
    </xf>
    <xf numFmtId="0" fontId="63" fillId="14" borderId="41" xfId="61" applyFont="1" applyFill="1" applyBorder="1" applyAlignment="1">
      <alignment horizontal="left" vertical="center"/>
    </xf>
    <xf numFmtId="0" fontId="103" fillId="0" borderId="82" xfId="61" applyFont="1" applyBorder="1" applyAlignment="1">
      <alignment horizontal="center" vertical="center"/>
    </xf>
    <xf numFmtId="0" fontId="103" fillId="0" borderId="83" xfId="61" applyFont="1" applyBorder="1" applyAlignment="1">
      <alignment horizontal="center" vertical="center"/>
    </xf>
    <xf numFmtId="0" fontId="103" fillId="0" borderId="84" xfId="61" applyFont="1" applyBorder="1" applyAlignment="1">
      <alignment horizontal="center" vertical="center"/>
    </xf>
    <xf numFmtId="167" fontId="103" fillId="0" borderId="82" xfId="57" applyNumberFormat="1" applyFont="1" applyBorder="1" applyAlignment="1">
      <alignment horizontal="center" vertical="center"/>
    </xf>
    <xf numFmtId="167" fontId="103" fillId="0" borderId="83" xfId="57" applyNumberFormat="1" applyFont="1" applyBorder="1" applyAlignment="1">
      <alignment horizontal="center" vertical="center"/>
    </xf>
    <xf numFmtId="167" fontId="103" fillId="0" borderId="84" xfId="57" applyNumberFormat="1" applyFont="1" applyBorder="1" applyAlignment="1">
      <alignment horizontal="center" vertical="center"/>
    </xf>
    <xf numFmtId="167" fontId="103" fillId="0" borderId="82" xfId="61" applyNumberFormat="1" applyFont="1" applyBorder="1" applyAlignment="1">
      <alignment horizontal="center" vertical="center"/>
    </xf>
    <xf numFmtId="167" fontId="103" fillId="0" borderId="83" xfId="61" applyNumberFormat="1" applyFont="1" applyBorder="1" applyAlignment="1">
      <alignment horizontal="center" vertical="center"/>
    </xf>
    <xf numFmtId="167" fontId="103" fillId="0" borderId="84" xfId="61" applyNumberFormat="1" applyFont="1" applyBorder="1" applyAlignment="1">
      <alignment horizontal="center" vertical="center"/>
    </xf>
    <xf numFmtId="0" fontId="105" fillId="0" borderId="39" xfId="61" applyFont="1" applyBorder="1" applyAlignment="1">
      <alignment horizontal="right" vertical="center" wrapText="1"/>
    </xf>
    <xf numFmtId="0" fontId="105" fillId="0" borderId="40" xfId="61" applyFont="1" applyBorder="1" applyAlignment="1">
      <alignment horizontal="right" vertical="center" wrapText="1"/>
    </xf>
    <xf numFmtId="0" fontId="105" fillId="0" borderId="41" xfId="61" applyFont="1" applyBorder="1" applyAlignment="1">
      <alignment horizontal="right" vertical="center" wrapText="1"/>
    </xf>
    <xf numFmtId="0" fontId="106" fillId="0" borderId="39" xfId="2" applyFont="1" applyBorder="1" applyAlignment="1">
      <alignment horizontal="right" vertical="center"/>
    </xf>
    <xf numFmtId="0" fontId="106" fillId="0" borderId="40" xfId="2" applyFont="1" applyBorder="1" applyAlignment="1">
      <alignment horizontal="right" vertical="center"/>
    </xf>
    <xf numFmtId="0" fontId="106" fillId="0" borderId="41" xfId="2" applyFont="1" applyBorder="1" applyAlignment="1">
      <alignment horizontal="right" vertical="center"/>
    </xf>
    <xf numFmtId="0" fontId="102" fillId="15" borderId="39" xfId="2" applyFont="1" applyFill="1" applyBorder="1" applyAlignment="1">
      <alignment horizontal="right" vertical="center"/>
    </xf>
    <xf numFmtId="0" fontId="102" fillId="15" borderId="40" xfId="2" applyFont="1" applyFill="1" applyBorder="1" applyAlignment="1">
      <alignment horizontal="right" vertical="center"/>
    </xf>
    <xf numFmtId="0" fontId="102" fillId="15" borderId="41" xfId="2" applyFont="1" applyFill="1" applyBorder="1" applyAlignment="1">
      <alignment horizontal="right" vertical="center"/>
    </xf>
    <xf numFmtId="0" fontId="63" fillId="0" borderId="7" xfId="16" applyFont="1" applyAlignment="1">
      <alignment horizontal="center" vertical="center" wrapText="1"/>
    </xf>
    <xf numFmtId="0" fontId="60" fillId="0" borderId="7" xfId="16" applyFont="1" applyAlignment="1">
      <alignment horizontal="center" vertical="center" wrapText="1"/>
    </xf>
    <xf numFmtId="2" fontId="63" fillId="0" borderId="39" xfId="17" applyNumberFormat="1" applyFont="1" applyBorder="1" applyAlignment="1">
      <alignment horizontal="left" vertical="center"/>
    </xf>
    <xf numFmtId="2" fontId="63" fillId="0" borderId="40" xfId="17" applyNumberFormat="1" applyFont="1" applyBorder="1" applyAlignment="1">
      <alignment horizontal="left" vertical="center"/>
    </xf>
    <xf numFmtId="2" fontId="63" fillId="0" borderId="41" xfId="17" applyNumberFormat="1" applyFont="1" applyBorder="1" applyAlignment="1">
      <alignment horizontal="left" vertical="center"/>
    </xf>
    <xf numFmtId="0" fontId="60" fillId="0" borderId="86" xfId="17" applyFont="1" applyBorder="1" applyAlignment="1">
      <alignment horizontal="center" vertical="center" wrapText="1"/>
    </xf>
    <xf numFmtId="0" fontId="60" fillId="0" borderId="90" xfId="17" applyFont="1" applyBorder="1" applyAlignment="1">
      <alignment horizontal="center" vertical="center" wrapText="1"/>
    </xf>
    <xf numFmtId="0" fontId="60" fillId="0" borderId="59" xfId="17" applyFont="1" applyBorder="1" applyAlignment="1">
      <alignment horizontal="center" vertical="center"/>
    </xf>
    <xf numFmtId="0" fontId="60" fillId="0" borderId="53" xfId="17" applyFont="1" applyBorder="1" applyAlignment="1">
      <alignment horizontal="center" vertical="center"/>
    </xf>
    <xf numFmtId="1" fontId="60" fillId="0" borderId="59" xfId="17" applyNumberFormat="1" applyFont="1" applyBorder="1" applyAlignment="1">
      <alignment horizontal="center" vertical="center"/>
    </xf>
    <xf numFmtId="1" fontId="60" fillId="0" borderId="53" xfId="17" applyNumberFormat="1" applyFont="1" applyBorder="1" applyAlignment="1">
      <alignment horizontal="center" vertical="center"/>
    </xf>
    <xf numFmtId="165" fontId="60" fillId="0" borderId="59" xfId="63" applyFont="1" applyFill="1" applyBorder="1" applyAlignment="1">
      <alignment horizontal="center" vertical="center"/>
    </xf>
    <xf numFmtId="0" fontId="60" fillId="0" borderId="87" xfId="17" applyFont="1" applyBorder="1" applyAlignment="1">
      <alignment horizontal="center" vertical="center"/>
    </xf>
    <xf numFmtId="0" fontId="60" fillId="0" borderId="88" xfId="17" applyFont="1" applyBorder="1" applyAlignment="1">
      <alignment horizontal="center" vertical="center"/>
    </xf>
    <xf numFmtId="0" fontId="60" fillId="0" borderId="57" xfId="17" applyFont="1" applyBorder="1" applyAlignment="1">
      <alignment horizontal="center" vertical="center"/>
    </xf>
    <xf numFmtId="0" fontId="60" fillId="0" borderId="58" xfId="17" applyFont="1" applyBorder="1" applyAlignment="1">
      <alignment horizontal="center" vertical="center"/>
    </xf>
    <xf numFmtId="0" fontId="60" fillId="0" borderId="89" xfId="17" applyFont="1" applyBorder="1" applyAlignment="1">
      <alignment horizontal="center" vertical="center" wrapText="1"/>
    </xf>
    <xf numFmtId="0" fontId="60" fillId="0" borderId="91" xfId="17" applyFont="1" applyBorder="1" applyAlignment="1">
      <alignment horizontal="center" vertical="center" wrapText="1"/>
    </xf>
    <xf numFmtId="0" fontId="56" fillId="0" borderId="17" xfId="16" applyFont="1" applyBorder="1" applyAlignment="1">
      <alignment horizontal="justify" vertical="center" wrapText="1"/>
    </xf>
    <xf numFmtId="0" fontId="56" fillId="0" borderId="50" xfId="16" applyFont="1" applyBorder="1" applyAlignment="1">
      <alignment horizontal="left" vertical="center" wrapText="1"/>
    </xf>
    <xf numFmtId="0" fontId="56" fillId="0" borderId="51" xfId="16" applyFont="1" applyBorder="1" applyAlignment="1">
      <alignment horizontal="left" vertical="center" wrapText="1"/>
    </xf>
    <xf numFmtId="0" fontId="56" fillId="0" borderId="20" xfId="16" applyFont="1" applyBorder="1" applyAlignment="1">
      <alignment horizontal="left" wrapText="1"/>
    </xf>
    <xf numFmtId="0" fontId="56" fillId="0" borderId="21" xfId="16" applyFont="1" applyBorder="1" applyAlignment="1">
      <alignment horizontal="left" wrapText="1"/>
    </xf>
    <xf numFmtId="0" fontId="56" fillId="0" borderId="20" xfId="16" applyFont="1" applyBorder="1" applyAlignment="1">
      <alignment horizontal="left" vertical="center" wrapText="1"/>
    </xf>
    <xf numFmtId="0" fontId="56" fillId="0" borderId="21" xfId="16" applyFont="1" applyBorder="1" applyAlignment="1">
      <alignment horizontal="left" vertical="center" wrapText="1"/>
    </xf>
    <xf numFmtId="0" fontId="56" fillId="0" borderId="18" xfId="16" applyFont="1" applyBorder="1" applyAlignment="1">
      <alignment horizontal="justify" vertical="center" wrapText="1"/>
    </xf>
    <xf numFmtId="0" fontId="107" fillId="0" borderId="19" xfId="20" applyFont="1" applyBorder="1" applyAlignment="1">
      <alignment horizontal="center"/>
    </xf>
    <xf numFmtId="0" fontId="56" fillId="0" borderId="20" xfId="16" applyFont="1" applyBorder="1" applyAlignment="1">
      <alignment horizontal="center" vertical="center" wrapText="1"/>
    </xf>
    <xf numFmtId="0" fontId="56" fillId="0" borderId="21" xfId="16" applyFont="1" applyBorder="1" applyAlignment="1">
      <alignment horizontal="center" vertical="center" wrapText="1"/>
    </xf>
    <xf numFmtId="0" fontId="56" fillId="0" borderId="18" xfId="16" applyFont="1" applyBorder="1" applyAlignment="1">
      <alignment horizontal="left" vertical="top" wrapText="1"/>
    </xf>
    <xf numFmtId="16" fontId="107" fillId="0" borderId="22" xfId="20" applyNumberFormat="1" applyFont="1" applyBorder="1" applyAlignment="1">
      <alignment horizontal="center"/>
    </xf>
    <xf numFmtId="16" fontId="107" fillId="0" borderId="24" xfId="20" applyNumberFormat="1" applyFont="1" applyBorder="1" applyAlignment="1">
      <alignment horizontal="center"/>
    </xf>
    <xf numFmtId="1" fontId="56" fillId="0" borderId="113" xfId="17" applyNumberFormat="1" applyFont="1" applyBorder="1" applyAlignment="1">
      <alignment horizontal="center" vertical="center"/>
    </xf>
    <xf numFmtId="1" fontId="56" fillId="0" borderId="114" xfId="17" applyNumberFormat="1" applyFont="1" applyBorder="1" applyAlignment="1">
      <alignment horizontal="center" vertical="center"/>
    </xf>
    <xf numFmtId="1" fontId="56" fillId="0" borderId="115" xfId="17" applyNumberFormat="1" applyFont="1" applyBorder="1" applyAlignment="1">
      <alignment horizontal="center" vertical="center"/>
    </xf>
    <xf numFmtId="0" fontId="56" fillId="0" borderId="20" xfId="16" applyFont="1" applyBorder="1" applyAlignment="1">
      <alignment horizontal="center" wrapText="1"/>
    </xf>
    <xf numFmtId="0" fontId="56" fillId="0" borderId="21" xfId="16" applyFont="1" applyBorder="1" applyAlignment="1">
      <alignment horizontal="center" wrapText="1"/>
    </xf>
    <xf numFmtId="16" fontId="107" fillId="0" borderId="98" xfId="20" applyNumberFormat="1" applyFont="1" applyBorder="1" applyAlignment="1">
      <alignment horizontal="center"/>
    </xf>
    <xf numFmtId="16" fontId="107" fillId="0" borderId="99" xfId="20" applyNumberFormat="1" applyFont="1" applyBorder="1" applyAlignment="1">
      <alignment horizontal="center"/>
    </xf>
    <xf numFmtId="0" fontId="56" fillId="0" borderId="26" xfId="16" applyFont="1" applyBorder="1" applyAlignment="1">
      <alignment horizontal="justify" vertical="center" wrapText="1"/>
    </xf>
    <xf numFmtId="0" fontId="56" fillId="0" borderId="22" xfId="16" applyFont="1" applyBorder="1" applyAlignment="1">
      <alignment horizontal="justify" vertical="center" wrapText="1"/>
    </xf>
    <xf numFmtId="0" fontId="56" fillId="0" borderId="23" xfId="16" applyFont="1" applyBorder="1" applyAlignment="1">
      <alignment horizontal="justify" vertical="center" wrapText="1"/>
    </xf>
    <xf numFmtId="0" fontId="56" fillId="0" borderId="24" xfId="16" applyFont="1" applyBorder="1" applyAlignment="1">
      <alignment horizontal="justify" vertical="center" wrapText="1"/>
    </xf>
    <xf numFmtId="0" fontId="56" fillId="0" borderId="20" xfId="16" applyFont="1" applyBorder="1" applyAlignment="1">
      <alignment horizontal="left" vertical="justify"/>
    </xf>
    <xf numFmtId="0" fontId="56" fillId="0" borderId="21" xfId="16" applyFont="1" applyBorder="1" applyAlignment="1">
      <alignment horizontal="left" vertical="justify"/>
    </xf>
    <xf numFmtId="0" fontId="56" fillId="0" borderId="17" xfId="16" applyFont="1" applyBorder="1" applyAlignment="1">
      <alignment horizontal="left" vertical="center" wrapText="1"/>
    </xf>
    <xf numFmtId="1" fontId="56" fillId="0" borderId="33" xfId="17" applyNumberFormat="1" applyFont="1" applyBorder="1" applyAlignment="1">
      <alignment horizontal="center" vertical="center"/>
    </xf>
    <xf numFmtId="1" fontId="56" fillId="0" borderId="34" xfId="17" applyNumberFormat="1" applyFont="1" applyBorder="1" applyAlignment="1">
      <alignment horizontal="center" vertical="center"/>
    </xf>
    <xf numFmtId="1" fontId="56" fillId="0" borderId="35" xfId="17" applyNumberFormat="1" applyFont="1" applyBorder="1" applyAlignment="1">
      <alignment horizontal="center" vertical="center"/>
    </xf>
    <xf numFmtId="0" fontId="56" fillId="0" borderId="33" xfId="16" applyFont="1" applyBorder="1" applyAlignment="1">
      <alignment horizontal="left" vertical="center" wrapText="1"/>
    </xf>
    <xf numFmtId="0" fontId="56" fillId="0" borderId="34" xfId="16" applyFont="1" applyBorder="1" applyAlignment="1">
      <alignment horizontal="left" vertical="center" wrapText="1"/>
    </xf>
    <xf numFmtId="0" fontId="56" fillId="0" borderId="35" xfId="16" applyFont="1" applyBorder="1" applyAlignment="1">
      <alignment horizontal="left" vertical="center" wrapText="1"/>
    </xf>
    <xf numFmtId="2" fontId="63" fillId="0" borderId="39" xfId="17" applyNumberFormat="1" applyFont="1" applyBorder="1" applyAlignment="1">
      <alignment horizontal="right" vertical="center"/>
    </xf>
    <xf numFmtId="2" fontId="63" fillId="0" borderId="40" xfId="17" applyNumberFormat="1" applyFont="1" applyBorder="1" applyAlignment="1">
      <alignment horizontal="right" vertical="center"/>
    </xf>
    <xf numFmtId="2" fontId="63" fillId="0" borderId="116" xfId="17" applyNumberFormat="1" applyFont="1" applyBorder="1" applyAlignment="1">
      <alignment horizontal="right" vertical="center"/>
    </xf>
    <xf numFmtId="0" fontId="63" fillId="0" borderId="7" xfId="62" applyFont="1" applyAlignment="1">
      <alignment horizontal="center" vertical="center" wrapText="1"/>
    </xf>
    <xf numFmtId="0" fontId="63" fillId="0" borderId="7" xfId="62" applyFont="1" applyAlignment="1">
      <alignment horizontal="center" vertical="center"/>
    </xf>
    <xf numFmtId="0" fontId="63" fillId="0" borderId="39" xfId="62" applyFont="1" applyBorder="1" applyAlignment="1">
      <alignment horizontal="left" vertical="center" wrapText="1"/>
    </xf>
    <xf numFmtId="0" fontId="63" fillId="0" borderId="40" xfId="62" applyFont="1" applyBorder="1" applyAlignment="1">
      <alignment horizontal="left" vertical="center"/>
    </xf>
    <xf numFmtId="0" fontId="63" fillId="0" borderId="41" xfId="62" applyFont="1" applyBorder="1" applyAlignment="1">
      <alignment horizontal="left" vertical="center"/>
    </xf>
    <xf numFmtId="0" fontId="56" fillId="0" borderId="85" xfId="62" applyFont="1" applyBorder="1" applyAlignment="1">
      <alignment horizontal="center" vertical="center" wrapText="1"/>
    </xf>
    <xf numFmtId="0" fontId="56" fillId="0" borderId="83" xfId="62" applyFont="1" applyBorder="1" applyAlignment="1">
      <alignment horizontal="center" vertical="center" wrapText="1"/>
    </xf>
    <xf numFmtId="0" fontId="56" fillId="0" borderId="119" xfId="62" applyFont="1" applyBorder="1" applyAlignment="1">
      <alignment horizontal="center" vertical="center" wrapText="1"/>
    </xf>
    <xf numFmtId="171" fontId="60" fillId="0" borderId="39" xfId="62" applyNumberFormat="1" applyFont="1" applyBorder="1" applyAlignment="1">
      <alignment horizontal="right" vertical="center"/>
    </xf>
    <xf numFmtId="171" fontId="60" fillId="0" borderId="40" xfId="62" applyNumberFormat="1" applyFont="1" applyBorder="1" applyAlignment="1">
      <alignment horizontal="right" vertical="center"/>
    </xf>
    <xf numFmtId="171" fontId="60" fillId="0" borderId="41" xfId="62" applyNumberFormat="1" applyFont="1" applyBorder="1" applyAlignment="1">
      <alignment horizontal="right" vertical="center"/>
    </xf>
    <xf numFmtId="0" fontId="45" fillId="7" borderId="7" xfId="0" applyFont="1" applyFill="1" applyBorder="1" applyAlignment="1">
      <alignment horizontal="center" vertical="center"/>
    </xf>
    <xf numFmtId="0" fontId="45" fillId="0" borderId="17" xfId="0" applyFont="1" applyBorder="1" applyAlignment="1">
      <alignment horizontal="center" vertical="center" wrapText="1"/>
    </xf>
    <xf numFmtId="0" fontId="45" fillId="0" borderId="16" xfId="0" applyFont="1" applyBorder="1" applyAlignment="1">
      <alignment horizontal="center" vertical="center"/>
    </xf>
    <xf numFmtId="0" fontId="45" fillId="0" borderId="18" xfId="0" applyFont="1" applyBorder="1" applyAlignment="1">
      <alignment horizontal="center" vertical="center"/>
    </xf>
    <xf numFmtId="0" fontId="54" fillId="0" borderId="17" xfId="0" applyFont="1" applyBorder="1" applyAlignment="1">
      <alignment horizontal="center"/>
    </xf>
    <xf numFmtId="0" fontId="45" fillId="0" borderId="19" xfId="0" applyFont="1" applyBorder="1" applyAlignment="1">
      <alignment horizontal="left" vertical="center" wrapText="1"/>
    </xf>
    <xf numFmtId="0" fontId="45" fillId="0" borderId="20" xfId="0" applyFont="1" applyBorder="1" applyAlignment="1">
      <alignment horizontal="left" vertical="center" wrapText="1"/>
    </xf>
    <xf numFmtId="1" fontId="84" fillId="0" borderId="7" xfId="0" applyNumberFormat="1" applyFont="1" applyBorder="1" applyAlignment="1">
      <alignment horizontal="center"/>
    </xf>
    <xf numFmtId="1" fontId="53" fillId="0" borderId="7" xfId="0" applyNumberFormat="1" applyFont="1" applyBorder="1" applyAlignment="1">
      <alignment horizontal="center" vertical="top"/>
    </xf>
    <xf numFmtId="0" fontId="54" fillId="0" borderId="7" xfId="0" applyFont="1" applyBorder="1" applyAlignment="1">
      <alignment horizontal="center" vertical="center" wrapText="1"/>
    </xf>
    <xf numFmtId="0" fontId="54" fillId="0" borderId="7" xfId="0" applyFont="1" applyBorder="1" applyAlignment="1">
      <alignment horizontal="center" vertical="center"/>
    </xf>
    <xf numFmtId="0" fontId="45" fillId="0" borderId="16" xfId="0" applyFont="1" applyBorder="1" applyAlignment="1">
      <alignment horizontal="center" vertical="center" wrapText="1"/>
    </xf>
    <xf numFmtId="0" fontId="53" fillId="11" borderId="7" xfId="0" applyFont="1" applyFill="1" applyBorder="1" applyAlignment="1">
      <alignment horizontal="center" vertical="center"/>
    </xf>
    <xf numFmtId="0" fontId="45" fillId="7" borderId="23" xfId="0" applyFont="1" applyFill="1" applyBorder="1" applyAlignment="1">
      <alignment horizontal="center" vertical="center"/>
    </xf>
    <xf numFmtId="0" fontId="45" fillId="28" borderId="7" xfId="0" applyFont="1" applyFill="1" applyBorder="1" applyAlignment="1">
      <alignment horizontal="center" vertical="center"/>
    </xf>
    <xf numFmtId="0" fontId="45" fillId="0" borderId="33" xfId="0" applyFont="1" applyBorder="1" applyAlignment="1">
      <alignment horizontal="center" vertical="center" wrapText="1"/>
    </xf>
    <xf numFmtId="0" fontId="45" fillId="0" borderId="51" xfId="0" applyFont="1" applyBorder="1" applyAlignment="1">
      <alignment horizontal="center" vertical="center" wrapText="1"/>
    </xf>
    <xf numFmtId="0" fontId="53" fillId="12" borderId="7" xfId="0" applyFont="1" applyFill="1" applyBorder="1" applyAlignment="1">
      <alignment horizontal="center" vertical="center"/>
    </xf>
    <xf numFmtId="0" fontId="45" fillId="0" borderId="35" xfId="0" applyFont="1" applyBorder="1" applyAlignment="1">
      <alignment horizontal="center" vertical="center" wrapText="1"/>
    </xf>
    <xf numFmtId="1" fontId="33" fillId="0" borderId="0" xfId="0" applyNumberFormat="1" applyFont="1" applyAlignment="1">
      <alignment horizontal="center" vertical="center" wrapText="1"/>
    </xf>
    <xf numFmtId="0" fontId="20" fillId="0" borderId="39" xfId="0" applyFont="1" applyBorder="1" applyAlignment="1">
      <alignment horizontal="center" vertical="center" wrapText="1"/>
    </xf>
    <xf numFmtId="0" fontId="20" fillId="0" borderId="40" xfId="0" applyFont="1" applyBorder="1" applyAlignment="1">
      <alignment horizontal="center" vertical="center" wrapText="1"/>
    </xf>
    <xf numFmtId="0" fontId="20" fillId="0" borderId="41" xfId="0" applyFont="1" applyBorder="1" applyAlignment="1">
      <alignment horizontal="center" vertical="center" wrapText="1"/>
    </xf>
    <xf numFmtId="0" fontId="20" fillId="2" borderId="12" xfId="0" applyFont="1" applyFill="1" applyBorder="1" applyAlignment="1">
      <alignment horizontal="right" vertical="center"/>
    </xf>
    <xf numFmtId="0" fontId="20" fillId="2" borderId="13" xfId="0" applyFont="1" applyFill="1" applyBorder="1" applyAlignment="1">
      <alignment horizontal="right" vertical="center"/>
    </xf>
    <xf numFmtId="0" fontId="20" fillId="2" borderId="14" xfId="0" applyFont="1" applyFill="1" applyBorder="1" applyAlignment="1">
      <alignment horizontal="right" vertical="center"/>
    </xf>
    <xf numFmtId="0" fontId="39" fillId="17" borderId="42" xfId="0" applyFont="1" applyFill="1" applyBorder="1" applyAlignment="1">
      <alignment horizontal="center" vertical="center"/>
    </xf>
    <xf numFmtId="0" fontId="39" fillId="17" borderId="43" xfId="0" applyFont="1" applyFill="1" applyBorder="1" applyAlignment="1">
      <alignment horizontal="center" vertical="center"/>
    </xf>
    <xf numFmtId="0" fontId="39" fillId="17" borderId="44" xfId="0" applyFont="1" applyFill="1" applyBorder="1" applyAlignment="1">
      <alignment horizontal="center" vertical="center"/>
    </xf>
    <xf numFmtId="0" fontId="22" fillId="9" borderId="30" xfId="0" applyFont="1" applyFill="1" applyBorder="1" applyAlignment="1">
      <alignment horizontal="center" vertical="center" wrapText="1"/>
    </xf>
    <xf numFmtId="0" fontId="22" fillId="9" borderId="31" xfId="0" applyFont="1" applyFill="1" applyBorder="1" applyAlignment="1">
      <alignment horizontal="center" vertical="center" wrapText="1"/>
    </xf>
    <xf numFmtId="0" fontId="22" fillId="9" borderId="32" xfId="0" applyFont="1" applyFill="1" applyBorder="1" applyAlignment="1">
      <alignment horizontal="center" vertical="center" wrapText="1"/>
    </xf>
    <xf numFmtId="0" fontId="31" fillId="0" borderId="0" xfId="0" applyFont="1" applyAlignment="1">
      <alignment horizontal="center" wrapText="1"/>
    </xf>
    <xf numFmtId="0" fontId="0" fillId="0" borderId="0" xfId="0" applyAlignment="1">
      <alignment horizontal="center"/>
    </xf>
    <xf numFmtId="0" fontId="50" fillId="9" borderId="0" xfId="0" applyFont="1" applyFill="1" applyAlignment="1">
      <alignment horizontal="center" vertical="center" wrapText="1"/>
    </xf>
    <xf numFmtId="0" fontId="19" fillId="10" borderId="17" xfId="0" applyFont="1" applyFill="1" applyBorder="1" applyAlignment="1">
      <alignment horizontal="center" vertical="center"/>
    </xf>
    <xf numFmtId="0" fontId="46" fillId="10" borderId="17" xfId="0" applyFont="1" applyFill="1" applyBorder="1" applyAlignment="1">
      <alignment horizontal="center" vertical="center"/>
    </xf>
    <xf numFmtId="0" fontId="34" fillId="0" borderId="17" xfId="0" applyFont="1" applyBorder="1" applyAlignment="1">
      <alignment horizontal="right" vertical="center" wrapText="1"/>
    </xf>
    <xf numFmtId="187" fontId="60" fillId="0" borderId="17" xfId="1" applyNumberFormat="1" applyFont="1" applyBorder="1" applyAlignment="1">
      <alignment horizontal="center" vertical="center"/>
    </xf>
    <xf numFmtId="0" fontId="63" fillId="13" borderId="33" xfId="0" applyFont="1" applyFill="1" applyBorder="1" applyAlignment="1">
      <alignment horizontal="right" vertical="center"/>
    </xf>
    <xf numFmtId="0" fontId="63" fillId="13" borderId="34" xfId="0" applyFont="1" applyFill="1" applyBorder="1" applyAlignment="1">
      <alignment horizontal="right" vertical="center"/>
    </xf>
    <xf numFmtId="0" fontId="63" fillId="13" borderId="35" xfId="0" applyFont="1" applyFill="1" applyBorder="1" applyAlignment="1">
      <alignment horizontal="right" vertical="center"/>
    </xf>
    <xf numFmtId="0" fontId="68" fillId="0" borderId="17" xfId="0" applyFont="1" applyBorder="1" applyAlignment="1">
      <alignment horizontal="right" vertical="center"/>
    </xf>
    <xf numFmtId="0" fontId="60" fillId="0" borderId="33" xfId="0" applyFont="1" applyBorder="1" applyAlignment="1">
      <alignment horizontal="center" vertical="center" wrapText="1"/>
    </xf>
    <xf numFmtId="0" fontId="60" fillId="0" borderId="34" xfId="0" applyFont="1" applyBorder="1" applyAlignment="1">
      <alignment horizontal="center" vertical="center" wrapText="1"/>
    </xf>
    <xf numFmtId="0" fontId="60" fillId="0" borderId="35" xfId="0" applyFont="1" applyBorder="1" applyAlignment="1">
      <alignment horizontal="center" vertical="center" wrapText="1"/>
    </xf>
    <xf numFmtId="0" fontId="60" fillId="4" borderId="33" xfId="0" applyFont="1" applyFill="1" applyBorder="1" applyAlignment="1">
      <alignment horizontal="center" vertical="center"/>
    </xf>
    <xf numFmtId="0" fontId="60" fillId="4" borderId="35" xfId="0" applyFont="1" applyFill="1" applyBorder="1" applyAlignment="1">
      <alignment horizontal="center" vertical="center"/>
    </xf>
    <xf numFmtId="0" fontId="62" fillId="0" borderId="17" xfId="0" applyFont="1" applyBorder="1" applyAlignment="1">
      <alignment horizontal="right" vertical="center"/>
    </xf>
    <xf numFmtId="187" fontId="60" fillId="0" borderId="33" xfId="1" applyNumberFormat="1" applyFont="1" applyBorder="1" applyAlignment="1">
      <alignment horizontal="right" vertical="center"/>
    </xf>
    <xf numFmtId="187" fontId="60" fillId="0" borderId="34" xfId="1" applyNumberFormat="1" applyFont="1" applyBorder="1" applyAlignment="1">
      <alignment horizontal="right" vertical="center"/>
    </xf>
    <xf numFmtId="187" fontId="60" fillId="0" borderId="35" xfId="1" applyNumberFormat="1" applyFont="1" applyBorder="1" applyAlignment="1">
      <alignment horizontal="right" vertical="center"/>
    </xf>
    <xf numFmtId="0" fontId="60" fillId="0" borderId="17" xfId="9" applyFont="1" applyBorder="1" applyAlignment="1">
      <alignment horizontal="center" vertical="center" wrapText="1"/>
    </xf>
    <xf numFmtId="0" fontId="60" fillId="13" borderId="17" xfId="0" applyFont="1" applyFill="1" applyBorder="1" applyAlignment="1">
      <alignment horizontal="center" vertical="center"/>
    </xf>
    <xf numFmtId="0" fontId="60" fillId="4" borderId="17" xfId="10" applyFont="1" applyFill="1" applyBorder="1" applyAlignment="1">
      <alignment horizontal="center" vertical="center"/>
    </xf>
    <xf numFmtId="0" fontId="57" fillId="13" borderId="17" xfId="0" applyFont="1" applyFill="1" applyBorder="1" applyAlignment="1">
      <alignment horizontal="center" vertical="center"/>
    </xf>
    <xf numFmtId="0" fontId="60" fillId="13" borderId="33" xfId="0" applyFont="1" applyFill="1" applyBorder="1" applyAlignment="1">
      <alignment horizontal="right" vertical="center"/>
    </xf>
    <xf numFmtId="0" fontId="60" fillId="13" borderId="34" xfId="0" applyFont="1" applyFill="1" applyBorder="1" applyAlignment="1">
      <alignment horizontal="right" vertical="center"/>
    </xf>
    <xf numFmtId="0" fontId="60" fillId="13" borderId="35" xfId="0" applyFont="1" applyFill="1" applyBorder="1" applyAlignment="1">
      <alignment horizontal="right" vertical="center"/>
    </xf>
    <xf numFmtId="0" fontId="60" fillId="13" borderId="23" xfId="0" applyFont="1" applyFill="1" applyBorder="1" applyAlignment="1">
      <alignment horizontal="center" vertical="center"/>
    </xf>
    <xf numFmtId="0" fontId="60" fillId="13" borderId="24" xfId="0" applyFont="1" applyFill="1" applyBorder="1" applyAlignment="1">
      <alignment horizontal="center" vertical="center"/>
    </xf>
    <xf numFmtId="0" fontId="60" fillId="4" borderId="50" xfId="10" applyFont="1" applyFill="1" applyBorder="1" applyAlignment="1">
      <alignment horizontal="center" vertical="center"/>
    </xf>
    <xf numFmtId="0" fontId="60" fillId="4" borderId="49" xfId="10" applyFont="1" applyFill="1" applyBorder="1" applyAlignment="1">
      <alignment horizontal="center" vertical="center"/>
    </xf>
    <xf numFmtId="0" fontId="60" fillId="4" borderId="22" xfId="10" applyFont="1" applyFill="1" applyBorder="1" applyAlignment="1">
      <alignment horizontal="center" vertical="center"/>
    </xf>
    <xf numFmtId="0" fontId="60" fillId="4" borderId="23" xfId="10" applyFont="1" applyFill="1" applyBorder="1" applyAlignment="1">
      <alignment horizontal="center" vertical="center"/>
    </xf>
    <xf numFmtId="167" fontId="60" fillId="13" borderId="33" xfId="0" applyNumberFormat="1" applyFont="1" applyFill="1" applyBorder="1" applyAlignment="1">
      <alignment horizontal="center" vertical="center"/>
    </xf>
    <xf numFmtId="167" fontId="60" fillId="13" borderId="35" xfId="0" applyNumberFormat="1" applyFont="1" applyFill="1" applyBorder="1" applyAlignment="1">
      <alignment horizontal="center" vertical="center"/>
    </xf>
    <xf numFmtId="0" fontId="60" fillId="0" borderId="16" xfId="9" applyFont="1" applyBorder="1" applyAlignment="1">
      <alignment horizontal="center" vertical="center"/>
    </xf>
    <xf numFmtId="0" fontId="60" fillId="0" borderId="19" xfId="9" applyFont="1" applyBorder="1" applyAlignment="1">
      <alignment horizontal="center" vertical="center"/>
    </xf>
    <xf numFmtId="0" fontId="60" fillId="0" borderId="18" xfId="9" applyFont="1" applyBorder="1" applyAlignment="1">
      <alignment horizontal="center" vertical="center"/>
    </xf>
    <xf numFmtId="0" fontId="60" fillId="13" borderId="34" xfId="0" applyFont="1" applyFill="1" applyBorder="1" applyAlignment="1">
      <alignment horizontal="center" vertical="center"/>
    </xf>
    <xf numFmtId="0" fontId="60" fillId="13" borderId="35" xfId="0" applyFont="1" applyFill="1" applyBorder="1" applyAlignment="1">
      <alignment horizontal="center" vertical="center"/>
    </xf>
    <xf numFmtId="0" fontId="60" fillId="0" borderId="16" xfId="9" applyFont="1" applyBorder="1" applyAlignment="1">
      <alignment horizontal="center" vertical="center" wrapText="1"/>
    </xf>
    <xf numFmtId="0" fontId="60" fillId="0" borderId="18" xfId="9" applyFont="1" applyBorder="1" applyAlignment="1">
      <alignment horizontal="center" vertical="center" wrapText="1"/>
    </xf>
    <xf numFmtId="0" fontId="62" fillId="0" borderId="16" xfId="9" applyFont="1" applyBorder="1" applyAlignment="1">
      <alignment horizontal="center" vertical="center"/>
    </xf>
    <xf numFmtId="0" fontId="62" fillId="0" borderId="19" xfId="9" applyFont="1" applyBorder="1" applyAlignment="1">
      <alignment horizontal="center" vertical="center"/>
    </xf>
    <xf numFmtId="0" fontId="62" fillId="0" borderId="18" xfId="9" applyFont="1" applyBorder="1" applyAlignment="1">
      <alignment horizontal="center" vertical="center"/>
    </xf>
    <xf numFmtId="0" fontId="60" fillId="4" borderId="33" xfId="10" applyFont="1" applyFill="1" applyBorder="1" applyAlignment="1">
      <alignment horizontal="center" vertical="center"/>
    </xf>
    <xf numFmtId="0" fontId="60" fillId="4" borderId="34" xfId="10" applyFont="1" applyFill="1" applyBorder="1" applyAlignment="1">
      <alignment horizontal="center" vertical="center"/>
    </xf>
    <xf numFmtId="0" fontId="60" fillId="4" borderId="35" xfId="10" applyFont="1" applyFill="1" applyBorder="1" applyAlignment="1">
      <alignment horizontal="center" vertical="center"/>
    </xf>
    <xf numFmtId="0" fontId="60" fillId="4" borderId="34" xfId="0" applyFont="1" applyFill="1" applyBorder="1" applyAlignment="1">
      <alignment horizontal="center" vertical="center"/>
    </xf>
    <xf numFmtId="0" fontId="60" fillId="13" borderId="33" xfId="0" applyFont="1" applyFill="1" applyBorder="1" applyAlignment="1">
      <alignment horizontal="center" vertical="center"/>
    </xf>
    <xf numFmtId="0" fontId="67" fillId="0" borderId="0" xfId="0" applyFont="1" applyAlignment="1">
      <alignment horizontal="center" vertical="center"/>
    </xf>
    <xf numFmtId="0" fontId="63" fillId="0" borderId="0" xfId="0" applyFont="1" applyAlignment="1">
      <alignment horizontal="center" vertical="center"/>
    </xf>
    <xf numFmtId="187" fontId="60" fillId="0" borderId="33" xfId="1" applyNumberFormat="1" applyFont="1" applyBorder="1" applyAlignment="1">
      <alignment horizontal="center" vertical="center"/>
    </xf>
    <xf numFmtId="187" fontId="60" fillId="0" borderId="34" xfId="1" applyNumberFormat="1" applyFont="1" applyBorder="1" applyAlignment="1">
      <alignment horizontal="center" vertical="center"/>
    </xf>
    <xf numFmtId="187" fontId="60" fillId="0" borderId="35" xfId="1" applyNumberFormat="1" applyFont="1" applyBorder="1" applyAlignment="1">
      <alignment horizontal="center" vertical="center"/>
    </xf>
    <xf numFmtId="0" fontId="20" fillId="13" borderId="17" xfId="0" applyFont="1" applyFill="1" applyBorder="1" applyAlignment="1">
      <alignment horizontal="center" vertical="center"/>
    </xf>
    <xf numFmtId="0" fontId="17" fillId="13" borderId="34" xfId="0" applyFont="1" applyFill="1" applyBorder="1" applyAlignment="1">
      <alignment horizontal="center" vertical="center"/>
    </xf>
    <xf numFmtId="0" fontId="17" fillId="13" borderId="35" xfId="0" applyFont="1" applyFill="1" applyBorder="1" applyAlignment="1">
      <alignment horizontal="center" vertical="center"/>
    </xf>
    <xf numFmtId="0" fontId="17" fillId="0" borderId="16" xfId="9" applyFont="1" applyBorder="1" applyAlignment="1">
      <alignment horizontal="center" vertical="center" wrapText="1"/>
    </xf>
    <xf numFmtId="0" fontId="17" fillId="0" borderId="18" xfId="9" applyFont="1" applyBorder="1" applyAlignment="1">
      <alignment horizontal="center" vertical="center" wrapText="1"/>
    </xf>
    <xf numFmtId="0" fontId="23" fillId="0" borderId="16" xfId="9" applyFont="1" applyBorder="1" applyAlignment="1">
      <alignment horizontal="center" vertical="center"/>
    </xf>
    <xf numFmtId="0" fontId="23" fillId="0" borderId="19" xfId="9" applyFont="1" applyBorder="1" applyAlignment="1">
      <alignment horizontal="center" vertical="center"/>
    </xf>
    <xf numFmtId="0" fontId="23" fillId="0" borderId="18" xfId="9" applyFont="1" applyBorder="1" applyAlignment="1">
      <alignment horizontal="center" vertical="center"/>
    </xf>
    <xf numFmtId="0" fontId="17" fillId="4" borderId="33" xfId="10" applyFont="1" applyFill="1" applyBorder="1" applyAlignment="1">
      <alignment horizontal="center" vertical="center"/>
    </xf>
    <xf numFmtId="0" fontId="17" fillId="4" borderId="34" xfId="10" applyFont="1" applyFill="1" applyBorder="1" applyAlignment="1">
      <alignment horizontal="center" vertical="center"/>
    </xf>
    <xf numFmtId="0" fontId="17" fillId="4" borderId="35" xfId="10" applyFont="1" applyFill="1" applyBorder="1" applyAlignment="1">
      <alignment horizontal="center" vertical="center"/>
    </xf>
    <xf numFmtId="0" fontId="20" fillId="13" borderId="17" xfId="0" applyFont="1" applyFill="1" applyBorder="1" applyAlignment="1">
      <alignment horizontal="center" vertical="center" wrapText="1"/>
    </xf>
    <xf numFmtId="0" fontId="17" fillId="4" borderId="17" xfId="0" applyFont="1" applyFill="1" applyBorder="1" applyAlignment="1">
      <alignment horizontal="center" vertical="center"/>
    </xf>
    <xf numFmtId="0" fontId="17" fillId="0" borderId="17" xfId="0" applyFont="1" applyBorder="1" applyAlignment="1">
      <alignment horizontal="right" vertical="center"/>
    </xf>
    <xf numFmtId="0" fontId="17" fillId="13" borderId="33" xfId="0" applyFont="1" applyFill="1" applyBorder="1" applyAlignment="1">
      <alignment horizontal="right" vertical="center"/>
    </xf>
    <xf numFmtId="0" fontId="17" fillId="13" borderId="34" xfId="0" applyFont="1" applyFill="1" applyBorder="1" applyAlignment="1">
      <alignment horizontal="right" vertical="center"/>
    </xf>
    <xf numFmtId="0" fontId="17" fillId="13" borderId="35" xfId="0" applyFont="1" applyFill="1" applyBorder="1" applyAlignment="1">
      <alignment horizontal="right" vertical="center"/>
    </xf>
    <xf numFmtId="167" fontId="17" fillId="13" borderId="33" xfId="0" applyNumberFormat="1" applyFont="1" applyFill="1" applyBorder="1" applyAlignment="1">
      <alignment horizontal="center" vertical="center"/>
    </xf>
    <xf numFmtId="167" fontId="17" fillId="13" borderId="35" xfId="0" applyNumberFormat="1" applyFont="1" applyFill="1" applyBorder="1" applyAlignment="1">
      <alignment horizontal="center" vertical="center"/>
    </xf>
    <xf numFmtId="0" fontId="17" fillId="0" borderId="17" xfId="9" applyFont="1" applyBorder="1" applyAlignment="1">
      <alignment horizontal="center" vertical="center" wrapText="1"/>
    </xf>
    <xf numFmtId="0" fontId="17" fillId="0" borderId="16" xfId="9" applyFont="1" applyBorder="1" applyAlignment="1">
      <alignment horizontal="center" vertical="center"/>
    </xf>
    <xf numFmtId="0" fontId="17" fillId="0" borderId="19" xfId="9" applyFont="1" applyBorder="1" applyAlignment="1">
      <alignment horizontal="center" vertical="center"/>
    </xf>
    <xf numFmtId="0" fontId="17" fillId="0" borderId="18" xfId="9" applyFont="1" applyBorder="1" applyAlignment="1">
      <alignment horizontal="center" vertical="center"/>
    </xf>
    <xf numFmtId="0" fontId="17" fillId="4" borderId="50" xfId="10" applyFont="1" applyFill="1" applyBorder="1" applyAlignment="1">
      <alignment horizontal="center" vertical="center"/>
    </xf>
    <xf numFmtId="0" fontId="17" fillId="4" borderId="49" xfId="10" applyFont="1" applyFill="1" applyBorder="1" applyAlignment="1">
      <alignment horizontal="center" vertical="center"/>
    </xf>
    <xf numFmtId="0" fontId="33" fillId="0" borderId="19" xfId="0" applyFont="1" applyBorder="1" applyAlignment="1">
      <alignment horizontal="left" vertical="center" wrapText="1"/>
    </xf>
    <xf numFmtId="0" fontId="33" fillId="0" borderId="20" xfId="0" applyFont="1" applyBorder="1" applyAlignment="1">
      <alignment horizontal="left" vertical="center" wrapText="1"/>
    </xf>
    <xf numFmtId="0" fontId="34" fillId="15" borderId="0" xfId="0" applyFont="1" applyFill="1" applyAlignment="1">
      <alignment horizontal="center" vertical="center"/>
    </xf>
    <xf numFmtId="0" fontId="33" fillId="0" borderId="16" xfId="0" applyFont="1" applyBorder="1" applyAlignment="1">
      <alignment horizontal="center" vertical="center"/>
    </xf>
    <xf numFmtId="0" fontId="33" fillId="0" borderId="18" xfId="0" applyFont="1" applyBorder="1" applyAlignment="1">
      <alignment horizontal="center" vertical="center"/>
    </xf>
    <xf numFmtId="0" fontId="32" fillId="0" borderId="17" xfId="0" applyFont="1" applyBorder="1" applyAlignment="1">
      <alignment horizontal="center"/>
    </xf>
    <xf numFmtId="0" fontId="34" fillId="16" borderId="0" xfId="0" applyFont="1" applyFill="1" applyAlignment="1">
      <alignment horizontal="center" vertical="center"/>
    </xf>
    <xf numFmtId="0" fontId="32" fillId="0" borderId="17" xfId="0" applyFont="1" applyBorder="1" applyAlignment="1">
      <alignment horizontal="center" vertical="center"/>
    </xf>
    <xf numFmtId="0" fontId="33" fillId="15" borderId="0" xfId="0" applyFont="1" applyFill="1" applyAlignment="1">
      <alignment horizontal="center" vertical="center"/>
    </xf>
  </cellXfs>
  <cellStyles count="73">
    <cellStyle name="Comma" xfId="1" builtinId="3"/>
    <cellStyle name="Comma [0]" xfId="45" builtinId="6"/>
    <cellStyle name="Comma [0] 2" xfId="15" xr:uid="{4EEB546A-1682-437B-8B6C-1918899F4634}"/>
    <cellStyle name="Comma [0] 2 2" xfId="28" xr:uid="{C503DF01-234C-488E-95BB-7D2912D1E09D}"/>
    <cellStyle name="Comma [0] 2 2 2" xfId="30" xr:uid="{7BF4810F-3C3F-483A-B94D-62C98708886E}"/>
    <cellStyle name="Comma [0] 2 2 3" xfId="48" xr:uid="{A2899198-CDBB-4DC9-852B-3E0E637A64A0}"/>
    <cellStyle name="Comma [0] 2 3" xfId="37" xr:uid="{DEA38836-DE73-4142-8FFE-2C2A9D350B9E}"/>
    <cellStyle name="Comma [0] 2 3 2" xfId="65" xr:uid="{1578BFD3-A784-42CB-80F7-05BD55C7DB69}"/>
    <cellStyle name="Comma 10" xfId="6" xr:uid="{00000000-0005-0000-0000-000001000000}"/>
    <cellStyle name="Comma 10 2" xfId="39" xr:uid="{CE250940-18C9-4C19-8880-75F351D07052}"/>
    <cellStyle name="Comma 2" xfId="5" xr:uid="{00000000-0005-0000-0000-000002000000}"/>
    <cellStyle name="Comma 2 2 2" xfId="44" xr:uid="{50D4453D-A531-4D4A-9787-EFF776B9C18E}"/>
    <cellStyle name="Comma 20" xfId="8" xr:uid="{15763382-EBDD-428B-B8EA-DB174B03121D}"/>
    <cellStyle name="Comma 3" xfId="18" xr:uid="{797316FC-7AEF-4237-A3D1-D50349C66C49}"/>
    <cellStyle name="Comma 3 2" xfId="25" xr:uid="{D7BB5EE4-3FFE-4334-8E6F-A10DFD15402D}"/>
    <cellStyle name="Comma 3 2 2" xfId="59" xr:uid="{9215BF3F-2886-411A-B633-45C888F0C0AE}"/>
    <cellStyle name="Comma 3 2 2 2" xfId="66" xr:uid="{0B5EE338-93E0-4476-884E-62E9D5867682}"/>
    <cellStyle name="Comma 3 3" xfId="43" xr:uid="{B9D77C27-3B20-433F-BA73-9103CFC4FC6D}"/>
    <cellStyle name="Comma 4" xfId="22" xr:uid="{B9D57159-E9F3-4AEA-98C5-5615616E5ED3}"/>
    <cellStyle name="Comma 5" xfId="33" xr:uid="{E9D7CE59-693E-4F00-BB50-84465CC608D3}"/>
    <cellStyle name="Comma 5 2" xfId="57" xr:uid="{D838386C-B08D-40B5-A2A7-C72F9213DBF6}"/>
    <cellStyle name="Comma 5 3" xfId="70" xr:uid="{FFADC002-C3CC-4DC1-A4EE-D3B7AF0523EA}"/>
    <cellStyle name="Comma 6" xfId="42" xr:uid="{18B35F12-8D48-4EEA-AC27-46CA4C2F8CC7}"/>
    <cellStyle name="Comma 6 2" xfId="63" xr:uid="{0F043A9F-56D6-4BC3-A7F8-3C9DD18EC690}"/>
    <cellStyle name="Comma 6 2 2" xfId="72" xr:uid="{7D1B06E2-254D-4421-BA63-FBE5746E2F26}"/>
    <cellStyle name="Comma 9 2" xfId="40" xr:uid="{C51EA714-E74C-4424-815D-7AA10361134D}"/>
    <cellStyle name="Normal" xfId="0" builtinId="0"/>
    <cellStyle name="Normal 10" xfId="4" xr:uid="{00000000-0005-0000-0000-000004000000}"/>
    <cellStyle name="Normal 10 2" xfId="2" xr:uid="{00000000-0005-0000-0000-000005000000}"/>
    <cellStyle name="Normal 11" xfId="24" xr:uid="{C035CA34-3776-4FA5-8EC1-6B395CF259E1}"/>
    <cellStyle name="Normal 12" xfId="46" xr:uid="{250A9D20-A7C3-49F1-A6F0-9DA31C699957}"/>
    <cellStyle name="Normal 13" xfId="51" xr:uid="{876B5B8A-9975-4861-82B5-28B8E6091175}"/>
    <cellStyle name="Normal 14" xfId="52" xr:uid="{28596F81-081E-4AE3-AA58-A7D088AD3F06}"/>
    <cellStyle name="Normal 15" xfId="53" xr:uid="{21F1E934-1CB7-49F4-B9B5-6BDAE6BCE12B}"/>
    <cellStyle name="Normal 16" xfId="55" xr:uid="{43A4F749-1B6E-4B59-8816-272A004F5B9C}"/>
    <cellStyle name="Normal 17" xfId="58" xr:uid="{15FBF966-FFA5-4E0D-B10B-BB7248AE9650}"/>
    <cellStyle name="Normal 2" xfId="14" xr:uid="{6F50D3C6-9FE8-4BE7-B691-A7E402C74681}"/>
    <cellStyle name="Normal 2 2" xfId="11" xr:uid="{F7EB9A90-69C3-4A9C-832D-DD9F8DCBAD88}"/>
    <cellStyle name="Normal 2 2 3" xfId="9" xr:uid="{A4C79102-7B01-4EE1-85AF-A189FCC3448E}"/>
    <cellStyle name="Normal 2 3" xfId="27" xr:uid="{E1DB79B4-9FFD-4000-B5E8-AE5020FFD133}"/>
    <cellStyle name="Normal 2 3 2" xfId="29" xr:uid="{75ECE72B-B211-4878-8540-F086E4D9D8A1}"/>
    <cellStyle name="Normal 2 3 3" xfId="49" xr:uid="{797C7DC3-7BA7-4C30-880F-91D527878B01}"/>
    <cellStyle name="Normal 2 4" xfId="36" xr:uid="{A1A0E355-F4D9-4B7C-B8D5-CBCA68E50D54}"/>
    <cellStyle name="Normal 2 4 2" xfId="61" xr:uid="{92AA5F07-612C-4115-BB0C-F47C94BA4FFE}"/>
    <cellStyle name="Normal 2 4 3" xfId="64" xr:uid="{4A020371-A50A-4845-B26A-03E3035B2865}"/>
    <cellStyle name="Normal 2 4 4" xfId="69" xr:uid="{3A181FF3-4D91-41FD-A1E4-7DD7D2CAC265}"/>
    <cellStyle name="Normal 2 5" xfId="47" xr:uid="{E1C522C2-022E-4F06-903C-5AD688FAB4A3}"/>
    <cellStyle name="Normal 3" xfId="7" xr:uid="{00000000-0005-0000-0000-000006000000}"/>
    <cellStyle name="Normal 3 2" xfId="35" xr:uid="{B138FE00-F89F-4777-A7F8-26C053FCB5D9}"/>
    <cellStyle name="Normal 3 6" xfId="38" xr:uid="{C824294A-0D0B-4841-856D-A63301563D59}"/>
    <cellStyle name="Normal 31 2" xfId="3" xr:uid="{00000000-0005-0000-0000-000007000000}"/>
    <cellStyle name="Normal 32 2" xfId="13" xr:uid="{5123F4E8-AD3E-4109-8F42-E6C8C4EA1A87}"/>
    <cellStyle name="Normal 4" xfId="19" xr:uid="{4A9DC0BB-E9E9-441E-9DA7-235928DF6135}"/>
    <cellStyle name="Normal 4 2" xfId="17" xr:uid="{98BC8B86-E641-4603-9025-2A9A445FC793}"/>
    <cellStyle name="Normal 4 3" xfId="26" xr:uid="{04DAA3BA-FA96-4EE4-B262-68DEA7D000A1}"/>
    <cellStyle name="Normal 4 3 2" xfId="60" xr:uid="{185AAAFF-8382-4D76-9788-4330AF8087A2}"/>
    <cellStyle name="Normal 4 3 2 2" xfId="67" xr:uid="{679CF010-1D41-4F70-A862-E0974F7F2A98}"/>
    <cellStyle name="Normal 4 4" xfId="12" xr:uid="{5580E84F-DB1F-4493-BA07-7F1BCDEFF11A}"/>
    <cellStyle name="Normal 4 5" xfId="54" xr:uid="{FEE76FD8-F230-49B1-96B0-2F4DC47D602D}"/>
    <cellStyle name="Normal 5" xfId="10" xr:uid="{B863410F-C314-4A87-BB3F-FD516AC794A8}"/>
    <cellStyle name="Normal 6" xfId="20" xr:uid="{2E4F544C-2305-4A11-8C1C-E685BDC538BE}"/>
    <cellStyle name="Normal 6 2" xfId="16" xr:uid="{415968FB-D9E5-4B86-8847-1C261EE7BA94}"/>
    <cellStyle name="Normal 7" xfId="21" xr:uid="{DCD5258F-5BA7-4B0A-B142-58D941F9BA04}"/>
    <cellStyle name="Normal 7 2" xfId="23" xr:uid="{9F5C0EDB-F66C-464F-89DE-A4F888499C1B}"/>
    <cellStyle name="Normal 7 3" xfId="34" xr:uid="{974AB170-F3A9-431E-AF40-7C59E897BD25}"/>
    <cellStyle name="Normal 8" xfId="31" xr:uid="{82172705-3DE1-4581-A3CF-AD31B72364E7}"/>
    <cellStyle name="Normal 8 2" xfId="56" xr:uid="{28F4E11D-FD12-46E0-A895-E561B10AD86F}"/>
    <cellStyle name="Normal 9" xfId="41" xr:uid="{B92AF68A-9AE4-4C19-BAD3-E89F787CCA36}"/>
    <cellStyle name="Normal 9 2" xfId="50" xr:uid="{D33B801E-DB14-499A-ACA7-36C050F097D8}"/>
    <cellStyle name="Normal 9 2 2" xfId="71" xr:uid="{B16043C6-24BA-4A00-9C6D-4456F001C9E0}"/>
    <cellStyle name="Normal 9 3" xfId="62" xr:uid="{8273A63F-A024-48CC-B225-27E33B143B93}"/>
    <cellStyle name="Normal 9 4" xfId="68" xr:uid="{38025B0E-1288-40E0-86A7-4100F0B30892}"/>
    <cellStyle name="Normal_Basic Cost Estimates-Residences for school 2 2" xfId="32" xr:uid="{E9146688-34FA-4148-B144-9FA85496237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externalLink" Target="externalLinks/externalLink53.xml"/><Relationship Id="rId21" Type="http://schemas.openxmlformats.org/officeDocument/2006/relationships/worksheet" Target="worksheets/sheet21.xml"/><Relationship Id="rId42" Type="http://schemas.openxmlformats.org/officeDocument/2006/relationships/worksheet" Target="worksheets/sheet42.xml"/><Relationship Id="rId63" Type="http://schemas.openxmlformats.org/officeDocument/2006/relationships/worksheet" Target="worksheets/sheet63.xml"/><Relationship Id="rId84" Type="http://schemas.openxmlformats.org/officeDocument/2006/relationships/externalLink" Target="externalLinks/externalLink20.xml"/><Relationship Id="rId138" Type="http://schemas.openxmlformats.org/officeDocument/2006/relationships/externalLink" Target="externalLinks/externalLink74.xml"/><Relationship Id="rId107" Type="http://schemas.openxmlformats.org/officeDocument/2006/relationships/externalLink" Target="externalLinks/externalLink43.xml"/><Relationship Id="rId11" Type="http://schemas.openxmlformats.org/officeDocument/2006/relationships/worksheet" Target="worksheets/sheet11.xml"/><Relationship Id="rId32" Type="http://schemas.openxmlformats.org/officeDocument/2006/relationships/worksheet" Target="worksheets/sheet32.xml"/><Relationship Id="rId53" Type="http://schemas.openxmlformats.org/officeDocument/2006/relationships/worksheet" Target="worksheets/sheet53.xml"/><Relationship Id="rId74" Type="http://schemas.openxmlformats.org/officeDocument/2006/relationships/externalLink" Target="externalLinks/externalLink10.xml"/><Relationship Id="rId128" Type="http://schemas.openxmlformats.org/officeDocument/2006/relationships/externalLink" Target="externalLinks/externalLink64.xml"/><Relationship Id="rId5" Type="http://schemas.openxmlformats.org/officeDocument/2006/relationships/worksheet" Target="worksheets/sheet5.xml"/><Relationship Id="rId90" Type="http://schemas.openxmlformats.org/officeDocument/2006/relationships/externalLink" Target="externalLinks/externalLink26.xml"/><Relationship Id="rId95" Type="http://schemas.openxmlformats.org/officeDocument/2006/relationships/externalLink" Target="externalLinks/externalLink31.xml"/><Relationship Id="rId22" Type="http://schemas.openxmlformats.org/officeDocument/2006/relationships/worksheet" Target="worksheets/sheet22.xml"/><Relationship Id="rId27" Type="http://schemas.openxmlformats.org/officeDocument/2006/relationships/worksheet" Target="worksheets/sheet27.xml"/><Relationship Id="rId43" Type="http://schemas.openxmlformats.org/officeDocument/2006/relationships/worksheet" Target="worksheets/sheet43.xml"/><Relationship Id="rId48" Type="http://schemas.openxmlformats.org/officeDocument/2006/relationships/worksheet" Target="worksheets/sheet48.xml"/><Relationship Id="rId64" Type="http://schemas.openxmlformats.org/officeDocument/2006/relationships/worksheet" Target="worksheets/sheet64.xml"/><Relationship Id="rId69" Type="http://schemas.openxmlformats.org/officeDocument/2006/relationships/externalLink" Target="externalLinks/externalLink5.xml"/><Relationship Id="rId113" Type="http://schemas.openxmlformats.org/officeDocument/2006/relationships/externalLink" Target="externalLinks/externalLink49.xml"/><Relationship Id="rId118" Type="http://schemas.openxmlformats.org/officeDocument/2006/relationships/externalLink" Target="externalLinks/externalLink54.xml"/><Relationship Id="rId134" Type="http://schemas.openxmlformats.org/officeDocument/2006/relationships/externalLink" Target="externalLinks/externalLink70.xml"/><Relationship Id="rId139" Type="http://schemas.openxmlformats.org/officeDocument/2006/relationships/externalLink" Target="externalLinks/externalLink75.xml"/><Relationship Id="rId80" Type="http://schemas.openxmlformats.org/officeDocument/2006/relationships/externalLink" Target="externalLinks/externalLink16.xml"/><Relationship Id="rId85" Type="http://schemas.openxmlformats.org/officeDocument/2006/relationships/externalLink" Target="externalLinks/externalLink21.xml"/><Relationship Id="rId12" Type="http://schemas.openxmlformats.org/officeDocument/2006/relationships/worksheet" Target="worksheets/sheet12.xml"/><Relationship Id="rId17" Type="http://schemas.openxmlformats.org/officeDocument/2006/relationships/worksheet" Target="worksheets/sheet17.xml"/><Relationship Id="rId33" Type="http://schemas.openxmlformats.org/officeDocument/2006/relationships/worksheet" Target="worksheets/sheet33.xml"/><Relationship Id="rId38" Type="http://schemas.openxmlformats.org/officeDocument/2006/relationships/worksheet" Target="worksheets/sheet38.xml"/><Relationship Id="rId59" Type="http://schemas.openxmlformats.org/officeDocument/2006/relationships/worksheet" Target="worksheets/sheet59.xml"/><Relationship Id="rId103" Type="http://schemas.openxmlformats.org/officeDocument/2006/relationships/externalLink" Target="externalLinks/externalLink39.xml"/><Relationship Id="rId108" Type="http://schemas.openxmlformats.org/officeDocument/2006/relationships/externalLink" Target="externalLinks/externalLink44.xml"/><Relationship Id="rId124" Type="http://schemas.openxmlformats.org/officeDocument/2006/relationships/externalLink" Target="externalLinks/externalLink60.xml"/><Relationship Id="rId129" Type="http://schemas.openxmlformats.org/officeDocument/2006/relationships/externalLink" Target="externalLinks/externalLink65.xml"/><Relationship Id="rId54" Type="http://schemas.openxmlformats.org/officeDocument/2006/relationships/worksheet" Target="worksheets/sheet54.xml"/><Relationship Id="rId70" Type="http://schemas.openxmlformats.org/officeDocument/2006/relationships/externalLink" Target="externalLinks/externalLink6.xml"/><Relationship Id="rId75" Type="http://schemas.openxmlformats.org/officeDocument/2006/relationships/externalLink" Target="externalLinks/externalLink11.xml"/><Relationship Id="rId91" Type="http://schemas.openxmlformats.org/officeDocument/2006/relationships/externalLink" Target="externalLinks/externalLink27.xml"/><Relationship Id="rId96" Type="http://schemas.openxmlformats.org/officeDocument/2006/relationships/externalLink" Target="externalLinks/externalLink32.xml"/><Relationship Id="rId140" Type="http://schemas.openxmlformats.org/officeDocument/2006/relationships/externalLink" Target="externalLinks/externalLink76.xml"/><Relationship Id="rId145"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23" Type="http://schemas.openxmlformats.org/officeDocument/2006/relationships/worksheet" Target="worksheets/sheet23.xml"/><Relationship Id="rId28" Type="http://schemas.openxmlformats.org/officeDocument/2006/relationships/worksheet" Target="worksheets/sheet28.xml"/><Relationship Id="rId49" Type="http://schemas.openxmlformats.org/officeDocument/2006/relationships/worksheet" Target="worksheets/sheet49.xml"/><Relationship Id="rId114" Type="http://schemas.openxmlformats.org/officeDocument/2006/relationships/externalLink" Target="externalLinks/externalLink50.xml"/><Relationship Id="rId119" Type="http://schemas.openxmlformats.org/officeDocument/2006/relationships/externalLink" Target="externalLinks/externalLink55.xml"/><Relationship Id="rId44" Type="http://schemas.openxmlformats.org/officeDocument/2006/relationships/worksheet" Target="worksheets/sheet44.xml"/><Relationship Id="rId60" Type="http://schemas.openxmlformats.org/officeDocument/2006/relationships/worksheet" Target="worksheets/sheet60.xml"/><Relationship Id="rId65" Type="http://schemas.openxmlformats.org/officeDocument/2006/relationships/externalLink" Target="externalLinks/externalLink1.xml"/><Relationship Id="rId81" Type="http://schemas.openxmlformats.org/officeDocument/2006/relationships/externalLink" Target="externalLinks/externalLink17.xml"/><Relationship Id="rId86" Type="http://schemas.openxmlformats.org/officeDocument/2006/relationships/externalLink" Target="externalLinks/externalLink22.xml"/><Relationship Id="rId130" Type="http://schemas.openxmlformats.org/officeDocument/2006/relationships/externalLink" Target="externalLinks/externalLink66.xml"/><Relationship Id="rId135" Type="http://schemas.openxmlformats.org/officeDocument/2006/relationships/externalLink" Target="externalLinks/externalLink71.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109" Type="http://schemas.openxmlformats.org/officeDocument/2006/relationships/externalLink" Target="externalLinks/externalLink45.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externalLink" Target="externalLinks/externalLink12.xml"/><Relationship Id="rId97" Type="http://schemas.openxmlformats.org/officeDocument/2006/relationships/externalLink" Target="externalLinks/externalLink33.xml"/><Relationship Id="rId104" Type="http://schemas.openxmlformats.org/officeDocument/2006/relationships/externalLink" Target="externalLinks/externalLink40.xml"/><Relationship Id="rId120" Type="http://schemas.openxmlformats.org/officeDocument/2006/relationships/externalLink" Target="externalLinks/externalLink56.xml"/><Relationship Id="rId125" Type="http://schemas.openxmlformats.org/officeDocument/2006/relationships/externalLink" Target="externalLinks/externalLink61.xml"/><Relationship Id="rId141" Type="http://schemas.openxmlformats.org/officeDocument/2006/relationships/externalLink" Target="externalLinks/externalLink77.xml"/><Relationship Id="rId146" Type="http://schemas.openxmlformats.org/officeDocument/2006/relationships/sheetMetadata" Target="metadata.xml"/><Relationship Id="rId7" Type="http://schemas.openxmlformats.org/officeDocument/2006/relationships/worksheet" Target="worksheets/sheet7.xml"/><Relationship Id="rId71" Type="http://schemas.openxmlformats.org/officeDocument/2006/relationships/externalLink" Target="externalLinks/externalLink7.xml"/><Relationship Id="rId92" Type="http://schemas.openxmlformats.org/officeDocument/2006/relationships/externalLink" Target="externalLinks/externalLink28.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externalLink" Target="externalLinks/externalLink2.xml"/><Relationship Id="rId87" Type="http://schemas.openxmlformats.org/officeDocument/2006/relationships/externalLink" Target="externalLinks/externalLink23.xml"/><Relationship Id="rId110" Type="http://schemas.openxmlformats.org/officeDocument/2006/relationships/externalLink" Target="externalLinks/externalLink46.xml"/><Relationship Id="rId115" Type="http://schemas.openxmlformats.org/officeDocument/2006/relationships/externalLink" Target="externalLinks/externalLink51.xml"/><Relationship Id="rId131" Type="http://schemas.openxmlformats.org/officeDocument/2006/relationships/externalLink" Target="externalLinks/externalLink67.xml"/><Relationship Id="rId136" Type="http://schemas.openxmlformats.org/officeDocument/2006/relationships/externalLink" Target="externalLinks/externalLink72.xml"/><Relationship Id="rId61" Type="http://schemas.openxmlformats.org/officeDocument/2006/relationships/worksheet" Target="worksheets/sheet61.xml"/><Relationship Id="rId82" Type="http://schemas.openxmlformats.org/officeDocument/2006/relationships/externalLink" Target="externalLinks/externalLink18.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externalLink" Target="externalLinks/externalLink13.xml"/><Relationship Id="rId100" Type="http://schemas.openxmlformats.org/officeDocument/2006/relationships/externalLink" Target="externalLinks/externalLink36.xml"/><Relationship Id="rId105" Type="http://schemas.openxmlformats.org/officeDocument/2006/relationships/externalLink" Target="externalLinks/externalLink41.xml"/><Relationship Id="rId126" Type="http://schemas.openxmlformats.org/officeDocument/2006/relationships/externalLink" Target="externalLinks/externalLink62.xml"/><Relationship Id="rId147" Type="http://schemas.openxmlformats.org/officeDocument/2006/relationships/calcChain" Target="calcChain.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externalLink" Target="externalLinks/externalLink8.xml"/><Relationship Id="rId93" Type="http://schemas.openxmlformats.org/officeDocument/2006/relationships/externalLink" Target="externalLinks/externalLink29.xml"/><Relationship Id="rId98" Type="http://schemas.openxmlformats.org/officeDocument/2006/relationships/externalLink" Target="externalLinks/externalLink34.xml"/><Relationship Id="rId121" Type="http://schemas.openxmlformats.org/officeDocument/2006/relationships/externalLink" Target="externalLinks/externalLink57.xml"/><Relationship Id="rId142" Type="http://schemas.openxmlformats.org/officeDocument/2006/relationships/externalLink" Target="externalLinks/externalLink78.xml"/><Relationship Id="rId3" Type="http://schemas.openxmlformats.org/officeDocument/2006/relationships/worksheet" Target="worksheets/sheet3.xml"/><Relationship Id="rId25" Type="http://schemas.openxmlformats.org/officeDocument/2006/relationships/worksheet" Target="worksheets/sheet25.xml"/><Relationship Id="rId46" Type="http://schemas.openxmlformats.org/officeDocument/2006/relationships/worksheet" Target="worksheets/sheet46.xml"/><Relationship Id="rId67" Type="http://schemas.openxmlformats.org/officeDocument/2006/relationships/externalLink" Target="externalLinks/externalLink3.xml"/><Relationship Id="rId116" Type="http://schemas.openxmlformats.org/officeDocument/2006/relationships/externalLink" Target="externalLinks/externalLink52.xml"/><Relationship Id="rId137" Type="http://schemas.openxmlformats.org/officeDocument/2006/relationships/externalLink" Target="externalLinks/externalLink73.xml"/><Relationship Id="rId20" Type="http://schemas.openxmlformats.org/officeDocument/2006/relationships/worksheet" Target="worksheets/sheet20.xml"/><Relationship Id="rId41" Type="http://schemas.openxmlformats.org/officeDocument/2006/relationships/worksheet" Target="worksheets/sheet41.xml"/><Relationship Id="rId62" Type="http://schemas.openxmlformats.org/officeDocument/2006/relationships/worksheet" Target="worksheets/sheet62.xml"/><Relationship Id="rId83" Type="http://schemas.openxmlformats.org/officeDocument/2006/relationships/externalLink" Target="externalLinks/externalLink19.xml"/><Relationship Id="rId88" Type="http://schemas.openxmlformats.org/officeDocument/2006/relationships/externalLink" Target="externalLinks/externalLink24.xml"/><Relationship Id="rId111" Type="http://schemas.openxmlformats.org/officeDocument/2006/relationships/externalLink" Target="externalLinks/externalLink47.xml"/><Relationship Id="rId132" Type="http://schemas.openxmlformats.org/officeDocument/2006/relationships/externalLink" Target="externalLinks/externalLink68.xml"/><Relationship Id="rId15" Type="http://schemas.openxmlformats.org/officeDocument/2006/relationships/worksheet" Target="worksheets/sheet15.xml"/><Relationship Id="rId36" Type="http://schemas.openxmlformats.org/officeDocument/2006/relationships/worksheet" Target="worksheets/sheet36.xml"/><Relationship Id="rId57" Type="http://schemas.openxmlformats.org/officeDocument/2006/relationships/worksheet" Target="worksheets/sheet57.xml"/><Relationship Id="rId106" Type="http://schemas.openxmlformats.org/officeDocument/2006/relationships/externalLink" Target="externalLinks/externalLink42.xml"/><Relationship Id="rId127" Type="http://schemas.openxmlformats.org/officeDocument/2006/relationships/externalLink" Target="externalLinks/externalLink63.xml"/><Relationship Id="rId10" Type="http://schemas.openxmlformats.org/officeDocument/2006/relationships/worksheet" Target="worksheets/sheet10.xml"/><Relationship Id="rId31" Type="http://schemas.openxmlformats.org/officeDocument/2006/relationships/worksheet" Target="worksheets/sheet31.xml"/><Relationship Id="rId52" Type="http://schemas.openxmlformats.org/officeDocument/2006/relationships/worksheet" Target="worksheets/sheet52.xml"/><Relationship Id="rId73" Type="http://schemas.openxmlformats.org/officeDocument/2006/relationships/externalLink" Target="externalLinks/externalLink9.xml"/><Relationship Id="rId78" Type="http://schemas.openxmlformats.org/officeDocument/2006/relationships/externalLink" Target="externalLinks/externalLink14.xml"/><Relationship Id="rId94" Type="http://schemas.openxmlformats.org/officeDocument/2006/relationships/externalLink" Target="externalLinks/externalLink30.xml"/><Relationship Id="rId99" Type="http://schemas.openxmlformats.org/officeDocument/2006/relationships/externalLink" Target="externalLinks/externalLink35.xml"/><Relationship Id="rId101" Type="http://schemas.openxmlformats.org/officeDocument/2006/relationships/externalLink" Target="externalLinks/externalLink37.xml"/><Relationship Id="rId122" Type="http://schemas.openxmlformats.org/officeDocument/2006/relationships/externalLink" Target="externalLinks/externalLink58.xml"/><Relationship Id="rId143"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26" Type="http://schemas.openxmlformats.org/officeDocument/2006/relationships/worksheet" Target="worksheets/sheet26.xml"/><Relationship Id="rId47" Type="http://schemas.openxmlformats.org/officeDocument/2006/relationships/worksheet" Target="worksheets/sheet47.xml"/><Relationship Id="rId68" Type="http://schemas.openxmlformats.org/officeDocument/2006/relationships/externalLink" Target="externalLinks/externalLink4.xml"/><Relationship Id="rId89" Type="http://schemas.openxmlformats.org/officeDocument/2006/relationships/externalLink" Target="externalLinks/externalLink25.xml"/><Relationship Id="rId112" Type="http://schemas.openxmlformats.org/officeDocument/2006/relationships/externalLink" Target="externalLinks/externalLink48.xml"/><Relationship Id="rId133" Type="http://schemas.openxmlformats.org/officeDocument/2006/relationships/externalLink" Target="externalLinks/externalLink69.xml"/><Relationship Id="rId16" Type="http://schemas.openxmlformats.org/officeDocument/2006/relationships/worksheet" Target="worksheets/sheet16.xml"/><Relationship Id="rId37" Type="http://schemas.openxmlformats.org/officeDocument/2006/relationships/worksheet" Target="worksheets/sheet37.xml"/><Relationship Id="rId58" Type="http://schemas.openxmlformats.org/officeDocument/2006/relationships/worksheet" Target="worksheets/sheet58.xml"/><Relationship Id="rId79" Type="http://schemas.openxmlformats.org/officeDocument/2006/relationships/externalLink" Target="externalLinks/externalLink15.xml"/><Relationship Id="rId102" Type="http://schemas.openxmlformats.org/officeDocument/2006/relationships/externalLink" Target="externalLinks/externalLink38.xml"/><Relationship Id="rId123" Type="http://schemas.openxmlformats.org/officeDocument/2006/relationships/externalLink" Target="externalLinks/externalLink59.xml"/><Relationship Id="rId14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ONSERVER\Yulchon%20data\97SAUPCU.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ONSERVER\Yulchon%20data\&#50900;&#48324;&#44208;&#49328;\1997\&#49324;&#50629;3.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E04\common\Riaz%20Bhatti\XYZ\skb\ten\CAMPUS.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CDWA/Work%20Breakdown%20Structure/plant%20data/New%20Folder/Hangu/E%20C%20E%201.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CDWA/Work%20Breakdown%20Structure/plant%20data/Documents%20and%20Settings/mamoon/Local%20Settings/Temporary%20Internet%20Files/Content.Outlook/Q9IOB8WN/Hangu/E%20C%20E%201.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CONSERVER\Yulchon%20data\WekaWeku\&#44208;&#49328;\KIJO\97&#44221;&#50689;&#48516;&#49437;\A&#49324;&#50629;&#44228;&#54925;\02&#45800;%20%20%20&#44592;\98&#51116;&#49688;&#47549;&#49688;&#51221;\&#51333;&#44592;&#49892;&#51228;&#52636;\&#49688;&#51221;&#50577;&#49885;.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CONSERVER\Yulchon%20data\HDLAN\HDEC30\CACHE\WekaWeku\&#44208;&#49328;\KIJO\97&#44221;&#50689;&#48516;&#49437;\A&#49324;&#50629;&#44228;&#54925;\02&#45800;%20%20%20&#44592;\98&#51116;&#49688;&#47549;&#49688;&#51221;\&#51333;&#44592;&#49892;&#51228;&#52636;\&#49688;&#51221;&#50577;&#49885;.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https://d.docs.live.net/PUNJAB%20SAAF%20PANI%20NORTH/ECSP%20(QS%20Sec%20UPTO%2017-3-14)/ECSP%20Projects%20(25-11-2013)/24-%20Kasur%20Road/ESTIMATE%20Revision%201%20(16-7-13)/Analysis%20of%20Rates/Analysis%20for%20Latest%20In%2020%25%20&amp;%2025%25.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E:\PUNJAB%20SAAF%20PANI%20NORTH\ECSP%20(QS%20Sec%20UPTO%2017-3-14)\ECSP%20Projects%20(25-11-2013)\24-%20Kasur%20Road\ESTIMATE%20Revision%201%20(16-7-13)\Analysis%20of%20Rates\Analysis%20for%20Latest%20In%2020%25%20&amp;%2025%25.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https://d.docs.live.net/New%20Folder/Hangu/E%20C%20E%201.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192.168.5.2\Data%20Bank%203\New%20Folder\Hangu\E%20C%20E%201.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https://d.docs.live.net/Documents%20and%20Settings/mamoon/Local%20Settings/Temporary%20Internet%20Files/Content.Outlook/Q9IOB8WN/Hangu/E%20C%20E%201.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192.168.5.2\Data%20Bank%203\Documents%20and%20Settings\mamoon\Local%20Settings\Temporary%20Internet%20Files\Content.Outlook\Q9IOB8WN\Hangu\E%20C%20E%201.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CONSERVER\Yulchon%20data\WekaWeku\&#44208;&#49328;\9624\&#49324;&#50629;&#52628;&#51221;.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B:\FORM\96&#44208;&#49328;.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CONSERVER\Yulchon%20data\HDLAN\HDEC30\CACHE\WekaWeku\&#44208;&#49328;\9624\&#49324;&#50629;&#52628;&#51221;.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B:\&#54217;&#44512;&#51064;&#50896;.95"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103D35D2\GT%20ROAD%20SPECIAL%20REPAIR%20ESTIMATE-WARA%20GUJRAN.xls" TargetMode="External"/></Relationships>
</file>

<file path=xl/externalLinks/_rels/externalLink19.xml.rels><?xml version="1.0" encoding="UTF-8" standalone="yes"?>
<Relationships xmlns="http://schemas.openxmlformats.org/package/2006/relationships"><Relationship Id="rId2" Type="http://schemas.microsoft.com/office/2019/04/relationships/externalLinkLongPath" Target="file:///E:\PUNJAB%20SAAF%20PANI%20NORTH\ECSP%20(QS%20Sec%20UPTO%2017-3-14)\ECSP%20Projects%20(25-11-2013)\24-%20Kasur%20Road\ESTIMATE%20Revision%201%20(16-7-13)\Revised%20%20Detailed%20%20Cost%20Kamahan%20Lidhar%20-%2031.10.2008\D%20Drive%20Data\ADP%202007-08\GT%20ROAD%20SPECIAL%20REPAIR%20ESTIMATE-WARA%20GUJRAN.xls?F1319F1B" TargetMode="External"/><Relationship Id="rId1" Type="http://schemas.openxmlformats.org/officeDocument/2006/relationships/externalLinkPath" Target="file:///\\F1319F1B\GT%20ROAD%20SPECIAL%20REPAIR%20ESTIMATE-WARA%20GUJRAN.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Databank\d\124-Pervaiz%20Vandal\117-Kasoor%20Schools\1%20-%20Sewage%20Pumping%20Stations.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https://d.docs.live.net/PUNJAB%20SAAF%20PANI%20NORTH/Hangu/E%20C%20E%201.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E:\PUNJAB%20SAAF%20PANI%20NORTH\Hangu\E%20C%20E%201.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1D98FF55\Ravi%20Siphon.xls" TargetMode="External"/></Relationships>
</file>

<file path=xl/externalLinks/_rels/externalLink24.xml.rels><?xml version="1.0" encoding="UTF-8" standalone="yes"?>
<Relationships xmlns="http://schemas.openxmlformats.org/package/2006/relationships"><Relationship Id="rId2" Type="http://schemas.microsoft.com/office/2019/04/relationships/externalLinkLongPath" Target="file:///E:\PUNJAB%20SAAF%20PANI%20NORTH\D%20Driver%20Data\ADP%202007-08\JALLO%20TO%20RAVI%20SIPHION)\Revised%20Rough%20Cost%20Estimate%20-%20Jallo%20More%20to%20Ravi%20Siphion%20-%20Jan,%202008\Revised%20Rough%20Cost%20-%20Ravi%20Siphon%20-%20work%20alloted%20&amp;%20to%20be%20alloted%20%2021.05.2009\Ravi%20Siphon.xls?2BF8290E" TargetMode="External"/><Relationship Id="rId1" Type="http://schemas.openxmlformats.org/officeDocument/2006/relationships/externalLinkPath" Target="file:///\\2BF8290E\Ravi%20Siphon.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https://d.docs.live.net/PUNJAB%20SAAF%20PANI%20NORTH/D%20Drive%20Data/ADP%202007-08/GT%20ROAD%20SPECIAL%20REPAIR%20ESTIMATE-WARA%20GUJRAN.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E:\PUNJAB%20SAAF%20PANI%20NORTH\D%20Drive%20Data\ADP%202007-08\GT%20ROAD%20SPECIAL%20REPAIR%20ESTIMATE-WARA%20GUJRAN.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Habib\JOb%20%232559%20Rahim%20Yar%20Khan\Detailed%20Cost%20Estimate%20April%2008\Contract%20Package-I\Line%20VX%20(package%20-I).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https://d.docs.live.net/Mr.%20Khan/Fda/Cost%20Estimate%20Installation%2018th%20Sep.%202009/Install%20boq.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192.168.5.2\Data%20Bank%203\Mr.%20Khan\Fda\Cost%20Estimate%20Installation%2018th%20Sep.%202009\Install%20boq.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https://d.docs.live.net/PUNJAB%20SAAF%20PANI%20NORTH/Users/wendj/Desktop/Punjab/Hargeisa/HAR-Conf-Cost-Estimate-rev01-161118_msb.xlsx"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E:\PUNJAB%20SAAF%20PANI%20NORTH\Users\wendj\Desktop\Punjab\Hargeisa\HAR-Conf-Cost-Estimate-rev01-161118_msb.xlsx"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Faiz\D\JAMIL\2497%20PGSHS%20Faisal%20Abad\PC-1%20(Rev.06)%20June%202005\amir-data-10-7-03\DATA\AMIR-1\ESTIMATES\FAISALABAD\University%20of%20Agriculture%20Faisalabad\FAISALABD-PH1.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A:\&#54217;&#44512;&#51064;&#50896;.95"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G:\ECSP%20PROJECTS\ECSP-working\ECSP%20Projects\40-%20QAAP\QAAP%20(PHP)%2005-04-2016\Disposal%20Station\Storm%20Water%20Disposal%20Station-Final%2025-3-2016.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47106\&#44592;&#44228;BM&#51221;&#47532;\lee\project\&#54644;&#50808;\southpars\BMFILE\Lnx$LPS-A301(Excel)_.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Nespak10\d\2215%20FSD\2215\Sewer%20Design%20(Actual%20Velocity).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47106\&#44592;&#44228;BM&#51221;&#47532;\lee\project\&#54644;&#50808;\southpars\BMFILE\CODE5090.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AHMADFARAGH-PC\000%20Cost%20Est%20for%20Deviation\ADNAN\PM%20Pakkage%20Working\3.Basti%20Khawaja%20Gharib%20Nawaz\31.%20Distribution%20System.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https://d.docs.live.net/PUNJAB%20SAAF%20PANI%20NORTH/05-01-13/ECSP/CSR/Rate%20Analysis%20-(1st%20Half.%202012).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E:\PUNJAB%20SAAF%20PANI%20NORTH\05-01-13\ECSP\CSR\Rate%20Analysis%20-(1st%20Half.%202012).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file:///\\Butt-sb\E\ayyub\gujrat\Sewerage.%20pump%20Stn,cost%20estimate\disposal%20stn\disposal%20stn.xls" TargetMode="External"/></Relationships>
</file>

<file path=xl/externalLinks/_rels/externalLink42.xml.rels><?xml version="1.0" encoding="UTF-8" standalone="yes"?>
<Relationships xmlns="http://schemas.openxmlformats.org/package/2006/relationships"><Relationship Id="rId1" Type="http://schemas.microsoft.com/office/2006/relationships/xlExternalLinkPath/xlStartup" Target="DATA/TEN/TALIBWAL.XLS"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Faiz\D\JAMIL\2497%20PGSHS%20Faisal%20Abad\PC-1%20(Rev.06)%20June%202005\amir-data-10-7-03\DATA\AMIR-1\ESTIMATES\PUNJAB%20SQUASH%20COMPLEX\Rate%20Analysis\RATE%20ANALYSIS%20FOR%20PC-1-18-03-04.xls"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E04\common\Riaz%20Bhatti\XYZ\786-G.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E:\writable\okpai_&#53664;&#44148;\OKPAIlastbm-add422.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Habib\JOb%20%232559%20Rahim%20Yar%20Khan\Job%20%23%202559%20Rahim%20yar%20Khan\Final%20Detailed%20Cost%20Estimate%20Jan%2008\Contract%20Package-III\Unserved%20Sewer%20Zone-I&amp;II\Line%20KLM%20(BSSW)%20%20(package%20-III).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file:///\\Ch\Prints\INCOMTAX%20BUILDING%20-%20LAHORE%20-%20%20GUJRANWAL\My%20Documents\KACHHI%20CANAL%20KC-4-FIRST.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CE0A304C\Distribution%20System."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CONSERVER\Yulchon%20data\exceldata\&#48176;&#48512;\98&#45380;\&#48176;&#48512;981.xls"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file:///\\Hdfile\weka\JYC\&#50756;&#44277;&#48120;&#53664;.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DKC9(&#48149;&#53468;&#44508;)\&#44204;&#51201;&#44288;&#47144;\&#44396;&#47532;&#49548;&#44033;&#49884;&#49444;\EXCEL\KYH\LG\DK\LG-WW01.XLS"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file:///H:\Invert%20levels%20Block%20M%20(new)\WS%20Bed%20Levels%20H.xls"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file:///\\CONSERVER\Yulchon%20data\HDLAN\OWARE\cache\SYK-REV1.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file:///\\CONSERVER\Yulchon%20data\KIJO\&#44221;&#50689;&#48516;&#49437;\F&#51068;&#48152;&#44288;&#47532;\01&#50696;&#49328;&#54200;&#49457;\99&#50696;&#49328;\&#50896;&#45800;&#50948;&#51088;&#47308;2xls.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file:///\\CONSERVER\Yulchon%20data\WINDOWS\TEMP\HDLAN\OWARE\cache\9624\&#49324;&#50629;&#52628;&#51221;.XLS"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file:///\\WEZO\plan\9624\&#49324;&#50629;&#52628;&#51221;.XLS"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file:///\\CONSERVER\Yulchon%20data\exceldata\&#48176;&#48512;\96&#45380;\&#48176;&#48512;961.XLS" TargetMode="External"/></Relationships>
</file>

<file path=xl/externalLinks/_rels/externalLink58.xml.rels><?xml version="1.0" encoding="UTF-8" standalone="yes"?>
<Relationships xmlns="http://schemas.openxmlformats.org/package/2006/relationships"><Relationship Id="rId1" Type="http://schemas.openxmlformats.org/officeDocument/2006/relationships/externalLinkPath" Target="file:///\\PLNT&#51060;&#51116;&#54788;\&#48124;&#51088;&#48156;&#51204;&#44277;&#50976;\WORK\&#54788;&#45824;&#51204;&#51088;.xls"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file:///A:\&#51648;&#50896;&#48512;&#50629;&#47924;\&#51088;&#47308;&#47784;&#51020;\MONTH\&#49324;&#50629;&#52628;09.XLS"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file:///\\CONSERVER\Yulchon%20data\KIJO\97&#44221;&#50689;&#48516;&#49437;\A&#49324;&#50629;&#44228;&#54925;\02&#45800;%20%20%20&#44592;\98&#51116;&#49688;&#47549;&#49688;&#51221;\&#51333;&#44592;&#49892;&#51228;&#52636;\&#49688;&#51221;&#50577;&#49885;.XLS"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file:///A:\&#51648;&#50896;&#48512;&#50629;&#47924;\&#51088;&#47308;&#47784;&#51020;\WekaWeku\&#44208;&#49328;\97SAUPCU.XLS"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file:///\\CONSERVER\Yulchon%20data\WekaWeku\&#44208;&#49328;\97SAUPCU.XLS"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file:///\\HDFILE\KAIL\HDAC\&#44208;&#49328;\&#49324;&#50629;&#44228;&#54925;\&#49324;&#50629;&#49892;&#51201;\98&#45380;5&#50900;\exceldata\&#48176;&#48512;\98&#45380;\&#48176;&#48512;981.xls"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file:///\\CONSERVER\Yulchon%20data\WINDOWS\TEMP\9624\&#49324;&#50629;&#52628;&#51221;.XLS" TargetMode="External"/></Relationships>
</file>

<file path=xl/externalLinks/_rels/externalLink65.xml.rels><?xml version="1.0" encoding="UTF-8" standalone="yes"?>
<Relationships xmlns="http://schemas.openxmlformats.org/package/2006/relationships"><Relationship Id="rId1" Type="http://schemas.openxmlformats.org/officeDocument/2006/relationships/externalLinkPath" Target="file:///\\CONSERVER\Yulchon%20data\EXCEL\&#46041;&#51333;&#50629;&#44228;\&#49688;&#51452;&#54788;&#54889;.XLS" TargetMode="External"/></Relationships>
</file>

<file path=xl/externalLinks/_rels/externalLink66.xml.rels><?xml version="1.0" encoding="UTF-8" standalone="yes"?>
<Relationships xmlns="http://schemas.openxmlformats.org/package/2006/relationships"><Relationship Id="rId1" Type="http://schemas.openxmlformats.org/officeDocument/2006/relationships/externalLinkPath" Target="file:///\\CONSERVER\Yulchon%20data\MONTH\&#49324;&#50629;&#52628;09.XLS" TargetMode="External"/></Relationships>
</file>

<file path=xl/externalLinks/_rels/externalLink67.xml.rels><?xml version="1.0" encoding="UTF-8" standalone="yes"?>
<Relationships xmlns="http://schemas.openxmlformats.org/package/2006/relationships"><Relationship Id="rId1" Type="http://schemas.openxmlformats.org/officeDocument/2006/relationships/externalLinkPath" Target="file:///\\CONSERVER\Yulchon%20data\HDLAN\MAIL\08&#49324;&#51109;&#45800;.XLS" TargetMode="External"/></Relationships>
</file>

<file path=xl/externalLinks/_rels/externalLink68.xml.rels><?xml version="1.0" encoding="UTF-8" standalone="yes"?>
<Relationships xmlns="http://schemas.openxmlformats.org/package/2006/relationships"><Relationship Id="rId1" Type="http://schemas.openxmlformats.org/officeDocument/2006/relationships/externalLinkPath" Target="file:///\\CONSERVER\Yulchon%20data\&#50641;&#49472;%20DATA\97&#50696;&#49328;\&#50896;&#45800;&#50948;&#51088;&#47308;\&#51064;&#50896;.XLS" TargetMode="External"/></Relationships>
</file>

<file path=xl/externalLinks/_rels/externalLink69.xml.rels><?xml version="1.0" encoding="UTF-8" standalone="yes"?>
<Relationships xmlns="http://schemas.openxmlformats.org/package/2006/relationships"><Relationship Id="rId1" Type="http://schemas.openxmlformats.org/officeDocument/2006/relationships/externalLinkPath" Target="file:///E:\&#54788;&#51109;&#51456;&#48708;\&#50984;&#52492;&#49324;&#50629;&#44228;&#54925;&#49436;.xls" TargetMode="External"/></Relationships>
</file>

<file path=xl/externalLinks/_rels/externalLink70.xml.rels><?xml version="1.0" encoding="UTF-8" standalone="yes"?>
<Relationships xmlns="http://schemas.openxmlformats.org/package/2006/relationships"><Relationship Id="rId1" Type="http://schemas.openxmlformats.org/officeDocument/2006/relationships/externalLinkPath" Target="file:///\\Nt02\c\&#48149;&#53468;&#44508;\&#44204;&#51201;&#51228;&#52636;\POSEC\&#50629;&#52404;&#46321;&#47197;.xls" TargetMode="External"/></Relationships>
</file>

<file path=xl/externalLinks/_rels/externalLink71.xml.rels><?xml version="1.0" encoding="UTF-8" standalone="yes"?>
<Relationships xmlns="http://schemas.openxmlformats.org/package/2006/relationships"><Relationship Id="rId2" Type="http://schemas.openxmlformats.org/officeDocument/2006/relationships/externalLinkPath" Target="file:///C:\Users\HP\Desktop\Survey%20Estimates\Lahore%20District\82%20Plants%20LHR%20Dist%20RCE%20of%20Surveyed%20Plants.xlsx" TargetMode="External"/><Relationship Id="rId1" Type="http://schemas.openxmlformats.org/officeDocument/2006/relationships/externalLinkPath" Target="/Users/HP/OneDrive/Desktop/82%20Plants%20LHR%20Dist%20RCE%20of%20Surveyed%20Plants.xlsx" TargetMode="External"/></Relationships>
</file>

<file path=xl/externalLinks/_rels/externalLink72.xml.rels><?xml version="1.0" encoding="UTF-8" standalone="yes"?>
<Relationships xmlns="http://schemas.openxmlformats.org/package/2006/relationships"><Relationship Id="rId2" Type="http://schemas.openxmlformats.org/officeDocument/2006/relationships/externalLinkPath" Target="file:///C:\Users\HP\OneDrive\Desktop\REHABILITATION%20OF%20MCL%20R.O%20PLANT%20ROOM.xlsx" TargetMode="External"/><Relationship Id="rId1" Type="http://schemas.openxmlformats.org/officeDocument/2006/relationships/externalLinkPath" Target="/Users/HP/OneDrive/Desktop/REHABILITATION%20OF%20MCL%20R.O%20PLANT%20ROOM.xlsx" TargetMode="External"/></Relationships>
</file>

<file path=xl/externalLinks/_rels/externalLink73.xml.rels><?xml version="1.0" encoding="UTF-8" standalone="yes"?>
<Relationships xmlns="http://schemas.openxmlformats.org/package/2006/relationships"><Relationship Id="rId2" Type="http://schemas.openxmlformats.org/officeDocument/2006/relationships/externalLinkPath" Target="file:///D:\Data\Taimoor\14.%20Punjab%20Ab-e-Pak\Technical%20Sanctions%20-%20Estimates\Public%20Health%20Department%20-%20Central\PHED%2033%20AND%20MCL%2014%20PLANTS%2047\47%20No,%20Estimate%20MCl%20and%20PHED.xlsx" TargetMode="External"/><Relationship Id="rId1" Type="http://schemas.openxmlformats.org/officeDocument/2006/relationships/externalLinkPath" Target="file:///D:\Data\Taimoor\14.%20Punjab%20Ab-e-Pak\Technical%20Sanctions%20-%20Estimates\Public%20Health%20Department%20-%20Central\PHED%2033%20AND%20MCL%2014%20PLANTS%2047\47%20No,%20Estimate%20MCl%20and%20PHED.xlsx" TargetMode="External"/></Relationships>
</file>

<file path=xl/externalLinks/_rels/externalLink74.xml.rels><?xml version="1.0" encoding="UTF-8" standalone="yes"?>
<Relationships xmlns="http://schemas.openxmlformats.org/package/2006/relationships"><Relationship Id="rId2" Type="http://schemas.openxmlformats.org/officeDocument/2006/relationships/externalLinkPath" Target="file:///C:\Users\HP\OneDrive\Desktop\FSD%20Divisiobssn.xlsx" TargetMode="External"/><Relationship Id="rId1" Type="http://schemas.openxmlformats.org/officeDocument/2006/relationships/externalLinkPath" Target="/Users/HP/OneDrive/Desktop/FSD%20Divisiobssn.xlsx" TargetMode="External"/></Relationships>
</file>

<file path=xl/externalLinks/_rels/externalLink75.xml.rels><?xml version="1.0" encoding="UTF-8" standalone="yes"?>
<Relationships xmlns="http://schemas.openxmlformats.org/package/2006/relationships"><Relationship Id="rId2" Type="http://schemas.openxmlformats.org/officeDocument/2006/relationships/externalLinkPath" Target="file:///C:\Users\HP\OneDrive\Desktop\Central%20Zone\Central%20Zone\152%20Plants\BOQ%20Phase%20III.xlsx" TargetMode="External"/><Relationship Id="rId1" Type="http://schemas.openxmlformats.org/officeDocument/2006/relationships/externalLinkPath" Target="/Users/HP/OneDrive/Desktop/Central%20Zone/Central%20Zone/152%20Plants/BOQ%20Phase%20III.xlsx" TargetMode="External"/></Relationships>
</file>

<file path=xl/externalLinks/_rels/externalLink76.xml.rels><?xml version="1.0" encoding="UTF-8" standalone="yes"?>
<Relationships xmlns="http://schemas.openxmlformats.org/package/2006/relationships"><Relationship Id="rId2" Type="http://schemas.openxmlformats.org/officeDocument/2006/relationships/externalLinkPath" Target="file:///C:\Users\HP\OneDrive\Desktop\BOQ%20Central%20Zone.xlsx" TargetMode="External"/><Relationship Id="rId1" Type="http://schemas.openxmlformats.org/officeDocument/2006/relationships/externalLinkPath" Target="/Users/HP/OneDrive/Desktop/BOQ%20Central%20Zone.xlsx" TargetMode="External"/></Relationships>
</file>

<file path=xl/externalLinks/_rels/externalLink77.xml.rels><?xml version="1.0" encoding="UTF-8" standalone="yes"?>
<Relationships xmlns="http://schemas.openxmlformats.org/package/2006/relationships"><Relationship Id="rId2" Type="http://schemas.openxmlformats.org/officeDocument/2006/relationships/externalLinkPath" Target="file:///C:\Users\HP\Downloads\NA%20123%20and%20NA%20124.xlsx" TargetMode="External"/><Relationship Id="rId1" Type="http://schemas.openxmlformats.org/officeDocument/2006/relationships/externalLinkPath" Target="/Users/HP/Downloads/NA%20123%20and%20NA%20124.xlsx" TargetMode="External"/></Relationships>
</file>

<file path=xl/externalLinks/_rels/externalLink78.xml.rels><?xml version="1.0" encoding="UTF-8" standalone="yes"?>
<Relationships xmlns="http://schemas.openxmlformats.org/package/2006/relationships"><Relationship Id="rId2" Type="http://schemas.openxmlformats.org/officeDocument/2006/relationships/externalLinkPath" Target="file:///C:\Users\HP\Desktop\South%20Directorate%20Working\Chief%20Engineer%20O&amp;M\O&amp;M%20Estimate%20Jun%202024\TS%20BWP%20Division.xlsx" TargetMode="External"/><Relationship Id="rId1" Type="http://schemas.openxmlformats.org/officeDocument/2006/relationships/externalLinkPath" Target="/Users/HP/Desktop/South%20Directorate%20Working/Chief%20Engineer%20O&amp;M/O&amp;M%20Estimate%20Jun%202024/TS%20BWP%20Division.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97 사업추정(WEKI)"/>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손익차총괄2"/>
      <sheetName val="계약고변"/>
      <sheetName val="긴표"/>
      <sheetName val="표지 (3)"/>
      <sheetName val="건축"/>
      <sheetName val="계열사"/>
      <sheetName val="내부수주"/>
      <sheetName val="선투재고"/>
      <sheetName val="실적보고차이"/>
      <sheetName val="실적보고차이 (2)"/>
      <sheetName val="손익차총괄"/>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id"/>
      <sheetName val="ovhd"/>
      <sheetName val="URA-C1"/>
      <sheetName val="Sheet1"/>
      <sheetName val="URA-R1"/>
    </sheetNames>
    <sheetDataSet>
      <sheetData sheetId="0" refreshError="1"/>
      <sheetData sheetId="1" refreshError="1"/>
      <sheetData sheetId="2"/>
      <sheetData sheetId="3" refreshError="1"/>
      <sheetData sheetId="4"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atus"/>
      <sheetName val="Bill - 1"/>
      <sheetName val="Bill 2"/>
      <sheetName val="Bill 3"/>
      <sheetName val="Bill 4"/>
      <sheetName val="Bill 5"/>
      <sheetName val="Bill 6"/>
      <sheetName val="Bill - 7"/>
      <sheetName val="ECE SUM"/>
      <sheetName val="Sec 1"/>
      <sheetName val="Sec 2 "/>
      <sheetName val="Sec 3"/>
      <sheetName val="Sec 4"/>
      <sheetName val="Sec 5"/>
      <sheetName val="Sec 6"/>
      <sheetName val="NGC"/>
      <sheetName val=" Cut Area"/>
      <sheetName val="Fill Area"/>
      <sheetName val="E.W SUMM"/>
      <sheetName val="Sub Grade"/>
      <sheetName val="C &amp; G"/>
      <sheetName val="Sturcture Sum"/>
      <sheetName val="2-3 x1"/>
      <sheetName val="1-.6 x .6"/>
      <sheetName val="1-2 x 1"/>
      <sheetName val="1-1.5 x 1"/>
      <sheetName val="1-1 x 1"/>
      <sheetName val="8 - 3 x1"/>
      <sheetName val="1-1.5 x 1.5 "/>
      <sheetName val="1 - 3 x 1"/>
      <sheetName val="4 - 3 x 1.5"/>
      <sheetName val="4-3 x1  "/>
      <sheetName val="2 - 2 x 1"/>
      <sheetName val="610mm"/>
      <sheetName val="460mm, "/>
    </sheetNames>
    <sheetDataSet>
      <sheetData sheetId="0"/>
      <sheetData sheetId="1">
        <row r="1">
          <cell r="A1" t="str">
            <v>DALLAN TO KHARMAS KHEL ROAD</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atus"/>
      <sheetName val="Bill - 1"/>
      <sheetName val="Bill 2"/>
      <sheetName val="Bill 3"/>
      <sheetName val="Bill 4"/>
      <sheetName val="Bill 5"/>
      <sheetName val="Bill 6"/>
      <sheetName val="Bill - 7"/>
      <sheetName val="ECE SUM"/>
      <sheetName val="Sec 1"/>
      <sheetName val="Sec 2 "/>
      <sheetName val="Sec 3"/>
      <sheetName val="Sec 4"/>
      <sheetName val="Sec 5"/>
      <sheetName val="Sec 6"/>
      <sheetName val="NGC"/>
      <sheetName val=" Cut Area"/>
      <sheetName val="Fill Area"/>
      <sheetName val="E.W SUMM"/>
      <sheetName val="Sub Grade"/>
      <sheetName val="C &amp; G"/>
      <sheetName val="Sturcture Sum"/>
      <sheetName val="2-3 x1"/>
      <sheetName val="1-.6 x .6"/>
      <sheetName val="1-2 x 1"/>
      <sheetName val="1-1.5 x 1"/>
      <sheetName val="1-1 x 1"/>
      <sheetName val="8 - 3 x1"/>
      <sheetName val="1-1.5 x 1.5 "/>
      <sheetName val="1 - 3 x 1"/>
      <sheetName val="4 - 3 x 1.5"/>
      <sheetName val="4-3 x1  "/>
      <sheetName val="2 - 2 x 1"/>
      <sheetName val="610mm"/>
      <sheetName val="460mm, "/>
    </sheetNames>
    <sheetDataSet>
      <sheetData sheetId="0"/>
      <sheetData sheetId="1">
        <row r="1">
          <cell r="A1" t="str">
            <v>DALLAN TO KHARMAS KHEL ROAD</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입"/>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입"/>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 brief"/>
      <sheetName val="Input Rates"/>
      <sheetName val="Earth Work"/>
      <sheetName val="Dismantling"/>
      <sheetName val="Concrete"/>
      <sheetName val="Brick Work"/>
      <sheetName val="Flooring"/>
      <sheetName val="Surface Rendering"/>
      <sheetName val="Carpet Analysis-FD"/>
      <sheetName val="Road &amp; Road Structure"/>
    </sheetNames>
    <sheetDataSet>
      <sheetData sheetId="0" refreshError="1"/>
      <sheetData sheetId="1" refreshError="1"/>
      <sheetData sheetId="2" refreshError="1"/>
      <sheetData sheetId="3" refreshError="1"/>
      <sheetData sheetId="4" refreshError="1"/>
      <sheetData sheetId="5"/>
      <sheetData sheetId="6" refreshError="1"/>
      <sheetData sheetId="7" refreshError="1"/>
      <sheetData sheetId="8" refreshError="1"/>
      <sheetData sheetId="9"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 brief"/>
      <sheetName val="Input Rates"/>
      <sheetName val="Earth Work"/>
      <sheetName val="Dismantling"/>
      <sheetName val="Concrete"/>
      <sheetName val="Brick Work"/>
      <sheetName val="Flooring"/>
      <sheetName val="Surface Rendering"/>
      <sheetName val="Carpet Analysis-FD"/>
      <sheetName val="Road &amp; Road Structure"/>
    </sheetNames>
    <sheetDataSet>
      <sheetData sheetId="0" refreshError="1"/>
      <sheetData sheetId="1" refreshError="1"/>
      <sheetData sheetId="2" refreshError="1"/>
      <sheetData sheetId="3" refreshError="1"/>
      <sheetData sheetId="4" refreshError="1"/>
      <sheetData sheetId="5"/>
      <sheetData sheetId="6" refreshError="1"/>
      <sheetData sheetId="7" refreshError="1"/>
      <sheetData sheetId="8" refreshError="1"/>
      <sheetData sheetId="9"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atus"/>
      <sheetName val="Bill - 1"/>
      <sheetName val="Bill 2"/>
      <sheetName val="Bill 3"/>
      <sheetName val="Bill 4"/>
      <sheetName val="Bill 5"/>
      <sheetName val="Bill 6"/>
      <sheetName val="Bill - 7"/>
      <sheetName val="ECE SUM"/>
      <sheetName val="Sec 1"/>
      <sheetName val="Sec 2 "/>
      <sheetName val="Sec 3"/>
      <sheetName val="Sec 4"/>
      <sheetName val="Sec 5"/>
      <sheetName val="Sec 6"/>
      <sheetName val="NGC"/>
      <sheetName val=" Cut Area"/>
      <sheetName val="Fill Area"/>
      <sheetName val="E.W SUMM"/>
      <sheetName val="Sub Grade"/>
      <sheetName val="C &amp; G"/>
      <sheetName val="Sturcture Sum"/>
      <sheetName val="2-3 x1"/>
      <sheetName val="1-.6 x .6"/>
      <sheetName val="1-2 x 1"/>
      <sheetName val="1-1.5 x 1"/>
      <sheetName val="1-1 x 1"/>
      <sheetName val="8 - 3 x1"/>
      <sheetName val="1-1.5 x 1.5 "/>
      <sheetName val="1 - 3 x 1"/>
      <sheetName val="4 - 3 x 1.5"/>
      <sheetName val="4-3 x1  "/>
      <sheetName val="2 - 2 x 1"/>
      <sheetName val="610mm"/>
      <sheetName val="460mm, "/>
    </sheetNames>
    <sheetDataSet>
      <sheetData sheetId="0"/>
      <sheetData sheetId="1">
        <row r="1">
          <cell r="A1" t="str">
            <v>DALLAN TO KHARMAS KHEL ROAD</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atus"/>
      <sheetName val="Bill - 1"/>
      <sheetName val="Bill 2"/>
      <sheetName val="Bill 3"/>
      <sheetName val="Bill 4"/>
      <sheetName val="Bill 5"/>
      <sheetName val="Bill 6"/>
      <sheetName val="Bill - 7"/>
      <sheetName val="ECE SUM"/>
      <sheetName val="Sec 1"/>
      <sheetName val="Sec 2 "/>
      <sheetName val="Sec 3"/>
      <sheetName val="Sec 4"/>
      <sheetName val="Sec 5"/>
      <sheetName val="Sec 6"/>
      <sheetName val="NGC"/>
      <sheetName val=" Cut Area"/>
      <sheetName val="Fill Area"/>
      <sheetName val="E.W SUMM"/>
      <sheetName val="Sub Grade"/>
      <sheetName val="C &amp; G"/>
      <sheetName val="Sturcture Sum"/>
      <sheetName val="2-3 x1"/>
      <sheetName val="1-.6 x .6"/>
      <sheetName val="1-2 x 1"/>
      <sheetName val="1-1.5 x 1"/>
      <sheetName val="1-1 x 1"/>
      <sheetName val="8 - 3 x1"/>
      <sheetName val="1-1.5 x 1.5 "/>
      <sheetName val="1 - 3 x 1"/>
      <sheetName val="4 - 3 x 1.5"/>
      <sheetName val="4-3 x1  "/>
      <sheetName val="2 - 2 x 1"/>
      <sheetName val="610mm"/>
      <sheetName val="460mm, "/>
    </sheetNames>
    <sheetDataSet>
      <sheetData sheetId="0"/>
      <sheetData sheetId="1">
        <row r="1">
          <cell r="A1" t="str">
            <v>DALLAN TO KHARMAS KHEL ROAD</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atus"/>
      <sheetName val="Bill - 1"/>
      <sheetName val="Bill 2"/>
      <sheetName val="Bill 3"/>
      <sheetName val="Bill 4"/>
      <sheetName val="Bill 5"/>
      <sheetName val="Bill 6"/>
      <sheetName val="Bill - 7"/>
      <sheetName val="ECE SUM"/>
      <sheetName val="Sec 1"/>
      <sheetName val="Sec 2 "/>
      <sheetName val="Sec 3"/>
      <sheetName val="Sec 4"/>
      <sheetName val="Sec 5"/>
      <sheetName val="Sec 6"/>
      <sheetName val="NGC"/>
      <sheetName val=" Cut Area"/>
      <sheetName val="Fill Area"/>
      <sheetName val="E.W SUMM"/>
      <sheetName val="Sub Grade"/>
      <sheetName val="C &amp; G"/>
      <sheetName val="Sturcture Sum"/>
      <sheetName val="2-3 x1"/>
      <sheetName val="1-.6 x .6"/>
      <sheetName val="1-2 x 1"/>
      <sheetName val="1-1.5 x 1"/>
      <sheetName val="1-1 x 1"/>
      <sheetName val="8 - 3 x1"/>
      <sheetName val="1-1.5 x 1.5 "/>
      <sheetName val="1 - 3 x 1"/>
      <sheetName val="4 - 3 x 1.5"/>
      <sheetName val="4-3 x1  "/>
      <sheetName val="2 - 2 x 1"/>
      <sheetName val="610mm"/>
      <sheetName val="460mm, "/>
    </sheetNames>
    <sheetDataSet>
      <sheetData sheetId="0"/>
      <sheetData sheetId="1">
        <row r="1">
          <cell r="A1" t="str">
            <v>DALLAN TO KHARMAS KHEL ROAD</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atus"/>
      <sheetName val="Bill - 1"/>
      <sheetName val="Bill 2"/>
      <sheetName val="Bill 3"/>
      <sheetName val="Bill 4"/>
      <sheetName val="Bill 5"/>
      <sheetName val="Bill 6"/>
      <sheetName val="Bill - 7"/>
      <sheetName val="ECE SUM"/>
      <sheetName val="Sec 1"/>
      <sheetName val="Sec 2 "/>
      <sheetName val="Sec 3"/>
      <sheetName val="Sec 4"/>
      <sheetName val="Sec 5"/>
      <sheetName val="Sec 6"/>
      <sheetName val="NGC"/>
      <sheetName val=" Cut Area"/>
      <sheetName val="Fill Area"/>
      <sheetName val="E.W SUMM"/>
      <sheetName val="Sub Grade"/>
      <sheetName val="C &amp; G"/>
      <sheetName val="Sturcture Sum"/>
      <sheetName val="2-3 x1"/>
      <sheetName val="1-.6 x .6"/>
      <sheetName val="1-2 x 1"/>
      <sheetName val="1-1.5 x 1"/>
      <sheetName val="1-1 x 1"/>
      <sheetName val="8 - 3 x1"/>
      <sheetName val="1-1.5 x 1.5 "/>
      <sheetName val="1 - 3 x 1"/>
      <sheetName val="4 - 3 x 1.5"/>
      <sheetName val="4-3 x1  "/>
      <sheetName val="2 - 2 x 1"/>
      <sheetName val="610mm"/>
      <sheetName val="460mm, "/>
    </sheetNames>
    <sheetDataSet>
      <sheetData sheetId="0"/>
      <sheetData sheetId="1">
        <row r="1">
          <cell r="A1" t="str">
            <v>DALLAN TO KHARMAS KHEL ROAD</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상반기손익차2총괄"/>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9-1차이내역"/>
      <sheetName val="공문1"/>
      <sheetName val="표지"/>
      <sheetName val="1총괄(上)"/>
      <sheetName val="1총괄(下)"/>
      <sheetName val="2손익"/>
      <sheetName val="3대차"/>
      <sheetName val="4법인세(上)"/>
      <sheetName val="4법인세(下)"/>
      <sheetName val="5잉여금"/>
      <sheetName val="6준비금"/>
      <sheetName val="6부가"/>
      <sheetName val="7여신"/>
      <sheetName val="8주평"/>
      <sheetName val="9확정실적"/>
      <sheetName val="9_1차이내역"/>
      <sheetName val="97 사업추정(WEKI)"/>
      <sheetName val="손익차총괄2"/>
      <sheetName val="상반기손익차2총괄"/>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sheetData sheetId="16" refreshError="1"/>
      <sheetData sheetId="17" refreshError="1"/>
      <sheetData sheetId="18"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상반기손익차2총괄"/>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주관사업"/>
      <sheetName val="세부기준"/>
      <sheetName val="2003.02월수금계획"/>
      <sheetName val="2002_건설용역비미수금현황"/>
      <sheetName val="영업소실적"/>
      <sheetName val="Piping Design Data"/>
      <sheetName val="현장"/>
    </sheetNames>
    <sheetDataSet>
      <sheetData sheetId="0"/>
      <sheetData sheetId="1"/>
      <sheetData sheetId="2"/>
      <sheetData sheetId="3"/>
      <sheetData sheetId="4" refreshError="1"/>
      <sheetData sheetId="5" refreshError="1"/>
      <sheetData sheetId="6"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
      <sheetName val="5 Mile"/>
      <sheetName val="ABSTRACT"/>
      <sheetName val="qtys"/>
      <sheetName val="Frunt "/>
      <sheetName val="Face"/>
      <sheetName val="Sheet2"/>
      <sheetName val="History-"/>
      <sheetName val="Lead Chart"/>
      <sheetName val="Analysis Steel"/>
      <sheetName val="S-base+base analy"/>
      <sheetName val="CHITS"/>
      <sheetName val="T.S.T Analysis"/>
      <sheetName val="4 ft (40' roadway)"/>
    </sheetNames>
    <sheetDataSet>
      <sheetData sheetId="0" refreshError="1"/>
      <sheetData sheetId="1" refreshError="1"/>
      <sheetData sheetId="2" refreshError="1"/>
      <sheetData sheetId="3"/>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
      <sheetName val="5 Mile"/>
      <sheetName val="ABSTRACT"/>
      <sheetName val="qtys"/>
      <sheetName val="Frunt "/>
      <sheetName val="Face"/>
      <sheetName val="Sheet2"/>
      <sheetName val="History-"/>
      <sheetName val="Lead Chart"/>
      <sheetName val="Analysis Steel"/>
      <sheetName val="S-base+base analy"/>
      <sheetName val="CHITS"/>
      <sheetName val="T.S.T Analysis"/>
      <sheetName val="4 ft (40' roadway)"/>
    </sheetNames>
    <sheetDataSet>
      <sheetData sheetId="0" refreshError="1"/>
      <sheetData sheetId="1" refreshError="1"/>
      <sheetData sheetId="2" refreshError="1"/>
      <sheetData sheetId="3"/>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Sewage PS"/>
      <sheetName val="Storm PS"/>
      <sheetName val="Generator Room"/>
      <sheetName val="Control Room"/>
      <sheetName val="Miscellaneous"/>
      <sheetName val="Electrification"/>
      <sheetName val="Sheet1"/>
      <sheetName val="MRS AOR"/>
      <sheetName val="Brick Work"/>
    </sheetNames>
    <sheetDataSet>
      <sheetData sheetId="0" refreshError="1"/>
      <sheetData sheetId="1" refreshError="1"/>
      <sheetData sheetId="2" refreshError="1"/>
      <sheetData sheetId="3" refreshError="1"/>
      <sheetData sheetId="4" refreshError="1"/>
      <sheetData sheetId="5" refreshError="1"/>
      <sheetData sheetId="6" refreshError="1">
        <row r="7">
          <cell r="A7" t="str">
            <v>Item No.</v>
          </cell>
          <cell r="B7" t="str">
            <v>Ref. Spec. Sect.</v>
          </cell>
          <cell r="C7" t="str">
            <v>Description</v>
          </cell>
          <cell r="D7" t="str">
            <v>Unit</v>
          </cell>
          <cell r="E7" t="str">
            <v>Quantity</v>
          </cell>
          <cell r="F7" t="str">
            <v>Unit Rate (Rs.)</v>
          </cell>
          <cell r="G7" t="str">
            <v>Total Amount (Rs.)</v>
          </cell>
        </row>
        <row r="9">
          <cell r="C9" t="str">
            <v>Circuit</v>
          </cell>
        </row>
        <row r="10">
          <cell r="A10" t="str">
            <v>6-1</v>
          </cell>
          <cell r="C10" t="str">
            <v xml:space="preserve">Supply, installation  and commissioning of light circuit   wiring, to be wired with 2x2.5mm sq. PVC insulated 300/500 V grade wire, manufactured by M/s. Pakistan Cables Ltd. Including cost of 1” dia. heavy duty PVC conduit make Beta, recessed in surface, </v>
          </cell>
          <cell r="D10" t="str">
            <v>Nos</v>
          </cell>
          <cell r="E10">
            <v>5</v>
          </cell>
          <cell r="F10">
            <v>720</v>
          </cell>
          <cell r="G10">
            <v>3600</v>
          </cell>
        </row>
        <row r="12">
          <cell r="C12" t="str">
            <v>1-3 Pin 15 Amps Switch Socket for General Use</v>
          </cell>
        </row>
        <row r="13">
          <cell r="A13" t="str">
            <v>6-2</v>
          </cell>
          <cell r="C13" t="str">
            <v>Wiring and fixing of 1-3 pin 15 Amps combined switch socket away from switch  board and wired with 2x1 core 4 mm sq. + 1x2.5mm sq. CPC, PVC wires 300/500 Volt grade, manufactured by M/s. Pakistan Cables Ltd. Including cost of 1" dia. heavy duty PVC condui</v>
          </cell>
          <cell r="D13" t="str">
            <v>Nos</v>
          </cell>
          <cell r="E13">
            <v>6</v>
          </cell>
          <cell r="F13">
            <v>250</v>
          </cell>
          <cell r="G13">
            <v>1500</v>
          </cell>
        </row>
        <row r="16">
          <cell r="C16" t="str">
            <v>Fluorescent Fittings</v>
          </cell>
        </row>
        <row r="17">
          <cell r="A17" t="str">
            <v>6-3</v>
          </cell>
          <cell r="C17" t="str">
            <v>Supply, Installation, testing and commissioning of following fluorescent light fittings,  ceiling, wall mounted or recessed in false ceiling made of MS sheet 22 SWG degreased and derusted with white enameled non yellowing paint, complete with chokes, lamp</v>
          </cell>
        </row>
        <row r="19">
          <cell r="A19" t="str">
            <v>a)</v>
          </cell>
          <cell r="C19" t="str">
            <v>Philips TMS 136.</v>
          </cell>
          <cell r="D19" t="str">
            <v>Nos</v>
          </cell>
          <cell r="E19">
            <v>8</v>
          </cell>
          <cell r="F19">
            <v>800</v>
          </cell>
          <cell r="G19">
            <v>6400</v>
          </cell>
        </row>
        <row r="20">
          <cell r="A20" t="str">
            <v>b)</v>
          </cell>
          <cell r="C20" t="str">
            <v>Philips TMS 236</v>
          </cell>
          <cell r="D20" t="str">
            <v>Nos</v>
          </cell>
          <cell r="E20">
            <v>3</v>
          </cell>
          <cell r="F20">
            <v>1000</v>
          </cell>
          <cell r="G20">
            <v>3000</v>
          </cell>
        </row>
        <row r="22">
          <cell r="C22" t="str">
            <v>Incandescent Fittings</v>
          </cell>
        </row>
        <row r="23">
          <cell r="A23" t="str">
            <v>6-4</v>
          </cell>
          <cell r="C23" t="str">
            <v>Supply Installation, testing and commissioning of Incandescent light fittings complete with brass lamp holders, fixing accessories earthing terminal, make as specified  by any one of the manufacturers in all respects</v>
          </cell>
        </row>
        <row r="25">
          <cell r="A25" t="str">
            <v>a)</v>
          </cell>
          <cell r="C25" t="str">
            <v>Philips CDS-PAR downlight with 120 W lamp.</v>
          </cell>
          <cell r="D25" t="str">
            <v>Nos</v>
          </cell>
          <cell r="E25">
            <v>2</v>
          </cell>
          <cell r="F25">
            <v>450</v>
          </cell>
          <cell r="G25">
            <v>900</v>
          </cell>
        </row>
        <row r="27">
          <cell r="A27" t="str">
            <v>c)</v>
          </cell>
          <cell r="C27" t="str">
            <v>Locally manufactured gate light with 100W lamp.</v>
          </cell>
          <cell r="D27" t="str">
            <v>Nos</v>
          </cell>
          <cell r="E27">
            <v>2</v>
          </cell>
          <cell r="F27">
            <v>330</v>
          </cell>
          <cell r="G27">
            <v>660</v>
          </cell>
        </row>
        <row r="29">
          <cell r="C29" t="str">
            <v>Ceiling Fans</v>
          </cell>
        </row>
        <row r="30">
          <cell r="A30" t="str">
            <v>6-5</v>
          </cell>
          <cell r="C30" t="str">
            <v>Supply, installation and commissioning of ceiling fans 56" sweep complete with capacitor, hanging rod, canopy, blades, nuts and bolts, make Climax, Asia, Pak. Including cost of all necessary accessories / materials, complete in all respects</v>
          </cell>
          <cell r="D30" t="str">
            <v>Nos</v>
          </cell>
          <cell r="E30">
            <v>2</v>
          </cell>
          <cell r="F30">
            <v>1800</v>
          </cell>
          <cell r="G30">
            <v>3600</v>
          </cell>
        </row>
        <row r="32">
          <cell r="C32" t="str">
            <v>Exhaust Fans</v>
          </cell>
        </row>
        <row r="33">
          <cell r="A33" t="str">
            <v>6-6</v>
          </cell>
          <cell r="C33" t="str">
            <v>Supply, installation and commissioning of exhaust fans of following sizes, complete with plastic frame, louvers, all necessary fixing accessories, complete in all respects, make Climax, Asia, Pak. Including cost of all necessary materials, complete in all</v>
          </cell>
          <cell r="D33" t="str">
            <v>Nos</v>
          </cell>
          <cell r="E33">
            <v>1</v>
          </cell>
          <cell r="F33">
            <v>1400</v>
          </cell>
          <cell r="G33">
            <v>1400</v>
          </cell>
        </row>
        <row r="35">
          <cell r="C35" t="str">
            <v>LIGHT CONTROL PANEL</v>
          </cell>
        </row>
        <row r="36">
          <cell r="A36" t="str">
            <v>6-7</v>
          </cell>
          <cell r="C36" t="str">
            <v>Light Control Panel designated as LCP-X with all installation and operational accessories as per site requirements, as per IP class 55 as directed by the Engineer. The LCP-X shall comprise the following</v>
          </cell>
          <cell r="D36" t="str">
            <v>Job</v>
          </cell>
          <cell r="E36">
            <v>1</v>
          </cell>
          <cell r="F36">
            <v>12000</v>
          </cell>
          <cell r="G36">
            <v>12000</v>
          </cell>
        </row>
        <row r="37">
          <cell r="C37" t="str">
            <v>INCOMING</v>
          </cell>
        </row>
        <row r="38">
          <cell r="C38" t="str">
            <v>1 No. 25 Amp TP MCCB RC = 15KA</v>
          </cell>
        </row>
        <row r="39">
          <cell r="C39" t="str">
            <v>1 No. VSS (RY-YB-BR-OFF-RN)</v>
          </cell>
        </row>
        <row r="40">
          <cell r="C40" t="str">
            <v>1 No. ASS (R-Y-B-OFF)</v>
          </cell>
        </row>
        <row r="41">
          <cell r="C41" t="str">
            <v>OUTGOING</v>
          </cell>
        </row>
        <row r="42">
          <cell r="C42" t="str">
            <v>3 Nos. 16 Amps TP MCCB RC = 6Ka</v>
          </cell>
        </row>
        <row r="44">
          <cell r="C44" t="str">
            <v>LT, 600/1000V, PVC, COPPER CONDUCTOR CABLE</v>
          </cell>
        </row>
        <row r="45">
          <cell r="A45" t="str">
            <v>6-8</v>
          </cell>
          <cell r="C45" t="str">
            <v>4 Core PVC/PVC armoured copper conductor cable pulled through RC Pipes including all Installation and operational  accessories as required for proper completion, as per technical specifications  and as directed by the Engineer.</v>
          </cell>
        </row>
        <row r="47">
          <cell r="A47" t="str">
            <v>(i)</v>
          </cell>
          <cell r="C47" t="str">
            <v>25 mm2</v>
          </cell>
          <cell r="D47" t="str">
            <v>Rm</v>
          </cell>
          <cell r="E47">
            <v>210</v>
          </cell>
          <cell r="F47">
            <v>930</v>
          </cell>
          <cell r="G47">
            <v>195300</v>
          </cell>
        </row>
        <row r="48">
          <cell r="A48" t="str">
            <v>(ii)</v>
          </cell>
          <cell r="C48" t="str">
            <v>16 mm2</v>
          </cell>
          <cell r="D48" t="str">
            <v>Rm</v>
          </cell>
          <cell r="E48">
            <v>300</v>
          </cell>
          <cell r="F48">
            <v>830</v>
          </cell>
          <cell r="G48">
            <v>249000</v>
          </cell>
        </row>
        <row r="50">
          <cell r="C50" t="str">
            <v>EARTHING</v>
          </cell>
        </row>
        <row r="51">
          <cell r="A51" t="str">
            <v>6-9</v>
          </cell>
          <cell r="C51" t="str">
            <v>Earth point comprising of 3 Metre in length. (16mm dia) copper coated M.S. rods driven in ground for Poles and LCPs  as shown on the drawing. The earthing rods shall be complete with fixing clamps etc.</v>
          </cell>
          <cell r="D51" t="str">
            <v>No.</v>
          </cell>
          <cell r="E51">
            <v>14</v>
          </cell>
          <cell r="F51">
            <v>3000</v>
          </cell>
          <cell r="G51">
            <v>42000</v>
          </cell>
        </row>
      </sheetData>
      <sheetData sheetId="7" refreshError="1"/>
      <sheetData sheetId="8" refreshError="1"/>
      <sheetData sheetId="9"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atus"/>
      <sheetName val="Bill - 1"/>
      <sheetName val="Bill 2"/>
      <sheetName val="Bill 3"/>
      <sheetName val="Bill 4"/>
      <sheetName val="Bill 5"/>
      <sheetName val="Bill 6"/>
      <sheetName val="Bill - 7"/>
      <sheetName val="ECE SUM"/>
      <sheetName val="Sec 1"/>
      <sheetName val="Sec 2 "/>
      <sheetName val="Sec 3"/>
      <sheetName val="Sec 4"/>
      <sheetName val="Sec 5"/>
      <sheetName val="Sec 6"/>
      <sheetName val="NGC"/>
      <sheetName val=" Cut Area"/>
      <sheetName val="Fill Area"/>
      <sheetName val="E.W SUMM"/>
      <sheetName val="Sub Grade"/>
      <sheetName val="C &amp; G"/>
      <sheetName val="Sturcture Sum"/>
      <sheetName val="2-3 x1"/>
      <sheetName val="1-.6 x .6"/>
      <sheetName val="1-2 x 1"/>
      <sheetName val="1-1.5 x 1"/>
      <sheetName val="1-1 x 1"/>
      <sheetName val="8 - 3 x1"/>
      <sheetName val="1-1.5 x 1.5 "/>
      <sheetName val="1 - 3 x 1"/>
      <sheetName val="4 - 3 x 1.5"/>
      <sheetName val="4-3 x1  "/>
      <sheetName val="2 - 2 x 1"/>
      <sheetName val="610mm"/>
      <sheetName val="460mm, "/>
    </sheetNames>
    <sheetDataSet>
      <sheetData sheetId="0"/>
      <sheetData sheetId="1">
        <row r="1">
          <cell r="A1" t="str">
            <v>DALLAN TO KHARMAS KHEL ROAD</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atus"/>
      <sheetName val="Bill - 1"/>
      <sheetName val="Bill 2"/>
      <sheetName val="Bill 3"/>
      <sheetName val="Bill 4"/>
      <sheetName val="Bill 5"/>
      <sheetName val="Bill 6"/>
      <sheetName val="Bill - 7"/>
      <sheetName val="ECE SUM"/>
      <sheetName val="Sec 1"/>
      <sheetName val="Sec 2 "/>
      <sheetName val="Sec 3"/>
      <sheetName val="Sec 4"/>
      <sheetName val="Sec 5"/>
      <sheetName val="Sec 6"/>
      <sheetName val="NGC"/>
      <sheetName val=" Cut Area"/>
      <sheetName val="Fill Area"/>
      <sheetName val="E.W SUMM"/>
      <sheetName val="Sub Grade"/>
      <sheetName val="C &amp; G"/>
      <sheetName val="Sturcture Sum"/>
      <sheetName val="2-3 x1"/>
      <sheetName val="1-.6 x .6"/>
      <sheetName val="1-2 x 1"/>
      <sheetName val="1-1.5 x 1"/>
      <sheetName val="1-1 x 1"/>
      <sheetName val="8 - 3 x1"/>
      <sheetName val="1-1.5 x 1.5 "/>
      <sheetName val="1 - 3 x 1"/>
      <sheetName val="4 - 3 x 1.5"/>
      <sheetName val="4-3 x1  "/>
      <sheetName val="2 - 2 x 1"/>
      <sheetName val="610mm"/>
      <sheetName val="460mm, "/>
    </sheetNames>
    <sheetDataSet>
      <sheetData sheetId="0"/>
      <sheetData sheetId="1">
        <row r="1">
          <cell r="A1" t="str">
            <v>DALLAN TO KHARMAS KHEL ROAD</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00000"/>
      <sheetName val="1000000"/>
      <sheetName val="AAAAAAA"/>
      <sheetName val="Chutes (Kama)"/>
      <sheetName val="4 ft (40' roadway)1"/>
      <sheetName val="Chutes-2 b alltd"/>
      <sheetName val="kerb stone-2 b alltd"/>
      <sheetName val="Cement grouted soling"/>
      <sheetName val="Toe Wall"/>
      <sheetName val="6 ft (40' roadway)"/>
      <sheetName val="RELAYING OF SOLING"/>
      <sheetName val="RCC Road way "/>
      <sheetName val="RCC Drain Cum Foot"/>
      <sheetName val="kerb stone"/>
      <sheetName val="5 Mile Earth"/>
      <sheetName val="S-base+base analy (2)"/>
      <sheetName val="2 ft (40' roadway)"/>
      <sheetName val="4 ft (40' roadway)"/>
      <sheetName val="carpet skp 4.00%"/>
      <sheetName val="Removal 5Mile"/>
      <sheetName val="dis metling &amp; removal"/>
      <sheetName val="5 Mile"/>
      <sheetName val="kerb stone (2)"/>
      <sheetName val="CHITS"/>
      <sheetName val="Structure beakup-"/>
      <sheetName val="Frunt "/>
      <sheetName val="Face"/>
      <sheetName val="Foot Cum Drain-2 b alltd"/>
      <sheetName val="Toe Wall - to be alloted"/>
      <sheetName val="k.stone - drain (to be alloted)"/>
      <sheetName val="Road Way Drain to be alloted"/>
      <sheetName val="kerb stone (to be alloted)"/>
      <sheetName val="2 ft-40RW-wrk 2 b alltd"/>
      <sheetName val="Chutes to be alloted"/>
      <sheetName val="Retaining wall - to be alloted"/>
      <sheetName val="Pipe 18&quot;- to be alloted"/>
      <sheetName val="S-base+base analy"/>
      <sheetName val="Unsiutable-wrk 2 b alltd"/>
      <sheetName val="Comp Statment (AA + Rev T.S)"/>
      <sheetName val="Comp Statmnt(AA+Rev AA"/>
      <sheetName val="History-"/>
      <sheetName val="ABSTRACT-Total"/>
      <sheetName val="Total Qtys "/>
      <sheetName val="Explanatory -se sb direction"/>
      <sheetName val="G.Abstract ABSTRACT"/>
      <sheetName val="PC-I - corrected"/>
      <sheetName val="Comp Statmnt(AA+Rev TS+Rev Dtl)"/>
      <sheetName val="ABSTRACT-Balance Work"/>
      <sheetName val="Balance work Qtys"/>
      <sheetName val="ABSTRACT-Work alloted"/>
      <sheetName val="earth work-main"/>
      <sheetName val="Ramp SE sb instrc T.S Majr sb"/>
      <sheetName val="Table for Ramps"/>
      <sheetName val="Ramp for rev T.S -Major sb"/>
      <sheetName val="Ramp -copy"/>
      <sheetName val="qtys Work to be alloted"/>
      <sheetName val="G.Abstract"/>
      <sheetName val="Lead Char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00000"/>
      <sheetName val="1000000"/>
      <sheetName val="AAAAAAA"/>
      <sheetName val="Chutes (Kama)"/>
      <sheetName val="4 ft (40' roadway)1"/>
      <sheetName val="Chutes-2 b alltd"/>
      <sheetName val="kerb stone-2 b alltd"/>
      <sheetName val="Cement grouted soling"/>
      <sheetName val="Toe Wall"/>
      <sheetName val="6 ft (40' roadway)"/>
      <sheetName val="RELAYING OF SOLING"/>
      <sheetName val="RCC Road way "/>
      <sheetName val="RCC Drain Cum Foot"/>
      <sheetName val="kerb stone"/>
      <sheetName val="5 Mile Earth"/>
      <sheetName val="S-base+base analy (2)"/>
      <sheetName val="2 ft (40' roadway)"/>
      <sheetName val="4 ft (40' roadway)"/>
      <sheetName val="carpet skp 4.00%"/>
      <sheetName val="Removal 5Mile"/>
      <sheetName val="dis metling &amp; removal"/>
      <sheetName val="5 Mile"/>
      <sheetName val="kerb stone (2)"/>
      <sheetName val="CHITS"/>
      <sheetName val="Structure beakup-"/>
      <sheetName val="Frunt "/>
      <sheetName val="Face"/>
      <sheetName val="Foot Cum Drain-2 b alltd"/>
      <sheetName val="Toe Wall - to be alloted"/>
      <sheetName val="k.stone - drain (to be alloted)"/>
      <sheetName val="Road Way Drain to be alloted"/>
      <sheetName val="kerb stone (to be alloted)"/>
      <sheetName val="2 ft-40RW-wrk 2 b alltd"/>
      <sheetName val="Chutes to be alloted"/>
      <sheetName val="Retaining wall - to be alloted"/>
      <sheetName val="Pipe 18&quot;- to be alloted"/>
      <sheetName val="S-base+base analy"/>
      <sheetName val="Unsiutable-wrk 2 b alltd"/>
      <sheetName val="Comp Statment (AA + Rev T.S)"/>
      <sheetName val="Comp Statmnt(AA+Rev AA"/>
      <sheetName val="History-"/>
      <sheetName val="ABSTRACT-Total"/>
      <sheetName val="Total Qtys "/>
      <sheetName val="Explanatory -se sb direction"/>
      <sheetName val="G.Abstract ABSTRACT"/>
      <sheetName val="PC-I - corrected"/>
      <sheetName val="Comp Statmnt(AA+Rev TS+Rev Dtl)"/>
      <sheetName val="ABSTRACT-Balance Work"/>
      <sheetName val="Balance work Qtys"/>
      <sheetName val="ABSTRACT-Work alloted"/>
      <sheetName val="earth work-main"/>
      <sheetName val="Ramp SE sb instrc T.S Majr sb"/>
      <sheetName val="Table for Ramps"/>
      <sheetName val="Ramp for rev T.S -Major sb"/>
      <sheetName val="Ramp -copy"/>
      <sheetName val="qtys Work to be alloted"/>
      <sheetName val="G.Abstract"/>
      <sheetName val="Lead Char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
      <sheetName val="5 Mile"/>
      <sheetName val="ABSTRACT"/>
      <sheetName val="qtys"/>
      <sheetName val="Frunt "/>
      <sheetName val="Face"/>
      <sheetName val="Sheet2"/>
      <sheetName val="History-"/>
      <sheetName val="Lead Chart"/>
      <sheetName val="Analysis Steel"/>
      <sheetName val="S-base+base analy"/>
      <sheetName val="CHITS"/>
      <sheetName val="T.S.T Analysis"/>
      <sheetName val="4 ft (40' roadway)"/>
    </sheetNames>
    <sheetDataSet>
      <sheetData sheetId="0" refreshError="1"/>
      <sheetData sheetId="1" refreshError="1"/>
      <sheetData sheetId="2" refreshError="1"/>
      <sheetData sheetId="3"/>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
      <sheetName val="5 Mile"/>
      <sheetName val="ABSTRACT"/>
      <sheetName val="qtys"/>
      <sheetName val="Frunt "/>
      <sheetName val="Face"/>
      <sheetName val="Sheet2"/>
      <sheetName val="History-"/>
      <sheetName val="Lead Chart"/>
      <sheetName val="Analysis Steel"/>
      <sheetName val="S-base+base analy"/>
      <sheetName val="CHITS"/>
      <sheetName val="T.S.T Analysis"/>
      <sheetName val="4 ft (40' roadway)"/>
    </sheetNames>
    <sheetDataSet>
      <sheetData sheetId="0" refreshError="1"/>
      <sheetData sheetId="1" refreshError="1"/>
      <sheetData sheetId="2" refreshError="1"/>
      <sheetData sheetId="3"/>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st Estimate (Line VX) "/>
      <sheetName val="G.Non Schedule"/>
      <sheetName val="Sewerage (Non-Sch)"/>
      <sheetName val="Input Data"/>
      <sheetName val="Backup Sewerage (1)"/>
      <sheetName val="Backup Sewerage (ss)"/>
      <sheetName val="Back up (Dismentalling) "/>
      <sheetName val="Back up (Manhole) "/>
      <sheetName val="Manhol Backup Calc"/>
      <sheetName val="Backup data"/>
      <sheetName val="Left over Shuttering"/>
      <sheetName val="Sheet1 (2)"/>
      <sheetName val="Sheet1 (3)"/>
      <sheetName val="Cost_Estimate_(Line_VX)_"/>
      <sheetName val="G_Non_Schedule"/>
      <sheetName val="Sewerage_(Non-Sch)"/>
      <sheetName val="Input_Data"/>
      <sheetName val="Backup_Sewerage_(1)"/>
      <sheetName val="Backup_Sewerage_(ss)"/>
      <sheetName val="Back_up_(Dismentalling)_"/>
      <sheetName val="Back_up_(Manhole)_"/>
      <sheetName val="Manhol_Backup_Calc"/>
      <sheetName val="Backup_data"/>
      <sheetName val="Left_over_Shuttering"/>
    </sheetNames>
    <sheetDataSet>
      <sheetData sheetId="0"/>
      <sheetData sheetId="1"/>
      <sheetData sheetId="2"/>
      <sheetData sheetId="3"/>
      <sheetData sheetId="4"/>
      <sheetData sheetId="5"/>
      <sheetData sheetId="6"/>
      <sheetData sheetId="7"/>
      <sheetData sheetId="8">
        <row r="5">
          <cell r="C5">
            <v>225</v>
          </cell>
        </row>
      </sheetData>
      <sheetData sheetId="9" refreshError="1">
        <row r="5">
          <cell r="C5">
            <v>225</v>
          </cell>
          <cell r="D5">
            <v>13</v>
          </cell>
          <cell r="E5">
            <v>330</v>
          </cell>
          <cell r="F5">
            <v>2</v>
          </cell>
          <cell r="G5">
            <v>45</v>
          </cell>
          <cell r="H5">
            <v>4</v>
          </cell>
          <cell r="I5">
            <v>102</v>
          </cell>
          <cell r="J5">
            <v>1220</v>
          </cell>
          <cell r="K5">
            <v>1070</v>
          </cell>
          <cell r="L5">
            <v>980</v>
          </cell>
          <cell r="M5">
            <v>880</v>
          </cell>
          <cell r="N5">
            <v>0.875</v>
          </cell>
          <cell r="O5">
            <v>0.27</v>
          </cell>
          <cell r="P5">
            <v>2.88</v>
          </cell>
          <cell r="Q5">
            <v>0.88</v>
          </cell>
          <cell r="R5">
            <v>2.06</v>
          </cell>
          <cell r="S5">
            <v>0.19</v>
          </cell>
          <cell r="T5">
            <v>1.1000000000000001</v>
          </cell>
          <cell r="U5" t="str">
            <v>1/265</v>
          </cell>
        </row>
        <row r="6">
          <cell r="C6">
            <v>310</v>
          </cell>
          <cell r="D6">
            <v>16</v>
          </cell>
          <cell r="E6">
            <v>406</v>
          </cell>
          <cell r="F6">
            <v>2</v>
          </cell>
          <cell r="G6">
            <v>51</v>
          </cell>
          <cell r="H6">
            <v>4</v>
          </cell>
          <cell r="I6">
            <v>102</v>
          </cell>
          <cell r="J6">
            <v>1220</v>
          </cell>
          <cell r="K6">
            <v>1070</v>
          </cell>
          <cell r="L6">
            <v>1050</v>
          </cell>
          <cell r="M6">
            <v>950</v>
          </cell>
          <cell r="N6">
            <v>1</v>
          </cell>
          <cell r="O6">
            <v>0.3</v>
          </cell>
          <cell r="P6">
            <v>3.13</v>
          </cell>
          <cell r="Q6">
            <v>0.95</v>
          </cell>
          <cell r="R6">
            <v>2.4300000000000002</v>
          </cell>
          <cell r="S6">
            <v>0.23</v>
          </cell>
          <cell r="T6">
            <v>1.96</v>
          </cell>
          <cell r="U6" t="str">
            <v>1/385</v>
          </cell>
        </row>
        <row r="7">
          <cell r="C7">
            <v>380</v>
          </cell>
          <cell r="D7">
            <v>19.5</v>
          </cell>
          <cell r="E7">
            <v>495</v>
          </cell>
          <cell r="F7">
            <v>2.25</v>
          </cell>
          <cell r="G7">
            <v>57</v>
          </cell>
          <cell r="H7">
            <v>4.875</v>
          </cell>
          <cell r="I7">
            <v>124</v>
          </cell>
          <cell r="J7">
            <v>1220</v>
          </cell>
          <cell r="K7">
            <v>1070</v>
          </cell>
          <cell r="L7">
            <v>1140</v>
          </cell>
          <cell r="M7">
            <v>1040</v>
          </cell>
          <cell r="N7">
            <v>1.2190000000000001</v>
          </cell>
          <cell r="O7">
            <v>0.37</v>
          </cell>
          <cell r="P7">
            <v>3.42</v>
          </cell>
          <cell r="Q7">
            <v>1.04</v>
          </cell>
          <cell r="R7">
            <v>3.13</v>
          </cell>
          <cell r="S7">
            <v>0.28999999999999998</v>
          </cell>
          <cell r="T7">
            <v>3.06</v>
          </cell>
          <cell r="U7" t="str">
            <v>1/520</v>
          </cell>
        </row>
        <row r="8">
          <cell r="C8">
            <v>460</v>
          </cell>
          <cell r="D8">
            <v>23</v>
          </cell>
          <cell r="E8">
            <v>584</v>
          </cell>
          <cell r="F8">
            <v>2.5</v>
          </cell>
          <cell r="G8">
            <v>63</v>
          </cell>
          <cell r="H8">
            <v>5.75</v>
          </cell>
          <cell r="I8">
            <v>146</v>
          </cell>
          <cell r="J8">
            <v>1520</v>
          </cell>
          <cell r="K8">
            <v>1220</v>
          </cell>
          <cell r="L8">
            <v>1230</v>
          </cell>
          <cell r="M8">
            <v>1130</v>
          </cell>
          <cell r="N8">
            <v>1.4379999999999999</v>
          </cell>
          <cell r="O8">
            <v>0.44</v>
          </cell>
          <cell r="P8">
            <v>3.71</v>
          </cell>
          <cell r="Q8">
            <v>1.1299999999999999</v>
          </cell>
          <cell r="R8">
            <v>3.89</v>
          </cell>
          <cell r="S8">
            <v>0.36</v>
          </cell>
          <cell r="T8">
            <v>4.43</v>
          </cell>
          <cell r="U8" t="str">
            <v>1/660</v>
          </cell>
        </row>
        <row r="9">
          <cell r="C9">
            <v>530</v>
          </cell>
          <cell r="D9">
            <v>26.5</v>
          </cell>
          <cell r="E9">
            <v>673</v>
          </cell>
          <cell r="F9">
            <v>2.75</v>
          </cell>
          <cell r="G9">
            <v>70</v>
          </cell>
          <cell r="H9">
            <v>6.625</v>
          </cell>
          <cell r="I9">
            <v>168</v>
          </cell>
          <cell r="J9">
            <v>1520</v>
          </cell>
          <cell r="K9">
            <v>1220</v>
          </cell>
          <cell r="L9">
            <v>1320</v>
          </cell>
          <cell r="M9">
            <v>1220</v>
          </cell>
          <cell r="N9">
            <v>1.6559999999999999</v>
          </cell>
          <cell r="O9">
            <v>0.5</v>
          </cell>
          <cell r="P9">
            <v>4</v>
          </cell>
          <cell r="Q9">
            <v>1.22</v>
          </cell>
          <cell r="R9">
            <v>4.71</v>
          </cell>
          <cell r="S9">
            <v>0.44</v>
          </cell>
          <cell r="T9">
            <v>6</v>
          </cell>
          <cell r="U9" t="str">
            <v>1/820</v>
          </cell>
        </row>
        <row r="10">
          <cell r="C10">
            <v>610</v>
          </cell>
          <cell r="D10">
            <v>30</v>
          </cell>
          <cell r="E10">
            <v>762</v>
          </cell>
          <cell r="F10">
            <v>3</v>
          </cell>
          <cell r="G10">
            <v>76</v>
          </cell>
          <cell r="H10">
            <v>7.5</v>
          </cell>
          <cell r="I10">
            <v>191</v>
          </cell>
          <cell r="J10">
            <v>1520</v>
          </cell>
          <cell r="K10">
            <v>1220</v>
          </cell>
          <cell r="L10">
            <v>1410</v>
          </cell>
          <cell r="M10">
            <v>1310</v>
          </cell>
          <cell r="N10">
            <v>1.875</v>
          </cell>
          <cell r="O10">
            <v>0.56999999999999995</v>
          </cell>
          <cell r="P10">
            <v>4.29</v>
          </cell>
          <cell r="Q10">
            <v>1.31</v>
          </cell>
          <cell r="R10">
            <v>5.59</v>
          </cell>
          <cell r="S10">
            <v>0.52</v>
          </cell>
          <cell r="T10">
            <v>7.88</v>
          </cell>
          <cell r="U10" t="str">
            <v>1/970</v>
          </cell>
        </row>
        <row r="11">
          <cell r="C11">
            <v>690</v>
          </cell>
          <cell r="D11">
            <v>33.5</v>
          </cell>
          <cell r="E11">
            <v>851</v>
          </cell>
          <cell r="F11">
            <v>3.25</v>
          </cell>
          <cell r="G11">
            <v>83</v>
          </cell>
          <cell r="H11">
            <v>8.375</v>
          </cell>
          <cell r="I11">
            <v>213</v>
          </cell>
          <cell r="J11">
            <v>1520</v>
          </cell>
          <cell r="K11">
            <v>1220</v>
          </cell>
          <cell r="L11">
            <v>1500</v>
          </cell>
          <cell r="M11">
            <v>1400</v>
          </cell>
          <cell r="N11">
            <v>2.0939999999999999</v>
          </cell>
          <cell r="O11">
            <v>0.64</v>
          </cell>
          <cell r="P11">
            <v>4.58</v>
          </cell>
          <cell r="Q11">
            <v>1.4</v>
          </cell>
          <cell r="R11">
            <v>6.54</v>
          </cell>
          <cell r="S11">
            <v>0.61</v>
          </cell>
          <cell r="T11">
            <v>10.130000000000001</v>
          </cell>
          <cell r="U11" t="str">
            <v>1/1100</v>
          </cell>
        </row>
        <row r="12">
          <cell r="C12">
            <v>760</v>
          </cell>
          <cell r="D12">
            <v>37</v>
          </cell>
          <cell r="E12">
            <v>940</v>
          </cell>
          <cell r="F12">
            <v>3.5</v>
          </cell>
          <cell r="G12">
            <v>89</v>
          </cell>
          <cell r="H12">
            <v>9.25</v>
          </cell>
          <cell r="I12">
            <v>235</v>
          </cell>
          <cell r="J12">
            <v>1520</v>
          </cell>
          <cell r="K12">
            <v>1220</v>
          </cell>
          <cell r="L12">
            <v>1590</v>
          </cell>
          <cell r="M12">
            <v>1490</v>
          </cell>
          <cell r="N12">
            <v>2.3130000000000002</v>
          </cell>
          <cell r="O12">
            <v>0.71</v>
          </cell>
          <cell r="P12">
            <v>4.88</v>
          </cell>
          <cell r="Q12">
            <v>1.49</v>
          </cell>
          <cell r="R12">
            <v>7.54</v>
          </cell>
          <cell r="S12">
            <v>0.7</v>
          </cell>
          <cell r="T12">
            <v>12.33</v>
          </cell>
          <cell r="U12" t="str">
            <v>1/1300</v>
          </cell>
        </row>
        <row r="13">
          <cell r="C13">
            <v>840</v>
          </cell>
          <cell r="D13">
            <v>40.5</v>
          </cell>
          <cell r="E13">
            <v>1029</v>
          </cell>
          <cell r="F13">
            <v>3.75</v>
          </cell>
          <cell r="G13">
            <v>95</v>
          </cell>
          <cell r="H13">
            <v>10.125</v>
          </cell>
          <cell r="I13">
            <v>257</v>
          </cell>
          <cell r="J13">
            <v>1860</v>
          </cell>
          <cell r="K13">
            <v>1370</v>
          </cell>
          <cell r="L13">
            <v>1680</v>
          </cell>
          <cell r="M13">
            <v>1580</v>
          </cell>
          <cell r="N13">
            <v>2.5310000000000001</v>
          </cell>
          <cell r="O13">
            <v>0.77</v>
          </cell>
          <cell r="P13">
            <v>5.17</v>
          </cell>
          <cell r="Q13">
            <v>1.58</v>
          </cell>
          <cell r="R13">
            <v>8.61</v>
          </cell>
          <cell r="S13">
            <v>0.8</v>
          </cell>
          <cell r="T13">
            <v>14.81</v>
          </cell>
          <cell r="U13" t="str">
            <v>1/1500</v>
          </cell>
        </row>
        <row r="14">
          <cell r="C14">
            <v>910</v>
          </cell>
          <cell r="D14">
            <v>44</v>
          </cell>
          <cell r="E14">
            <v>1118</v>
          </cell>
          <cell r="F14">
            <v>4</v>
          </cell>
          <cell r="G14">
            <v>101</v>
          </cell>
          <cell r="H14">
            <v>11</v>
          </cell>
          <cell r="I14">
            <v>279</v>
          </cell>
          <cell r="J14">
            <v>1860</v>
          </cell>
          <cell r="K14">
            <v>1370</v>
          </cell>
          <cell r="L14">
            <v>1760</v>
          </cell>
          <cell r="M14">
            <v>1660</v>
          </cell>
          <cell r="N14">
            <v>2.75</v>
          </cell>
          <cell r="O14">
            <v>0.84</v>
          </cell>
          <cell r="P14">
            <v>5.46</v>
          </cell>
          <cell r="Q14">
            <v>1.66</v>
          </cell>
          <cell r="R14">
            <v>9.7200000000000006</v>
          </cell>
          <cell r="S14">
            <v>0.9</v>
          </cell>
          <cell r="T14">
            <v>17.809999999999999</v>
          </cell>
          <cell r="U14" t="str">
            <v>1/1650</v>
          </cell>
        </row>
        <row r="15">
          <cell r="C15">
            <v>1070</v>
          </cell>
          <cell r="D15">
            <v>51</v>
          </cell>
          <cell r="E15">
            <v>1295</v>
          </cell>
          <cell r="F15">
            <v>4.5</v>
          </cell>
          <cell r="G15">
            <v>114</v>
          </cell>
          <cell r="H15">
            <v>12.75</v>
          </cell>
          <cell r="I15">
            <v>324</v>
          </cell>
          <cell r="J15">
            <v>1860</v>
          </cell>
          <cell r="K15">
            <v>1370</v>
          </cell>
          <cell r="L15">
            <v>1940</v>
          </cell>
          <cell r="M15">
            <v>1840</v>
          </cell>
          <cell r="N15">
            <v>3.1880000000000002</v>
          </cell>
          <cell r="O15">
            <v>0.97</v>
          </cell>
          <cell r="P15">
            <v>6.04</v>
          </cell>
          <cell r="Q15">
            <v>1.84</v>
          </cell>
          <cell r="R15">
            <v>12.16</v>
          </cell>
          <cell r="S15">
            <v>1.1299999999999999</v>
          </cell>
          <cell r="T15">
            <v>24.1</v>
          </cell>
          <cell r="U15" t="str">
            <v>1/2050</v>
          </cell>
        </row>
        <row r="16">
          <cell r="C16">
            <v>1220</v>
          </cell>
          <cell r="D16">
            <v>58</v>
          </cell>
          <cell r="E16">
            <v>1473</v>
          </cell>
          <cell r="F16">
            <v>5</v>
          </cell>
          <cell r="G16">
            <v>127</v>
          </cell>
          <cell r="H16">
            <v>14.5</v>
          </cell>
          <cell r="I16">
            <v>368</v>
          </cell>
          <cell r="J16">
            <v>2320</v>
          </cell>
          <cell r="K16">
            <v>1520</v>
          </cell>
          <cell r="L16">
            <v>2120</v>
          </cell>
          <cell r="M16">
            <v>2020</v>
          </cell>
          <cell r="N16">
            <v>3.625</v>
          </cell>
          <cell r="O16">
            <v>1.1000000000000001</v>
          </cell>
          <cell r="P16">
            <v>6.63</v>
          </cell>
          <cell r="Q16">
            <v>2.02</v>
          </cell>
          <cell r="R16">
            <v>14.84</v>
          </cell>
          <cell r="S16">
            <v>1.38</v>
          </cell>
          <cell r="T16">
            <v>31.48</v>
          </cell>
          <cell r="U16" t="str">
            <v>1/2450</v>
          </cell>
        </row>
        <row r="17">
          <cell r="C17">
            <v>1370</v>
          </cell>
          <cell r="D17">
            <v>65</v>
          </cell>
          <cell r="E17">
            <v>1651</v>
          </cell>
          <cell r="F17">
            <v>5.5</v>
          </cell>
          <cell r="G17">
            <v>140</v>
          </cell>
          <cell r="H17">
            <v>16.25</v>
          </cell>
          <cell r="I17">
            <v>413</v>
          </cell>
          <cell r="J17">
            <v>2320</v>
          </cell>
          <cell r="K17">
            <v>1520</v>
          </cell>
          <cell r="L17">
            <v>2300</v>
          </cell>
          <cell r="M17">
            <v>2200</v>
          </cell>
          <cell r="N17">
            <v>4.0629999999999997</v>
          </cell>
          <cell r="O17">
            <v>1.24</v>
          </cell>
          <cell r="P17">
            <v>7.21</v>
          </cell>
          <cell r="Q17">
            <v>2.2000000000000002</v>
          </cell>
          <cell r="R17">
            <v>17.760000000000002</v>
          </cell>
          <cell r="S17">
            <v>1.65</v>
          </cell>
          <cell r="T17">
            <v>39.96</v>
          </cell>
          <cell r="U17" t="str">
            <v>1/2850</v>
          </cell>
        </row>
        <row r="18">
          <cell r="C18">
            <v>1520</v>
          </cell>
          <cell r="D18">
            <v>72</v>
          </cell>
          <cell r="E18">
            <v>1829</v>
          </cell>
          <cell r="F18">
            <v>6</v>
          </cell>
          <cell r="G18">
            <v>152</v>
          </cell>
          <cell r="H18">
            <v>18</v>
          </cell>
          <cell r="I18">
            <v>457</v>
          </cell>
          <cell r="J18">
            <v>2790</v>
          </cell>
          <cell r="K18">
            <v>1660</v>
          </cell>
          <cell r="L18">
            <v>2470</v>
          </cell>
          <cell r="M18">
            <v>2370</v>
          </cell>
          <cell r="N18">
            <v>4.5</v>
          </cell>
          <cell r="O18">
            <v>1.37</v>
          </cell>
          <cell r="P18">
            <v>7.79</v>
          </cell>
          <cell r="Q18">
            <v>2.37</v>
          </cell>
          <cell r="R18">
            <v>20.93</v>
          </cell>
          <cell r="S18">
            <v>1.94</v>
          </cell>
          <cell r="T18">
            <v>49.18</v>
          </cell>
          <cell r="U18" t="str">
            <v>1/3300</v>
          </cell>
        </row>
        <row r="19">
          <cell r="C19">
            <v>1680</v>
          </cell>
          <cell r="D19">
            <v>79</v>
          </cell>
          <cell r="E19">
            <v>2007</v>
          </cell>
          <cell r="F19">
            <v>6.5</v>
          </cell>
          <cell r="G19">
            <v>165</v>
          </cell>
          <cell r="H19">
            <v>19.75</v>
          </cell>
          <cell r="I19">
            <v>502</v>
          </cell>
          <cell r="J19">
            <v>2790</v>
          </cell>
          <cell r="K19">
            <v>1660</v>
          </cell>
          <cell r="L19">
            <v>2650</v>
          </cell>
          <cell r="M19">
            <v>2550</v>
          </cell>
          <cell r="N19">
            <v>5.375</v>
          </cell>
          <cell r="O19">
            <v>1.64</v>
          </cell>
          <cell r="P19">
            <v>8.3800000000000008</v>
          </cell>
          <cell r="Q19">
            <v>2.5499999999999998</v>
          </cell>
          <cell r="R19">
            <v>27.95</v>
          </cell>
          <cell r="S19">
            <v>2.6</v>
          </cell>
          <cell r="T19">
            <v>61.56</v>
          </cell>
          <cell r="U19" t="str">
            <v>1/3500</v>
          </cell>
        </row>
        <row r="20">
          <cell r="C20">
            <v>1830</v>
          </cell>
          <cell r="D20">
            <v>86</v>
          </cell>
          <cell r="E20">
            <v>2184</v>
          </cell>
          <cell r="F20">
            <v>7</v>
          </cell>
          <cell r="G20">
            <v>178</v>
          </cell>
          <cell r="H20">
            <v>21.5</v>
          </cell>
          <cell r="I20">
            <v>546</v>
          </cell>
          <cell r="J20">
            <v>2790</v>
          </cell>
          <cell r="K20">
            <v>1660</v>
          </cell>
          <cell r="L20">
            <v>2830</v>
          </cell>
          <cell r="M20">
            <v>2730</v>
          </cell>
          <cell r="N20">
            <v>5.5479000000000003</v>
          </cell>
          <cell r="O20">
            <v>1.69</v>
          </cell>
          <cell r="P20">
            <v>8.9600000000000009</v>
          </cell>
          <cell r="Q20">
            <v>2.73</v>
          </cell>
          <cell r="R20">
            <v>28.88</v>
          </cell>
          <cell r="S20">
            <v>2.68</v>
          </cell>
          <cell r="T20">
            <v>77.650000000000006</v>
          </cell>
          <cell r="U20" t="str">
            <v>1/3500</v>
          </cell>
        </row>
      </sheetData>
      <sheetData sheetId="10"/>
      <sheetData sheetId="11">
        <row r="6">
          <cell r="E6" t="str">
            <v>Jinnah</v>
          </cell>
        </row>
      </sheetData>
      <sheetData sheetId="12"/>
      <sheetData sheetId="13"/>
      <sheetData sheetId="14"/>
      <sheetData sheetId="15"/>
      <sheetData sheetId="16"/>
      <sheetData sheetId="17"/>
      <sheetData sheetId="18"/>
      <sheetData sheetId="19"/>
      <sheetData sheetId="20"/>
      <sheetData sheetId="21"/>
      <sheetData sheetId="22"/>
      <sheetData sheetId="23"/>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BOQ-01"/>
      <sheetName val="BOQ-02"/>
      <sheetName val="BOQ-03"/>
      <sheetName val="Backup (Transmission main)"/>
    </sheetNames>
    <sheetDataSet>
      <sheetData sheetId="0"/>
      <sheetData sheetId="1"/>
      <sheetData sheetId="2"/>
      <sheetData sheetId="3"/>
      <sheetData sheetId="4">
        <row r="231">
          <cell r="K231">
            <v>100</v>
          </cell>
          <cell r="L231">
            <v>1.97</v>
          </cell>
          <cell r="M231">
            <v>1.97</v>
          </cell>
          <cell r="N231">
            <v>1.97</v>
          </cell>
          <cell r="O231">
            <v>0.49</v>
          </cell>
          <cell r="P231">
            <v>1.97</v>
          </cell>
          <cell r="Q231">
            <v>0.33</v>
          </cell>
          <cell r="R231">
            <v>1</v>
          </cell>
        </row>
        <row r="232">
          <cell r="K232">
            <v>150</v>
          </cell>
          <cell r="L232">
            <v>2.95</v>
          </cell>
          <cell r="M232">
            <v>2.2999999999999998</v>
          </cell>
          <cell r="N232">
            <v>1.97</v>
          </cell>
          <cell r="O232">
            <v>0.49</v>
          </cell>
          <cell r="P232">
            <v>1.64</v>
          </cell>
          <cell r="Q232">
            <v>0.33</v>
          </cell>
          <cell r="R232">
            <v>1</v>
          </cell>
        </row>
        <row r="233">
          <cell r="K233">
            <v>200</v>
          </cell>
          <cell r="L233">
            <v>3.61</v>
          </cell>
          <cell r="M233">
            <v>2.95</v>
          </cell>
          <cell r="N233">
            <v>2.62</v>
          </cell>
          <cell r="O233">
            <v>0.49</v>
          </cell>
          <cell r="P233">
            <v>0.98</v>
          </cell>
          <cell r="Q233">
            <v>0.98</v>
          </cell>
          <cell r="R233">
            <v>4</v>
          </cell>
        </row>
        <row r="234">
          <cell r="K234">
            <v>250</v>
          </cell>
          <cell r="L234">
            <v>3.61</v>
          </cell>
          <cell r="M234">
            <v>2.95</v>
          </cell>
          <cell r="N234">
            <v>2.62</v>
          </cell>
          <cell r="O234">
            <v>0.49</v>
          </cell>
          <cell r="P234">
            <v>0.98</v>
          </cell>
          <cell r="Q234">
            <v>0.98</v>
          </cell>
          <cell r="R234">
            <v>3</v>
          </cell>
        </row>
        <row r="235">
          <cell r="K235">
            <v>300</v>
          </cell>
          <cell r="L235">
            <v>5.25</v>
          </cell>
          <cell r="M235">
            <v>3.94</v>
          </cell>
          <cell r="N235">
            <v>2.46</v>
          </cell>
          <cell r="O235">
            <v>0.49</v>
          </cell>
          <cell r="P235">
            <v>3.28</v>
          </cell>
          <cell r="Q235">
            <v>2.2999999999999998</v>
          </cell>
          <cell r="R235">
            <v>1</v>
          </cell>
        </row>
        <row r="237">
          <cell r="K237">
            <v>400</v>
          </cell>
          <cell r="L237">
            <v>7.22</v>
          </cell>
          <cell r="M237">
            <v>4.59</v>
          </cell>
          <cell r="N237">
            <v>3.94</v>
          </cell>
          <cell r="O237">
            <v>0.49</v>
          </cell>
          <cell r="P237">
            <v>2.2999999999999998</v>
          </cell>
          <cell r="Q237">
            <v>3.94</v>
          </cell>
          <cell r="R237">
            <v>5</v>
          </cell>
        </row>
        <row r="238">
          <cell r="K238">
            <v>450</v>
          </cell>
          <cell r="L238">
            <v>7.22</v>
          </cell>
          <cell r="M238">
            <v>4.59</v>
          </cell>
          <cell r="N238">
            <v>3.94</v>
          </cell>
          <cell r="O238">
            <v>0.49</v>
          </cell>
          <cell r="P238">
            <v>2.2999999999999998</v>
          </cell>
          <cell r="Q238">
            <v>3.94</v>
          </cell>
          <cell r="R238">
            <v>1</v>
          </cell>
        </row>
        <row r="239">
          <cell r="K239">
            <v>500</v>
          </cell>
          <cell r="L239">
            <v>7.87</v>
          </cell>
          <cell r="M239">
            <v>6.56</v>
          </cell>
          <cell r="N239">
            <v>6.89</v>
          </cell>
          <cell r="O239">
            <v>0.49</v>
          </cell>
          <cell r="P239">
            <v>6.56</v>
          </cell>
          <cell r="Q239">
            <v>4.59</v>
          </cell>
          <cell r="R239">
            <v>12</v>
          </cell>
        </row>
        <row r="289">
          <cell r="K289">
            <v>100</v>
          </cell>
          <cell r="L289">
            <v>2.2999999999999998</v>
          </cell>
          <cell r="M289">
            <v>1.97</v>
          </cell>
          <cell r="N289">
            <v>1.97</v>
          </cell>
          <cell r="O289">
            <v>0.49</v>
          </cell>
          <cell r="P289">
            <v>1.64</v>
          </cell>
          <cell r="Q289">
            <v>0.33</v>
          </cell>
          <cell r="R289">
            <v>8</v>
          </cell>
        </row>
        <row r="290">
          <cell r="K290">
            <v>150</v>
          </cell>
          <cell r="L290">
            <v>2.95</v>
          </cell>
          <cell r="M290">
            <v>2.95</v>
          </cell>
          <cell r="N290">
            <v>1.97</v>
          </cell>
          <cell r="O290">
            <v>0.49</v>
          </cell>
          <cell r="P290">
            <v>1.31</v>
          </cell>
          <cell r="Q290">
            <v>0.98</v>
          </cell>
          <cell r="R290">
            <v>7</v>
          </cell>
        </row>
        <row r="291">
          <cell r="K291">
            <v>200</v>
          </cell>
          <cell r="L291">
            <v>3.61</v>
          </cell>
          <cell r="M291">
            <v>3.61</v>
          </cell>
          <cell r="N291">
            <v>2.95</v>
          </cell>
          <cell r="O291">
            <v>0.49</v>
          </cell>
          <cell r="P291">
            <v>2.95</v>
          </cell>
          <cell r="Q291">
            <v>1.64</v>
          </cell>
          <cell r="R291">
            <v>10</v>
          </cell>
        </row>
        <row r="292">
          <cell r="K292">
            <v>250</v>
          </cell>
          <cell r="L292">
            <v>4.43</v>
          </cell>
          <cell r="M292">
            <v>4.2699999999999996</v>
          </cell>
          <cell r="N292">
            <v>2.95</v>
          </cell>
          <cell r="O292">
            <v>0.49</v>
          </cell>
          <cell r="P292">
            <v>3.12</v>
          </cell>
          <cell r="Q292">
            <v>2.13</v>
          </cell>
          <cell r="R292">
            <v>51</v>
          </cell>
        </row>
        <row r="293">
          <cell r="K293">
            <v>300</v>
          </cell>
          <cell r="L293">
            <v>5.25</v>
          </cell>
          <cell r="M293">
            <v>4.92</v>
          </cell>
          <cell r="N293">
            <v>2.95</v>
          </cell>
          <cell r="O293">
            <v>0.49</v>
          </cell>
          <cell r="P293">
            <v>3.28</v>
          </cell>
          <cell r="Q293">
            <v>2.62</v>
          </cell>
          <cell r="R293">
            <v>0</v>
          </cell>
        </row>
        <row r="294">
          <cell r="K294">
            <v>400</v>
          </cell>
          <cell r="L294">
            <v>7.22</v>
          </cell>
          <cell r="M294">
            <v>4.92</v>
          </cell>
          <cell r="N294">
            <v>6.56</v>
          </cell>
          <cell r="O294">
            <v>0.49</v>
          </cell>
          <cell r="P294">
            <v>4.2699999999999996</v>
          </cell>
          <cell r="Q294">
            <v>6.56</v>
          </cell>
          <cell r="R294">
            <v>3</v>
          </cell>
        </row>
        <row r="295">
          <cell r="K295">
            <v>450</v>
          </cell>
          <cell r="L295">
            <v>7.55</v>
          </cell>
          <cell r="M295">
            <v>5.91</v>
          </cell>
          <cell r="N295">
            <v>7.22</v>
          </cell>
          <cell r="O295">
            <v>0.49</v>
          </cell>
          <cell r="P295">
            <v>5.42</v>
          </cell>
          <cell r="Q295">
            <v>6.89</v>
          </cell>
          <cell r="R295">
            <v>4</v>
          </cell>
        </row>
        <row r="296">
          <cell r="K296">
            <v>500</v>
          </cell>
          <cell r="L296">
            <v>7.87</v>
          </cell>
          <cell r="M296">
            <v>6.89</v>
          </cell>
          <cell r="N296">
            <v>7.87</v>
          </cell>
          <cell r="O296">
            <v>0.49</v>
          </cell>
          <cell r="P296">
            <v>6.56</v>
          </cell>
          <cell r="Q296">
            <v>7.22</v>
          </cell>
          <cell r="R296">
            <v>12</v>
          </cell>
        </row>
      </sheetData>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BOQ-01"/>
      <sheetName val="BOQ-02"/>
      <sheetName val="BOQ-03"/>
      <sheetName val="Backup (Transmission main)"/>
    </sheetNames>
    <sheetDataSet>
      <sheetData sheetId="0"/>
      <sheetData sheetId="1"/>
      <sheetData sheetId="2"/>
      <sheetData sheetId="3"/>
      <sheetData sheetId="4">
        <row r="231">
          <cell r="K231">
            <v>100</v>
          </cell>
          <cell r="L231">
            <v>1.97</v>
          </cell>
          <cell r="M231">
            <v>1.97</v>
          </cell>
          <cell r="N231">
            <v>1.97</v>
          </cell>
          <cell r="O231">
            <v>0.49</v>
          </cell>
          <cell r="P231">
            <v>1.97</v>
          </cell>
          <cell r="Q231">
            <v>0.33</v>
          </cell>
          <cell r="R231">
            <v>1</v>
          </cell>
        </row>
        <row r="232">
          <cell r="K232">
            <v>150</v>
          </cell>
          <cell r="L232">
            <v>2.95</v>
          </cell>
          <cell r="M232">
            <v>2.2999999999999998</v>
          </cell>
          <cell r="N232">
            <v>1.97</v>
          </cell>
          <cell r="O232">
            <v>0.49</v>
          </cell>
          <cell r="P232">
            <v>1.64</v>
          </cell>
          <cell r="Q232">
            <v>0.33</v>
          </cell>
          <cell r="R232">
            <v>1</v>
          </cell>
        </row>
        <row r="233">
          <cell r="K233">
            <v>200</v>
          </cell>
          <cell r="L233">
            <v>3.61</v>
          </cell>
          <cell r="M233">
            <v>2.95</v>
          </cell>
          <cell r="N233">
            <v>2.62</v>
          </cell>
          <cell r="O233">
            <v>0.49</v>
          </cell>
          <cell r="P233">
            <v>0.98</v>
          </cell>
          <cell r="Q233">
            <v>0.98</v>
          </cell>
          <cell r="R233">
            <v>4</v>
          </cell>
        </row>
        <row r="234">
          <cell r="K234">
            <v>250</v>
          </cell>
          <cell r="L234">
            <v>3.61</v>
          </cell>
          <cell r="M234">
            <v>2.95</v>
          </cell>
          <cell r="N234">
            <v>2.62</v>
          </cell>
          <cell r="O234">
            <v>0.49</v>
          </cell>
          <cell r="P234">
            <v>0.98</v>
          </cell>
          <cell r="Q234">
            <v>0.98</v>
          </cell>
          <cell r="R234">
            <v>3</v>
          </cell>
        </row>
        <row r="235">
          <cell r="K235">
            <v>300</v>
          </cell>
          <cell r="L235">
            <v>5.25</v>
          </cell>
          <cell r="M235">
            <v>3.94</v>
          </cell>
          <cell r="N235">
            <v>2.46</v>
          </cell>
          <cell r="O235">
            <v>0.49</v>
          </cell>
          <cell r="P235">
            <v>3.28</v>
          </cell>
          <cell r="Q235">
            <v>2.2999999999999998</v>
          </cell>
          <cell r="R235">
            <v>1</v>
          </cell>
        </row>
        <row r="237">
          <cell r="K237">
            <v>400</v>
          </cell>
          <cell r="L237">
            <v>7.22</v>
          </cell>
          <cell r="M237">
            <v>4.59</v>
          </cell>
          <cell r="N237">
            <v>3.94</v>
          </cell>
          <cell r="O237">
            <v>0.49</v>
          </cell>
          <cell r="P237">
            <v>2.2999999999999998</v>
          </cell>
          <cell r="Q237">
            <v>3.94</v>
          </cell>
          <cell r="R237">
            <v>5</v>
          </cell>
        </row>
        <row r="238">
          <cell r="K238">
            <v>450</v>
          </cell>
          <cell r="L238">
            <v>7.22</v>
          </cell>
          <cell r="M238">
            <v>4.59</v>
          </cell>
          <cell r="N238">
            <v>3.94</v>
          </cell>
          <cell r="O238">
            <v>0.49</v>
          </cell>
          <cell r="P238">
            <v>2.2999999999999998</v>
          </cell>
          <cell r="Q238">
            <v>3.94</v>
          </cell>
          <cell r="R238">
            <v>1</v>
          </cell>
        </row>
        <row r="239">
          <cell r="K239">
            <v>500</v>
          </cell>
          <cell r="L239">
            <v>7.87</v>
          </cell>
          <cell r="M239">
            <v>6.56</v>
          </cell>
          <cell r="N239">
            <v>6.89</v>
          </cell>
          <cell r="O239">
            <v>0.49</v>
          </cell>
          <cell r="P239">
            <v>6.56</v>
          </cell>
          <cell r="Q239">
            <v>4.59</v>
          </cell>
          <cell r="R239">
            <v>12</v>
          </cell>
        </row>
        <row r="289">
          <cell r="K289">
            <v>100</v>
          </cell>
          <cell r="L289">
            <v>2.2999999999999998</v>
          </cell>
          <cell r="M289">
            <v>1.97</v>
          </cell>
          <cell r="N289">
            <v>1.97</v>
          </cell>
          <cell r="O289">
            <v>0.49</v>
          </cell>
          <cell r="P289">
            <v>1.64</v>
          </cell>
          <cell r="Q289">
            <v>0.33</v>
          </cell>
          <cell r="R289">
            <v>8</v>
          </cell>
        </row>
        <row r="290">
          <cell r="K290">
            <v>150</v>
          </cell>
          <cell r="L290">
            <v>2.95</v>
          </cell>
          <cell r="M290">
            <v>2.95</v>
          </cell>
          <cell r="N290">
            <v>1.97</v>
          </cell>
          <cell r="O290">
            <v>0.49</v>
          </cell>
          <cell r="P290">
            <v>1.31</v>
          </cell>
          <cell r="Q290">
            <v>0.98</v>
          </cell>
          <cell r="R290">
            <v>7</v>
          </cell>
        </row>
        <row r="291">
          <cell r="K291">
            <v>200</v>
          </cell>
          <cell r="L291">
            <v>3.61</v>
          </cell>
          <cell r="M291">
            <v>3.61</v>
          </cell>
          <cell r="N291">
            <v>2.95</v>
          </cell>
          <cell r="O291">
            <v>0.49</v>
          </cell>
          <cell r="P291">
            <v>2.95</v>
          </cell>
          <cell r="Q291">
            <v>1.64</v>
          </cell>
          <cell r="R291">
            <v>10</v>
          </cell>
        </row>
        <row r="292">
          <cell r="K292">
            <v>250</v>
          </cell>
          <cell r="L292">
            <v>4.43</v>
          </cell>
          <cell r="M292">
            <v>4.2699999999999996</v>
          </cell>
          <cell r="N292">
            <v>2.95</v>
          </cell>
          <cell r="O292">
            <v>0.49</v>
          </cell>
          <cell r="P292">
            <v>3.12</v>
          </cell>
          <cell r="Q292">
            <v>2.13</v>
          </cell>
          <cell r="R292">
            <v>51</v>
          </cell>
        </row>
        <row r="293">
          <cell r="K293">
            <v>300</v>
          </cell>
          <cell r="L293">
            <v>5.25</v>
          </cell>
          <cell r="M293">
            <v>4.92</v>
          </cell>
          <cell r="N293">
            <v>2.95</v>
          </cell>
          <cell r="O293">
            <v>0.49</v>
          </cell>
          <cell r="P293">
            <v>3.28</v>
          </cell>
          <cell r="Q293">
            <v>2.62</v>
          </cell>
          <cell r="R293">
            <v>0</v>
          </cell>
        </row>
        <row r="294">
          <cell r="K294">
            <v>400</v>
          </cell>
          <cell r="L294">
            <v>7.22</v>
          </cell>
          <cell r="M294">
            <v>4.92</v>
          </cell>
          <cell r="N294">
            <v>6.56</v>
          </cell>
          <cell r="O294">
            <v>0.49</v>
          </cell>
          <cell r="P294">
            <v>4.2699999999999996</v>
          </cell>
          <cell r="Q294">
            <v>6.56</v>
          </cell>
          <cell r="R294">
            <v>3</v>
          </cell>
        </row>
        <row r="295">
          <cell r="K295">
            <v>450</v>
          </cell>
          <cell r="L295">
            <v>7.55</v>
          </cell>
          <cell r="M295">
            <v>5.91</v>
          </cell>
          <cell r="N295">
            <v>7.22</v>
          </cell>
          <cell r="O295">
            <v>0.49</v>
          </cell>
          <cell r="P295">
            <v>5.42</v>
          </cell>
          <cell r="Q295">
            <v>6.89</v>
          </cell>
          <cell r="R295">
            <v>4</v>
          </cell>
        </row>
        <row r="296">
          <cell r="K296">
            <v>500</v>
          </cell>
          <cell r="L296">
            <v>7.87</v>
          </cell>
          <cell r="M296">
            <v>6.89</v>
          </cell>
          <cell r="N296">
            <v>7.87</v>
          </cell>
          <cell r="O296">
            <v>0.49</v>
          </cell>
          <cell r="P296">
            <v>6.56</v>
          </cell>
          <cell r="Q296">
            <v>7.22</v>
          </cell>
          <cell r="R296">
            <v>12</v>
          </cell>
        </row>
      </sheetData>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
      <sheetName val="BoS"/>
      <sheetName val="Sch1.1.1"/>
      <sheetName val="Sch1.1.2"/>
      <sheetName val="Sch1.2.1"/>
      <sheetName val="Sch1.2.2"/>
      <sheetName val="Sch4.1.1"/>
      <sheetName val="Sch4.1.2"/>
      <sheetName val="Sch4.2.1"/>
      <sheetName val="Sch4.2.2"/>
      <sheetName val="Sch5.1"/>
      <sheetName val="Sch5.2"/>
      <sheetName val="Sch5.3"/>
    </sheetNames>
    <sheetDataSet>
      <sheetData sheetId="0" refreshError="1"/>
      <sheetData sheetId="1">
        <row r="1">
          <cell r="B1">
            <v>1</v>
          </cell>
          <cell r="C1">
            <v>2</v>
          </cell>
          <cell r="D1">
            <v>3</v>
          </cell>
          <cell r="E1">
            <v>4</v>
          </cell>
          <cell r="F1">
            <v>0</v>
          </cell>
          <cell r="G1">
            <v>1</v>
          </cell>
          <cell r="H1">
            <v>2</v>
          </cell>
          <cell r="I1">
            <v>3</v>
          </cell>
          <cell r="J1">
            <v>4</v>
          </cell>
          <cell r="K1">
            <v>5</v>
          </cell>
          <cell r="L1">
            <v>6</v>
          </cell>
          <cell r="M1">
            <v>0</v>
          </cell>
          <cell r="N1">
            <v>7</v>
          </cell>
          <cell r="O1">
            <v>8</v>
          </cell>
          <cell r="P1">
            <v>0</v>
          </cell>
          <cell r="Q1">
            <v>0</v>
          </cell>
          <cell r="R1">
            <v>0</v>
          </cell>
          <cell r="S1">
            <v>0</v>
          </cell>
          <cell r="T1">
            <v>0</v>
          </cell>
          <cell r="U1">
            <v>0</v>
          </cell>
          <cell r="V1">
            <v>0</v>
          </cell>
          <cell r="W1">
            <v>0</v>
          </cell>
          <cell r="X1">
            <v>0</v>
          </cell>
          <cell r="Y1">
            <v>0</v>
          </cell>
          <cell r="Z1">
            <v>0</v>
          </cell>
          <cell r="AA1">
            <v>0</v>
          </cell>
          <cell r="AB1">
            <v>0</v>
          </cell>
        </row>
        <row r="2">
          <cell r="B2" t="str">
            <v>Bill of Specifications (BoS) - Detailed Description of Items in Schedules 1 and 4. This shall be read in conjunction with technical specifications.</v>
          </cell>
          <cell r="C2">
            <v>0</v>
          </cell>
          <cell r="D2">
            <v>0</v>
          </cell>
          <cell r="E2">
            <v>0</v>
          </cell>
          <cell r="F2">
            <v>0</v>
          </cell>
          <cell r="G2" t="str">
            <v>INTERNAL</v>
          </cell>
          <cell r="H2" t="str">
            <v>Selbstkosten?</v>
          </cell>
          <cell r="I2">
            <v>0</v>
          </cell>
          <cell r="J2">
            <v>0</v>
          </cell>
          <cell r="K2">
            <v>0</v>
          </cell>
          <cell r="L2">
            <v>0</v>
          </cell>
          <cell r="M2">
            <v>0</v>
          </cell>
          <cell r="N2">
            <v>0</v>
          </cell>
          <cell r="O2">
            <v>0</v>
          </cell>
          <cell r="P2">
            <v>0</v>
          </cell>
          <cell r="Q2">
            <v>0</v>
          </cell>
          <cell r="R2">
            <v>0</v>
          </cell>
          <cell r="S2">
            <v>0</v>
          </cell>
          <cell r="T2">
            <v>0</v>
          </cell>
          <cell r="U2">
            <v>0</v>
          </cell>
          <cell r="V2">
            <v>0</v>
          </cell>
          <cell r="W2">
            <v>0</v>
          </cell>
          <cell r="X2">
            <v>0</v>
          </cell>
          <cell r="Y2">
            <v>0</v>
          </cell>
          <cell r="Z2">
            <v>0</v>
          </cell>
          <cell r="AA2">
            <v>0</v>
          </cell>
          <cell r="AB2">
            <v>0</v>
          </cell>
        </row>
        <row r="3">
          <cell r="B3" t="str">
            <v>Contract No. 1</v>
          </cell>
          <cell r="C3">
            <v>0</v>
          </cell>
          <cell r="D3">
            <v>0</v>
          </cell>
          <cell r="E3">
            <v>0</v>
          </cell>
          <cell r="F3">
            <v>0</v>
          </cell>
          <cell r="G3">
            <v>0</v>
          </cell>
          <cell r="H3" t="str">
            <v>wenn N, dann verkaufspreis, wenn J dann Einkaufspreis</v>
          </cell>
          <cell r="I3">
            <v>0</v>
          </cell>
          <cell r="J3">
            <v>0</v>
          </cell>
          <cell r="K3">
            <v>0</v>
          </cell>
          <cell r="L3">
            <v>0</v>
          </cell>
          <cell r="M3">
            <v>0</v>
          </cell>
          <cell r="N3">
            <v>0</v>
          </cell>
          <cell r="O3">
            <v>0</v>
          </cell>
          <cell r="P3">
            <v>0</v>
          </cell>
          <cell r="Q3">
            <v>0</v>
          </cell>
          <cell r="R3">
            <v>0</v>
          </cell>
          <cell r="S3">
            <v>0</v>
          </cell>
          <cell r="T3">
            <v>0</v>
          </cell>
          <cell r="U3">
            <v>0</v>
          </cell>
          <cell r="V3">
            <v>0</v>
          </cell>
          <cell r="W3">
            <v>0</v>
          </cell>
          <cell r="X3">
            <v>0</v>
          </cell>
          <cell r="Y3">
            <v>0</v>
          </cell>
          <cell r="Z3">
            <v>0</v>
          </cell>
          <cell r="AA3">
            <v>0</v>
          </cell>
          <cell r="AB3">
            <v>0</v>
          </cell>
        </row>
        <row r="4">
          <cell r="B4" t="str">
            <v>Extension of Hargeisa Water Supply System to Southern and Northern Districts</v>
          </cell>
          <cell r="C4">
            <v>0</v>
          </cell>
          <cell r="D4">
            <v>0</v>
          </cell>
          <cell r="E4">
            <v>0</v>
          </cell>
          <cell r="F4">
            <v>0</v>
          </cell>
          <cell r="G4">
            <v>0</v>
          </cell>
          <cell r="H4">
            <v>0</v>
          </cell>
          <cell r="I4">
            <v>0</v>
          </cell>
          <cell r="J4">
            <v>0</v>
          </cell>
          <cell r="K4">
            <v>0</v>
          </cell>
          <cell r="L4" t="str">
            <v>Source</v>
          </cell>
          <cell r="M4" t="str">
            <v>Estimate 1270</v>
          </cell>
          <cell r="N4" t="str">
            <v>Pfeiffer 1270</v>
          </cell>
          <cell r="O4" t="str">
            <v>F&amp;M1270</v>
          </cell>
          <cell r="P4" t="str">
            <v>Pfeiffer 475</v>
          </cell>
          <cell r="Q4">
            <v>0</v>
          </cell>
          <cell r="R4">
            <v>0</v>
          </cell>
          <cell r="S4">
            <v>0</v>
          </cell>
          <cell r="T4">
            <v>0</v>
          </cell>
          <cell r="U4">
            <v>0</v>
          </cell>
          <cell r="V4">
            <v>0</v>
          </cell>
          <cell r="W4">
            <v>0</v>
          </cell>
          <cell r="X4">
            <v>0</v>
          </cell>
          <cell r="Y4">
            <v>0</v>
          </cell>
          <cell r="Z4">
            <v>0</v>
          </cell>
          <cell r="AA4">
            <v>0</v>
          </cell>
          <cell r="AB4">
            <v>0</v>
          </cell>
        </row>
        <row r="5">
          <cell r="B5" t="e">
            <v>#REF!</v>
          </cell>
          <cell r="C5">
            <v>0</v>
          </cell>
          <cell r="D5">
            <v>0</v>
          </cell>
          <cell r="E5">
            <v>0</v>
          </cell>
          <cell r="F5">
            <v>0</v>
          </cell>
          <cell r="G5">
            <v>0</v>
          </cell>
          <cell r="H5">
            <v>0</v>
          </cell>
          <cell r="I5">
            <v>0</v>
          </cell>
          <cell r="J5">
            <v>0</v>
          </cell>
          <cell r="K5">
            <v>0</v>
          </cell>
          <cell r="L5">
            <v>0</v>
          </cell>
          <cell r="M5">
            <v>0</v>
          </cell>
          <cell r="N5">
            <v>0</v>
          </cell>
          <cell r="O5">
            <v>0</v>
          </cell>
          <cell r="P5">
            <v>0</v>
          </cell>
          <cell r="Q5">
            <v>0</v>
          </cell>
          <cell r="R5">
            <v>0</v>
          </cell>
          <cell r="S5">
            <v>0</v>
          </cell>
          <cell r="T5">
            <v>0</v>
          </cell>
          <cell r="U5">
            <v>0</v>
          </cell>
          <cell r="V5">
            <v>0</v>
          </cell>
          <cell r="W5">
            <v>0</v>
          </cell>
          <cell r="X5">
            <v>0</v>
          </cell>
          <cell r="Y5">
            <v>0</v>
          </cell>
          <cell r="Z5">
            <v>0</v>
          </cell>
          <cell r="AA5">
            <v>0</v>
          </cell>
          <cell r="AB5">
            <v>0</v>
          </cell>
        </row>
        <row r="6">
          <cell r="B6">
            <v>0</v>
          </cell>
          <cell r="C6">
            <v>0</v>
          </cell>
          <cell r="D6">
            <v>0</v>
          </cell>
          <cell r="E6" t="str">
            <v>Unit Price</v>
          </cell>
          <cell r="F6">
            <v>0</v>
          </cell>
          <cell r="G6">
            <v>0</v>
          </cell>
          <cell r="H6">
            <v>0</v>
          </cell>
          <cell r="I6">
            <v>0</v>
          </cell>
          <cell r="J6">
            <v>0</v>
          </cell>
          <cell r="K6">
            <v>0</v>
          </cell>
          <cell r="L6">
            <v>0</v>
          </cell>
          <cell r="M6">
            <v>0</v>
          </cell>
          <cell r="N6">
            <v>0</v>
          </cell>
          <cell r="O6">
            <v>0</v>
          </cell>
          <cell r="P6">
            <v>0</v>
          </cell>
          <cell r="Q6">
            <v>0</v>
          </cell>
          <cell r="R6">
            <v>0</v>
          </cell>
          <cell r="S6">
            <v>0</v>
          </cell>
          <cell r="T6">
            <v>0</v>
          </cell>
          <cell r="U6">
            <v>0</v>
          </cell>
          <cell r="V6">
            <v>0</v>
          </cell>
          <cell r="W6">
            <v>0</v>
          </cell>
          <cell r="X6">
            <v>0</v>
          </cell>
          <cell r="Y6">
            <v>0</v>
          </cell>
          <cell r="Z6">
            <v>0</v>
          </cell>
          <cell r="AA6">
            <v>0</v>
          </cell>
          <cell r="AB6">
            <v>0</v>
          </cell>
        </row>
        <row r="7">
          <cell r="B7" t="str">
            <v>Item</v>
          </cell>
          <cell r="C7" t="str">
            <v>Description</v>
          </cell>
          <cell r="D7" t="str">
            <v>Unit</v>
          </cell>
          <cell r="E7" t="str">
            <v>USD</v>
          </cell>
          <cell r="F7">
            <v>0</v>
          </cell>
          <cell r="G7">
            <v>0</v>
          </cell>
          <cell r="H7">
            <v>0</v>
          </cell>
          <cell r="I7">
            <v>0</v>
          </cell>
          <cell r="J7">
            <v>0</v>
          </cell>
          <cell r="K7">
            <v>0</v>
          </cell>
          <cell r="L7">
            <v>0</v>
          </cell>
          <cell r="M7">
            <v>0</v>
          </cell>
          <cell r="N7">
            <v>0</v>
          </cell>
          <cell r="O7">
            <v>0</v>
          </cell>
          <cell r="P7">
            <v>0</v>
          </cell>
          <cell r="Q7">
            <v>0</v>
          </cell>
          <cell r="R7">
            <v>0</v>
          </cell>
          <cell r="S7">
            <v>0</v>
          </cell>
          <cell r="T7">
            <v>0</v>
          </cell>
          <cell r="U7">
            <v>0</v>
          </cell>
          <cell r="V7">
            <v>0</v>
          </cell>
          <cell r="W7">
            <v>0</v>
          </cell>
          <cell r="X7">
            <v>0</v>
          </cell>
          <cell r="Y7">
            <v>0</v>
          </cell>
          <cell r="Z7">
            <v>0</v>
          </cell>
          <cell r="AA7">
            <v>0</v>
          </cell>
          <cell r="AB7">
            <v>0</v>
          </cell>
        </row>
        <row r="8">
          <cell r="B8">
            <v>0</v>
          </cell>
          <cell r="C8">
            <v>0</v>
          </cell>
          <cell r="D8">
            <v>0</v>
          </cell>
          <cell r="E8" t="str">
            <v>without tax</v>
          </cell>
          <cell r="F8">
            <v>0</v>
          </cell>
          <cell r="G8">
            <v>0</v>
          </cell>
          <cell r="H8">
            <v>0</v>
          </cell>
          <cell r="I8">
            <v>0</v>
          </cell>
          <cell r="J8">
            <v>0</v>
          </cell>
          <cell r="K8">
            <v>0</v>
          </cell>
          <cell r="L8">
            <v>0</v>
          </cell>
          <cell r="M8">
            <v>0</v>
          </cell>
          <cell r="N8">
            <v>0</v>
          </cell>
          <cell r="O8">
            <v>0</v>
          </cell>
          <cell r="P8">
            <v>0</v>
          </cell>
          <cell r="Q8">
            <v>0</v>
          </cell>
          <cell r="R8">
            <v>0</v>
          </cell>
          <cell r="S8">
            <v>0</v>
          </cell>
          <cell r="T8">
            <v>0</v>
          </cell>
          <cell r="U8">
            <v>0</v>
          </cell>
          <cell r="V8">
            <v>0</v>
          </cell>
          <cell r="W8">
            <v>0</v>
          </cell>
          <cell r="X8">
            <v>0</v>
          </cell>
          <cell r="Y8">
            <v>0</v>
          </cell>
          <cell r="Z8">
            <v>0</v>
          </cell>
          <cell r="AA8">
            <v>0</v>
          </cell>
          <cell r="AB8">
            <v>0</v>
          </cell>
        </row>
        <row r="9">
          <cell r="B9">
            <v>1</v>
          </cell>
          <cell r="C9" t="str">
            <v>SITE INSTALLATION AND PREPARATORY WORKS</v>
          </cell>
          <cell r="D9">
            <v>0</v>
          </cell>
          <cell r="E9">
            <v>0</v>
          </cell>
          <cell r="F9">
            <v>0</v>
          </cell>
          <cell r="G9">
            <v>0</v>
          </cell>
          <cell r="H9">
            <v>0</v>
          </cell>
          <cell r="I9">
            <v>0</v>
          </cell>
          <cell r="J9">
            <v>0</v>
          </cell>
          <cell r="K9">
            <v>0</v>
          </cell>
          <cell r="L9">
            <v>0</v>
          </cell>
          <cell r="M9">
            <v>0</v>
          </cell>
          <cell r="N9">
            <v>0</v>
          </cell>
          <cell r="O9">
            <v>0</v>
          </cell>
          <cell r="P9">
            <v>0</v>
          </cell>
          <cell r="Q9">
            <v>0</v>
          </cell>
          <cell r="R9">
            <v>0</v>
          </cell>
          <cell r="S9">
            <v>0</v>
          </cell>
          <cell r="T9">
            <v>0</v>
          </cell>
          <cell r="U9">
            <v>0</v>
          </cell>
          <cell r="V9">
            <v>0</v>
          </cell>
          <cell r="W9">
            <v>0</v>
          </cell>
          <cell r="X9">
            <v>0</v>
          </cell>
          <cell r="Y9">
            <v>0</v>
          </cell>
          <cell r="Z9">
            <v>0</v>
          </cell>
          <cell r="AA9">
            <v>0</v>
          </cell>
          <cell r="AB9">
            <v>0</v>
          </cell>
        </row>
        <row r="10">
          <cell r="B10" t="str">
            <v>10.01</v>
          </cell>
          <cell r="C10" t="str">
            <v>Site installation of Contractor</v>
          </cell>
          <cell r="D10">
            <v>0</v>
          </cell>
          <cell r="E10">
            <v>0</v>
          </cell>
          <cell r="F10">
            <v>0</v>
          </cell>
          <cell r="G10">
            <v>0</v>
          </cell>
          <cell r="H10">
            <v>0</v>
          </cell>
          <cell r="I10">
            <v>0</v>
          </cell>
          <cell r="J10">
            <v>0</v>
          </cell>
          <cell r="K10">
            <v>0</v>
          </cell>
          <cell r="L10">
            <v>0</v>
          </cell>
          <cell r="M10">
            <v>0</v>
          </cell>
          <cell r="N10">
            <v>0</v>
          </cell>
          <cell r="O10">
            <v>0</v>
          </cell>
          <cell r="P10">
            <v>0</v>
          </cell>
          <cell r="Q10">
            <v>0</v>
          </cell>
          <cell r="R10">
            <v>0</v>
          </cell>
          <cell r="S10">
            <v>0</v>
          </cell>
          <cell r="T10">
            <v>0</v>
          </cell>
          <cell r="U10">
            <v>0</v>
          </cell>
          <cell r="V10">
            <v>0</v>
          </cell>
          <cell r="W10">
            <v>0</v>
          </cell>
          <cell r="X10">
            <v>0</v>
          </cell>
          <cell r="Y10">
            <v>0</v>
          </cell>
          <cell r="Z10">
            <v>0</v>
          </cell>
          <cell r="AA10">
            <v>0</v>
          </cell>
          <cell r="AB10">
            <v>0</v>
          </cell>
        </row>
        <row r="11">
          <cell r="B11">
            <v>0</v>
          </cell>
          <cell r="C11" t="str">
            <v>Remuneration for mobilisation, preparation of site, erection, operation and maintenance of all facilities during all the time required by the Contractor for completion of the works, dismantling of all facilities after completion of the Works, restoring site and complete demobilisation of Contractor.</v>
          </cell>
          <cell r="D11">
            <v>0</v>
          </cell>
          <cell r="E11">
            <v>0</v>
          </cell>
          <cell r="F11">
            <v>0</v>
          </cell>
          <cell r="G11">
            <v>0</v>
          </cell>
          <cell r="H11">
            <v>0</v>
          </cell>
          <cell r="I11">
            <v>0</v>
          </cell>
          <cell r="J11">
            <v>0</v>
          </cell>
          <cell r="K11">
            <v>0</v>
          </cell>
          <cell r="L11">
            <v>0</v>
          </cell>
          <cell r="M11">
            <v>0</v>
          </cell>
          <cell r="N11">
            <v>0</v>
          </cell>
          <cell r="O11">
            <v>0</v>
          </cell>
          <cell r="P11">
            <v>0</v>
          </cell>
          <cell r="Q11">
            <v>0</v>
          </cell>
          <cell r="R11">
            <v>0</v>
          </cell>
          <cell r="S11">
            <v>0</v>
          </cell>
          <cell r="T11">
            <v>0</v>
          </cell>
          <cell r="U11">
            <v>0</v>
          </cell>
          <cell r="V11">
            <v>0</v>
          </cell>
          <cell r="W11">
            <v>0</v>
          </cell>
          <cell r="X11">
            <v>0</v>
          </cell>
          <cell r="Y11">
            <v>0</v>
          </cell>
          <cell r="Z11">
            <v>0</v>
          </cell>
          <cell r="AA11">
            <v>0</v>
          </cell>
          <cell r="AB11">
            <v>0</v>
          </cell>
        </row>
        <row r="12">
          <cell r="B12">
            <v>0</v>
          </cell>
          <cell r="C12" t="str">
            <v>Payment of site installation shall be made as follows:</v>
          </cell>
          <cell r="D12">
            <v>0</v>
          </cell>
          <cell r="E12">
            <v>0</v>
          </cell>
          <cell r="F12">
            <v>0</v>
          </cell>
          <cell r="G12">
            <v>0</v>
          </cell>
          <cell r="H12">
            <v>0</v>
          </cell>
          <cell r="I12">
            <v>0</v>
          </cell>
          <cell r="J12">
            <v>0</v>
          </cell>
          <cell r="K12">
            <v>0</v>
          </cell>
          <cell r="L12">
            <v>0</v>
          </cell>
          <cell r="M12">
            <v>0</v>
          </cell>
          <cell r="N12">
            <v>0</v>
          </cell>
          <cell r="O12">
            <v>0</v>
          </cell>
          <cell r="P12">
            <v>0</v>
          </cell>
          <cell r="Q12">
            <v>0</v>
          </cell>
          <cell r="R12">
            <v>0</v>
          </cell>
          <cell r="S12">
            <v>0</v>
          </cell>
          <cell r="T12">
            <v>0</v>
          </cell>
          <cell r="U12">
            <v>0</v>
          </cell>
          <cell r="V12">
            <v>0</v>
          </cell>
          <cell r="W12">
            <v>0</v>
          </cell>
          <cell r="X12">
            <v>0</v>
          </cell>
          <cell r="Y12">
            <v>0</v>
          </cell>
          <cell r="Z12">
            <v>0</v>
          </cell>
          <cell r="AA12">
            <v>0</v>
          </cell>
          <cell r="AB12">
            <v>0</v>
          </cell>
        </row>
        <row r="13">
          <cell r="B13">
            <v>0</v>
          </cell>
          <cell r="C13" t="str">
            <v>The item includes also any and all security services related to the site.</v>
          </cell>
          <cell r="D13">
            <v>0</v>
          </cell>
          <cell r="E13">
            <v>0</v>
          </cell>
          <cell r="F13">
            <v>0</v>
          </cell>
          <cell r="G13">
            <v>0</v>
          </cell>
          <cell r="H13">
            <v>0</v>
          </cell>
          <cell r="I13">
            <v>0</v>
          </cell>
          <cell r="J13">
            <v>0</v>
          </cell>
          <cell r="K13">
            <v>0</v>
          </cell>
          <cell r="L13">
            <v>0</v>
          </cell>
          <cell r="M13">
            <v>0</v>
          </cell>
          <cell r="N13">
            <v>0</v>
          </cell>
          <cell r="O13">
            <v>0</v>
          </cell>
          <cell r="P13">
            <v>0</v>
          </cell>
          <cell r="Q13">
            <v>0</v>
          </cell>
          <cell r="R13">
            <v>0</v>
          </cell>
          <cell r="S13">
            <v>0</v>
          </cell>
          <cell r="T13">
            <v>0</v>
          </cell>
          <cell r="U13">
            <v>0</v>
          </cell>
          <cell r="V13">
            <v>0</v>
          </cell>
          <cell r="W13">
            <v>0</v>
          </cell>
          <cell r="X13">
            <v>0</v>
          </cell>
          <cell r="Y13">
            <v>0</v>
          </cell>
          <cell r="Z13">
            <v>0</v>
          </cell>
          <cell r="AA13">
            <v>0</v>
          </cell>
          <cell r="AB13">
            <v>0</v>
          </cell>
        </row>
        <row r="14">
          <cell r="B14">
            <v>0</v>
          </cell>
          <cell r="C14" t="str">
            <v>The unit rate is fixed and not to be priced by the Contractor.</v>
          </cell>
          <cell r="D14">
            <v>0</v>
          </cell>
          <cell r="E14">
            <v>0</v>
          </cell>
          <cell r="F14">
            <v>0</v>
          </cell>
          <cell r="G14">
            <v>0</v>
          </cell>
          <cell r="H14">
            <v>0</v>
          </cell>
          <cell r="I14">
            <v>0</v>
          </cell>
          <cell r="J14">
            <v>0</v>
          </cell>
          <cell r="K14">
            <v>0</v>
          </cell>
          <cell r="L14">
            <v>0</v>
          </cell>
          <cell r="M14">
            <v>0</v>
          </cell>
          <cell r="N14">
            <v>0</v>
          </cell>
          <cell r="O14">
            <v>0</v>
          </cell>
          <cell r="P14">
            <v>0</v>
          </cell>
          <cell r="Q14">
            <v>0</v>
          </cell>
          <cell r="R14">
            <v>0</v>
          </cell>
          <cell r="S14">
            <v>0</v>
          </cell>
          <cell r="T14">
            <v>0</v>
          </cell>
          <cell r="U14">
            <v>0</v>
          </cell>
          <cell r="V14">
            <v>0</v>
          </cell>
          <cell r="W14">
            <v>0</v>
          </cell>
          <cell r="X14">
            <v>0</v>
          </cell>
          <cell r="Y14">
            <v>0</v>
          </cell>
          <cell r="Z14">
            <v>0</v>
          </cell>
          <cell r="AA14">
            <v>0</v>
          </cell>
          <cell r="AB14">
            <v>0</v>
          </cell>
        </row>
        <row r="15">
          <cell r="B15">
            <v>0</v>
          </cell>
          <cell r="C15" t="str">
            <v>- 70% of the lump sum price after mobilisation</v>
          </cell>
          <cell r="D15">
            <v>0</v>
          </cell>
          <cell r="E15">
            <v>0</v>
          </cell>
          <cell r="F15">
            <v>0</v>
          </cell>
          <cell r="G15">
            <v>0</v>
          </cell>
          <cell r="H15">
            <v>0</v>
          </cell>
          <cell r="I15">
            <v>0</v>
          </cell>
          <cell r="J15">
            <v>0</v>
          </cell>
          <cell r="K15">
            <v>0</v>
          </cell>
          <cell r="L15">
            <v>0</v>
          </cell>
          <cell r="M15">
            <v>0</v>
          </cell>
          <cell r="N15">
            <v>0</v>
          </cell>
          <cell r="O15">
            <v>0</v>
          </cell>
          <cell r="P15">
            <v>0</v>
          </cell>
          <cell r="Q15">
            <v>0</v>
          </cell>
          <cell r="R15">
            <v>0</v>
          </cell>
          <cell r="S15">
            <v>0</v>
          </cell>
          <cell r="T15">
            <v>0</v>
          </cell>
          <cell r="U15">
            <v>0</v>
          </cell>
          <cell r="V15">
            <v>0</v>
          </cell>
          <cell r="W15">
            <v>0</v>
          </cell>
          <cell r="X15">
            <v>0</v>
          </cell>
          <cell r="Y15">
            <v>0</v>
          </cell>
          <cell r="Z15">
            <v>0</v>
          </cell>
          <cell r="AA15">
            <v>0</v>
          </cell>
          <cell r="AB15">
            <v>0</v>
          </cell>
        </row>
        <row r="16">
          <cell r="B16">
            <v>0</v>
          </cell>
          <cell r="C16" t="str">
            <v xml:space="preserve">- 30% of the lump sum price after demobilisation </v>
          </cell>
          <cell r="D16">
            <v>0</v>
          </cell>
          <cell r="E16">
            <v>0</v>
          </cell>
          <cell r="F16">
            <v>0</v>
          </cell>
          <cell r="G16">
            <v>0</v>
          </cell>
          <cell r="H16">
            <v>0</v>
          </cell>
          <cell r="I16">
            <v>0</v>
          </cell>
          <cell r="J16">
            <v>0</v>
          </cell>
          <cell r="K16">
            <v>0</v>
          </cell>
          <cell r="L16">
            <v>0</v>
          </cell>
          <cell r="M16">
            <v>0</v>
          </cell>
          <cell r="N16">
            <v>0</v>
          </cell>
          <cell r="O16">
            <v>0</v>
          </cell>
          <cell r="P16">
            <v>0</v>
          </cell>
          <cell r="Q16">
            <v>0</v>
          </cell>
          <cell r="R16">
            <v>0</v>
          </cell>
          <cell r="S16">
            <v>0</v>
          </cell>
          <cell r="T16">
            <v>0</v>
          </cell>
          <cell r="U16">
            <v>0</v>
          </cell>
          <cell r="V16">
            <v>0</v>
          </cell>
          <cell r="W16">
            <v>0</v>
          </cell>
          <cell r="X16">
            <v>0</v>
          </cell>
          <cell r="Y16">
            <v>0</v>
          </cell>
          <cell r="Z16">
            <v>0</v>
          </cell>
          <cell r="AA16">
            <v>0</v>
          </cell>
          <cell r="AB16">
            <v>0</v>
          </cell>
        </row>
        <row r="17">
          <cell r="B17" t="str">
            <v>10.01.01</v>
          </cell>
          <cell r="C17" t="str">
            <v xml:space="preserve">Site installation for works under Package No. 1 </v>
          </cell>
          <cell r="D17" t="str">
            <v>lump sum</v>
          </cell>
          <cell r="E17">
            <v>125000</v>
          </cell>
          <cell r="F17">
            <v>0</v>
          </cell>
          <cell r="G17">
            <v>0</v>
          </cell>
          <cell r="H17">
            <v>0</v>
          </cell>
          <cell r="I17">
            <v>0</v>
          </cell>
          <cell r="J17">
            <v>0</v>
          </cell>
          <cell r="K17">
            <v>0</v>
          </cell>
          <cell r="L17">
            <v>0</v>
          </cell>
          <cell r="M17">
            <v>0</v>
          </cell>
          <cell r="N17">
            <v>0</v>
          </cell>
          <cell r="O17">
            <v>0</v>
          </cell>
          <cell r="P17">
            <v>0</v>
          </cell>
          <cell r="Q17">
            <v>0</v>
          </cell>
          <cell r="R17">
            <v>0</v>
          </cell>
          <cell r="S17">
            <v>0</v>
          </cell>
          <cell r="T17">
            <v>0</v>
          </cell>
          <cell r="U17">
            <v>0</v>
          </cell>
          <cell r="V17">
            <v>0</v>
          </cell>
          <cell r="W17">
            <v>0</v>
          </cell>
          <cell r="X17">
            <v>0</v>
          </cell>
          <cell r="Y17">
            <v>0</v>
          </cell>
          <cell r="Z17">
            <v>0</v>
          </cell>
          <cell r="AA17">
            <v>0</v>
          </cell>
          <cell r="AB17">
            <v>0</v>
          </cell>
        </row>
        <row r="18">
          <cell r="B18" t="str">
            <v>10.01.02</v>
          </cell>
          <cell r="C18" t="str">
            <v>Site installation for works under Package No. 2</v>
          </cell>
          <cell r="D18" t="str">
            <v>lump sum</v>
          </cell>
          <cell r="E18">
            <v>125000</v>
          </cell>
          <cell r="F18">
            <v>0</v>
          </cell>
          <cell r="G18">
            <v>0</v>
          </cell>
          <cell r="H18">
            <v>0</v>
          </cell>
          <cell r="I18">
            <v>0</v>
          </cell>
          <cell r="J18">
            <v>0</v>
          </cell>
          <cell r="K18">
            <v>0</v>
          </cell>
          <cell r="L18">
            <v>0</v>
          </cell>
          <cell r="M18">
            <v>0</v>
          </cell>
          <cell r="N18">
            <v>0</v>
          </cell>
          <cell r="O18">
            <v>0</v>
          </cell>
          <cell r="P18">
            <v>0</v>
          </cell>
          <cell r="Q18">
            <v>0</v>
          </cell>
          <cell r="R18">
            <v>0</v>
          </cell>
          <cell r="S18">
            <v>0</v>
          </cell>
          <cell r="T18">
            <v>0</v>
          </cell>
          <cell r="U18">
            <v>0</v>
          </cell>
          <cell r="V18">
            <v>0</v>
          </cell>
          <cell r="W18">
            <v>0</v>
          </cell>
          <cell r="X18">
            <v>0</v>
          </cell>
          <cell r="Y18">
            <v>0</v>
          </cell>
          <cell r="Z18">
            <v>0</v>
          </cell>
          <cell r="AA18">
            <v>0</v>
          </cell>
          <cell r="AB18">
            <v>0</v>
          </cell>
        </row>
        <row r="19">
          <cell r="B19" t="str">
            <v>10.02</v>
          </cell>
          <cell r="C19" t="str">
            <v>Site office and transportation for the Engineer</v>
          </cell>
          <cell r="D19">
            <v>0</v>
          </cell>
          <cell r="E19">
            <v>0</v>
          </cell>
          <cell r="F19">
            <v>0</v>
          </cell>
          <cell r="G19">
            <v>0</v>
          </cell>
          <cell r="H19">
            <v>0</v>
          </cell>
          <cell r="I19">
            <v>0</v>
          </cell>
          <cell r="J19">
            <v>0</v>
          </cell>
          <cell r="K19">
            <v>0</v>
          </cell>
          <cell r="L19">
            <v>0</v>
          </cell>
          <cell r="M19">
            <v>0</v>
          </cell>
          <cell r="N19">
            <v>0</v>
          </cell>
          <cell r="O19">
            <v>0</v>
          </cell>
          <cell r="P19">
            <v>0</v>
          </cell>
          <cell r="Q19">
            <v>0</v>
          </cell>
          <cell r="R19">
            <v>0</v>
          </cell>
          <cell r="S19">
            <v>0</v>
          </cell>
          <cell r="T19">
            <v>0</v>
          </cell>
          <cell r="U19">
            <v>0</v>
          </cell>
          <cell r="V19">
            <v>0</v>
          </cell>
          <cell r="W19">
            <v>0</v>
          </cell>
          <cell r="X19">
            <v>0</v>
          </cell>
          <cell r="Y19">
            <v>0</v>
          </cell>
          <cell r="Z19">
            <v>0</v>
          </cell>
          <cell r="AA19">
            <v>0</v>
          </cell>
          <cell r="AB19">
            <v>0</v>
          </cell>
        </row>
        <row r="20">
          <cell r="B20">
            <v>0</v>
          </cell>
          <cell r="C20" t="str">
            <v>Provision of a fully furnished site office with two office rooms, of a total floor area not less than 60 m² for the Engineer including sanitary facilities, air conditioning, heating, electricity, refrigerator, telephone/internet connections.</v>
          </cell>
          <cell r="D20">
            <v>0</v>
          </cell>
          <cell r="E20">
            <v>0</v>
          </cell>
          <cell r="F20">
            <v>0</v>
          </cell>
          <cell r="G20">
            <v>0</v>
          </cell>
          <cell r="H20">
            <v>0</v>
          </cell>
          <cell r="I20">
            <v>0</v>
          </cell>
          <cell r="J20">
            <v>0</v>
          </cell>
          <cell r="K20">
            <v>0</v>
          </cell>
          <cell r="L20">
            <v>0</v>
          </cell>
          <cell r="M20">
            <v>0</v>
          </cell>
          <cell r="N20">
            <v>0</v>
          </cell>
          <cell r="O20">
            <v>0</v>
          </cell>
          <cell r="P20">
            <v>0</v>
          </cell>
          <cell r="Q20">
            <v>0</v>
          </cell>
          <cell r="R20">
            <v>0</v>
          </cell>
          <cell r="S20">
            <v>0</v>
          </cell>
          <cell r="T20">
            <v>0</v>
          </cell>
          <cell r="U20">
            <v>0</v>
          </cell>
          <cell r="V20">
            <v>0</v>
          </cell>
          <cell r="W20">
            <v>0</v>
          </cell>
          <cell r="X20">
            <v>0</v>
          </cell>
          <cell r="Y20">
            <v>0</v>
          </cell>
          <cell r="Z20">
            <v>0</v>
          </cell>
          <cell r="AA20">
            <v>0</v>
          </cell>
          <cell r="AB20">
            <v>0</v>
          </cell>
        </row>
        <row r="21">
          <cell r="B21">
            <v>0</v>
          </cell>
          <cell r="C21" t="str">
            <v>The furniture shall consist of:</v>
          </cell>
          <cell r="D21">
            <v>0</v>
          </cell>
          <cell r="E21">
            <v>0</v>
          </cell>
          <cell r="F21">
            <v>0</v>
          </cell>
          <cell r="G21">
            <v>0</v>
          </cell>
          <cell r="H21">
            <v>0</v>
          </cell>
          <cell r="I21">
            <v>0</v>
          </cell>
          <cell r="J21">
            <v>0</v>
          </cell>
          <cell r="K21">
            <v>0</v>
          </cell>
          <cell r="L21">
            <v>0</v>
          </cell>
          <cell r="M21">
            <v>0</v>
          </cell>
          <cell r="N21">
            <v>0</v>
          </cell>
          <cell r="O21">
            <v>0</v>
          </cell>
          <cell r="P21">
            <v>0</v>
          </cell>
          <cell r="Q21">
            <v>0</v>
          </cell>
          <cell r="R21">
            <v>0</v>
          </cell>
          <cell r="S21">
            <v>0</v>
          </cell>
          <cell r="T21">
            <v>0</v>
          </cell>
          <cell r="U21">
            <v>0</v>
          </cell>
          <cell r="V21">
            <v>0</v>
          </cell>
          <cell r="W21">
            <v>0</v>
          </cell>
          <cell r="X21">
            <v>0</v>
          </cell>
          <cell r="Y21">
            <v>0</v>
          </cell>
          <cell r="Z21">
            <v>0</v>
          </cell>
          <cell r="AA21">
            <v>0</v>
          </cell>
          <cell r="AB21">
            <v>0</v>
          </cell>
        </row>
        <row r="22">
          <cell r="B22">
            <v>0</v>
          </cell>
          <cell r="C22" t="str">
            <v>A - office desk with drawers: 2.5m x 1m (2 pieces)</v>
          </cell>
          <cell r="D22">
            <v>0</v>
          </cell>
          <cell r="E22">
            <v>0</v>
          </cell>
          <cell r="F22">
            <v>0</v>
          </cell>
          <cell r="G22">
            <v>0</v>
          </cell>
          <cell r="H22">
            <v>0</v>
          </cell>
          <cell r="I22">
            <v>0</v>
          </cell>
          <cell r="J22">
            <v>0</v>
          </cell>
          <cell r="K22">
            <v>0</v>
          </cell>
          <cell r="L22">
            <v>0</v>
          </cell>
          <cell r="M22">
            <v>0</v>
          </cell>
          <cell r="N22">
            <v>0</v>
          </cell>
          <cell r="O22">
            <v>0</v>
          </cell>
          <cell r="P22">
            <v>0</v>
          </cell>
          <cell r="Q22">
            <v>0</v>
          </cell>
          <cell r="R22">
            <v>0</v>
          </cell>
          <cell r="S22">
            <v>0</v>
          </cell>
          <cell r="T22">
            <v>0</v>
          </cell>
          <cell r="U22">
            <v>0</v>
          </cell>
          <cell r="V22">
            <v>0</v>
          </cell>
          <cell r="W22">
            <v>0</v>
          </cell>
          <cell r="X22">
            <v>0</v>
          </cell>
          <cell r="Y22">
            <v>0</v>
          </cell>
          <cell r="Z22">
            <v>0</v>
          </cell>
          <cell r="AA22">
            <v>0</v>
          </cell>
          <cell r="AB22">
            <v>0</v>
          </cell>
        </row>
        <row r="23">
          <cell r="B23">
            <v>0</v>
          </cell>
          <cell r="C23" t="str">
            <v>B - office chairs: (6 pieces)</v>
          </cell>
          <cell r="D23">
            <v>0</v>
          </cell>
          <cell r="E23">
            <v>0</v>
          </cell>
          <cell r="F23">
            <v>0</v>
          </cell>
          <cell r="G23">
            <v>0</v>
          </cell>
          <cell r="H23">
            <v>0</v>
          </cell>
          <cell r="I23">
            <v>0</v>
          </cell>
          <cell r="J23">
            <v>0</v>
          </cell>
          <cell r="K23">
            <v>0</v>
          </cell>
          <cell r="L23">
            <v>0</v>
          </cell>
          <cell r="M23">
            <v>0</v>
          </cell>
          <cell r="N23">
            <v>0</v>
          </cell>
          <cell r="O23">
            <v>0</v>
          </cell>
          <cell r="P23">
            <v>0</v>
          </cell>
          <cell r="Q23">
            <v>0</v>
          </cell>
          <cell r="R23">
            <v>0</v>
          </cell>
          <cell r="S23">
            <v>0</v>
          </cell>
          <cell r="T23">
            <v>0</v>
          </cell>
          <cell r="U23">
            <v>0</v>
          </cell>
          <cell r="V23">
            <v>0</v>
          </cell>
          <cell r="W23">
            <v>0</v>
          </cell>
          <cell r="X23">
            <v>0</v>
          </cell>
          <cell r="Y23">
            <v>0</v>
          </cell>
          <cell r="Z23">
            <v>0</v>
          </cell>
          <cell r="AA23">
            <v>0</v>
          </cell>
          <cell r="AB23">
            <v>0</v>
          </cell>
        </row>
        <row r="24">
          <cell r="B24">
            <v>0</v>
          </cell>
          <cell r="C24" t="str">
            <v>C - cup board: H = 2m, L = 1m (2 pieces, wood, 2 pieces steel, lockable)</v>
          </cell>
          <cell r="D24">
            <v>0</v>
          </cell>
          <cell r="E24">
            <v>0</v>
          </cell>
          <cell r="F24">
            <v>0</v>
          </cell>
          <cell r="G24">
            <v>0</v>
          </cell>
          <cell r="H24">
            <v>0</v>
          </cell>
          <cell r="I24">
            <v>0</v>
          </cell>
          <cell r="J24">
            <v>0</v>
          </cell>
          <cell r="K24">
            <v>0</v>
          </cell>
          <cell r="L24">
            <v>0</v>
          </cell>
          <cell r="M24">
            <v>0</v>
          </cell>
          <cell r="N24">
            <v>0</v>
          </cell>
          <cell r="O24">
            <v>0</v>
          </cell>
          <cell r="P24">
            <v>0</v>
          </cell>
          <cell r="Q24">
            <v>0</v>
          </cell>
          <cell r="R24">
            <v>0</v>
          </cell>
          <cell r="S24">
            <v>0</v>
          </cell>
          <cell r="T24">
            <v>0</v>
          </cell>
          <cell r="U24">
            <v>0</v>
          </cell>
          <cell r="V24">
            <v>0</v>
          </cell>
          <cell r="W24">
            <v>0</v>
          </cell>
          <cell r="X24">
            <v>0</v>
          </cell>
          <cell r="Y24">
            <v>0</v>
          </cell>
          <cell r="Z24">
            <v>0</v>
          </cell>
          <cell r="AA24">
            <v>0</v>
          </cell>
          <cell r="AB24">
            <v>0</v>
          </cell>
        </row>
        <row r="25">
          <cell r="B25">
            <v>0</v>
          </cell>
          <cell r="C25" t="str">
            <v>D - shelf: H = 2m, L = 2m (2 pieces)</v>
          </cell>
          <cell r="D25">
            <v>0</v>
          </cell>
          <cell r="E25">
            <v>0</v>
          </cell>
          <cell r="F25">
            <v>0</v>
          </cell>
          <cell r="G25">
            <v>0</v>
          </cell>
          <cell r="H25">
            <v>0</v>
          </cell>
          <cell r="I25">
            <v>0</v>
          </cell>
          <cell r="J25">
            <v>0</v>
          </cell>
          <cell r="K25">
            <v>0</v>
          </cell>
          <cell r="L25">
            <v>0</v>
          </cell>
          <cell r="M25">
            <v>0</v>
          </cell>
          <cell r="N25">
            <v>0</v>
          </cell>
          <cell r="O25">
            <v>0</v>
          </cell>
          <cell r="P25">
            <v>0</v>
          </cell>
          <cell r="Q25">
            <v>0</v>
          </cell>
          <cell r="R25">
            <v>0</v>
          </cell>
          <cell r="S25">
            <v>0</v>
          </cell>
          <cell r="T25">
            <v>0</v>
          </cell>
          <cell r="U25">
            <v>0</v>
          </cell>
          <cell r="V25">
            <v>0</v>
          </cell>
          <cell r="W25">
            <v>0</v>
          </cell>
          <cell r="X25">
            <v>0</v>
          </cell>
          <cell r="Y25">
            <v>0</v>
          </cell>
          <cell r="Z25">
            <v>0</v>
          </cell>
          <cell r="AA25">
            <v>0</v>
          </cell>
          <cell r="AB25">
            <v>0</v>
          </cell>
        </row>
        <row r="26">
          <cell r="B26">
            <v>0</v>
          </cell>
          <cell r="C26" t="str">
            <v xml:space="preserve">E - meeting table with ten (10) chairs </v>
          </cell>
          <cell r="D26">
            <v>0</v>
          </cell>
          <cell r="E26">
            <v>0</v>
          </cell>
          <cell r="F26">
            <v>0</v>
          </cell>
          <cell r="G26">
            <v>0</v>
          </cell>
          <cell r="H26">
            <v>0</v>
          </cell>
          <cell r="I26">
            <v>0</v>
          </cell>
          <cell r="J26">
            <v>0</v>
          </cell>
          <cell r="K26">
            <v>0</v>
          </cell>
          <cell r="L26">
            <v>0</v>
          </cell>
          <cell r="M26">
            <v>0</v>
          </cell>
          <cell r="N26">
            <v>0</v>
          </cell>
          <cell r="O26">
            <v>0</v>
          </cell>
          <cell r="P26">
            <v>0</v>
          </cell>
          <cell r="Q26">
            <v>0</v>
          </cell>
          <cell r="R26">
            <v>0</v>
          </cell>
          <cell r="S26">
            <v>0</v>
          </cell>
          <cell r="T26">
            <v>0</v>
          </cell>
          <cell r="U26">
            <v>0</v>
          </cell>
          <cell r="V26">
            <v>0</v>
          </cell>
          <cell r="W26">
            <v>0</v>
          </cell>
          <cell r="X26">
            <v>0</v>
          </cell>
          <cell r="Y26">
            <v>0</v>
          </cell>
          <cell r="Z26">
            <v>0</v>
          </cell>
          <cell r="AA26">
            <v>0</v>
          </cell>
          <cell r="AB26">
            <v>0</v>
          </cell>
        </row>
        <row r="27">
          <cell r="B27">
            <v>0</v>
          </cell>
          <cell r="C27" t="str">
            <v>F - desktop computer (3GHz, 2 GB RAM, &gt;80MB harddisk, CD writer, &gt;USB ports, high performance graphic card, 21" monitor, MSoffice, Autocad Lt, photo viewer, all latest versions,  colour printer A3,  scanner A4, UPS, stabilized voltage at socket</v>
          </cell>
          <cell r="D27">
            <v>0</v>
          </cell>
          <cell r="E27">
            <v>0</v>
          </cell>
          <cell r="F27">
            <v>0</v>
          </cell>
          <cell r="G27">
            <v>0</v>
          </cell>
          <cell r="H27">
            <v>0</v>
          </cell>
          <cell r="I27">
            <v>0</v>
          </cell>
          <cell r="J27">
            <v>0</v>
          </cell>
          <cell r="K27">
            <v>0</v>
          </cell>
          <cell r="L27">
            <v>0</v>
          </cell>
          <cell r="M27">
            <v>0</v>
          </cell>
          <cell r="N27">
            <v>0</v>
          </cell>
          <cell r="O27">
            <v>0</v>
          </cell>
          <cell r="P27">
            <v>0</v>
          </cell>
          <cell r="Q27">
            <v>0</v>
          </cell>
          <cell r="R27">
            <v>0</v>
          </cell>
          <cell r="S27">
            <v>0</v>
          </cell>
          <cell r="T27">
            <v>0</v>
          </cell>
          <cell r="U27">
            <v>0</v>
          </cell>
          <cell r="V27">
            <v>0</v>
          </cell>
          <cell r="W27">
            <v>0</v>
          </cell>
          <cell r="X27">
            <v>0</v>
          </cell>
          <cell r="Y27">
            <v>0</v>
          </cell>
          <cell r="Z27">
            <v>0</v>
          </cell>
          <cell r="AA27">
            <v>0</v>
          </cell>
          <cell r="AB27">
            <v>0</v>
          </cell>
        </row>
        <row r="28">
          <cell r="B28">
            <v>0</v>
          </cell>
          <cell r="C28" t="str">
            <v>The item also includes provision of transpot for the Engineer: 4x4 double cabin Pick-up, including maintenance of the car, for the entire contract duration</v>
          </cell>
          <cell r="D28">
            <v>0</v>
          </cell>
          <cell r="E28">
            <v>0</v>
          </cell>
          <cell r="F28">
            <v>0</v>
          </cell>
          <cell r="G28">
            <v>0</v>
          </cell>
          <cell r="H28">
            <v>0</v>
          </cell>
          <cell r="I28">
            <v>0</v>
          </cell>
          <cell r="J28">
            <v>0</v>
          </cell>
          <cell r="K28">
            <v>0</v>
          </cell>
          <cell r="L28">
            <v>0</v>
          </cell>
          <cell r="M28">
            <v>0</v>
          </cell>
          <cell r="N28">
            <v>0</v>
          </cell>
          <cell r="O28">
            <v>0</v>
          </cell>
          <cell r="P28">
            <v>0</v>
          </cell>
          <cell r="Q28">
            <v>0</v>
          </cell>
          <cell r="R28">
            <v>0</v>
          </cell>
          <cell r="S28">
            <v>0</v>
          </cell>
          <cell r="T28">
            <v>0</v>
          </cell>
          <cell r="U28">
            <v>0</v>
          </cell>
          <cell r="V28">
            <v>0</v>
          </cell>
          <cell r="W28">
            <v>0</v>
          </cell>
          <cell r="X28">
            <v>0</v>
          </cell>
          <cell r="Y28">
            <v>0</v>
          </cell>
          <cell r="Z28">
            <v>0</v>
          </cell>
          <cell r="AA28">
            <v>0</v>
          </cell>
          <cell r="AB28">
            <v>0</v>
          </cell>
        </row>
        <row r="29">
          <cell r="B29">
            <v>0</v>
          </cell>
          <cell r="C29" t="str">
            <v>The unit rate is fixed and not to be priced by the Contractor. It shall include operation, maintenance and cleaning of the site office until completion of the works. Payment of lump sum shall be made in equal monthly instalments within Time for Completion.</v>
          </cell>
          <cell r="D29">
            <v>0</v>
          </cell>
          <cell r="E29">
            <v>0</v>
          </cell>
          <cell r="F29">
            <v>0</v>
          </cell>
          <cell r="G29">
            <v>0</v>
          </cell>
          <cell r="H29">
            <v>0</v>
          </cell>
          <cell r="I29">
            <v>0</v>
          </cell>
          <cell r="J29">
            <v>0</v>
          </cell>
          <cell r="K29">
            <v>0</v>
          </cell>
          <cell r="L29">
            <v>0</v>
          </cell>
          <cell r="M29">
            <v>0</v>
          </cell>
          <cell r="N29">
            <v>0</v>
          </cell>
          <cell r="O29">
            <v>0</v>
          </cell>
          <cell r="P29">
            <v>0</v>
          </cell>
          <cell r="Q29">
            <v>0</v>
          </cell>
          <cell r="R29">
            <v>0</v>
          </cell>
          <cell r="S29">
            <v>0</v>
          </cell>
          <cell r="T29">
            <v>0</v>
          </cell>
          <cell r="U29">
            <v>0</v>
          </cell>
          <cell r="V29">
            <v>0</v>
          </cell>
          <cell r="W29">
            <v>0</v>
          </cell>
          <cell r="X29">
            <v>0</v>
          </cell>
          <cell r="Y29">
            <v>0</v>
          </cell>
          <cell r="Z29">
            <v>0</v>
          </cell>
          <cell r="AA29">
            <v>0</v>
          </cell>
          <cell r="AB29">
            <v>0</v>
          </cell>
        </row>
        <row r="30">
          <cell r="B30" t="str">
            <v>10.02.01</v>
          </cell>
          <cell r="C30" t="str">
            <v>Fully furnished Engineer's office and vehicle for transportation of the Engineer under Package No. 1</v>
          </cell>
          <cell r="D30" t="str">
            <v>lump sum</v>
          </cell>
          <cell r="E30">
            <v>55000</v>
          </cell>
          <cell r="F30">
            <v>0</v>
          </cell>
          <cell r="G30">
            <v>0</v>
          </cell>
          <cell r="H30">
            <v>0</v>
          </cell>
          <cell r="I30">
            <v>0</v>
          </cell>
          <cell r="J30">
            <v>0</v>
          </cell>
          <cell r="K30">
            <v>0</v>
          </cell>
          <cell r="L30">
            <v>0</v>
          </cell>
          <cell r="M30">
            <v>0</v>
          </cell>
          <cell r="N30">
            <v>0</v>
          </cell>
          <cell r="O30">
            <v>0</v>
          </cell>
          <cell r="P30">
            <v>0</v>
          </cell>
          <cell r="Q30">
            <v>0</v>
          </cell>
          <cell r="R30">
            <v>0</v>
          </cell>
          <cell r="S30">
            <v>0</v>
          </cell>
          <cell r="T30">
            <v>0</v>
          </cell>
          <cell r="U30">
            <v>0</v>
          </cell>
          <cell r="V30">
            <v>0</v>
          </cell>
          <cell r="W30">
            <v>0</v>
          </cell>
          <cell r="X30">
            <v>0</v>
          </cell>
          <cell r="Y30">
            <v>0</v>
          </cell>
          <cell r="Z30">
            <v>0</v>
          </cell>
          <cell r="AA30">
            <v>0</v>
          </cell>
          <cell r="AB30">
            <v>0</v>
          </cell>
        </row>
        <row r="31">
          <cell r="B31" t="str">
            <v>10.02.02</v>
          </cell>
          <cell r="C31" t="str">
            <v>Fully furnished Engineer's office and vehicle for transportation of the Engineer under Package No. 2</v>
          </cell>
          <cell r="D31" t="str">
            <v>lump sum</v>
          </cell>
          <cell r="E31">
            <v>55000</v>
          </cell>
          <cell r="F31">
            <v>0</v>
          </cell>
          <cell r="G31">
            <v>0</v>
          </cell>
          <cell r="H31">
            <v>0</v>
          </cell>
          <cell r="I31">
            <v>0</v>
          </cell>
          <cell r="J31">
            <v>0</v>
          </cell>
          <cell r="K31">
            <v>0</v>
          </cell>
          <cell r="L31">
            <v>0</v>
          </cell>
          <cell r="M31">
            <v>0</v>
          </cell>
          <cell r="N31">
            <v>0</v>
          </cell>
          <cell r="O31">
            <v>0</v>
          </cell>
          <cell r="P31">
            <v>0</v>
          </cell>
          <cell r="Q31">
            <v>0</v>
          </cell>
          <cell r="R31">
            <v>0</v>
          </cell>
          <cell r="S31">
            <v>0</v>
          </cell>
          <cell r="T31">
            <v>0</v>
          </cell>
          <cell r="U31">
            <v>0</v>
          </cell>
          <cell r="V31">
            <v>0</v>
          </cell>
          <cell r="W31">
            <v>0</v>
          </cell>
          <cell r="X31">
            <v>0</v>
          </cell>
          <cell r="Y31">
            <v>0</v>
          </cell>
          <cell r="Z31">
            <v>0</v>
          </cell>
          <cell r="AA31">
            <v>0</v>
          </cell>
          <cell r="AB31">
            <v>0</v>
          </cell>
        </row>
        <row r="32">
          <cell r="B32" t="str">
            <v>10.03</v>
          </cell>
          <cell r="C32" t="str">
            <v>Provision of site laboratory</v>
          </cell>
          <cell r="D32">
            <v>0</v>
          </cell>
          <cell r="E32">
            <v>0</v>
          </cell>
          <cell r="F32">
            <v>0</v>
          </cell>
          <cell r="G32">
            <v>0</v>
          </cell>
          <cell r="H32">
            <v>0</v>
          </cell>
          <cell r="I32">
            <v>0</v>
          </cell>
          <cell r="J32">
            <v>0</v>
          </cell>
          <cell r="K32">
            <v>0</v>
          </cell>
          <cell r="L32">
            <v>0</v>
          </cell>
          <cell r="M32">
            <v>0</v>
          </cell>
          <cell r="N32">
            <v>0</v>
          </cell>
          <cell r="O32">
            <v>0</v>
          </cell>
          <cell r="P32">
            <v>0</v>
          </cell>
          <cell r="Q32">
            <v>0</v>
          </cell>
          <cell r="R32">
            <v>0</v>
          </cell>
          <cell r="S32">
            <v>0</v>
          </cell>
          <cell r="T32">
            <v>0</v>
          </cell>
          <cell r="U32">
            <v>0</v>
          </cell>
          <cell r="V32">
            <v>0</v>
          </cell>
          <cell r="W32">
            <v>0</v>
          </cell>
          <cell r="X32">
            <v>0</v>
          </cell>
          <cell r="Y32">
            <v>0</v>
          </cell>
          <cell r="Z32">
            <v>0</v>
          </cell>
          <cell r="AA32">
            <v>0</v>
          </cell>
          <cell r="AB32">
            <v>0</v>
          </cell>
        </row>
        <row r="33">
          <cell r="B33">
            <v>0</v>
          </cell>
          <cell r="C33" t="str">
            <v>Provision of site laboratory including all necessary test equipment and tools, heating, electricity, air conditioning, telephone/fax/internet connections, etc. The unit rate shall also include operation by skilled staff provided by the Contractor as well as operation and maintenance of the laboratory. Supply, erection, dismantling, removal included in item 10.01. Payment of lump sum shall be made in equal monthly instalments within Time for Completion.</v>
          </cell>
          <cell r="D33">
            <v>0</v>
          </cell>
          <cell r="E33">
            <v>0</v>
          </cell>
          <cell r="F33">
            <v>0</v>
          </cell>
          <cell r="G33">
            <v>0</v>
          </cell>
          <cell r="H33">
            <v>0</v>
          </cell>
          <cell r="I33">
            <v>0</v>
          </cell>
          <cell r="J33">
            <v>0</v>
          </cell>
          <cell r="K33">
            <v>0</v>
          </cell>
          <cell r="L33">
            <v>0</v>
          </cell>
          <cell r="M33">
            <v>0</v>
          </cell>
          <cell r="N33">
            <v>0</v>
          </cell>
          <cell r="O33">
            <v>0</v>
          </cell>
          <cell r="P33">
            <v>0</v>
          </cell>
          <cell r="Q33">
            <v>0</v>
          </cell>
          <cell r="R33">
            <v>0</v>
          </cell>
          <cell r="S33">
            <v>0</v>
          </cell>
          <cell r="T33">
            <v>0</v>
          </cell>
          <cell r="U33">
            <v>0</v>
          </cell>
          <cell r="V33">
            <v>0</v>
          </cell>
          <cell r="W33">
            <v>0</v>
          </cell>
          <cell r="X33">
            <v>0</v>
          </cell>
          <cell r="Y33">
            <v>0</v>
          </cell>
          <cell r="Z33">
            <v>0</v>
          </cell>
          <cell r="AA33">
            <v>0</v>
          </cell>
          <cell r="AB33">
            <v>0</v>
          </cell>
        </row>
        <row r="34">
          <cell r="B34" t="str">
            <v>10.03.01</v>
          </cell>
          <cell r="C34" t="str">
            <v>Provision of site laboratory under Package No. 1</v>
          </cell>
          <cell r="D34" t="str">
            <v>lump sum</v>
          </cell>
          <cell r="E34">
            <v>24000</v>
          </cell>
          <cell r="F34">
            <v>0</v>
          </cell>
          <cell r="G34">
            <v>0</v>
          </cell>
          <cell r="H34">
            <v>0</v>
          </cell>
          <cell r="I34">
            <v>0</v>
          </cell>
          <cell r="J34">
            <v>0</v>
          </cell>
          <cell r="K34">
            <v>0</v>
          </cell>
          <cell r="L34">
            <v>0</v>
          </cell>
          <cell r="M34">
            <v>0</v>
          </cell>
          <cell r="N34">
            <v>0</v>
          </cell>
          <cell r="O34">
            <v>0</v>
          </cell>
          <cell r="P34">
            <v>0</v>
          </cell>
          <cell r="Q34">
            <v>0</v>
          </cell>
          <cell r="R34">
            <v>0</v>
          </cell>
          <cell r="S34">
            <v>0</v>
          </cell>
          <cell r="T34">
            <v>0</v>
          </cell>
          <cell r="U34">
            <v>0</v>
          </cell>
          <cell r="V34">
            <v>0</v>
          </cell>
          <cell r="W34">
            <v>0</v>
          </cell>
          <cell r="X34">
            <v>0</v>
          </cell>
          <cell r="Y34">
            <v>0</v>
          </cell>
          <cell r="Z34">
            <v>0</v>
          </cell>
          <cell r="AA34">
            <v>0</v>
          </cell>
          <cell r="AB34">
            <v>0</v>
          </cell>
        </row>
        <row r="35">
          <cell r="B35" t="str">
            <v>10.03.02</v>
          </cell>
          <cell r="C35" t="str">
            <v>Provision of site laboratory under Package No. 2</v>
          </cell>
          <cell r="D35" t="str">
            <v>lump sum</v>
          </cell>
          <cell r="E35">
            <v>24000</v>
          </cell>
          <cell r="F35">
            <v>0</v>
          </cell>
          <cell r="G35">
            <v>0</v>
          </cell>
          <cell r="H35">
            <v>0</v>
          </cell>
          <cell r="I35">
            <v>0</v>
          </cell>
          <cell r="J35">
            <v>0</v>
          </cell>
          <cell r="K35">
            <v>0</v>
          </cell>
          <cell r="L35">
            <v>0</v>
          </cell>
          <cell r="M35">
            <v>0</v>
          </cell>
          <cell r="N35">
            <v>0</v>
          </cell>
          <cell r="O35">
            <v>0</v>
          </cell>
          <cell r="P35">
            <v>0</v>
          </cell>
          <cell r="Q35">
            <v>0</v>
          </cell>
          <cell r="R35">
            <v>0</v>
          </cell>
          <cell r="S35">
            <v>0</v>
          </cell>
          <cell r="T35">
            <v>0</v>
          </cell>
          <cell r="U35">
            <v>0</v>
          </cell>
          <cell r="V35">
            <v>0</v>
          </cell>
          <cell r="W35">
            <v>0</v>
          </cell>
          <cell r="X35">
            <v>0</v>
          </cell>
          <cell r="Y35">
            <v>0</v>
          </cell>
          <cell r="Z35">
            <v>0</v>
          </cell>
          <cell r="AA35">
            <v>0</v>
          </cell>
          <cell r="AB35">
            <v>0</v>
          </cell>
        </row>
        <row r="36">
          <cell r="B36" t="str">
            <v>10.04</v>
          </cell>
          <cell r="C36" t="str">
            <v>Erection of project sign-boards</v>
          </cell>
          <cell r="D36">
            <v>0</v>
          </cell>
          <cell r="E36">
            <v>0</v>
          </cell>
          <cell r="F36">
            <v>0</v>
          </cell>
          <cell r="G36">
            <v>0</v>
          </cell>
          <cell r="H36">
            <v>0</v>
          </cell>
          <cell r="I36">
            <v>0</v>
          </cell>
          <cell r="J36">
            <v>0</v>
          </cell>
          <cell r="K36">
            <v>0</v>
          </cell>
          <cell r="L36">
            <v>0</v>
          </cell>
          <cell r="M36">
            <v>0</v>
          </cell>
          <cell r="N36">
            <v>0</v>
          </cell>
          <cell r="O36">
            <v>0</v>
          </cell>
          <cell r="P36">
            <v>0</v>
          </cell>
          <cell r="Q36">
            <v>0</v>
          </cell>
          <cell r="R36">
            <v>0</v>
          </cell>
          <cell r="S36">
            <v>0</v>
          </cell>
          <cell r="T36">
            <v>0</v>
          </cell>
          <cell r="U36">
            <v>0</v>
          </cell>
          <cell r="V36">
            <v>0</v>
          </cell>
          <cell r="W36">
            <v>0</v>
          </cell>
          <cell r="X36">
            <v>0</v>
          </cell>
          <cell r="Y36">
            <v>0</v>
          </cell>
          <cell r="Z36">
            <v>0</v>
          </cell>
          <cell r="AA36">
            <v>0</v>
          </cell>
          <cell r="AB36">
            <v>0</v>
          </cell>
        </row>
        <row r="37">
          <cell r="B37">
            <v>0</v>
          </cell>
          <cell r="C37" t="str">
            <v>Supply and erection of project sign-boards of size not less than 10m² at locations and with the text directed by the Engineer. Payment shall be made per sign-board actually erected and approved by the Engineer.</v>
          </cell>
          <cell r="D37">
            <v>0</v>
          </cell>
          <cell r="E37">
            <v>0</v>
          </cell>
          <cell r="F37">
            <v>0</v>
          </cell>
          <cell r="G37">
            <v>0</v>
          </cell>
          <cell r="H37">
            <v>0</v>
          </cell>
          <cell r="I37">
            <v>0</v>
          </cell>
          <cell r="J37">
            <v>0</v>
          </cell>
          <cell r="K37">
            <v>0</v>
          </cell>
          <cell r="L37">
            <v>0</v>
          </cell>
          <cell r="M37">
            <v>0</v>
          </cell>
          <cell r="N37">
            <v>0</v>
          </cell>
          <cell r="O37">
            <v>0</v>
          </cell>
          <cell r="P37">
            <v>0</v>
          </cell>
          <cell r="Q37">
            <v>0</v>
          </cell>
          <cell r="R37">
            <v>0</v>
          </cell>
          <cell r="S37">
            <v>0</v>
          </cell>
          <cell r="T37">
            <v>0</v>
          </cell>
          <cell r="U37">
            <v>0</v>
          </cell>
          <cell r="V37">
            <v>0</v>
          </cell>
          <cell r="W37">
            <v>0</v>
          </cell>
          <cell r="X37">
            <v>0</v>
          </cell>
          <cell r="Y37">
            <v>0</v>
          </cell>
          <cell r="Z37">
            <v>0</v>
          </cell>
          <cell r="AA37">
            <v>0</v>
          </cell>
          <cell r="AB37">
            <v>0</v>
          </cell>
        </row>
        <row r="38">
          <cell r="B38">
            <v>0</v>
          </cell>
          <cell r="C38" t="str">
            <v>The unit rate is fixed and not to be priced by the Contractor.</v>
          </cell>
          <cell r="D38">
            <v>0</v>
          </cell>
          <cell r="E38">
            <v>0</v>
          </cell>
          <cell r="F38">
            <v>0</v>
          </cell>
          <cell r="G38">
            <v>0</v>
          </cell>
          <cell r="H38">
            <v>0</v>
          </cell>
          <cell r="I38">
            <v>0</v>
          </cell>
          <cell r="J38">
            <v>0</v>
          </cell>
          <cell r="K38">
            <v>0</v>
          </cell>
          <cell r="L38">
            <v>0</v>
          </cell>
          <cell r="M38">
            <v>0</v>
          </cell>
          <cell r="N38">
            <v>0</v>
          </cell>
          <cell r="O38">
            <v>0</v>
          </cell>
          <cell r="P38">
            <v>0</v>
          </cell>
          <cell r="Q38">
            <v>0</v>
          </cell>
          <cell r="R38">
            <v>0</v>
          </cell>
          <cell r="S38">
            <v>0</v>
          </cell>
          <cell r="T38">
            <v>0</v>
          </cell>
          <cell r="U38">
            <v>0</v>
          </cell>
          <cell r="V38">
            <v>0</v>
          </cell>
          <cell r="W38">
            <v>0</v>
          </cell>
          <cell r="X38">
            <v>0</v>
          </cell>
          <cell r="Y38">
            <v>0</v>
          </cell>
          <cell r="Z38">
            <v>0</v>
          </cell>
          <cell r="AA38">
            <v>0</v>
          </cell>
          <cell r="AB38">
            <v>0</v>
          </cell>
        </row>
        <row r="39">
          <cell r="B39" t="str">
            <v>10.04.01</v>
          </cell>
          <cell r="C39" t="str">
            <v xml:space="preserve">Erection of project signboards under Package No. 1 </v>
          </cell>
          <cell r="D39" t="str">
            <v>pce.</v>
          </cell>
          <cell r="E39">
            <v>3000</v>
          </cell>
          <cell r="F39">
            <v>0</v>
          </cell>
          <cell r="G39">
            <v>0</v>
          </cell>
          <cell r="H39">
            <v>0</v>
          </cell>
          <cell r="I39">
            <v>0</v>
          </cell>
          <cell r="J39">
            <v>0</v>
          </cell>
          <cell r="K39">
            <v>0</v>
          </cell>
          <cell r="L39">
            <v>0</v>
          </cell>
          <cell r="M39">
            <v>0</v>
          </cell>
          <cell r="N39">
            <v>0</v>
          </cell>
          <cell r="O39">
            <v>0</v>
          </cell>
          <cell r="P39">
            <v>0</v>
          </cell>
          <cell r="Q39">
            <v>0</v>
          </cell>
          <cell r="R39">
            <v>0</v>
          </cell>
          <cell r="S39">
            <v>0</v>
          </cell>
          <cell r="T39">
            <v>0</v>
          </cell>
          <cell r="U39">
            <v>0</v>
          </cell>
          <cell r="V39">
            <v>0</v>
          </cell>
          <cell r="W39">
            <v>0</v>
          </cell>
          <cell r="X39">
            <v>0</v>
          </cell>
          <cell r="Y39">
            <v>0</v>
          </cell>
          <cell r="Z39">
            <v>0</v>
          </cell>
          <cell r="AA39">
            <v>0</v>
          </cell>
          <cell r="AB39">
            <v>0</v>
          </cell>
        </row>
        <row r="40">
          <cell r="B40" t="str">
            <v>10.04.02</v>
          </cell>
          <cell r="C40" t="str">
            <v>Erection of project signboards under Package No. 2</v>
          </cell>
          <cell r="D40" t="str">
            <v>pce.</v>
          </cell>
          <cell r="E40">
            <v>3000</v>
          </cell>
          <cell r="F40">
            <v>0</v>
          </cell>
          <cell r="G40">
            <v>0</v>
          </cell>
          <cell r="H40">
            <v>0</v>
          </cell>
          <cell r="I40">
            <v>0</v>
          </cell>
          <cell r="J40">
            <v>0</v>
          </cell>
          <cell r="K40">
            <v>0</v>
          </cell>
          <cell r="L40">
            <v>0</v>
          </cell>
          <cell r="M40">
            <v>0</v>
          </cell>
          <cell r="N40">
            <v>0</v>
          </cell>
          <cell r="O40">
            <v>0</v>
          </cell>
          <cell r="P40">
            <v>0</v>
          </cell>
          <cell r="Q40">
            <v>0</v>
          </cell>
          <cell r="R40">
            <v>0</v>
          </cell>
          <cell r="S40">
            <v>0</v>
          </cell>
          <cell r="T40">
            <v>0</v>
          </cell>
          <cell r="U40">
            <v>0</v>
          </cell>
          <cell r="V40">
            <v>0</v>
          </cell>
          <cell r="W40">
            <v>0</v>
          </cell>
          <cell r="X40">
            <v>0</v>
          </cell>
          <cell r="Y40">
            <v>0</v>
          </cell>
          <cell r="Z40">
            <v>0</v>
          </cell>
          <cell r="AA40">
            <v>0</v>
          </cell>
          <cell r="AB40">
            <v>0</v>
          </cell>
        </row>
        <row r="41">
          <cell r="B41" t="str">
            <v>10.05</v>
          </cell>
          <cell r="C41" t="str">
            <v xml:space="preserve">Preparatory works </v>
          </cell>
          <cell r="D41">
            <v>0</v>
          </cell>
          <cell r="E41">
            <v>0</v>
          </cell>
          <cell r="F41">
            <v>0</v>
          </cell>
          <cell r="G41">
            <v>0</v>
          </cell>
          <cell r="H41">
            <v>0</v>
          </cell>
          <cell r="I41">
            <v>0</v>
          </cell>
          <cell r="J41">
            <v>0</v>
          </cell>
          <cell r="K41">
            <v>0</v>
          </cell>
          <cell r="L41">
            <v>0</v>
          </cell>
          <cell r="M41">
            <v>0</v>
          </cell>
          <cell r="N41">
            <v>0</v>
          </cell>
          <cell r="O41">
            <v>0</v>
          </cell>
          <cell r="P41">
            <v>0</v>
          </cell>
          <cell r="Q41">
            <v>0</v>
          </cell>
          <cell r="R41">
            <v>0</v>
          </cell>
          <cell r="S41">
            <v>0</v>
          </cell>
          <cell r="T41">
            <v>0</v>
          </cell>
          <cell r="U41">
            <v>0</v>
          </cell>
          <cell r="V41">
            <v>0</v>
          </cell>
          <cell r="W41">
            <v>0</v>
          </cell>
          <cell r="X41">
            <v>0</v>
          </cell>
          <cell r="Y41">
            <v>0</v>
          </cell>
          <cell r="Z41">
            <v>0</v>
          </cell>
          <cell r="AA41">
            <v>0</v>
          </cell>
          <cell r="AB41">
            <v>0</v>
          </cell>
        </row>
        <row r="42">
          <cell r="B42">
            <v>0</v>
          </cell>
          <cell r="C42" t="str">
            <v>Preparatory works for pipe laying works and corresponding civil works including all works as defined in the Works Requirements Part B+C including:</v>
          </cell>
          <cell r="D42">
            <v>0</v>
          </cell>
          <cell r="E42">
            <v>0</v>
          </cell>
          <cell r="F42">
            <v>0</v>
          </cell>
          <cell r="G42">
            <v>0</v>
          </cell>
          <cell r="H42">
            <v>0</v>
          </cell>
          <cell r="I42">
            <v>0</v>
          </cell>
          <cell r="J42">
            <v>0</v>
          </cell>
          <cell r="K42">
            <v>0</v>
          </cell>
          <cell r="L42">
            <v>0</v>
          </cell>
          <cell r="M42">
            <v>0</v>
          </cell>
          <cell r="N42">
            <v>0</v>
          </cell>
          <cell r="O42">
            <v>0</v>
          </cell>
          <cell r="P42">
            <v>0</v>
          </cell>
          <cell r="Q42">
            <v>0</v>
          </cell>
          <cell r="R42">
            <v>0</v>
          </cell>
          <cell r="S42">
            <v>0</v>
          </cell>
          <cell r="T42">
            <v>0</v>
          </cell>
          <cell r="U42">
            <v>0</v>
          </cell>
          <cell r="V42">
            <v>0</v>
          </cell>
          <cell r="W42">
            <v>0</v>
          </cell>
          <cell r="X42">
            <v>0</v>
          </cell>
          <cell r="Y42">
            <v>0</v>
          </cell>
          <cell r="Z42">
            <v>0</v>
          </cell>
          <cell r="AA42">
            <v>0</v>
          </cell>
          <cell r="AB42">
            <v>0</v>
          </cell>
        </row>
        <row r="43">
          <cell r="B43">
            <v>0</v>
          </cell>
          <cell r="C43" t="str">
            <v>- additional topographic survey + drawings</v>
          </cell>
          <cell r="D43">
            <v>0</v>
          </cell>
          <cell r="E43">
            <v>0</v>
          </cell>
          <cell r="F43">
            <v>0</v>
          </cell>
          <cell r="G43">
            <v>0</v>
          </cell>
          <cell r="H43">
            <v>0</v>
          </cell>
          <cell r="I43">
            <v>0</v>
          </cell>
          <cell r="J43">
            <v>0</v>
          </cell>
          <cell r="K43">
            <v>0</v>
          </cell>
          <cell r="L43">
            <v>0</v>
          </cell>
          <cell r="M43">
            <v>0</v>
          </cell>
          <cell r="N43">
            <v>0</v>
          </cell>
          <cell r="O43">
            <v>0</v>
          </cell>
          <cell r="P43">
            <v>0</v>
          </cell>
          <cell r="Q43">
            <v>0</v>
          </cell>
          <cell r="R43">
            <v>0</v>
          </cell>
          <cell r="S43">
            <v>0</v>
          </cell>
          <cell r="T43">
            <v>0</v>
          </cell>
          <cell r="U43">
            <v>0</v>
          </cell>
          <cell r="V43">
            <v>0</v>
          </cell>
          <cell r="W43">
            <v>0</v>
          </cell>
          <cell r="X43">
            <v>0</v>
          </cell>
          <cell r="Y43">
            <v>0</v>
          </cell>
          <cell r="Z43">
            <v>0</v>
          </cell>
          <cell r="AA43">
            <v>0</v>
          </cell>
          <cell r="AB43">
            <v>0</v>
          </cell>
        </row>
        <row r="44">
          <cell r="B44">
            <v>0</v>
          </cell>
          <cell r="C44" t="str">
            <v>- setting out of the works and pipelines</v>
          </cell>
          <cell r="D44">
            <v>0</v>
          </cell>
          <cell r="E44">
            <v>0</v>
          </cell>
          <cell r="F44">
            <v>0</v>
          </cell>
          <cell r="G44">
            <v>0</v>
          </cell>
          <cell r="H44">
            <v>0</v>
          </cell>
          <cell r="I44">
            <v>0</v>
          </cell>
          <cell r="J44">
            <v>0</v>
          </cell>
          <cell r="K44">
            <v>0</v>
          </cell>
          <cell r="L44">
            <v>0</v>
          </cell>
          <cell r="M44">
            <v>0</v>
          </cell>
          <cell r="N44">
            <v>0</v>
          </cell>
          <cell r="O44">
            <v>0</v>
          </cell>
          <cell r="P44">
            <v>0</v>
          </cell>
          <cell r="Q44">
            <v>0</v>
          </cell>
          <cell r="R44">
            <v>0</v>
          </cell>
          <cell r="S44">
            <v>0</v>
          </cell>
          <cell r="T44">
            <v>0</v>
          </cell>
          <cell r="U44">
            <v>0</v>
          </cell>
          <cell r="V44">
            <v>0</v>
          </cell>
          <cell r="W44">
            <v>0</v>
          </cell>
          <cell r="X44">
            <v>0</v>
          </cell>
          <cell r="Y44">
            <v>0</v>
          </cell>
          <cell r="Z44">
            <v>0</v>
          </cell>
          <cell r="AA44">
            <v>0</v>
          </cell>
          <cell r="AB44">
            <v>0</v>
          </cell>
        </row>
        <row r="45">
          <cell r="B45">
            <v>0</v>
          </cell>
          <cell r="C45" t="str">
            <v>- investigations on existing pipelines and structures</v>
          </cell>
          <cell r="D45">
            <v>0</v>
          </cell>
          <cell r="E45">
            <v>0</v>
          </cell>
          <cell r="F45">
            <v>0</v>
          </cell>
          <cell r="G45">
            <v>0</v>
          </cell>
          <cell r="H45">
            <v>0</v>
          </cell>
          <cell r="I45">
            <v>0</v>
          </cell>
          <cell r="J45">
            <v>0</v>
          </cell>
          <cell r="K45">
            <v>0</v>
          </cell>
          <cell r="L45">
            <v>0</v>
          </cell>
          <cell r="M45">
            <v>0</v>
          </cell>
          <cell r="N45">
            <v>0</v>
          </cell>
          <cell r="O45">
            <v>0</v>
          </cell>
          <cell r="P45">
            <v>0</v>
          </cell>
          <cell r="Q45">
            <v>0</v>
          </cell>
          <cell r="R45">
            <v>0</v>
          </cell>
          <cell r="S45">
            <v>0</v>
          </cell>
          <cell r="T45">
            <v>0</v>
          </cell>
          <cell r="U45">
            <v>0</v>
          </cell>
          <cell r="V45">
            <v>0</v>
          </cell>
          <cell r="W45">
            <v>0</v>
          </cell>
          <cell r="X45">
            <v>0</v>
          </cell>
          <cell r="Y45">
            <v>0</v>
          </cell>
          <cell r="Z45">
            <v>0</v>
          </cell>
          <cell r="AA45">
            <v>0</v>
          </cell>
          <cell r="AB45">
            <v>0</v>
          </cell>
        </row>
        <row r="46">
          <cell r="B46">
            <v>0</v>
          </cell>
          <cell r="C46" t="str">
            <v xml:space="preserve">- all tests on building materials </v>
          </cell>
          <cell r="D46">
            <v>0</v>
          </cell>
          <cell r="E46">
            <v>0</v>
          </cell>
          <cell r="F46">
            <v>0</v>
          </cell>
          <cell r="G46">
            <v>0</v>
          </cell>
          <cell r="H46">
            <v>0</v>
          </cell>
          <cell r="I46">
            <v>0</v>
          </cell>
          <cell r="J46">
            <v>0</v>
          </cell>
          <cell r="K46">
            <v>0</v>
          </cell>
          <cell r="L46">
            <v>0</v>
          </cell>
          <cell r="M46">
            <v>0</v>
          </cell>
          <cell r="N46">
            <v>0</v>
          </cell>
          <cell r="O46">
            <v>0</v>
          </cell>
          <cell r="P46">
            <v>0</v>
          </cell>
          <cell r="Q46">
            <v>0</v>
          </cell>
          <cell r="R46">
            <v>0</v>
          </cell>
          <cell r="S46">
            <v>0</v>
          </cell>
          <cell r="T46">
            <v>0</v>
          </cell>
          <cell r="U46">
            <v>0</v>
          </cell>
          <cell r="V46">
            <v>0</v>
          </cell>
          <cell r="W46">
            <v>0</v>
          </cell>
          <cell r="X46">
            <v>0</v>
          </cell>
          <cell r="Y46">
            <v>0</v>
          </cell>
          <cell r="Z46">
            <v>0</v>
          </cell>
          <cell r="AA46">
            <v>0</v>
          </cell>
          <cell r="AB46">
            <v>0</v>
          </cell>
        </row>
        <row r="47">
          <cell r="B47">
            <v>0</v>
          </cell>
          <cell r="C47" t="str">
            <v>- preparation of all shop and working drawings for Engineer's approval</v>
          </cell>
          <cell r="D47">
            <v>0</v>
          </cell>
          <cell r="E47">
            <v>0</v>
          </cell>
          <cell r="F47">
            <v>0</v>
          </cell>
          <cell r="G47">
            <v>0</v>
          </cell>
          <cell r="H47">
            <v>0</v>
          </cell>
          <cell r="I47">
            <v>0</v>
          </cell>
          <cell r="J47">
            <v>0</v>
          </cell>
          <cell r="K47">
            <v>0</v>
          </cell>
          <cell r="L47">
            <v>0</v>
          </cell>
          <cell r="M47">
            <v>0</v>
          </cell>
          <cell r="N47">
            <v>0</v>
          </cell>
          <cell r="O47">
            <v>0</v>
          </cell>
          <cell r="P47">
            <v>0</v>
          </cell>
          <cell r="Q47">
            <v>0</v>
          </cell>
          <cell r="R47">
            <v>0</v>
          </cell>
          <cell r="S47">
            <v>0</v>
          </cell>
          <cell r="T47">
            <v>0</v>
          </cell>
          <cell r="U47">
            <v>0</v>
          </cell>
          <cell r="V47">
            <v>0</v>
          </cell>
          <cell r="W47">
            <v>0</v>
          </cell>
          <cell r="X47">
            <v>0</v>
          </cell>
          <cell r="Y47">
            <v>0</v>
          </cell>
          <cell r="Z47">
            <v>0</v>
          </cell>
          <cell r="AA47">
            <v>0</v>
          </cell>
          <cell r="AB47">
            <v>0</v>
          </cell>
        </row>
        <row r="48">
          <cell r="B48">
            <v>0</v>
          </cell>
          <cell r="C48" t="str">
            <v>- complete set of as-built drawings</v>
          </cell>
          <cell r="D48">
            <v>0</v>
          </cell>
          <cell r="E48">
            <v>0</v>
          </cell>
          <cell r="F48">
            <v>0</v>
          </cell>
          <cell r="G48">
            <v>0</v>
          </cell>
          <cell r="H48">
            <v>0</v>
          </cell>
          <cell r="I48">
            <v>0</v>
          </cell>
          <cell r="J48">
            <v>0</v>
          </cell>
          <cell r="K48">
            <v>0</v>
          </cell>
          <cell r="L48">
            <v>0</v>
          </cell>
          <cell r="M48">
            <v>0</v>
          </cell>
          <cell r="N48">
            <v>0</v>
          </cell>
          <cell r="O48">
            <v>0</v>
          </cell>
          <cell r="P48">
            <v>0</v>
          </cell>
          <cell r="Q48">
            <v>0</v>
          </cell>
          <cell r="R48">
            <v>0</v>
          </cell>
          <cell r="S48">
            <v>0</v>
          </cell>
          <cell r="T48">
            <v>0</v>
          </cell>
          <cell r="U48">
            <v>0</v>
          </cell>
          <cell r="V48">
            <v>0</v>
          </cell>
          <cell r="W48">
            <v>0</v>
          </cell>
          <cell r="X48">
            <v>0</v>
          </cell>
          <cell r="Y48">
            <v>0</v>
          </cell>
          <cell r="Z48">
            <v>0</v>
          </cell>
          <cell r="AA48">
            <v>0</v>
          </cell>
          <cell r="AB48">
            <v>0</v>
          </cell>
        </row>
        <row r="49">
          <cell r="B49">
            <v>0</v>
          </cell>
          <cell r="C49" t="str">
            <v>- preconstruction and implementation photographs</v>
          </cell>
          <cell r="D49">
            <v>0</v>
          </cell>
          <cell r="E49">
            <v>0</v>
          </cell>
          <cell r="F49">
            <v>0</v>
          </cell>
          <cell r="G49">
            <v>0</v>
          </cell>
          <cell r="H49">
            <v>0</v>
          </cell>
          <cell r="I49">
            <v>0</v>
          </cell>
          <cell r="J49">
            <v>0</v>
          </cell>
          <cell r="K49">
            <v>0</v>
          </cell>
          <cell r="L49">
            <v>0</v>
          </cell>
          <cell r="M49">
            <v>0</v>
          </cell>
          <cell r="N49">
            <v>0</v>
          </cell>
          <cell r="O49">
            <v>0</v>
          </cell>
          <cell r="P49">
            <v>0</v>
          </cell>
          <cell r="Q49">
            <v>0</v>
          </cell>
          <cell r="R49">
            <v>0</v>
          </cell>
          <cell r="S49">
            <v>0</v>
          </cell>
          <cell r="T49">
            <v>0</v>
          </cell>
          <cell r="U49">
            <v>0</v>
          </cell>
          <cell r="V49">
            <v>0</v>
          </cell>
          <cell r="W49">
            <v>0</v>
          </cell>
          <cell r="X49">
            <v>0</v>
          </cell>
          <cell r="Y49">
            <v>0</v>
          </cell>
          <cell r="Z49">
            <v>0</v>
          </cell>
          <cell r="AA49">
            <v>0</v>
          </cell>
          <cell r="AB49">
            <v>0</v>
          </cell>
        </row>
        <row r="50">
          <cell r="B50">
            <v>0</v>
          </cell>
          <cell r="C50" t="str">
            <v>- preparation and submission of any reports as required by the Engineer or set out in the contract</v>
          </cell>
          <cell r="D50">
            <v>0</v>
          </cell>
          <cell r="E50">
            <v>0</v>
          </cell>
          <cell r="F50">
            <v>0</v>
          </cell>
          <cell r="G50">
            <v>0</v>
          </cell>
          <cell r="H50">
            <v>0</v>
          </cell>
          <cell r="I50">
            <v>0</v>
          </cell>
          <cell r="J50">
            <v>0</v>
          </cell>
          <cell r="K50">
            <v>0</v>
          </cell>
          <cell r="L50">
            <v>0</v>
          </cell>
          <cell r="M50">
            <v>0</v>
          </cell>
          <cell r="N50">
            <v>0</v>
          </cell>
          <cell r="O50">
            <v>0</v>
          </cell>
          <cell r="P50">
            <v>0</v>
          </cell>
          <cell r="Q50">
            <v>0</v>
          </cell>
          <cell r="R50">
            <v>0</v>
          </cell>
          <cell r="S50">
            <v>0</v>
          </cell>
          <cell r="T50">
            <v>0</v>
          </cell>
          <cell r="U50">
            <v>0</v>
          </cell>
          <cell r="V50">
            <v>0</v>
          </cell>
          <cell r="W50">
            <v>0</v>
          </cell>
          <cell r="X50">
            <v>0</v>
          </cell>
          <cell r="Y50">
            <v>0</v>
          </cell>
          <cell r="Z50">
            <v>0</v>
          </cell>
          <cell r="AA50">
            <v>0</v>
          </cell>
          <cell r="AB50">
            <v>0</v>
          </cell>
        </row>
        <row r="51">
          <cell r="B51">
            <v>0</v>
          </cell>
          <cell r="C51" t="str">
            <v>- preparation and submission of operation &amp; maintenance manuals, at completion of the works</v>
          </cell>
          <cell r="D51">
            <v>0</v>
          </cell>
          <cell r="E51">
            <v>0</v>
          </cell>
          <cell r="F51">
            <v>0</v>
          </cell>
          <cell r="G51">
            <v>0</v>
          </cell>
          <cell r="H51">
            <v>0</v>
          </cell>
          <cell r="I51">
            <v>0</v>
          </cell>
          <cell r="J51">
            <v>0</v>
          </cell>
          <cell r="K51">
            <v>0</v>
          </cell>
          <cell r="L51">
            <v>0</v>
          </cell>
          <cell r="M51">
            <v>0</v>
          </cell>
          <cell r="N51">
            <v>0</v>
          </cell>
          <cell r="O51">
            <v>0</v>
          </cell>
          <cell r="P51">
            <v>0</v>
          </cell>
          <cell r="Q51">
            <v>0</v>
          </cell>
          <cell r="R51">
            <v>0</v>
          </cell>
          <cell r="S51">
            <v>0</v>
          </cell>
          <cell r="T51">
            <v>0</v>
          </cell>
          <cell r="U51">
            <v>0</v>
          </cell>
          <cell r="V51">
            <v>0</v>
          </cell>
          <cell r="W51">
            <v>0</v>
          </cell>
          <cell r="X51">
            <v>0</v>
          </cell>
          <cell r="Y51">
            <v>0</v>
          </cell>
          <cell r="Z51">
            <v>0</v>
          </cell>
          <cell r="AA51">
            <v>0</v>
          </cell>
          <cell r="AB51">
            <v>0</v>
          </cell>
        </row>
        <row r="52">
          <cell r="B52">
            <v>0</v>
          </cell>
          <cell r="C52" t="str">
            <v>- all works, costs and services required for the preparation of the works not explicitly stated   in one of the other pay items</v>
          </cell>
          <cell r="D52">
            <v>0</v>
          </cell>
          <cell r="E52">
            <v>0</v>
          </cell>
          <cell r="F52">
            <v>0</v>
          </cell>
          <cell r="G52">
            <v>0</v>
          </cell>
          <cell r="H52">
            <v>0</v>
          </cell>
          <cell r="I52">
            <v>0</v>
          </cell>
          <cell r="J52">
            <v>0</v>
          </cell>
          <cell r="K52">
            <v>0</v>
          </cell>
          <cell r="L52">
            <v>0</v>
          </cell>
          <cell r="M52">
            <v>0</v>
          </cell>
          <cell r="N52">
            <v>0</v>
          </cell>
          <cell r="O52">
            <v>0</v>
          </cell>
          <cell r="P52">
            <v>0</v>
          </cell>
          <cell r="Q52">
            <v>0</v>
          </cell>
          <cell r="R52">
            <v>0</v>
          </cell>
          <cell r="S52">
            <v>0</v>
          </cell>
          <cell r="T52">
            <v>0</v>
          </cell>
          <cell r="U52">
            <v>0</v>
          </cell>
          <cell r="V52">
            <v>0</v>
          </cell>
          <cell r="W52">
            <v>0</v>
          </cell>
          <cell r="X52">
            <v>0</v>
          </cell>
          <cell r="Y52">
            <v>0</v>
          </cell>
          <cell r="Z52">
            <v>0</v>
          </cell>
          <cell r="AA52">
            <v>0</v>
          </cell>
          <cell r="AB52">
            <v>0</v>
          </cell>
        </row>
        <row r="53">
          <cell r="B53">
            <v>0</v>
          </cell>
          <cell r="C53" t="str">
            <v>The unit rate is fixed and not to be priced by the Contractor.</v>
          </cell>
          <cell r="D53">
            <v>0</v>
          </cell>
          <cell r="E53">
            <v>0</v>
          </cell>
          <cell r="F53">
            <v>0</v>
          </cell>
          <cell r="G53">
            <v>0</v>
          </cell>
          <cell r="H53">
            <v>0</v>
          </cell>
          <cell r="I53">
            <v>0</v>
          </cell>
          <cell r="J53">
            <v>0</v>
          </cell>
          <cell r="K53">
            <v>0</v>
          </cell>
          <cell r="L53">
            <v>0</v>
          </cell>
          <cell r="M53">
            <v>0</v>
          </cell>
          <cell r="N53">
            <v>0</v>
          </cell>
          <cell r="O53">
            <v>0</v>
          </cell>
          <cell r="P53">
            <v>0</v>
          </cell>
          <cell r="Q53">
            <v>0</v>
          </cell>
          <cell r="R53">
            <v>0</v>
          </cell>
          <cell r="S53">
            <v>0</v>
          </cell>
          <cell r="T53">
            <v>0</v>
          </cell>
          <cell r="U53">
            <v>0</v>
          </cell>
          <cell r="V53">
            <v>0</v>
          </cell>
          <cell r="W53">
            <v>0</v>
          </cell>
          <cell r="X53">
            <v>0</v>
          </cell>
          <cell r="Y53">
            <v>0</v>
          </cell>
          <cell r="Z53">
            <v>0</v>
          </cell>
          <cell r="AA53">
            <v>0</v>
          </cell>
          <cell r="AB53">
            <v>0</v>
          </cell>
        </row>
        <row r="54">
          <cell r="B54">
            <v>0</v>
          </cell>
          <cell r="C54" t="str">
            <v>Payment shall be made per lump sum pro rata of works progress.</v>
          </cell>
          <cell r="D54">
            <v>0</v>
          </cell>
          <cell r="E54">
            <v>0</v>
          </cell>
          <cell r="F54">
            <v>0</v>
          </cell>
          <cell r="G54">
            <v>0</v>
          </cell>
          <cell r="H54">
            <v>0</v>
          </cell>
          <cell r="I54">
            <v>0</v>
          </cell>
          <cell r="J54">
            <v>0</v>
          </cell>
          <cell r="K54">
            <v>0</v>
          </cell>
          <cell r="L54">
            <v>0</v>
          </cell>
          <cell r="M54">
            <v>0</v>
          </cell>
          <cell r="N54">
            <v>0</v>
          </cell>
          <cell r="O54">
            <v>0</v>
          </cell>
          <cell r="P54">
            <v>0</v>
          </cell>
          <cell r="Q54">
            <v>0</v>
          </cell>
          <cell r="R54">
            <v>0</v>
          </cell>
          <cell r="S54">
            <v>0</v>
          </cell>
          <cell r="T54">
            <v>0</v>
          </cell>
          <cell r="U54">
            <v>0</v>
          </cell>
          <cell r="V54">
            <v>0</v>
          </cell>
          <cell r="W54">
            <v>0</v>
          </cell>
          <cell r="X54">
            <v>0</v>
          </cell>
          <cell r="Y54">
            <v>0</v>
          </cell>
          <cell r="Z54">
            <v>0</v>
          </cell>
          <cell r="AA54">
            <v>0</v>
          </cell>
          <cell r="AB54">
            <v>0</v>
          </cell>
        </row>
        <row r="55">
          <cell r="B55" t="str">
            <v>10.05.01</v>
          </cell>
          <cell r="C55" t="str">
            <v>Preparatory works under Package No. 1</v>
          </cell>
          <cell r="D55" t="str">
            <v>lump sum</v>
          </cell>
          <cell r="E55">
            <v>140000</v>
          </cell>
          <cell r="F55">
            <v>0</v>
          </cell>
          <cell r="G55">
            <v>0</v>
          </cell>
          <cell r="H55">
            <v>0</v>
          </cell>
          <cell r="I55">
            <v>0</v>
          </cell>
          <cell r="J55">
            <v>0</v>
          </cell>
          <cell r="K55">
            <v>0</v>
          </cell>
          <cell r="L55">
            <v>0</v>
          </cell>
          <cell r="M55">
            <v>0</v>
          </cell>
          <cell r="N55">
            <v>0</v>
          </cell>
          <cell r="O55">
            <v>0</v>
          </cell>
          <cell r="P55">
            <v>0</v>
          </cell>
          <cell r="Q55">
            <v>0</v>
          </cell>
          <cell r="R55">
            <v>0</v>
          </cell>
          <cell r="S55">
            <v>0</v>
          </cell>
          <cell r="T55">
            <v>0</v>
          </cell>
          <cell r="U55">
            <v>0</v>
          </cell>
          <cell r="V55">
            <v>0</v>
          </cell>
          <cell r="W55">
            <v>0</v>
          </cell>
          <cell r="X55">
            <v>0</v>
          </cell>
          <cell r="Y55">
            <v>0</v>
          </cell>
          <cell r="Z55">
            <v>0</v>
          </cell>
          <cell r="AA55">
            <v>0</v>
          </cell>
          <cell r="AB55">
            <v>0</v>
          </cell>
        </row>
        <row r="56">
          <cell r="B56" t="str">
            <v>10.05.02</v>
          </cell>
          <cell r="C56" t="str">
            <v>Preparatory works under Package No. 2</v>
          </cell>
          <cell r="D56" t="str">
            <v>lump sum</v>
          </cell>
          <cell r="E56">
            <v>140000</v>
          </cell>
          <cell r="F56">
            <v>0</v>
          </cell>
          <cell r="G56">
            <v>0</v>
          </cell>
          <cell r="H56">
            <v>0</v>
          </cell>
          <cell r="I56">
            <v>0</v>
          </cell>
          <cell r="J56">
            <v>0</v>
          </cell>
          <cell r="K56">
            <v>0</v>
          </cell>
          <cell r="L56">
            <v>0</v>
          </cell>
          <cell r="M56">
            <v>0</v>
          </cell>
          <cell r="N56">
            <v>0</v>
          </cell>
          <cell r="O56">
            <v>0</v>
          </cell>
          <cell r="P56">
            <v>0</v>
          </cell>
          <cell r="Q56">
            <v>0</v>
          </cell>
          <cell r="R56">
            <v>0</v>
          </cell>
          <cell r="S56">
            <v>0</v>
          </cell>
          <cell r="T56">
            <v>0</v>
          </cell>
          <cell r="U56">
            <v>0</v>
          </cell>
          <cell r="V56">
            <v>0</v>
          </cell>
          <cell r="W56">
            <v>0</v>
          </cell>
          <cell r="X56">
            <v>0</v>
          </cell>
          <cell r="Y56">
            <v>0</v>
          </cell>
          <cell r="Z56">
            <v>0</v>
          </cell>
          <cell r="AA56">
            <v>0</v>
          </cell>
          <cell r="AB56">
            <v>0</v>
          </cell>
        </row>
        <row r="57">
          <cell r="B57" t="str">
            <v>10.06</v>
          </cell>
          <cell r="C57" t="str">
            <v>Traffic management and diversion</v>
          </cell>
          <cell r="D57">
            <v>0</v>
          </cell>
          <cell r="E57">
            <v>0</v>
          </cell>
          <cell r="F57">
            <v>0</v>
          </cell>
          <cell r="G57">
            <v>0</v>
          </cell>
          <cell r="H57">
            <v>0</v>
          </cell>
          <cell r="I57">
            <v>0</v>
          </cell>
          <cell r="J57">
            <v>0</v>
          </cell>
          <cell r="K57">
            <v>0</v>
          </cell>
          <cell r="L57">
            <v>0</v>
          </cell>
          <cell r="M57">
            <v>0</v>
          </cell>
          <cell r="N57">
            <v>0</v>
          </cell>
          <cell r="O57">
            <v>0</v>
          </cell>
          <cell r="P57">
            <v>0</v>
          </cell>
          <cell r="Q57">
            <v>0</v>
          </cell>
          <cell r="R57">
            <v>0</v>
          </cell>
          <cell r="S57">
            <v>0</v>
          </cell>
          <cell r="T57">
            <v>0</v>
          </cell>
          <cell r="U57">
            <v>0</v>
          </cell>
          <cell r="V57">
            <v>0</v>
          </cell>
          <cell r="W57">
            <v>0</v>
          </cell>
          <cell r="X57">
            <v>0</v>
          </cell>
          <cell r="Y57">
            <v>0</v>
          </cell>
          <cell r="Z57">
            <v>0</v>
          </cell>
          <cell r="AA57">
            <v>0</v>
          </cell>
          <cell r="AB57">
            <v>0</v>
          </cell>
        </row>
        <row r="58">
          <cell r="B58">
            <v>0</v>
          </cell>
          <cell r="C58" t="str">
            <v>Provision, organisation and maintenance of traffic management and public safety facilities according to local traffic police regulations, including traffic diversions, relevant traffic signs, protection barriers, illumination during night hours, pedestrian crossings over trenches, etc. during the execution of the works. Payment shall be made per lump sum pro rata of works progress.</v>
          </cell>
          <cell r="D58">
            <v>0</v>
          </cell>
          <cell r="E58">
            <v>0</v>
          </cell>
          <cell r="F58">
            <v>0</v>
          </cell>
          <cell r="G58">
            <v>0</v>
          </cell>
          <cell r="H58">
            <v>0</v>
          </cell>
          <cell r="I58">
            <v>0</v>
          </cell>
          <cell r="J58">
            <v>0</v>
          </cell>
          <cell r="K58">
            <v>0</v>
          </cell>
          <cell r="L58">
            <v>0</v>
          </cell>
          <cell r="M58">
            <v>0</v>
          </cell>
          <cell r="N58">
            <v>0</v>
          </cell>
          <cell r="O58">
            <v>0</v>
          </cell>
          <cell r="P58">
            <v>0</v>
          </cell>
          <cell r="Q58">
            <v>0</v>
          </cell>
          <cell r="R58">
            <v>0</v>
          </cell>
          <cell r="S58">
            <v>0</v>
          </cell>
          <cell r="T58">
            <v>0</v>
          </cell>
          <cell r="U58">
            <v>0</v>
          </cell>
          <cell r="V58">
            <v>0</v>
          </cell>
          <cell r="W58">
            <v>0</v>
          </cell>
          <cell r="X58">
            <v>0</v>
          </cell>
          <cell r="Y58">
            <v>0</v>
          </cell>
          <cell r="Z58">
            <v>0</v>
          </cell>
          <cell r="AA58">
            <v>0</v>
          </cell>
          <cell r="AB58">
            <v>0</v>
          </cell>
        </row>
        <row r="59">
          <cell r="B59">
            <v>0</v>
          </cell>
          <cell r="C59" t="str">
            <v>The unit rate is fixed and not to be priced by the Contractor.</v>
          </cell>
          <cell r="D59">
            <v>0</v>
          </cell>
          <cell r="E59">
            <v>0</v>
          </cell>
          <cell r="F59">
            <v>0</v>
          </cell>
          <cell r="G59">
            <v>0</v>
          </cell>
          <cell r="H59">
            <v>0</v>
          </cell>
          <cell r="I59">
            <v>0</v>
          </cell>
          <cell r="J59">
            <v>0</v>
          </cell>
          <cell r="K59">
            <v>0</v>
          </cell>
          <cell r="L59">
            <v>0</v>
          </cell>
          <cell r="M59">
            <v>0</v>
          </cell>
          <cell r="N59">
            <v>0</v>
          </cell>
          <cell r="O59">
            <v>0</v>
          </cell>
          <cell r="P59">
            <v>0</v>
          </cell>
          <cell r="Q59">
            <v>0</v>
          </cell>
          <cell r="R59">
            <v>0</v>
          </cell>
          <cell r="S59">
            <v>0</v>
          </cell>
          <cell r="T59">
            <v>0</v>
          </cell>
          <cell r="U59">
            <v>0</v>
          </cell>
          <cell r="V59">
            <v>0</v>
          </cell>
          <cell r="W59">
            <v>0</v>
          </cell>
          <cell r="X59">
            <v>0</v>
          </cell>
          <cell r="Y59">
            <v>0</v>
          </cell>
          <cell r="Z59">
            <v>0</v>
          </cell>
          <cell r="AA59">
            <v>0</v>
          </cell>
          <cell r="AB59">
            <v>0</v>
          </cell>
        </row>
        <row r="60">
          <cell r="B60" t="str">
            <v>10.06.01</v>
          </cell>
          <cell r="C60" t="str">
            <v>Traffic diversion for the works under Package No. 1</v>
          </cell>
          <cell r="D60" t="str">
            <v>lump sum</v>
          </cell>
          <cell r="E60">
            <v>40000</v>
          </cell>
          <cell r="F60">
            <v>0</v>
          </cell>
          <cell r="G60">
            <v>0</v>
          </cell>
          <cell r="H60">
            <v>0</v>
          </cell>
          <cell r="I60">
            <v>0</v>
          </cell>
          <cell r="J60">
            <v>0</v>
          </cell>
          <cell r="K60">
            <v>0</v>
          </cell>
          <cell r="L60">
            <v>0</v>
          </cell>
          <cell r="M60">
            <v>0</v>
          </cell>
          <cell r="N60">
            <v>0</v>
          </cell>
          <cell r="O60">
            <v>0</v>
          </cell>
          <cell r="P60">
            <v>0</v>
          </cell>
          <cell r="Q60">
            <v>0</v>
          </cell>
          <cell r="R60">
            <v>0</v>
          </cell>
          <cell r="S60">
            <v>0</v>
          </cell>
          <cell r="T60">
            <v>0</v>
          </cell>
          <cell r="U60">
            <v>0</v>
          </cell>
          <cell r="V60">
            <v>0</v>
          </cell>
          <cell r="W60">
            <v>0</v>
          </cell>
          <cell r="X60">
            <v>0</v>
          </cell>
          <cell r="Y60">
            <v>0</v>
          </cell>
          <cell r="Z60">
            <v>0</v>
          </cell>
          <cell r="AA60">
            <v>0</v>
          </cell>
          <cell r="AB60">
            <v>0</v>
          </cell>
        </row>
        <row r="61">
          <cell r="B61" t="str">
            <v>10.06.02</v>
          </cell>
          <cell r="C61" t="str">
            <v>Traffic diversion for the works under Package No. 2</v>
          </cell>
          <cell r="D61" t="str">
            <v>lump sum</v>
          </cell>
          <cell r="E61">
            <v>40000</v>
          </cell>
          <cell r="F61">
            <v>0</v>
          </cell>
          <cell r="G61">
            <v>0</v>
          </cell>
          <cell r="H61">
            <v>0</v>
          </cell>
          <cell r="I61">
            <v>0</v>
          </cell>
          <cell r="J61">
            <v>0</v>
          </cell>
          <cell r="K61">
            <v>0</v>
          </cell>
          <cell r="L61">
            <v>0</v>
          </cell>
          <cell r="M61">
            <v>0</v>
          </cell>
          <cell r="N61">
            <v>0</v>
          </cell>
          <cell r="O61">
            <v>0</v>
          </cell>
          <cell r="P61">
            <v>0</v>
          </cell>
          <cell r="Q61">
            <v>0</v>
          </cell>
          <cell r="R61">
            <v>0</v>
          </cell>
          <cell r="S61">
            <v>0</v>
          </cell>
          <cell r="T61">
            <v>0</v>
          </cell>
          <cell r="U61">
            <v>0</v>
          </cell>
          <cell r="V61">
            <v>0</v>
          </cell>
          <cell r="W61">
            <v>0</v>
          </cell>
          <cell r="X61">
            <v>0</v>
          </cell>
          <cell r="Y61">
            <v>0</v>
          </cell>
          <cell r="Z61">
            <v>0</v>
          </cell>
          <cell r="AA61">
            <v>0</v>
          </cell>
          <cell r="AB61">
            <v>0</v>
          </cell>
        </row>
        <row r="62">
          <cell r="B62">
            <v>2</v>
          </cell>
          <cell r="C62" t="str">
            <v>EARTHWORKS AND ROADWORKS</v>
          </cell>
          <cell r="D62">
            <v>0</v>
          </cell>
          <cell r="E62">
            <v>0</v>
          </cell>
          <cell r="F62">
            <v>0</v>
          </cell>
          <cell r="G62">
            <v>0</v>
          </cell>
          <cell r="H62">
            <v>0</v>
          </cell>
          <cell r="I62">
            <v>0</v>
          </cell>
          <cell r="J62">
            <v>0</v>
          </cell>
          <cell r="K62">
            <v>0</v>
          </cell>
          <cell r="L62">
            <v>0</v>
          </cell>
          <cell r="M62">
            <v>0</v>
          </cell>
          <cell r="N62">
            <v>0</v>
          </cell>
          <cell r="O62">
            <v>0</v>
          </cell>
          <cell r="P62">
            <v>0</v>
          </cell>
          <cell r="Q62">
            <v>0</v>
          </cell>
          <cell r="R62">
            <v>0</v>
          </cell>
          <cell r="S62">
            <v>0</v>
          </cell>
          <cell r="T62">
            <v>0</v>
          </cell>
          <cell r="U62">
            <v>0</v>
          </cell>
          <cell r="V62">
            <v>0</v>
          </cell>
          <cell r="W62">
            <v>0</v>
          </cell>
          <cell r="X62">
            <v>0</v>
          </cell>
          <cell r="Y62">
            <v>0</v>
          </cell>
          <cell r="Z62">
            <v>0</v>
          </cell>
          <cell r="AA62">
            <v>0</v>
          </cell>
          <cell r="AB62">
            <v>0</v>
          </cell>
        </row>
        <row r="63">
          <cell r="B63">
            <v>21</v>
          </cell>
          <cell r="C63" t="str">
            <v>SITE CLEARANCE AND DEMOLITION WORKS</v>
          </cell>
          <cell r="D63">
            <v>0</v>
          </cell>
          <cell r="E63">
            <v>0</v>
          </cell>
          <cell r="F63">
            <v>0</v>
          </cell>
          <cell r="G63">
            <v>0</v>
          </cell>
          <cell r="H63">
            <v>0</v>
          </cell>
          <cell r="I63">
            <v>0</v>
          </cell>
          <cell r="J63">
            <v>0</v>
          </cell>
          <cell r="K63">
            <v>0</v>
          </cell>
          <cell r="L63">
            <v>0</v>
          </cell>
          <cell r="M63">
            <v>0</v>
          </cell>
          <cell r="N63">
            <v>0</v>
          </cell>
          <cell r="O63">
            <v>0</v>
          </cell>
          <cell r="P63">
            <v>0</v>
          </cell>
          <cell r="Q63">
            <v>0</v>
          </cell>
          <cell r="R63">
            <v>0</v>
          </cell>
          <cell r="S63">
            <v>0</v>
          </cell>
          <cell r="T63">
            <v>0</v>
          </cell>
          <cell r="U63">
            <v>0</v>
          </cell>
          <cell r="V63">
            <v>0</v>
          </cell>
          <cell r="W63">
            <v>0</v>
          </cell>
          <cell r="X63">
            <v>0</v>
          </cell>
          <cell r="Y63">
            <v>0</v>
          </cell>
          <cell r="Z63">
            <v>0</v>
          </cell>
          <cell r="AA63">
            <v>0</v>
          </cell>
          <cell r="AB63">
            <v>0</v>
          </cell>
        </row>
        <row r="64">
          <cell r="B64" t="str">
            <v>21.01</v>
          </cell>
          <cell r="C64" t="str">
            <v xml:space="preserve">Complete site clearance of reservoir sites </v>
          </cell>
          <cell r="D64">
            <v>0</v>
          </cell>
          <cell r="E64">
            <v>0</v>
          </cell>
          <cell r="F64">
            <v>0</v>
          </cell>
          <cell r="G64">
            <v>0</v>
          </cell>
          <cell r="H64">
            <v>0</v>
          </cell>
          <cell r="I64">
            <v>0</v>
          </cell>
          <cell r="J64">
            <v>0</v>
          </cell>
          <cell r="K64">
            <v>0</v>
          </cell>
          <cell r="L64">
            <v>0</v>
          </cell>
          <cell r="M64">
            <v>0</v>
          </cell>
          <cell r="N64">
            <v>0</v>
          </cell>
          <cell r="O64">
            <v>0</v>
          </cell>
          <cell r="P64">
            <v>0</v>
          </cell>
          <cell r="Q64">
            <v>0</v>
          </cell>
          <cell r="R64">
            <v>0</v>
          </cell>
          <cell r="S64">
            <v>0</v>
          </cell>
          <cell r="T64">
            <v>0</v>
          </cell>
          <cell r="U64">
            <v>0</v>
          </cell>
          <cell r="V64">
            <v>0</v>
          </cell>
          <cell r="W64">
            <v>0</v>
          </cell>
          <cell r="X64">
            <v>0</v>
          </cell>
          <cell r="Y64">
            <v>0</v>
          </cell>
          <cell r="Z64">
            <v>0</v>
          </cell>
          <cell r="AA64">
            <v>0</v>
          </cell>
          <cell r="AB64">
            <v>0</v>
          </cell>
        </row>
        <row r="65">
          <cell r="B65">
            <v>0</v>
          </cell>
          <cell r="C65" t="str">
            <v>The works shall include:</v>
          </cell>
          <cell r="D65">
            <v>0</v>
          </cell>
          <cell r="E65">
            <v>0</v>
          </cell>
          <cell r="F65">
            <v>0</v>
          </cell>
          <cell r="G65">
            <v>0</v>
          </cell>
          <cell r="H65">
            <v>0</v>
          </cell>
          <cell r="I65">
            <v>0</v>
          </cell>
          <cell r="J65">
            <v>0</v>
          </cell>
          <cell r="K65">
            <v>0</v>
          </cell>
          <cell r="L65">
            <v>0</v>
          </cell>
          <cell r="M65">
            <v>0</v>
          </cell>
          <cell r="N65">
            <v>0</v>
          </cell>
          <cell r="O65">
            <v>0</v>
          </cell>
          <cell r="P65">
            <v>0</v>
          </cell>
          <cell r="Q65">
            <v>0</v>
          </cell>
          <cell r="R65">
            <v>0</v>
          </cell>
          <cell r="S65">
            <v>0</v>
          </cell>
          <cell r="T65">
            <v>0</v>
          </cell>
          <cell r="U65">
            <v>0</v>
          </cell>
          <cell r="V65">
            <v>0</v>
          </cell>
          <cell r="W65">
            <v>0</v>
          </cell>
          <cell r="X65">
            <v>0</v>
          </cell>
          <cell r="Y65">
            <v>0</v>
          </cell>
          <cell r="Z65">
            <v>0</v>
          </cell>
          <cell r="AA65">
            <v>0</v>
          </cell>
          <cell r="AB65">
            <v>0</v>
          </cell>
        </row>
        <row r="66">
          <cell r="B66">
            <v>0</v>
          </cell>
          <cell r="C66" t="str">
            <v>- removal of all bushes, shrubs, grass, garbage, roots, refuse, debris</v>
          </cell>
          <cell r="D66">
            <v>0</v>
          </cell>
          <cell r="E66">
            <v>0</v>
          </cell>
          <cell r="F66">
            <v>0</v>
          </cell>
          <cell r="G66">
            <v>0</v>
          </cell>
          <cell r="H66">
            <v>0</v>
          </cell>
          <cell r="I66">
            <v>0</v>
          </cell>
          <cell r="J66">
            <v>0</v>
          </cell>
          <cell r="K66">
            <v>0</v>
          </cell>
          <cell r="L66">
            <v>0</v>
          </cell>
          <cell r="M66">
            <v>0</v>
          </cell>
          <cell r="N66">
            <v>0</v>
          </cell>
          <cell r="O66">
            <v>0</v>
          </cell>
          <cell r="P66">
            <v>0</v>
          </cell>
          <cell r="Q66">
            <v>0</v>
          </cell>
          <cell r="R66">
            <v>0</v>
          </cell>
          <cell r="S66">
            <v>0</v>
          </cell>
          <cell r="T66">
            <v>0</v>
          </cell>
          <cell r="U66">
            <v>0</v>
          </cell>
          <cell r="V66">
            <v>0</v>
          </cell>
          <cell r="W66">
            <v>0</v>
          </cell>
          <cell r="X66">
            <v>0</v>
          </cell>
          <cell r="Y66">
            <v>0</v>
          </cell>
          <cell r="Z66">
            <v>0</v>
          </cell>
          <cell r="AA66">
            <v>0</v>
          </cell>
          <cell r="AB66">
            <v>0</v>
          </cell>
        </row>
        <row r="67">
          <cell r="B67">
            <v>0</v>
          </cell>
          <cell r="C67" t="str">
            <v>- any other obstructions not explicitly included in other items of the BOS and BOQ, except those objects marked for conservation</v>
          </cell>
          <cell r="D67">
            <v>0</v>
          </cell>
          <cell r="E67">
            <v>0</v>
          </cell>
          <cell r="F67">
            <v>0</v>
          </cell>
          <cell r="G67">
            <v>0</v>
          </cell>
          <cell r="H67">
            <v>0</v>
          </cell>
          <cell r="I67">
            <v>0</v>
          </cell>
          <cell r="J67">
            <v>0</v>
          </cell>
          <cell r="K67">
            <v>0</v>
          </cell>
          <cell r="L67">
            <v>0</v>
          </cell>
          <cell r="M67">
            <v>0</v>
          </cell>
          <cell r="N67">
            <v>0</v>
          </cell>
          <cell r="O67">
            <v>0</v>
          </cell>
          <cell r="P67">
            <v>0</v>
          </cell>
          <cell r="Q67">
            <v>0</v>
          </cell>
          <cell r="R67">
            <v>0</v>
          </cell>
          <cell r="S67">
            <v>0</v>
          </cell>
          <cell r="T67">
            <v>0</v>
          </cell>
          <cell r="U67">
            <v>0</v>
          </cell>
          <cell r="V67">
            <v>0</v>
          </cell>
          <cell r="W67">
            <v>0</v>
          </cell>
          <cell r="X67">
            <v>0</v>
          </cell>
          <cell r="Y67">
            <v>0</v>
          </cell>
          <cell r="Z67">
            <v>0</v>
          </cell>
          <cell r="AA67">
            <v>0</v>
          </cell>
          <cell r="AB67">
            <v>0</v>
          </cell>
        </row>
        <row r="68">
          <cell r="B68">
            <v>0</v>
          </cell>
          <cell r="C68" t="str">
            <v>The works shall also include collection, loading, handling, transport to a waste deposit and/or another site approved by the Engineer and located within a radius of 20km, unloading, etc.</v>
          </cell>
          <cell r="D68">
            <v>0</v>
          </cell>
          <cell r="E68">
            <v>0</v>
          </cell>
          <cell r="F68">
            <v>0</v>
          </cell>
          <cell r="G68">
            <v>0</v>
          </cell>
          <cell r="H68">
            <v>0</v>
          </cell>
          <cell r="I68">
            <v>0</v>
          </cell>
          <cell r="J68">
            <v>0</v>
          </cell>
          <cell r="K68">
            <v>0</v>
          </cell>
          <cell r="L68">
            <v>0</v>
          </cell>
          <cell r="M68">
            <v>0</v>
          </cell>
          <cell r="N68">
            <v>0</v>
          </cell>
          <cell r="O68">
            <v>0</v>
          </cell>
          <cell r="P68">
            <v>0</v>
          </cell>
          <cell r="Q68">
            <v>0</v>
          </cell>
          <cell r="R68">
            <v>0</v>
          </cell>
          <cell r="S68">
            <v>0</v>
          </cell>
          <cell r="T68">
            <v>0</v>
          </cell>
          <cell r="U68">
            <v>0</v>
          </cell>
          <cell r="V68">
            <v>0</v>
          </cell>
          <cell r="W68">
            <v>0</v>
          </cell>
          <cell r="X68">
            <v>0</v>
          </cell>
          <cell r="Y68">
            <v>0</v>
          </cell>
          <cell r="Z68">
            <v>0</v>
          </cell>
          <cell r="AA68">
            <v>0</v>
          </cell>
          <cell r="AB68">
            <v>0</v>
          </cell>
        </row>
        <row r="69">
          <cell r="B69">
            <v>0</v>
          </cell>
          <cell r="C69" t="str">
            <v xml:space="preserve"> Site clearance shall be executed within the limits shown on drawings including temporary and permanent site boundaries. </v>
          </cell>
          <cell r="D69">
            <v>0</v>
          </cell>
          <cell r="E69">
            <v>0</v>
          </cell>
          <cell r="F69">
            <v>0</v>
          </cell>
          <cell r="G69">
            <v>0</v>
          </cell>
          <cell r="H69">
            <v>0</v>
          </cell>
          <cell r="I69">
            <v>0</v>
          </cell>
          <cell r="J69">
            <v>0</v>
          </cell>
          <cell r="K69">
            <v>0</v>
          </cell>
          <cell r="L69">
            <v>0</v>
          </cell>
          <cell r="M69">
            <v>0</v>
          </cell>
          <cell r="N69">
            <v>0</v>
          </cell>
          <cell r="O69">
            <v>0</v>
          </cell>
          <cell r="P69">
            <v>0</v>
          </cell>
          <cell r="Q69">
            <v>0</v>
          </cell>
          <cell r="R69">
            <v>0</v>
          </cell>
          <cell r="S69">
            <v>0</v>
          </cell>
          <cell r="T69">
            <v>0</v>
          </cell>
          <cell r="U69">
            <v>0</v>
          </cell>
          <cell r="V69">
            <v>0</v>
          </cell>
          <cell r="W69">
            <v>0</v>
          </cell>
          <cell r="X69">
            <v>0</v>
          </cell>
          <cell r="Y69">
            <v>0</v>
          </cell>
          <cell r="Z69">
            <v>0</v>
          </cell>
          <cell r="AA69">
            <v>0</v>
          </cell>
          <cell r="AB69">
            <v>0</v>
          </cell>
        </row>
        <row r="70">
          <cell r="B70">
            <v>0</v>
          </cell>
          <cell r="C70" t="str">
            <v xml:space="preserve">The unit rate shall also include all materials, labour, equipment, tools and other incidental costs required for shoring and strutting to ensure the stability of existing remaining structures. </v>
          </cell>
          <cell r="D70">
            <v>0</v>
          </cell>
          <cell r="E70">
            <v>0</v>
          </cell>
          <cell r="F70">
            <v>0</v>
          </cell>
          <cell r="G70">
            <v>0</v>
          </cell>
          <cell r="H70">
            <v>0</v>
          </cell>
          <cell r="I70">
            <v>0</v>
          </cell>
          <cell r="J70">
            <v>0</v>
          </cell>
          <cell r="K70">
            <v>0</v>
          </cell>
          <cell r="L70">
            <v>0</v>
          </cell>
          <cell r="M70">
            <v>0</v>
          </cell>
          <cell r="N70">
            <v>0</v>
          </cell>
          <cell r="O70">
            <v>0</v>
          </cell>
          <cell r="P70">
            <v>0</v>
          </cell>
          <cell r="Q70">
            <v>0</v>
          </cell>
          <cell r="R70">
            <v>0</v>
          </cell>
          <cell r="S70">
            <v>0</v>
          </cell>
          <cell r="T70">
            <v>0</v>
          </cell>
          <cell r="U70">
            <v>0</v>
          </cell>
          <cell r="V70">
            <v>0</v>
          </cell>
          <cell r="W70">
            <v>0</v>
          </cell>
          <cell r="X70">
            <v>0</v>
          </cell>
          <cell r="Y70">
            <v>0</v>
          </cell>
          <cell r="Z70">
            <v>0</v>
          </cell>
          <cell r="AA70">
            <v>0</v>
          </cell>
          <cell r="AB70">
            <v>0</v>
          </cell>
        </row>
        <row r="71">
          <cell r="B71">
            <v>0</v>
          </cell>
          <cell r="C71" t="str">
            <v>The unit rate is fixed and not to be priced by the Contractor.</v>
          </cell>
          <cell r="D71">
            <v>0</v>
          </cell>
          <cell r="E71">
            <v>0</v>
          </cell>
          <cell r="F71">
            <v>0</v>
          </cell>
          <cell r="G71">
            <v>0</v>
          </cell>
          <cell r="H71">
            <v>0</v>
          </cell>
          <cell r="I71">
            <v>0</v>
          </cell>
          <cell r="J71">
            <v>0</v>
          </cell>
          <cell r="K71">
            <v>0</v>
          </cell>
          <cell r="L71">
            <v>0</v>
          </cell>
          <cell r="M71">
            <v>0</v>
          </cell>
          <cell r="N71">
            <v>0</v>
          </cell>
          <cell r="O71">
            <v>0</v>
          </cell>
          <cell r="P71">
            <v>0</v>
          </cell>
          <cell r="Q71">
            <v>0</v>
          </cell>
          <cell r="R71">
            <v>0</v>
          </cell>
          <cell r="S71">
            <v>0</v>
          </cell>
          <cell r="T71">
            <v>0</v>
          </cell>
          <cell r="U71">
            <v>0</v>
          </cell>
          <cell r="V71">
            <v>0</v>
          </cell>
          <cell r="W71">
            <v>0</v>
          </cell>
          <cell r="X71">
            <v>0</v>
          </cell>
          <cell r="Y71">
            <v>0</v>
          </cell>
          <cell r="Z71">
            <v>0</v>
          </cell>
          <cell r="AA71">
            <v>0</v>
          </cell>
          <cell r="AB71">
            <v>0</v>
          </cell>
        </row>
        <row r="72">
          <cell r="B72">
            <v>0</v>
          </cell>
          <cell r="C72" t="str">
            <v>Payment shall be made as a lump sum for the complete site clearance of a reservoir site</v>
          </cell>
          <cell r="D72">
            <v>0</v>
          </cell>
          <cell r="E72">
            <v>0</v>
          </cell>
          <cell r="F72">
            <v>0</v>
          </cell>
          <cell r="G72">
            <v>0</v>
          </cell>
          <cell r="H72">
            <v>0</v>
          </cell>
          <cell r="I72">
            <v>0</v>
          </cell>
          <cell r="J72">
            <v>0</v>
          </cell>
          <cell r="K72">
            <v>0</v>
          </cell>
          <cell r="L72">
            <v>0</v>
          </cell>
          <cell r="M72">
            <v>0</v>
          </cell>
          <cell r="N72">
            <v>0</v>
          </cell>
          <cell r="O72">
            <v>0</v>
          </cell>
          <cell r="P72">
            <v>0</v>
          </cell>
          <cell r="Q72">
            <v>0</v>
          </cell>
          <cell r="R72">
            <v>0</v>
          </cell>
          <cell r="S72">
            <v>0</v>
          </cell>
          <cell r="T72">
            <v>0</v>
          </cell>
          <cell r="U72">
            <v>0</v>
          </cell>
          <cell r="V72">
            <v>0</v>
          </cell>
          <cell r="W72">
            <v>0</v>
          </cell>
          <cell r="X72">
            <v>0</v>
          </cell>
          <cell r="Y72">
            <v>0</v>
          </cell>
          <cell r="Z72">
            <v>0</v>
          </cell>
          <cell r="AA72">
            <v>0</v>
          </cell>
          <cell r="AB72">
            <v>0</v>
          </cell>
        </row>
        <row r="73">
          <cell r="B73" t="str">
            <v>21.01.01</v>
          </cell>
          <cell r="C73" t="str">
            <v>Complete site clearance of reservoir D site</v>
          </cell>
          <cell r="D73" t="str">
            <v>lump sum</v>
          </cell>
          <cell r="E73">
            <v>15000</v>
          </cell>
          <cell r="F73">
            <v>0</v>
          </cell>
          <cell r="G73">
            <v>0</v>
          </cell>
          <cell r="H73">
            <v>0</v>
          </cell>
          <cell r="I73">
            <v>0</v>
          </cell>
          <cell r="J73">
            <v>0</v>
          </cell>
          <cell r="K73">
            <v>0</v>
          </cell>
          <cell r="L73">
            <v>0</v>
          </cell>
          <cell r="M73">
            <v>0</v>
          </cell>
          <cell r="N73">
            <v>0</v>
          </cell>
          <cell r="O73">
            <v>0</v>
          </cell>
          <cell r="P73">
            <v>0</v>
          </cell>
          <cell r="Q73">
            <v>0</v>
          </cell>
          <cell r="R73">
            <v>0</v>
          </cell>
          <cell r="S73">
            <v>0</v>
          </cell>
          <cell r="T73">
            <v>0</v>
          </cell>
          <cell r="U73">
            <v>0</v>
          </cell>
          <cell r="V73">
            <v>0</v>
          </cell>
          <cell r="W73">
            <v>0</v>
          </cell>
          <cell r="X73">
            <v>0</v>
          </cell>
          <cell r="Y73">
            <v>0</v>
          </cell>
          <cell r="Z73">
            <v>0</v>
          </cell>
          <cell r="AA73">
            <v>0</v>
          </cell>
          <cell r="AB73">
            <v>0</v>
          </cell>
        </row>
        <row r="74">
          <cell r="B74" t="str">
            <v>21.01.02</v>
          </cell>
          <cell r="C74" t="str">
            <v>Complete site clearance of reservoir A site</v>
          </cell>
          <cell r="D74" t="str">
            <v>lump sum</v>
          </cell>
          <cell r="E74">
            <v>10000</v>
          </cell>
          <cell r="F74">
            <v>0</v>
          </cell>
          <cell r="G74">
            <v>0</v>
          </cell>
          <cell r="H74">
            <v>0</v>
          </cell>
          <cell r="I74">
            <v>0</v>
          </cell>
          <cell r="J74">
            <v>0</v>
          </cell>
          <cell r="K74">
            <v>0</v>
          </cell>
          <cell r="L74">
            <v>0</v>
          </cell>
          <cell r="M74">
            <v>0</v>
          </cell>
          <cell r="N74">
            <v>0</v>
          </cell>
          <cell r="O74">
            <v>0</v>
          </cell>
          <cell r="P74">
            <v>0</v>
          </cell>
          <cell r="Q74">
            <v>0</v>
          </cell>
          <cell r="R74">
            <v>0</v>
          </cell>
          <cell r="S74">
            <v>0</v>
          </cell>
          <cell r="T74">
            <v>0</v>
          </cell>
          <cell r="U74">
            <v>0</v>
          </cell>
          <cell r="V74">
            <v>0</v>
          </cell>
          <cell r="W74">
            <v>0</v>
          </cell>
          <cell r="X74">
            <v>0</v>
          </cell>
          <cell r="Y74">
            <v>0</v>
          </cell>
          <cell r="Z74">
            <v>0</v>
          </cell>
          <cell r="AA74">
            <v>0</v>
          </cell>
          <cell r="AB74">
            <v>0</v>
          </cell>
        </row>
        <row r="75">
          <cell r="B75" t="str">
            <v>21.01.03</v>
          </cell>
          <cell r="C75" t="str">
            <v>Complete site clearance of reservoir B site</v>
          </cell>
          <cell r="D75" t="str">
            <v>lump sum</v>
          </cell>
          <cell r="E75">
            <v>10000</v>
          </cell>
          <cell r="F75">
            <v>0</v>
          </cell>
          <cell r="G75">
            <v>0</v>
          </cell>
          <cell r="H75">
            <v>0</v>
          </cell>
          <cell r="I75">
            <v>0</v>
          </cell>
          <cell r="J75">
            <v>0</v>
          </cell>
          <cell r="K75">
            <v>0</v>
          </cell>
          <cell r="L75">
            <v>0</v>
          </cell>
          <cell r="M75">
            <v>0</v>
          </cell>
          <cell r="N75">
            <v>0</v>
          </cell>
          <cell r="O75">
            <v>0</v>
          </cell>
          <cell r="P75">
            <v>0</v>
          </cell>
          <cell r="Q75">
            <v>0</v>
          </cell>
          <cell r="R75">
            <v>0</v>
          </cell>
          <cell r="S75">
            <v>0</v>
          </cell>
          <cell r="T75">
            <v>0</v>
          </cell>
          <cell r="U75">
            <v>0</v>
          </cell>
          <cell r="V75">
            <v>0</v>
          </cell>
          <cell r="W75">
            <v>0</v>
          </cell>
          <cell r="X75">
            <v>0</v>
          </cell>
          <cell r="Y75">
            <v>0</v>
          </cell>
          <cell r="Z75">
            <v>0</v>
          </cell>
          <cell r="AA75">
            <v>0</v>
          </cell>
          <cell r="AB75">
            <v>0</v>
          </cell>
        </row>
        <row r="76">
          <cell r="B76" t="str">
            <v>21.01.04</v>
          </cell>
          <cell r="C76" t="str">
            <v>Complete site clearance of reservoir C site</v>
          </cell>
          <cell r="D76" t="str">
            <v>lump sum</v>
          </cell>
          <cell r="E76">
            <v>10000</v>
          </cell>
          <cell r="F76">
            <v>0</v>
          </cell>
          <cell r="G76">
            <v>0</v>
          </cell>
          <cell r="H76">
            <v>0</v>
          </cell>
          <cell r="I76">
            <v>0</v>
          </cell>
          <cell r="J76">
            <v>0</v>
          </cell>
          <cell r="K76">
            <v>0</v>
          </cell>
          <cell r="L76">
            <v>0</v>
          </cell>
          <cell r="M76">
            <v>0</v>
          </cell>
          <cell r="N76">
            <v>0</v>
          </cell>
          <cell r="O76">
            <v>0</v>
          </cell>
          <cell r="P76">
            <v>0</v>
          </cell>
          <cell r="Q76">
            <v>0</v>
          </cell>
          <cell r="R76">
            <v>0</v>
          </cell>
          <cell r="S76">
            <v>0</v>
          </cell>
          <cell r="T76">
            <v>0</v>
          </cell>
          <cell r="U76">
            <v>0</v>
          </cell>
          <cell r="V76">
            <v>0</v>
          </cell>
          <cell r="W76">
            <v>0</v>
          </cell>
          <cell r="X76">
            <v>0</v>
          </cell>
          <cell r="Y76">
            <v>0</v>
          </cell>
          <cell r="Z76">
            <v>0</v>
          </cell>
          <cell r="AA76">
            <v>0</v>
          </cell>
          <cell r="AB76">
            <v>0</v>
          </cell>
        </row>
        <row r="77">
          <cell r="B77" t="str">
            <v>21.01.05</v>
          </cell>
          <cell r="C77" t="str">
            <v>Complete site clearance of existing British Reservoir</v>
          </cell>
          <cell r="D77" t="str">
            <v>lump sum</v>
          </cell>
          <cell r="E77">
            <v>10000</v>
          </cell>
          <cell r="F77">
            <v>0</v>
          </cell>
          <cell r="G77">
            <v>0</v>
          </cell>
          <cell r="H77">
            <v>0</v>
          </cell>
          <cell r="I77">
            <v>0</v>
          </cell>
          <cell r="J77">
            <v>0</v>
          </cell>
          <cell r="K77">
            <v>0</v>
          </cell>
          <cell r="L77">
            <v>0</v>
          </cell>
          <cell r="M77">
            <v>0</v>
          </cell>
          <cell r="N77">
            <v>0</v>
          </cell>
          <cell r="O77">
            <v>0</v>
          </cell>
          <cell r="P77">
            <v>0</v>
          </cell>
          <cell r="Q77">
            <v>0</v>
          </cell>
          <cell r="R77">
            <v>0</v>
          </cell>
          <cell r="S77">
            <v>0</v>
          </cell>
          <cell r="T77">
            <v>0</v>
          </cell>
          <cell r="U77">
            <v>0</v>
          </cell>
          <cell r="V77">
            <v>0</v>
          </cell>
          <cell r="W77">
            <v>0</v>
          </cell>
          <cell r="X77">
            <v>0</v>
          </cell>
          <cell r="Y77">
            <v>0</v>
          </cell>
          <cell r="Z77">
            <v>0</v>
          </cell>
          <cell r="AA77">
            <v>0</v>
          </cell>
          <cell r="AB77">
            <v>0</v>
          </cell>
        </row>
        <row r="78">
          <cell r="B78" t="str">
            <v>21.02</v>
          </cell>
          <cell r="C78" t="str">
            <v>General site clearance for pipe laying works</v>
          </cell>
          <cell r="D78">
            <v>0</v>
          </cell>
          <cell r="E78">
            <v>0</v>
          </cell>
          <cell r="F78">
            <v>0</v>
          </cell>
          <cell r="G78">
            <v>0</v>
          </cell>
          <cell r="H78">
            <v>0</v>
          </cell>
          <cell r="I78">
            <v>0</v>
          </cell>
          <cell r="J78">
            <v>0</v>
          </cell>
          <cell r="K78">
            <v>0</v>
          </cell>
          <cell r="L78">
            <v>0</v>
          </cell>
          <cell r="M78">
            <v>0</v>
          </cell>
          <cell r="N78">
            <v>0</v>
          </cell>
          <cell r="O78">
            <v>0</v>
          </cell>
          <cell r="P78">
            <v>0</v>
          </cell>
          <cell r="Q78">
            <v>0</v>
          </cell>
          <cell r="R78">
            <v>0</v>
          </cell>
          <cell r="S78">
            <v>0</v>
          </cell>
          <cell r="T78">
            <v>0</v>
          </cell>
          <cell r="U78">
            <v>0</v>
          </cell>
          <cell r="V78">
            <v>0</v>
          </cell>
          <cell r="W78">
            <v>0</v>
          </cell>
          <cell r="X78">
            <v>0</v>
          </cell>
          <cell r="Y78">
            <v>0</v>
          </cell>
          <cell r="Z78">
            <v>0</v>
          </cell>
          <cell r="AA78">
            <v>0</v>
          </cell>
          <cell r="AB78">
            <v>0</v>
          </cell>
        </row>
        <row r="79">
          <cell r="B79">
            <v>0</v>
          </cell>
          <cell r="C79" t="str">
            <v>Removal of all bushes, shrubs, grass, garbage, roots, refuse, debris and obstructions not explicitly included in other items of the BOS and BOQ, except those objects marked for conservation. The works shall also include collection, loading, handling, transport to a waste deposit and/or another site approved by the Engineer and located within a radius of 20km, unloading, etc. Site clearance shall be executed within the limits shown on drawings or as directed by the Engineer. The unit rate shall include all materials, labour, equipment, tools and other incidental costs required to complete the works. Payment shall be made per lump sum pro rata of works progress.</v>
          </cell>
          <cell r="D79">
            <v>0</v>
          </cell>
          <cell r="E79">
            <v>0</v>
          </cell>
          <cell r="F79">
            <v>0</v>
          </cell>
          <cell r="G79">
            <v>0</v>
          </cell>
          <cell r="H79">
            <v>0</v>
          </cell>
          <cell r="I79">
            <v>0</v>
          </cell>
          <cell r="J79">
            <v>0</v>
          </cell>
          <cell r="K79">
            <v>0</v>
          </cell>
          <cell r="L79">
            <v>0</v>
          </cell>
          <cell r="M79">
            <v>0</v>
          </cell>
          <cell r="N79">
            <v>0</v>
          </cell>
          <cell r="O79">
            <v>0</v>
          </cell>
          <cell r="P79">
            <v>0</v>
          </cell>
          <cell r="Q79">
            <v>0</v>
          </cell>
          <cell r="R79">
            <v>0</v>
          </cell>
          <cell r="S79">
            <v>0</v>
          </cell>
          <cell r="T79">
            <v>0</v>
          </cell>
          <cell r="U79">
            <v>0</v>
          </cell>
          <cell r="V79">
            <v>0</v>
          </cell>
          <cell r="W79">
            <v>0</v>
          </cell>
          <cell r="X79">
            <v>0</v>
          </cell>
          <cell r="Y79">
            <v>0</v>
          </cell>
          <cell r="Z79">
            <v>0</v>
          </cell>
          <cell r="AA79">
            <v>0</v>
          </cell>
          <cell r="AB79">
            <v>0</v>
          </cell>
        </row>
        <row r="80">
          <cell r="B80" t="str">
            <v>21.02.01</v>
          </cell>
          <cell r="C80" t="str">
            <v>General site clearance for pipe laying works under Package No. 1</v>
          </cell>
          <cell r="D80" t="str">
            <v>lump sum</v>
          </cell>
          <cell r="E80">
            <v>35000</v>
          </cell>
          <cell r="F80">
            <v>0</v>
          </cell>
          <cell r="G80">
            <v>0</v>
          </cell>
          <cell r="H80">
            <v>0</v>
          </cell>
          <cell r="I80">
            <v>0</v>
          </cell>
          <cell r="J80">
            <v>0</v>
          </cell>
          <cell r="K80">
            <v>0</v>
          </cell>
          <cell r="L80">
            <v>0</v>
          </cell>
          <cell r="M80">
            <v>0</v>
          </cell>
          <cell r="N80">
            <v>0</v>
          </cell>
          <cell r="O80">
            <v>0</v>
          </cell>
          <cell r="P80">
            <v>0</v>
          </cell>
          <cell r="Q80">
            <v>0</v>
          </cell>
          <cell r="R80">
            <v>0</v>
          </cell>
          <cell r="S80">
            <v>0</v>
          </cell>
          <cell r="T80">
            <v>0</v>
          </cell>
          <cell r="U80">
            <v>0</v>
          </cell>
          <cell r="V80">
            <v>0</v>
          </cell>
          <cell r="W80">
            <v>0</v>
          </cell>
          <cell r="X80">
            <v>0</v>
          </cell>
          <cell r="Y80">
            <v>0</v>
          </cell>
          <cell r="Z80">
            <v>0</v>
          </cell>
          <cell r="AA80">
            <v>0</v>
          </cell>
          <cell r="AB80">
            <v>0</v>
          </cell>
        </row>
        <row r="81">
          <cell r="B81" t="str">
            <v>21.02.02</v>
          </cell>
          <cell r="C81" t="str">
            <v>General site clearance for pipe laying works under Package No. 2</v>
          </cell>
          <cell r="D81" t="str">
            <v>lump sum</v>
          </cell>
          <cell r="E81">
            <v>28000</v>
          </cell>
          <cell r="F81">
            <v>0</v>
          </cell>
          <cell r="G81">
            <v>0</v>
          </cell>
          <cell r="H81">
            <v>0</v>
          </cell>
          <cell r="I81">
            <v>0</v>
          </cell>
          <cell r="J81">
            <v>0</v>
          </cell>
          <cell r="K81">
            <v>0</v>
          </cell>
          <cell r="L81">
            <v>0</v>
          </cell>
          <cell r="M81">
            <v>0</v>
          </cell>
          <cell r="N81">
            <v>0</v>
          </cell>
          <cell r="O81">
            <v>0</v>
          </cell>
          <cell r="P81">
            <v>0</v>
          </cell>
          <cell r="Q81">
            <v>0</v>
          </cell>
          <cell r="R81">
            <v>0</v>
          </cell>
          <cell r="S81">
            <v>0</v>
          </cell>
          <cell r="T81">
            <v>0</v>
          </cell>
          <cell r="U81">
            <v>0</v>
          </cell>
          <cell r="V81">
            <v>0</v>
          </cell>
          <cell r="W81">
            <v>0</v>
          </cell>
          <cell r="X81">
            <v>0</v>
          </cell>
          <cell r="Y81">
            <v>0</v>
          </cell>
          <cell r="Z81">
            <v>0</v>
          </cell>
          <cell r="AA81">
            <v>0</v>
          </cell>
          <cell r="AB81">
            <v>0</v>
          </cell>
        </row>
        <row r="82">
          <cell r="B82" t="str">
            <v>21.03</v>
          </cell>
          <cell r="C82" t="str">
            <v>Cutting of trees and disposal of trunks</v>
          </cell>
          <cell r="D82">
            <v>0</v>
          </cell>
          <cell r="E82">
            <v>0</v>
          </cell>
          <cell r="F82">
            <v>0</v>
          </cell>
          <cell r="G82">
            <v>0</v>
          </cell>
          <cell r="H82">
            <v>0</v>
          </cell>
          <cell r="I82">
            <v>0</v>
          </cell>
          <cell r="J82">
            <v>0</v>
          </cell>
          <cell r="K82">
            <v>0</v>
          </cell>
          <cell r="L82">
            <v>0</v>
          </cell>
          <cell r="M82">
            <v>0</v>
          </cell>
          <cell r="N82">
            <v>0</v>
          </cell>
          <cell r="O82">
            <v>0</v>
          </cell>
          <cell r="P82">
            <v>0</v>
          </cell>
          <cell r="Q82">
            <v>0</v>
          </cell>
          <cell r="R82">
            <v>0</v>
          </cell>
          <cell r="S82">
            <v>0</v>
          </cell>
          <cell r="T82">
            <v>0</v>
          </cell>
          <cell r="U82">
            <v>0</v>
          </cell>
          <cell r="V82">
            <v>0</v>
          </cell>
          <cell r="W82">
            <v>0</v>
          </cell>
          <cell r="X82">
            <v>0</v>
          </cell>
          <cell r="Y82">
            <v>0</v>
          </cell>
          <cell r="Z82">
            <v>0</v>
          </cell>
          <cell r="AA82">
            <v>0</v>
          </cell>
          <cell r="AB82">
            <v>0</v>
          </cell>
        </row>
        <row r="83">
          <cell r="B83">
            <v>0</v>
          </cell>
          <cell r="C83" t="str">
            <v>Cutting of trees including loading, handling, transport to a site approved by the Engineer and</v>
          </cell>
          <cell r="D83">
            <v>0</v>
          </cell>
          <cell r="E83">
            <v>0</v>
          </cell>
          <cell r="F83">
            <v>0</v>
          </cell>
          <cell r="G83">
            <v>0</v>
          </cell>
          <cell r="H83">
            <v>0</v>
          </cell>
          <cell r="I83">
            <v>0</v>
          </cell>
          <cell r="J83">
            <v>0</v>
          </cell>
          <cell r="K83">
            <v>0</v>
          </cell>
          <cell r="L83">
            <v>0</v>
          </cell>
          <cell r="M83">
            <v>0</v>
          </cell>
          <cell r="N83">
            <v>0</v>
          </cell>
          <cell r="O83">
            <v>0</v>
          </cell>
          <cell r="P83">
            <v>0</v>
          </cell>
          <cell r="Q83">
            <v>0</v>
          </cell>
          <cell r="R83">
            <v>0</v>
          </cell>
          <cell r="S83">
            <v>0</v>
          </cell>
          <cell r="T83">
            <v>0</v>
          </cell>
          <cell r="U83">
            <v>0</v>
          </cell>
          <cell r="V83">
            <v>0</v>
          </cell>
          <cell r="W83">
            <v>0</v>
          </cell>
          <cell r="X83">
            <v>0</v>
          </cell>
          <cell r="Y83">
            <v>0</v>
          </cell>
          <cell r="Z83">
            <v>0</v>
          </cell>
          <cell r="AA83">
            <v>0</v>
          </cell>
          <cell r="AB83">
            <v>0</v>
          </cell>
        </row>
        <row r="84">
          <cell r="B84">
            <v>0</v>
          </cell>
          <cell r="C84" t="str">
            <v xml:space="preserve"> situated within a radius of 20km from the cutting site, unloading and disposal of the trees. The</v>
          </cell>
          <cell r="D84">
            <v>0</v>
          </cell>
          <cell r="E84">
            <v>0</v>
          </cell>
          <cell r="F84">
            <v>0</v>
          </cell>
          <cell r="G84">
            <v>0</v>
          </cell>
          <cell r="H84">
            <v>0</v>
          </cell>
          <cell r="I84">
            <v>0</v>
          </cell>
          <cell r="J84">
            <v>0</v>
          </cell>
          <cell r="K84">
            <v>0</v>
          </cell>
          <cell r="L84">
            <v>0</v>
          </cell>
          <cell r="M84">
            <v>0</v>
          </cell>
          <cell r="N84">
            <v>0</v>
          </cell>
          <cell r="O84">
            <v>0</v>
          </cell>
          <cell r="P84">
            <v>0</v>
          </cell>
          <cell r="Q84">
            <v>0</v>
          </cell>
          <cell r="R84">
            <v>0</v>
          </cell>
          <cell r="S84">
            <v>0</v>
          </cell>
          <cell r="T84">
            <v>0</v>
          </cell>
          <cell r="U84">
            <v>0</v>
          </cell>
          <cell r="V84">
            <v>0</v>
          </cell>
          <cell r="W84">
            <v>0</v>
          </cell>
          <cell r="X84">
            <v>0</v>
          </cell>
          <cell r="Y84">
            <v>0</v>
          </cell>
          <cell r="Z84">
            <v>0</v>
          </cell>
          <cell r="AA84">
            <v>0</v>
          </cell>
          <cell r="AB84">
            <v>0</v>
          </cell>
        </row>
        <row r="85">
          <cell r="B85">
            <v>0</v>
          </cell>
          <cell r="C85" t="str">
            <v xml:space="preserve"> works shall also include the removal and disposal of the roots and the backfilling of the hole</v>
          </cell>
          <cell r="D85">
            <v>0</v>
          </cell>
          <cell r="E85">
            <v>0</v>
          </cell>
          <cell r="F85">
            <v>0</v>
          </cell>
          <cell r="G85">
            <v>0</v>
          </cell>
          <cell r="H85">
            <v>0</v>
          </cell>
          <cell r="I85">
            <v>0</v>
          </cell>
          <cell r="J85">
            <v>0</v>
          </cell>
          <cell r="K85">
            <v>0</v>
          </cell>
          <cell r="L85">
            <v>0</v>
          </cell>
          <cell r="M85">
            <v>0</v>
          </cell>
          <cell r="N85">
            <v>0</v>
          </cell>
          <cell r="O85">
            <v>0</v>
          </cell>
          <cell r="P85">
            <v>0</v>
          </cell>
          <cell r="Q85">
            <v>0</v>
          </cell>
          <cell r="R85">
            <v>0</v>
          </cell>
          <cell r="S85">
            <v>0</v>
          </cell>
          <cell r="T85">
            <v>0</v>
          </cell>
          <cell r="U85">
            <v>0</v>
          </cell>
          <cell r="V85">
            <v>0</v>
          </cell>
          <cell r="W85">
            <v>0</v>
          </cell>
          <cell r="X85">
            <v>0</v>
          </cell>
          <cell r="Y85">
            <v>0</v>
          </cell>
          <cell r="Z85">
            <v>0</v>
          </cell>
          <cell r="AA85">
            <v>0</v>
          </cell>
          <cell r="AB85">
            <v>0</v>
          </cell>
        </row>
        <row r="86">
          <cell r="B86">
            <v>0</v>
          </cell>
          <cell r="C86" t="str">
            <v xml:space="preserve"> with top soil. </v>
          </cell>
          <cell r="D86">
            <v>0</v>
          </cell>
          <cell r="E86">
            <v>0</v>
          </cell>
          <cell r="F86">
            <v>0</v>
          </cell>
          <cell r="G86">
            <v>0</v>
          </cell>
          <cell r="H86">
            <v>0</v>
          </cell>
          <cell r="I86">
            <v>0</v>
          </cell>
          <cell r="J86">
            <v>0</v>
          </cell>
          <cell r="K86">
            <v>0</v>
          </cell>
          <cell r="L86">
            <v>0</v>
          </cell>
          <cell r="M86">
            <v>0</v>
          </cell>
          <cell r="N86">
            <v>0</v>
          </cell>
          <cell r="O86">
            <v>0</v>
          </cell>
          <cell r="P86">
            <v>0</v>
          </cell>
          <cell r="Q86">
            <v>0</v>
          </cell>
          <cell r="R86">
            <v>0</v>
          </cell>
          <cell r="S86">
            <v>0</v>
          </cell>
          <cell r="T86">
            <v>0</v>
          </cell>
          <cell r="U86">
            <v>0</v>
          </cell>
          <cell r="V86">
            <v>0</v>
          </cell>
          <cell r="W86">
            <v>0</v>
          </cell>
          <cell r="X86">
            <v>0</v>
          </cell>
          <cell r="Y86">
            <v>0</v>
          </cell>
          <cell r="Z86">
            <v>0</v>
          </cell>
          <cell r="AA86">
            <v>0</v>
          </cell>
          <cell r="AB86">
            <v>0</v>
          </cell>
        </row>
        <row r="87">
          <cell r="B87">
            <v>0</v>
          </cell>
          <cell r="C87" t="str">
            <v>The unit rate shall include all materials, labour, equipment, tools and other incidental</v>
          </cell>
          <cell r="D87">
            <v>0</v>
          </cell>
          <cell r="E87">
            <v>0</v>
          </cell>
          <cell r="F87">
            <v>0</v>
          </cell>
          <cell r="G87">
            <v>0</v>
          </cell>
          <cell r="H87">
            <v>0</v>
          </cell>
          <cell r="I87">
            <v>0</v>
          </cell>
          <cell r="J87">
            <v>0</v>
          </cell>
          <cell r="K87">
            <v>0</v>
          </cell>
          <cell r="L87">
            <v>0</v>
          </cell>
          <cell r="M87">
            <v>0</v>
          </cell>
          <cell r="N87">
            <v>0</v>
          </cell>
          <cell r="O87">
            <v>0</v>
          </cell>
          <cell r="P87">
            <v>0</v>
          </cell>
          <cell r="Q87">
            <v>0</v>
          </cell>
          <cell r="R87">
            <v>0</v>
          </cell>
          <cell r="S87">
            <v>0</v>
          </cell>
          <cell r="T87">
            <v>0</v>
          </cell>
          <cell r="U87">
            <v>0</v>
          </cell>
          <cell r="V87">
            <v>0</v>
          </cell>
          <cell r="W87">
            <v>0</v>
          </cell>
          <cell r="X87">
            <v>0</v>
          </cell>
          <cell r="Y87">
            <v>0</v>
          </cell>
          <cell r="Z87">
            <v>0</v>
          </cell>
          <cell r="AA87">
            <v>0</v>
          </cell>
          <cell r="AB87">
            <v>0</v>
          </cell>
        </row>
        <row r="88">
          <cell r="B88">
            <v>0</v>
          </cell>
          <cell r="C88" t="str">
            <v xml:space="preserve"> costs required to complete the works. Payment shall be made per tree actually</v>
          </cell>
          <cell r="D88">
            <v>0</v>
          </cell>
          <cell r="E88">
            <v>0</v>
          </cell>
          <cell r="F88">
            <v>0</v>
          </cell>
          <cell r="G88">
            <v>0</v>
          </cell>
          <cell r="H88">
            <v>0</v>
          </cell>
          <cell r="I88">
            <v>0</v>
          </cell>
          <cell r="J88">
            <v>0</v>
          </cell>
          <cell r="K88">
            <v>0</v>
          </cell>
          <cell r="L88">
            <v>0</v>
          </cell>
          <cell r="M88">
            <v>0</v>
          </cell>
          <cell r="N88">
            <v>0</v>
          </cell>
          <cell r="O88">
            <v>0</v>
          </cell>
          <cell r="P88">
            <v>0</v>
          </cell>
          <cell r="Q88">
            <v>0</v>
          </cell>
          <cell r="R88">
            <v>0</v>
          </cell>
          <cell r="S88">
            <v>0</v>
          </cell>
          <cell r="T88">
            <v>0</v>
          </cell>
          <cell r="U88">
            <v>0</v>
          </cell>
          <cell r="V88">
            <v>0</v>
          </cell>
          <cell r="W88">
            <v>0</v>
          </cell>
          <cell r="X88">
            <v>0</v>
          </cell>
          <cell r="Y88">
            <v>0</v>
          </cell>
          <cell r="Z88">
            <v>0</v>
          </cell>
          <cell r="AA88">
            <v>0</v>
          </cell>
          <cell r="AB88">
            <v>0</v>
          </cell>
        </row>
        <row r="89">
          <cell r="B89">
            <v>0</v>
          </cell>
          <cell r="C89" t="str">
            <v xml:space="preserve"> removed as instructed by the Engineer. The trunk diameter of the tree shall</v>
          </cell>
          <cell r="D89">
            <v>0</v>
          </cell>
          <cell r="E89">
            <v>0</v>
          </cell>
          <cell r="F89">
            <v>0</v>
          </cell>
          <cell r="G89">
            <v>0</v>
          </cell>
          <cell r="H89">
            <v>0</v>
          </cell>
          <cell r="I89">
            <v>0</v>
          </cell>
          <cell r="J89">
            <v>0</v>
          </cell>
          <cell r="K89">
            <v>0</v>
          </cell>
          <cell r="L89">
            <v>0</v>
          </cell>
          <cell r="M89">
            <v>0</v>
          </cell>
          <cell r="N89">
            <v>0</v>
          </cell>
          <cell r="O89">
            <v>0</v>
          </cell>
          <cell r="P89">
            <v>0</v>
          </cell>
          <cell r="Q89">
            <v>0</v>
          </cell>
          <cell r="R89">
            <v>0</v>
          </cell>
          <cell r="S89">
            <v>0</v>
          </cell>
          <cell r="T89">
            <v>0</v>
          </cell>
          <cell r="U89">
            <v>0</v>
          </cell>
          <cell r="V89">
            <v>0</v>
          </cell>
          <cell r="W89">
            <v>0</v>
          </cell>
          <cell r="X89">
            <v>0</v>
          </cell>
          <cell r="Y89">
            <v>0</v>
          </cell>
          <cell r="Z89">
            <v>0</v>
          </cell>
          <cell r="AA89">
            <v>0</v>
          </cell>
          <cell r="AB89">
            <v>0</v>
          </cell>
        </row>
        <row r="90">
          <cell r="B90">
            <v>0</v>
          </cell>
          <cell r="C90" t="str">
            <v xml:space="preserve"> be measured at 1m above the ground level. Trees shall not be cut except upon written instruction of the Engineer.</v>
          </cell>
          <cell r="D90">
            <v>0</v>
          </cell>
          <cell r="E90">
            <v>0</v>
          </cell>
          <cell r="F90">
            <v>0</v>
          </cell>
          <cell r="G90">
            <v>0</v>
          </cell>
          <cell r="H90">
            <v>0</v>
          </cell>
          <cell r="I90">
            <v>0</v>
          </cell>
          <cell r="J90">
            <v>0</v>
          </cell>
          <cell r="K90">
            <v>0</v>
          </cell>
          <cell r="L90">
            <v>0</v>
          </cell>
          <cell r="M90">
            <v>0</v>
          </cell>
          <cell r="N90">
            <v>0</v>
          </cell>
          <cell r="O90">
            <v>0</v>
          </cell>
          <cell r="P90">
            <v>0</v>
          </cell>
          <cell r="Q90">
            <v>0</v>
          </cell>
          <cell r="R90">
            <v>0</v>
          </cell>
          <cell r="S90">
            <v>0</v>
          </cell>
          <cell r="T90">
            <v>0</v>
          </cell>
          <cell r="U90">
            <v>0</v>
          </cell>
          <cell r="V90">
            <v>0</v>
          </cell>
          <cell r="W90">
            <v>0</v>
          </cell>
          <cell r="X90">
            <v>0</v>
          </cell>
          <cell r="Y90">
            <v>0</v>
          </cell>
          <cell r="Z90">
            <v>0</v>
          </cell>
          <cell r="AA90">
            <v>0</v>
          </cell>
          <cell r="AB90">
            <v>0</v>
          </cell>
        </row>
        <row r="91">
          <cell r="B91" t="str">
            <v>21.03.01</v>
          </cell>
          <cell r="C91" t="str">
            <v>Cutting of trees with a trunk diameter ≤ 30 cm</v>
          </cell>
          <cell r="D91" t="str">
            <v>pce.</v>
          </cell>
          <cell r="E91">
            <v>300</v>
          </cell>
          <cell r="F91">
            <v>0</v>
          </cell>
          <cell r="G91">
            <v>0</v>
          </cell>
          <cell r="H91">
            <v>0</v>
          </cell>
          <cell r="I91">
            <v>0</v>
          </cell>
          <cell r="J91">
            <v>0</v>
          </cell>
          <cell r="K91">
            <v>0</v>
          </cell>
          <cell r="L91">
            <v>0</v>
          </cell>
          <cell r="M91">
            <v>0</v>
          </cell>
          <cell r="N91">
            <v>0</v>
          </cell>
          <cell r="O91">
            <v>0</v>
          </cell>
          <cell r="P91">
            <v>0</v>
          </cell>
          <cell r="Q91">
            <v>0</v>
          </cell>
          <cell r="R91">
            <v>0</v>
          </cell>
          <cell r="S91">
            <v>0</v>
          </cell>
          <cell r="T91">
            <v>0</v>
          </cell>
          <cell r="U91">
            <v>0</v>
          </cell>
          <cell r="V91">
            <v>0</v>
          </cell>
          <cell r="W91">
            <v>0</v>
          </cell>
          <cell r="X91">
            <v>0</v>
          </cell>
          <cell r="Y91">
            <v>0</v>
          </cell>
          <cell r="Z91">
            <v>0</v>
          </cell>
          <cell r="AA91">
            <v>0</v>
          </cell>
          <cell r="AB91">
            <v>0</v>
          </cell>
        </row>
        <row r="92">
          <cell r="B92" t="str">
            <v>21.03.02</v>
          </cell>
          <cell r="C92" t="str">
            <v>Cutting of trees with a trunk diameter &gt; 30cm and ≤ 1m</v>
          </cell>
          <cell r="D92" t="str">
            <v>pce.</v>
          </cell>
          <cell r="E92">
            <v>400</v>
          </cell>
          <cell r="F92">
            <v>0</v>
          </cell>
          <cell r="G92">
            <v>0</v>
          </cell>
          <cell r="H92">
            <v>0</v>
          </cell>
          <cell r="I92">
            <v>0</v>
          </cell>
          <cell r="J92">
            <v>0</v>
          </cell>
          <cell r="K92">
            <v>0</v>
          </cell>
          <cell r="L92">
            <v>0</v>
          </cell>
          <cell r="M92">
            <v>0</v>
          </cell>
          <cell r="N92">
            <v>0</v>
          </cell>
          <cell r="O92">
            <v>0</v>
          </cell>
          <cell r="P92">
            <v>0</v>
          </cell>
          <cell r="Q92">
            <v>0</v>
          </cell>
          <cell r="R92">
            <v>0</v>
          </cell>
          <cell r="S92">
            <v>0</v>
          </cell>
          <cell r="T92">
            <v>0</v>
          </cell>
          <cell r="U92">
            <v>0</v>
          </cell>
          <cell r="V92">
            <v>0</v>
          </cell>
          <cell r="W92">
            <v>0</v>
          </cell>
          <cell r="X92">
            <v>0</v>
          </cell>
          <cell r="Y92">
            <v>0</v>
          </cell>
          <cell r="Z92">
            <v>0</v>
          </cell>
          <cell r="AA92">
            <v>0</v>
          </cell>
          <cell r="AB92">
            <v>0</v>
          </cell>
        </row>
        <row r="93">
          <cell r="B93" t="str">
            <v>21.05</v>
          </cell>
          <cell r="C93" t="str">
            <v>Demolition and removal of existing small solid structures and walls (under and above the ground level)</v>
          </cell>
          <cell r="D93">
            <v>0</v>
          </cell>
          <cell r="E93">
            <v>0</v>
          </cell>
          <cell r="F93">
            <v>0</v>
          </cell>
          <cell r="G93">
            <v>0</v>
          </cell>
          <cell r="H93">
            <v>0</v>
          </cell>
          <cell r="I93">
            <v>0</v>
          </cell>
          <cell r="J93">
            <v>0</v>
          </cell>
          <cell r="K93">
            <v>0</v>
          </cell>
          <cell r="L93">
            <v>0</v>
          </cell>
          <cell r="M93">
            <v>0</v>
          </cell>
          <cell r="N93">
            <v>0</v>
          </cell>
          <cell r="O93">
            <v>0</v>
          </cell>
          <cell r="P93">
            <v>0</v>
          </cell>
          <cell r="Q93">
            <v>0</v>
          </cell>
          <cell r="R93">
            <v>0</v>
          </cell>
          <cell r="S93">
            <v>0</v>
          </cell>
          <cell r="T93">
            <v>0</v>
          </cell>
          <cell r="U93">
            <v>0</v>
          </cell>
          <cell r="V93">
            <v>0</v>
          </cell>
          <cell r="W93">
            <v>0</v>
          </cell>
          <cell r="X93">
            <v>0</v>
          </cell>
          <cell r="Y93">
            <v>0</v>
          </cell>
          <cell r="Z93">
            <v>0</v>
          </cell>
          <cell r="AA93">
            <v>0</v>
          </cell>
          <cell r="AB93">
            <v>0</v>
          </cell>
        </row>
        <row r="94">
          <cell r="B94">
            <v>0</v>
          </cell>
          <cell r="C94" t="str">
            <v xml:space="preserve">Removal of small structures shall include demolition, dismantling, removal, etc. of existing small solid structures and walls (under and above the ground level) as well as loading, handling, transport to Contractor's deposit within a radius of 20km from the demolition site, unloading, etc. of  debris. The unit rate shall include all materials, labour, equipment, tools and other incidental costs required to complete the works including shoring and strutting to ensure the stability of existing remaining structures. </v>
          </cell>
          <cell r="D94">
            <v>0</v>
          </cell>
          <cell r="E94">
            <v>0</v>
          </cell>
          <cell r="F94">
            <v>0</v>
          </cell>
          <cell r="G94">
            <v>0</v>
          </cell>
          <cell r="H94">
            <v>0</v>
          </cell>
          <cell r="I94">
            <v>0</v>
          </cell>
          <cell r="J94">
            <v>0</v>
          </cell>
          <cell r="K94">
            <v>0</v>
          </cell>
          <cell r="L94">
            <v>0</v>
          </cell>
          <cell r="M94">
            <v>0</v>
          </cell>
          <cell r="N94">
            <v>0</v>
          </cell>
          <cell r="O94">
            <v>0</v>
          </cell>
          <cell r="P94">
            <v>0</v>
          </cell>
          <cell r="Q94">
            <v>0</v>
          </cell>
          <cell r="R94">
            <v>0</v>
          </cell>
          <cell r="S94">
            <v>0</v>
          </cell>
          <cell r="T94">
            <v>0</v>
          </cell>
          <cell r="U94">
            <v>0</v>
          </cell>
          <cell r="V94">
            <v>0</v>
          </cell>
          <cell r="W94">
            <v>0</v>
          </cell>
          <cell r="X94">
            <v>0</v>
          </cell>
          <cell r="Y94">
            <v>0</v>
          </cell>
          <cell r="Z94">
            <v>0</v>
          </cell>
          <cell r="AA94">
            <v>0</v>
          </cell>
          <cell r="AB94">
            <v>0</v>
          </cell>
        </row>
        <row r="95">
          <cell r="B95">
            <v>0</v>
          </cell>
          <cell r="C95" t="str">
            <v>The works shall also include for excavation, backfilling, compaction, dewatering of holes and trenches, loading, handling, transport of any surplus or backfill material to or from a site approved by the Engineer and situated within a radius of 20km, unloading, etc.</v>
          </cell>
          <cell r="D95">
            <v>0</v>
          </cell>
          <cell r="E95">
            <v>0</v>
          </cell>
          <cell r="F95">
            <v>0</v>
          </cell>
          <cell r="G95">
            <v>0</v>
          </cell>
          <cell r="H95">
            <v>0</v>
          </cell>
          <cell r="I95">
            <v>0</v>
          </cell>
          <cell r="J95">
            <v>0</v>
          </cell>
          <cell r="K95">
            <v>0</v>
          </cell>
          <cell r="L95">
            <v>0</v>
          </cell>
          <cell r="M95">
            <v>0</v>
          </cell>
          <cell r="N95">
            <v>0</v>
          </cell>
          <cell r="O95">
            <v>0</v>
          </cell>
          <cell r="P95">
            <v>0</v>
          </cell>
          <cell r="Q95">
            <v>0</v>
          </cell>
          <cell r="R95">
            <v>0</v>
          </cell>
          <cell r="S95">
            <v>0</v>
          </cell>
          <cell r="T95">
            <v>0</v>
          </cell>
          <cell r="U95">
            <v>0</v>
          </cell>
          <cell r="V95">
            <v>0</v>
          </cell>
          <cell r="W95">
            <v>0</v>
          </cell>
          <cell r="X95">
            <v>0</v>
          </cell>
          <cell r="Y95">
            <v>0</v>
          </cell>
          <cell r="Z95">
            <v>0</v>
          </cell>
          <cell r="AA95">
            <v>0</v>
          </cell>
          <cell r="AB95">
            <v>0</v>
          </cell>
        </row>
        <row r="96">
          <cell r="B96">
            <v>0</v>
          </cell>
          <cell r="C96" t="str">
            <v>Payment shall be made per cubic meter of structure actually removed and measured in situ.</v>
          </cell>
          <cell r="D96">
            <v>0</v>
          </cell>
          <cell r="E96">
            <v>0</v>
          </cell>
          <cell r="F96">
            <v>0</v>
          </cell>
          <cell r="G96">
            <v>0</v>
          </cell>
          <cell r="H96">
            <v>0</v>
          </cell>
          <cell r="I96">
            <v>0</v>
          </cell>
          <cell r="J96">
            <v>0</v>
          </cell>
          <cell r="K96">
            <v>0</v>
          </cell>
          <cell r="L96">
            <v>0</v>
          </cell>
          <cell r="M96">
            <v>0</v>
          </cell>
          <cell r="N96">
            <v>0</v>
          </cell>
          <cell r="O96">
            <v>0</v>
          </cell>
          <cell r="P96">
            <v>0</v>
          </cell>
          <cell r="Q96">
            <v>0</v>
          </cell>
          <cell r="R96">
            <v>0</v>
          </cell>
          <cell r="S96">
            <v>0</v>
          </cell>
          <cell r="T96">
            <v>0</v>
          </cell>
          <cell r="U96">
            <v>0</v>
          </cell>
          <cell r="V96">
            <v>0</v>
          </cell>
          <cell r="W96">
            <v>0</v>
          </cell>
          <cell r="X96">
            <v>0</v>
          </cell>
          <cell r="Y96">
            <v>0</v>
          </cell>
          <cell r="Z96">
            <v>0</v>
          </cell>
          <cell r="AA96">
            <v>0</v>
          </cell>
          <cell r="AB96">
            <v>0</v>
          </cell>
        </row>
        <row r="97">
          <cell r="B97" t="str">
            <v>21.05.01</v>
          </cell>
          <cell r="C97" t="str">
            <v>Demolition/removal of plain concrete structures</v>
          </cell>
          <cell r="D97" t="str">
            <v>cu.m</v>
          </cell>
          <cell r="E97">
            <v>150</v>
          </cell>
          <cell r="F97">
            <v>0</v>
          </cell>
          <cell r="G97">
            <v>0</v>
          </cell>
          <cell r="H97">
            <v>0</v>
          </cell>
          <cell r="I97">
            <v>0</v>
          </cell>
          <cell r="J97">
            <v>0</v>
          </cell>
          <cell r="K97">
            <v>0</v>
          </cell>
          <cell r="L97">
            <v>0</v>
          </cell>
          <cell r="M97">
            <v>0</v>
          </cell>
          <cell r="N97">
            <v>0</v>
          </cell>
          <cell r="O97">
            <v>0</v>
          </cell>
          <cell r="P97">
            <v>0</v>
          </cell>
          <cell r="Q97">
            <v>0</v>
          </cell>
          <cell r="R97">
            <v>0</v>
          </cell>
          <cell r="S97">
            <v>0</v>
          </cell>
          <cell r="T97">
            <v>0</v>
          </cell>
          <cell r="U97">
            <v>0</v>
          </cell>
          <cell r="V97">
            <v>0</v>
          </cell>
          <cell r="W97">
            <v>0</v>
          </cell>
          <cell r="X97">
            <v>0</v>
          </cell>
          <cell r="Y97">
            <v>0</v>
          </cell>
          <cell r="Z97">
            <v>0</v>
          </cell>
          <cell r="AA97">
            <v>0</v>
          </cell>
          <cell r="AB97">
            <v>0</v>
          </cell>
        </row>
        <row r="98">
          <cell r="B98" t="str">
            <v>21.05.02</v>
          </cell>
          <cell r="C98" t="str">
            <v>Demolition/removal of reinforced concrete structures</v>
          </cell>
          <cell r="D98" t="str">
            <v>cu.m</v>
          </cell>
          <cell r="E98">
            <v>250</v>
          </cell>
          <cell r="F98">
            <v>0</v>
          </cell>
          <cell r="G98">
            <v>0</v>
          </cell>
          <cell r="H98">
            <v>0</v>
          </cell>
          <cell r="I98">
            <v>0</v>
          </cell>
          <cell r="J98">
            <v>0</v>
          </cell>
          <cell r="K98">
            <v>0</v>
          </cell>
          <cell r="L98">
            <v>0</v>
          </cell>
          <cell r="M98">
            <v>0</v>
          </cell>
          <cell r="N98">
            <v>0</v>
          </cell>
          <cell r="O98">
            <v>0</v>
          </cell>
          <cell r="P98">
            <v>0</v>
          </cell>
          <cell r="Q98">
            <v>0</v>
          </cell>
          <cell r="R98">
            <v>0</v>
          </cell>
          <cell r="S98">
            <v>0</v>
          </cell>
          <cell r="T98">
            <v>0</v>
          </cell>
          <cell r="U98">
            <v>0</v>
          </cell>
          <cell r="V98">
            <v>0</v>
          </cell>
          <cell r="W98">
            <v>0</v>
          </cell>
          <cell r="X98">
            <v>0</v>
          </cell>
          <cell r="Y98">
            <v>0</v>
          </cell>
          <cell r="Z98">
            <v>0</v>
          </cell>
          <cell r="AA98">
            <v>0</v>
          </cell>
          <cell r="AB98">
            <v>0</v>
          </cell>
        </row>
        <row r="99">
          <cell r="B99" t="str">
            <v>21.05.03</v>
          </cell>
          <cell r="C99" t="str">
            <v>Demolition/removal of brick or stone masonry structures</v>
          </cell>
          <cell r="D99" t="str">
            <v>cu.m</v>
          </cell>
          <cell r="E99">
            <v>100</v>
          </cell>
          <cell r="F99">
            <v>0</v>
          </cell>
          <cell r="G99">
            <v>0</v>
          </cell>
          <cell r="H99">
            <v>0</v>
          </cell>
          <cell r="I99">
            <v>0</v>
          </cell>
          <cell r="J99">
            <v>0</v>
          </cell>
          <cell r="K99">
            <v>0</v>
          </cell>
          <cell r="L99">
            <v>0</v>
          </cell>
          <cell r="M99">
            <v>0</v>
          </cell>
          <cell r="N99">
            <v>0</v>
          </cell>
          <cell r="O99">
            <v>0</v>
          </cell>
          <cell r="P99">
            <v>0</v>
          </cell>
          <cell r="Q99">
            <v>0</v>
          </cell>
          <cell r="R99">
            <v>0</v>
          </cell>
          <cell r="S99">
            <v>0</v>
          </cell>
          <cell r="T99">
            <v>0</v>
          </cell>
          <cell r="U99">
            <v>0</v>
          </cell>
          <cell r="V99">
            <v>0</v>
          </cell>
          <cell r="W99">
            <v>0</v>
          </cell>
          <cell r="X99">
            <v>0</v>
          </cell>
          <cell r="Y99">
            <v>0</v>
          </cell>
          <cell r="Z99">
            <v>0</v>
          </cell>
          <cell r="AA99">
            <v>0</v>
          </cell>
          <cell r="AB99">
            <v>0</v>
          </cell>
        </row>
        <row r="100">
          <cell r="B100" t="str">
            <v>21.08</v>
          </cell>
          <cell r="C100" t="str">
            <v>Demolition and removal of manholes</v>
          </cell>
          <cell r="D100">
            <v>0</v>
          </cell>
          <cell r="E100">
            <v>0</v>
          </cell>
          <cell r="F100">
            <v>0</v>
          </cell>
          <cell r="G100">
            <v>0</v>
          </cell>
          <cell r="H100">
            <v>0</v>
          </cell>
          <cell r="I100">
            <v>0</v>
          </cell>
          <cell r="J100">
            <v>0</v>
          </cell>
          <cell r="K100">
            <v>0</v>
          </cell>
          <cell r="L100">
            <v>0</v>
          </cell>
          <cell r="M100">
            <v>0</v>
          </cell>
          <cell r="N100">
            <v>0</v>
          </cell>
          <cell r="O100">
            <v>0</v>
          </cell>
          <cell r="P100">
            <v>0</v>
          </cell>
          <cell r="Q100">
            <v>0</v>
          </cell>
          <cell r="R100">
            <v>0</v>
          </cell>
          <cell r="S100">
            <v>0</v>
          </cell>
          <cell r="T100">
            <v>0</v>
          </cell>
          <cell r="U100">
            <v>0</v>
          </cell>
          <cell r="V100">
            <v>0</v>
          </cell>
          <cell r="W100">
            <v>0</v>
          </cell>
          <cell r="X100">
            <v>0</v>
          </cell>
          <cell r="Y100">
            <v>0</v>
          </cell>
          <cell r="Z100">
            <v>0</v>
          </cell>
          <cell r="AA100">
            <v>0</v>
          </cell>
          <cell r="AB100">
            <v>0</v>
          </cell>
        </row>
        <row r="101">
          <cell r="B101">
            <v>0</v>
          </cell>
          <cell r="C101" t="str">
            <v>The works shall include demolition, dismantling, removal, loading, etc. of existing manholes as well as handling, transport to Contractor's deposit within a radius of 20km from the demolition site, unloading, etc. of debris. The unit rate shall include all materials, labour, equipment, tools and other incidental costs required to complete the works. Payment shall be made per piece based on the measurement of the gross-volume of the manhole in its original and undisturbed condition and approved by the Engineer.</v>
          </cell>
          <cell r="D101">
            <v>0</v>
          </cell>
          <cell r="E101">
            <v>0</v>
          </cell>
          <cell r="F101">
            <v>0</v>
          </cell>
          <cell r="G101">
            <v>0</v>
          </cell>
          <cell r="H101">
            <v>0</v>
          </cell>
          <cell r="I101">
            <v>0</v>
          </cell>
          <cell r="J101">
            <v>0</v>
          </cell>
          <cell r="K101">
            <v>0</v>
          </cell>
          <cell r="L101">
            <v>0</v>
          </cell>
          <cell r="M101">
            <v>0</v>
          </cell>
          <cell r="N101">
            <v>0</v>
          </cell>
          <cell r="O101">
            <v>0</v>
          </cell>
          <cell r="P101">
            <v>0</v>
          </cell>
          <cell r="Q101">
            <v>0</v>
          </cell>
          <cell r="R101">
            <v>0</v>
          </cell>
          <cell r="S101">
            <v>0</v>
          </cell>
          <cell r="T101">
            <v>0</v>
          </cell>
          <cell r="U101">
            <v>0</v>
          </cell>
          <cell r="V101">
            <v>0</v>
          </cell>
          <cell r="W101">
            <v>0</v>
          </cell>
          <cell r="X101">
            <v>0</v>
          </cell>
          <cell r="Y101">
            <v>0</v>
          </cell>
          <cell r="Z101">
            <v>0</v>
          </cell>
          <cell r="AA101">
            <v>0</v>
          </cell>
          <cell r="AB101">
            <v>0</v>
          </cell>
        </row>
        <row r="102">
          <cell r="B102">
            <v>0</v>
          </cell>
          <cell r="C102" t="str">
            <v>No separate payment will be made for excavation, backfilling, compaction, dewatering of holes and trenches, loading, handling, transport of any surplus or backfill material to or from a site approved by the Engineer and situated within a radius of 20km, unloading, etc., which shall be deemed to have been included in the present unit rates.</v>
          </cell>
          <cell r="D102">
            <v>0</v>
          </cell>
          <cell r="E102">
            <v>0</v>
          </cell>
          <cell r="F102">
            <v>0</v>
          </cell>
          <cell r="G102">
            <v>0</v>
          </cell>
          <cell r="H102">
            <v>0</v>
          </cell>
          <cell r="I102">
            <v>0</v>
          </cell>
          <cell r="J102">
            <v>0</v>
          </cell>
          <cell r="K102">
            <v>0</v>
          </cell>
          <cell r="L102">
            <v>0</v>
          </cell>
          <cell r="M102">
            <v>0</v>
          </cell>
          <cell r="N102">
            <v>0</v>
          </cell>
          <cell r="O102">
            <v>0</v>
          </cell>
          <cell r="P102">
            <v>0</v>
          </cell>
          <cell r="Q102">
            <v>0</v>
          </cell>
          <cell r="R102">
            <v>0</v>
          </cell>
          <cell r="S102">
            <v>0</v>
          </cell>
          <cell r="T102">
            <v>0</v>
          </cell>
          <cell r="U102">
            <v>0</v>
          </cell>
          <cell r="V102">
            <v>0</v>
          </cell>
          <cell r="W102">
            <v>0</v>
          </cell>
          <cell r="X102">
            <v>0</v>
          </cell>
          <cell r="Y102">
            <v>0</v>
          </cell>
          <cell r="Z102">
            <v>0</v>
          </cell>
          <cell r="AA102">
            <v>0</v>
          </cell>
          <cell r="AB102">
            <v>0</v>
          </cell>
        </row>
        <row r="103">
          <cell r="B103" t="str">
            <v>21.08.01</v>
          </cell>
          <cell r="C103" t="str">
            <v>Demolition/removal of manholes of gross volume not exceeding 10 m³</v>
          </cell>
          <cell r="D103" t="str">
            <v>pce.</v>
          </cell>
          <cell r="E103">
            <v>500</v>
          </cell>
          <cell r="F103">
            <v>0</v>
          </cell>
          <cell r="G103">
            <v>0</v>
          </cell>
          <cell r="H103">
            <v>0</v>
          </cell>
          <cell r="I103">
            <v>0</v>
          </cell>
          <cell r="J103">
            <v>0</v>
          </cell>
          <cell r="K103">
            <v>0</v>
          </cell>
          <cell r="L103">
            <v>0</v>
          </cell>
          <cell r="M103">
            <v>0</v>
          </cell>
          <cell r="N103">
            <v>0</v>
          </cell>
          <cell r="O103">
            <v>0</v>
          </cell>
          <cell r="P103">
            <v>0</v>
          </cell>
          <cell r="Q103">
            <v>0</v>
          </cell>
          <cell r="R103">
            <v>0</v>
          </cell>
          <cell r="S103">
            <v>0</v>
          </cell>
          <cell r="T103">
            <v>0</v>
          </cell>
          <cell r="U103">
            <v>0</v>
          </cell>
          <cell r="V103">
            <v>0</v>
          </cell>
          <cell r="W103">
            <v>0</v>
          </cell>
          <cell r="X103">
            <v>0</v>
          </cell>
          <cell r="Y103">
            <v>0</v>
          </cell>
          <cell r="Z103">
            <v>0</v>
          </cell>
          <cell r="AA103">
            <v>0</v>
          </cell>
          <cell r="AB103">
            <v>0</v>
          </cell>
        </row>
        <row r="104">
          <cell r="B104" t="str">
            <v>21.08.02</v>
          </cell>
          <cell r="C104" t="str">
            <v>Demolition/removal of manholes of gross volume not exceeding 20m³</v>
          </cell>
          <cell r="D104" t="str">
            <v>pce.</v>
          </cell>
          <cell r="E104">
            <v>700</v>
          </cell>
          <cell r="F104">
            <v>0</v>
          </cell>
          <cell r="G104">
            <v>0</v>
          </cell>
          <cell r="H104">
            <v>0</v>
          </cell>
          <cell r="I104">
            <v>0</v>
          </cell>
          <cell r="J104">
            <v>0</v>
          </cell>
          <cell r="K104">
            <v>0</v>
          </cell>
          <cell r="L104">
            <v>0</v>
          </cell>
          <cell r="M104">
            <v>0</v>
          </cell>
          <cell r="N104">
            <v>0</v>
          </cell>
          <cell r="O104">
            <v>0</v>
          </cell>
          <cell r="P104">
            <v>0</v>
          </cell>
          <cell r="Q104">
            <v>0</v>
          </cell>
          <cell r="R104">
            <v>0</v>
          </cell>
          <cell r="S104">
            <v>0</v>
          </cell>
          <cell r="T104">
            <v>0</v>
          </cell>
          <cell r="U104">
            <v>0</v>
          </cell>
          <cell r="V104">
            <v>0</v>
          </cell>
          <cell r="W104">
            <v>0</v>
          </cell>
          <cell r="X104">
            <v>0</v>
          </cell>
          <cell r="Y104">
            <v>0</v>
          </cell>
          <cell r="Z104">
            <v>0</v>
          </cell>
          <cell r="AA104">
            <v>0</v>
          </cell>
          <cell r="AB104">
            <v>0</v>
          </cell>
        </row>
        <row r="105">
          <cell r="B105" t="str">
            <v>21.11</v>
          </cell>
          <cell r="C105" t="str">
            <v>Cleaning, demolition and removal of septic tanks</v>
          </cell>
          <cell r="D105">
            <v>0</v>
          </cell>
          <cell r="E105">
            <v>0</v>
          </cell>
          <cell r="F105">
            <v>0</v>
          </cell>
          <cell r="G105">
            <v>0</v>
          </cell>
          <cell r="H105">
            <v>0</v>
          </cell>
          <cell r="I105">
            <v>0</v>
          </cell>
          <cell r="J105">
            <v>0</v>
          </cell>
          <cell r="K105">
            <v>0</v>
          </cell>
          <cell r="L105">
            <v>0</v>
          </cell>
          <cell r="M105">
            <v>0</v>
          </cell>
          <cell r="N105">
            <v>0</v>
          </cell>
          <cell r="O105">
            <v>0</v>
          </cell>
          <cell r="P105">
            <v>0</v>
          </cell>
          <cell r="Q105">
            <v>0</v>
          </cell>
          <cell r="R105">
            <v>0</v>
          </cell>
          <cell r="S105">
            <v>0</v>
          </cell>
          <cell r="T105">
            <v>0</v>
          </cell>
          <cell r="U105">
            <v>0</v>
          </cell>
          <cell r="V105">
            <v>0</v>
          </cell>
          <cell r="W105">
            <v>0</v>
          </cell>
          <cell r="X105">
            <v>0</v>
          </cell>
          <cell r="Y105">
            <v>0</v>
          </cell>
          <cell r="Z105">
            <v>0</v>
          </cell>
          <cell r="AA105">
            <v>0</v>
          </cell>
          <cell r="AB105">
            <v>0</v>
          </cell>
        </row>
        <row r="106">
          <cell r="B106">
            <v>0</v>
          </cell>
          <cell r="C106" t="str">
            <v xml:space="preserve">The works shall include cleaning of septic tank debris, demolition, dismantling, removal of existing septic tanks including loading, handling, transport to Contractor's deposit within a radius of 20km from the demolition site, unloading of debris, as directed by the Engineer.                                                                                         </v>
          </cell>
          <cell r="D106">
            <v>0</v>
          </cell>
          <cell r="E106">
            <v>0</v>
          </cell>
          <cell r="F106">
            <v>0</v>
          </cell>
          <cell r="G106">
            <v>0</v>
          </cell>
          <cell r="H106">
            <v>0</v>
          </cell>
          <cell r="I106">
            <v>0</v>
          </cell>
          <cell r="J106">
            <v>0</v>
          </cell>
          <cell r="K106">
            <v>0</v>
          </cell>
          <cell r="L106">
            <v>0</v>
          </cell>
          <cell r="M106">
            <v>0</v>
          </cell>
          <cell r="N106">
            <v>0</v>
          </cell>
          <cell r="O106">
            <v>0</v>
          </cell>
          <cell r="P106">
            <v>0</v>
          </cell>
          <cell r="Q106">
            <v>0</v>
          </cell>
          <cell r="R106">
            <v>0</v>
          </cell>
          <cell r="S106">
            <v>0</v>
          </cell>
          <cell r="T106">
            <v>0</v>
          </cell>
          <cell r="U106">
            <v>0</v>
          </cell>
          <cell r="V106">
            <v>0</v>
          </cell>
          <cell r="W106">
            <v>0</v>
          </cell>
          <cell r="X106">
            <v>0</v>
          </cell>
          <cell r="Y106">
            <v>0</v>
          </cell>
          <cell r="Z106">
            <v>0</v>
          </cell>
          <cell r="AA106">
            <v>0</v>
          </cell>
          <cell r="AB106">
            <v>0</v>
          </cell>
        </row>
        <row r="107">
          <cell r="B107">
            <v>0</v>
          </cell>
          <cell r="C107" t="str">
            <v xml:space="preserve">The works shall also include required excavation, dewatering of holes and trenches, backfilling, compaction, loading, handling, transport of any surplus or backfill material to or from a site situated within a radius of 20km, unloading of materials etc., as directed by the Engineer.  </v>
          </cell>
          <cell r="D107">
            <v>0</v>
          </cell>
          <cell r="E107">
            <v>0</v>
          </cell>
          <cell r="F107">
            <v>0</v>
          </cell>
          <cell r="G107">
            <v>0</v>
          </cell>
          <cell r="H107">
            <v>0</v>
          </cell>
          <cell r="I107">
            <v>0</v>
          </cell>
          <cell r="J107">
            <v>0</v>
          </cell>
          <cell r="K107">
            <v>0</v>
          </cell>
          <cell r="L107">
            <v>0</v>
          </cell>
          <cell r="M107">
            <v>0</v>
          </cell>
          <cell r="N107">
            <v>0</v>
          </cell>
          <cell r="O107">
            <v>0</v>
          </cell>
          <cell r="P107">
            <v>0</v>
          </cell>
          <cell r="Q107">
            <v>0</v>
          </cell>
          <cell r="R107">
            <v>0</v>
          </cell>
          <cell r="S107">
            <v>0</v>
          </cell>
          <cell r="T107">
            <v>0</v>
          </cell>
          <cell r="U107">
            <v>0</v>
          </cell>
          <cell r="V107">
            <v>0</v>
          </cell>
          <cell r="W107">
            <v>0</v>
          </cell>
          <cell r="X107">
            <v>0</v>
          </cell>
          <cell r="Y107">
            <v>0</v>
          </cell>
          <cell r="Z107">
            <v>0</v>
          </cell>
          <cell r="AA107">
            <v>0</v>
          </cell>
          <cell r="AB107">
            <v>0</v>
          </cell>
        </row>
        <row r="108">
          <cell r="B108">
            <v>0</v>
          </cell>
          <cell r="C108" t="str">
            <v xml:space="preserve">The unit rate shall include all materials, labour, equipment, tools and other incidental costs required to complete the works.  </v>
          </cell>
          <cell r="D108">
            <v>0</v>
          </cell>
          <cell r="E108">
            <v>0</v>
          </cell>
          <cell r="F108">
            <v>0</v>
          </cell>
          <cell r="G108">
            <v>0</v>
          </cell>
          <cell r="H108">
            <v>0</v>
          </cell>
          <cell r="I108">
            <v>0</v>
          </cell>
          <cell r="J108">
            <v>0</v>
          </cell>
          <cell r="K108">
            <v>0</v>
          </cell>
          <cell r="L108">
            <v>0</v>
          </cell>
          <cell r="M108">
            <v>0</v>
          </cell>
          <cell r="N108">
            <v>0</v>
          </cell>
          <cell r="O108">
            <v>0</v>
          </cell>
          <cell r="P108">
            <v>0</v>
          </cell>
          <cell r="Q108">
            <v>0</v>
          </cell>
          <cell r="R108">
            <v>0</v>
          </cell>
          <cell r="S108">
            <v>0</v>
          </cell>
          <cell r="T108">
            <v>0</v>
          </cell>
          <cell r="U108">
            <v>0</v>
          </cell>
          <cell r="V108">
            <v>0</v>
          </cell>
          <cell r="W108">
            <v>0</v>
          </cell>
          <cell r="X108">
            <v>0</v>
          </cell>
          <cell r="Y108">
            <v>0</v>
          </cell>
          <cell r="Z108">
            <v>0</v>
          </cell>
          <cell r="AA108">
            <v>0</v>
          </cell>
          <cell r="AB108">
            <v>0</v>
          </cell>
        </row>
        <row r="109">
          <cell r="B109">
            <v>0</v>
          </cell>
          <cell r="C109" t="str">
            <v>Payment shall be made per piece based on the measurement of the gross-volume of the septic tanks in its original condition and approved by the Engineer.</v>
          </cell>
          <cell r="D109">
            <v>0</v>
          </cell>
          <cell r="E109">
            <v>0</v>
          </cell>
          <cell r="F109">
            <v>0</v>
          </cell>
          <cell r="G109">
            <v>0</v>
          </cell>
          <cell r="H109">
            <v>0</v>
          </cell>
          <cell r="I109">
            <v>0</v>
          </cell>
          <cell r="J109">
            <v>0</v>
          </cell>
          <cell r="K109">
            <v>0</v>
          </cell>
          <cell r="L109">
            <v>0</v>
          </cell>
          <cell r="M109">
            <v>0</v>
          </cell>
          <cell r="N109">
            <v>0</v>
          </cell>
          <cell r="O109">
            <v>0</v>
          </cell>
          <cell r="P109">
            <v>0</v>
          </cell>
          <cell r="Q109">
            <v>0</v>
          </cell>
          <cell r="R109">
            <v>0</v>
          </cell>
          <cell r="S109">
            <v>0</v>
          </cell>
          <cell r="T109">
            <v>0</v>
          </cell>
          <cell r="U109">
            <v>0</v>
          </cell>
          <cell r="V109">
            <v>0</v>
          </cell>
          <cell r="W109">
            <v>0</v>
          </cell>
          <cell r="X109">
            <v>0</v>
          </cell>
          <cell r="Y109">
            <v>0</v>
          </cell>
          <cell r="Z109">
            <v>0</v>
          </cell>
          <cell r="AA109">
            <v>0</v>
          </cell>
          <cell r="AB109">
            <v>0</v>
          </cell>
        </row>
        <row r="110">
          <cell r="B110" t="str">
            <v>21.11.01</v>
          </cell>
          <cell r="C110" t="str">
            <v>Cleaning, demolition and removal of septic tanks of gross volume not exceeding 10 m³</v>
          </cell>
          <cell r="D110" t="str">
            <v>pce.</v>
          </cell>
          <cell r="E110">
            <v>500</v>
          </cell>
          <cell r="F110">
            <v>0</v>
          </cell>
          <cell r="G110">
            <v>0</v>
          </cell>
          <cell r="H110">
            <v>0</v>
          </cell>
          <cell r="I110">
            <v>0</v>
          </cell>
          <cell r="J110">
            <v>0</v>
          </cell>
          <cell r="K110">
            <v>0</v>
          </cell>
          <cell r="L110">
            <v>0</v>
          </cell>
          <cell r="M110">
            <v>0</v>
          </cell>
          <cell r="N110">
            <v>0</v>
          </cell>
          <cell r="O110">
            <v>0</v>
          </cell>
          <cell r="P110">
            <v>0</v>
          </cell>
          <cell r="Q110">
            <v>0</v>
          </cell>
          <cell r="R110">
            <v>0</v>
          </cell>
          <cell r="S110">
            <v>0</v>
          </cell>
          <cell r="T110">
            <v>0</v>
          </cell>
          <cell r="U110">
            <v>0</v>
          </cell>
          <cell r="V110">
            <v>0</v>
          </cell>
          <cell r="W110">
            <v>0</v>
          </cell>
          <cell r="X110">
            <v>0</v>
          </cell>
          <cell r="Y110">
            <v>0</v>
          </cell>
          <cell r="Z110">
            <v>0</v>
          </cell>
          <cell r="AA110">
            <v>0</v>
          </cell>
          <cell r="AB110">
            <v>0</v>
          </cell>
        </row>
        <row r="111">
          <cell r="B111" t="str">
            <v>21.11.02</v>
          </cell>
          <cell r="C111" t="str">
            <v>Cleaning, demolition and removal of septic tanks of gross volume not exceeding 20 m³</v>
          </cell>
          <cell r="D111" t="str">
            <v>pce.</v>
          </cell>
          <cell r="E111">
            <v>800</v>
          </cell>
          <cell r="F111">
            <v>0</v>
          </cell>
          <cell r="G111">
            <v>0</v>
          </cell>
          <cell r="H111">
            <v>0</v>
          </cell>
          <cell r="I111">
            <v>0</v>
          </cell>
          <cell r="J111">
            <v>0</v>
          </cell>
          <cell r="K111">
            <v>0</v>
          </cell>
          <cell r="L111">
            <v>0</v>
          </cell>
          <cell r="M111">
            <v>0</v>
          </cell>
          <cell r="N111">
            <v>0</v>
          </cell>
          <cell r="O111">
            <v>0</v>
          </cell>
          <cell r="P111">
            <v>0</v>
          </cell>
          <cell r="Q111">
            <v>0</v>
          </cell>
          <cell r="R111">
            <v>0</v>
          </cell>
          <cell r="S111">
            <v>0</v>
          </cell>
          <cell r="T111">
            <v>0</v>
          </cell>
          <cell r="U111">
            <v>0</v>
          </cell>
          <cell r="V111">
            <v>0</v>
          </cell>
          <cell r="W111">
            <v>0</v>
          </cell>
          <cell r="X111">
            <v>0</v>
          </cell>
          <cell r="Y111">
            <v>0</v>
          </cell>
          <cell r="Z111">
            <v>0</v>
          </cell>
          <cell r="AA111">
            <v>0</v>
          </cell>
          <cell r="AB111">
            <v>0</v>
          </cell>
        </row>
        <row r="112">
          <cell r="B112" t="str">
            <v>21.12</v>
          </cell>
          <cell r="C112" t="str">
            <v>Dismantling and reinstatement of existing signboards</v>
          </cell>
          <cell r="D112">
            <v>0</v>
          </cell>
          <cell r="E112">
            <v>0</v>
          </cell>
          <cell r="F112">
            <v>0</v>
          </cell>
          <cell r="G112">
            <v>0</v>
          </cell>
          <cell r="H112">
            <v>0</v>
          </cell>
          <cell r="I112">
            <v>0</v>
          </cell>
          <cell r="J112">
            <v>0</v>
          </cell>
          <cell r="K112">
            <v>0</v>
          </cell>
          <cell r="L112">
            <v>0</v>
          </cell>
          <cell r="M112">
            <v>0</v>
          </cell>
          <cell r="N112">
            <v>0</v>
          </cell>
          <cell r="O112">
            <v>0</v>
          </cell>
          <cell r="P112">
            <v>0</v>
          </cell>
          <cell r="Q112">
            <v>0</v>
          </cell>
          <cell r="R112">
            <v>0</v>
          </cell>
          <cell r="S112">
            <v>0</v>
          </cell>
          <cell r="T112">
            <v>0</v>
          </cell>
          <cell r="U112">
            <v>0</v>
          </cell>
          <cell r="V112">
            <v>0</v>
          </cell>
          <cell r="W112">
            <v>0</v>
          </cell>
          <cell r="X112">
            <v>0</v>
          </cell>
          <cell r="Y112">
            <v>0</v>
          </cell>
          <cell r="Z112">
            <v>0</v>
          </cell>
          <cell r="AA112">
            <v>0</v>
          </cell>
          <cell r="AB112">
            <v>0</v>
          </cell>
        </row>
        <row r="113">
          <cell r="B113">
            <v>0</v>
          </cell>
          <cell r="C113" t="str">
            <v xml:space="preserve">The works shall include the dismantling and reinstatement of existing signboards, their supports </v>
          </cell>
          <cell r="D113">
            <v>0</v>
          </cell>
          <cell r="E113">
            <v>0</v>
          </cell>
          <cell r="F113">
            <v>0</v>
          </cell>
          <cell r="G113">
            <v>0</v>
          </cell>
          <cell r="H113">
            <v>0</v>
          </cell>
          <cell r="I113">
            <v>0</v>
          </cell>
          <cell r="J113">
            <v>0</v>
          </cell>
          <cell r="K113">
            <v>0</v>
          </cell>
          <cell r="L113">
            <v>0</v>
          </cell>
          <cell r="M113">
            <v>0</v>
          </cell>
          <cell r="N113">
            <v>0</v>
          </cell>
          <cell r="O113">
            <v>0</v>
          </cell>
          <cell r="P113">
            <v>0</v>
          </cell>
          <cell r="Q113">
            <v>0</v>
          </cell>
          <cell r="R113">
            <v>0</v>
          </cell>
          <cell r="S113">
            <v>0</v>
          </cell>
          <cell r="T113">
            <v>0</v>
          </cell>
          <cell r="U113">
            <v>0</v>
          </cell>
          <cell r="V113">
            <v>0</v>
          </cell>
          <cell r="W113">
            <v>0</v>
          </cell>
          <cell r="X113">
            <v>0</v>
          </cell>
          <cell r="Y113">
            <v>0</v>
          </cell>
          <cell r="Z113">
            <v>0</v>
          </cell>
          <cell r="AA113">
            <v>0</v>
          </cell>
          <cell r="AB113">
            <v>0</v>
          </cell>
        </row>
        <row r="114">
          <cell r="B114">
            <v>0</v>
          </cell>
          <cell r="C114" t="str">
            <v>and foundations, including storage of dismantled material at site, removal, loading, handling,</v>
          </cell>
          <cell r="D114">
            <v>0</v>
          </cell>
          <cell r="E114">
            <v>0</v>
          </cell>
          <cell r="F114">
            <v>0</v>
          </cell>
          <cell r="G114">
            <v>0</v>
          </cell>
          <cell r="H114">
            <v>0</v>
          </cell>
          <cell r="I114">
            <v>0</v>
          </cell>
          <cell r="J114">
            <v>0</v>
          </cell>
          <cell r="K114">
            <v>0</v>
          </cell>
          <cell r="L114">
            <v>0</v>
          </cell>
          <cell r="M114">
            <v>0</v>
          </cell>
          <cell r="N114">
            <v>0</v>
          </cell>
          <cell r="O114">
            <v>0</v>
          </cell>
          <cell r="P114">
            <v>0</v>
          </cell>
          <cell r="Q114">
            <v>0</v>
          </cell>
          <cell r="R114">
            <v>0</v>
          </cell>
          <cell r="S114">
            <v>0</v>
          </cell>
          <cell r="T114">
            <v>0</v>
          </cell>
          <cell r="U114">
            <v>0</v>
          </cell>
          <cell r="V114">
            <v>0</v>
          </cell>
          <cell r="W114">
            <v>0</v>
          </cell>
          <cell r="X114">
            <v>0</v>
          </cell>
          <cell r="Y114">
            <v>0</v>
          </cell>
          <cell r="Z114">
            <v>0</v>
          </cell>
          <cell r="AA114">
            <v>0</v>
          </cell>
          <cell r="AB114">
            <v>0</v>
          </cell>
        </row>
        <row r="115">
          <cell r="B115">
            <v>0</v>
          </cell>
          <cell r="C115" t="str">
            <v>transport to Contractor's deposit within a radius of 20km from the site, unloading, etc. of any</v>
          </cell>
          <cell r="D115">
            <v>0</v>
          </cell>
          <cell r="E115">
            <v>0</v>
          </cell>
          <cell r="F115">
            <v>0</v>
          </cell>
          <cell r="G115">
            <v>0</v>
          </cell>
          <cell r="H115">
            <v>0</v>
          </cell>
          <cell r="I115">
            <v>0</v>
          </cell>
          <cell r="J115">
            <v>0</v>
          </cell>
          <cell r="K115">
            <v>0</v>
          </cell>
          <cell r="L115">
            <v>0</v>
          </cell>
          <cell r="M115">
            <v>0</v>
          </cell>
          <cell r="N115">
            <v>0</v>
          </cell>
          <cell r="O115">
            <v>0</v>
          </cell>
          <cell r="P115">
            <v>0</v>
          </cell>
          <cell r="Q115">
            <v>0</v>
          </cell>
          <cell r="R115">
            <v>0</v>
          </cell>
          <cell r="S115">
            <v>0</v>
          </cell>
          <cell r="T115">
            <v>0</v>
          </cell>
          <cell r="U115">
            <v>0</v>
          </cell>
          <cell r="V115">
            <v>0</v>
          </cell>
          <cell r="W115">
            <v>0</v>
          </cell>
          <cell r="X115">
            <v>0</v>
          </cell>
          <cell r="Y115">
            <v>0</v>
          </cell>
          <cell r="Z115">
            <v>0</v>
          </cell>
          <cell r="AA115">
            <v>0</v>
          </cell>
          <cell r="AB115">
            <v>0</v>
          </cell>
        </row>
        <row r="116">
          <cell r="B116">
            <v>0</v>
          </cell>
          <cell r="C116" t="str">
            <v>debris, supply and transport of material required for reinstatement.</v>
          </cell>
          <cell r="D116">
            <v>0</v>
          </cell>
          <cell r="E116">
            <v>0</v>
          </cell>
          <cell r="F116">
            <v>0</v>
          </cell>
          <cell r="G116">
            <v>0</v>
          </cell>
          <cell r="H116">
            <v>0</v>
          </cell>
          <cell r="I116">
            <v>0</v>
          </cell>
          <cell r="J116">
            <v>0</v>
          </cell>
          <cell r="K116">
            <v>0</v>
          </cell>
          <cell r="L116">
            <v>0</v>
          </cell>
          <cell r="M116">
            <v>0</v>
          </cell>
          <cell r="N116">
            <v>0</v>
          </cell>
          <cell r="O116">
            <v>0</v>
          </cell>
          <cell r="P116">
            <v>0</v>
          </cell>
          <cell r="Q116">
            <v>0</v>
          </cell>
          <cell r="R116">
            <v>0</v>
          </cell>
          <cell r="S116">
            <v>0</v>
          </cell>
          <cell r="T116">
            <v>0</v>
          </cell>
          <cell r="U116">
            <v>0</v>
          </cell>
          <cell r="V116">
            <v>0</v>
          </cell>
          <cell r="W116">
            <v>0</v>
          </cell>
          <cell r="X116">
            <v>0</v>
          </cell>
          <cell r="Y116">
            <v>0</v>
          </cell>
          <cell r="Z116">
            <v>0</v>
          </cell>
          <cell r="AA116">
            <v>0</v>
          </cell>
          <cell r="AB116">
            <v>0</v>
          </cell>
        </row>
        <row r="117">
          <cell r="B117">
            <v>0</v>
          </cell>
          <cell r="C117" t="str">
            <v xml:space="preserve">The unit rate shall include all materials, labour, equipment, tools and other incidental costs </v>
          </cell>
          <cell r="D117">
            <v>0</v>
          </cell>
          <cell r="E117">
            <v>0</v>
          </cell>
          <cell r="F117">
            <v>0</v>
          </cell>
          <cell r="G117">
            <v>0</v>
          </cell>
          <cell r="H117">
            <v>0</v>
          </cell>
          <cell r="I117">
            <v>0</v>
          </cell>
          <cell r="J117">
            <v>0</v>
          </cell>
          <cell r="K117">
            <v>0</v>
          </cell>
          <cell r="L117">
            <v>0</v>
          </cell>
          <cell r="M117">
            <v>0</v>
          </cell>
          <cell r="N117">
            <v>0</v>
          </cell>
          <cell r="O117">
            <v>0</v>
          </cell>
          <cell r="P117">
            <v>0</v>
          </cell>
          <cell r="Q117">
            <v>0</v>
          </cell>
          <cell r="R117">
            <v>0</v>
          </cell>
          <cell r="S117">
            <v>0</v>
          </cell>
          <cell r="T117">
            <v>0</v>
          </cell>
          <cell r="U117">
            <v>0</v>
          </cell>
          <cell r="V117">
            <v>0</v>
          </cell>
          <cell r="W117">
            <v>0</v>
          </cell>
          <cell r="X117">
            <v>0</v>
          </cell>
          <cell r="Y117">
            <v>0</v>
          </cell>
          <cell r="Z117">
            <v>0</v>
          </cell>
          <cell r="AA117">
            <v>0</v>
          </cell>
          <cell r="AB117">
            <v>0</v>
          </cell>
        </row>
        <row r="118">
          <cell r="B118">
            <v>0</v>
          </cell>
          <cell r="C118" t="str">
            <v xml:space="preserve">required to complete the works. </v>
          </cell>
          <cell r="D118">
            <v>0</v>
          </cell>
          <cell r="E118">
            <v>0</v>
          </cell>
          <cell r="F118">
            <v>0</v>
          </cell>
          <cell r="G118">
            <v>0</v>
          </cell>
          <cell r="H118">
            <v>0</v>
          </cell>
          <cell r="I118">
            <v>0</v>
          </cell>
          <cell r="J118">
            <v>0</v>
          </cell>
          <cell r="K118">
            <v>0</v>
          </cell>
          <cell r="L118">
            <v>0</v>
          </cell>
          <cell r="M118">
            <v>0</v>
          </cell>
          <cell r="N118">
            <v>0</v>
          </cell>
          <cell r="O118">
            <v>0</v>
          </cell>
          <cell r="P118">
            <v>0</v>
          </cell>
          <cell r="Q118">
            <v>0</v>
          </cell>
          <cell r="R118">
            <v>0</v>
          </cell>
          <cell r="S118">
            <v>0</v>
          </cell>
          <cell r="T118">
            <v>0</v>
          </cell>
          <cell r="U118">
            <v>0</v>
          </cell>
          <cell r="V118">
            <v>0</v>
          </cell>
          <cell r="W118">
            <v>0</v>
          </cell>
          <cell r="X118">
            <v>0</v>
          </cell>
          <cell r="Y118">
            <v>0</v>
          </cell>
          <cell r="Z118">
            <v>0</v>
          </cell>
          <cell r="AA118">
            <v>0</v>
          </cell>
          <cell r="AB118">
            <v>0</v>
          </cell>
        </row>
        <row r="119">
          <cell r="B119">
            <v>0</v>
          </cell>
          <cell r="C119" t="str">
            <v>Payment for dismantling and reinstatement of signboards shall be made per piece based on the measurement of the area of signboard approved by the Engineer.</v>
          </cell>
          <cell r="D119">
            <v>0</v>
          </cell>
          <cell r="E119">
            <v>0</v>
          </cell>
          <cell r="F119">
            <v>0</v>
          </cell>
          <cell r="G119">
            <v>0</v>
          </cell>
          <cell r="H119">
            <v>0</v>
          </cell>
          <cell r="I119">
            <v>0</v>
          </cell>
          <cell r="J119">
            <v>0</v>
          </cell>
          <cell r="K119">
            <v>0</v>
          </cell>
          <cell r="L119">
            <v>0</v>
          </cell>
          <cell r="M119">
            <v>0</v>
          </cell>
          <cell r="N119">
            <v>0</v>
          </cell>
          <cell r="O119">
            <v>0</v>
          </cell>
          <cell r="P119">
            <v>0</v>
          </cell>
          <cell r="Q119">
            <v>0</v>
          </cell>
          <cell r="R119">
            <v>0</v>
          </cell>
          <cell r="S119">
            <v>0</v>
          </cell>
          <cell r="T119">
            <v>0</v>
          </cell>
          <cell r="U119">
            <v>0</v>
          </cell>
          <cell r="V119">
            <v>0</v>
          </cell>
          <cell r="W119">
            <v>0</v>
          </cell>
          <cell r="X119">
            <v>0</v>
          </cell>
          <cell r="Y119">
            <v>0</v>
          </cell>
          <cell r="Z119">
            <v>0</v>
          </cell>
          <cell r="AA119">
            <v>0</v>
          </cell>
          <cell r="AB119">
            <v>0</v>
          </cell>
        </row>
        <row r="120">
          <cell r="B120">
            <v>0</v>
          </cell>
          <cell r="C120" t="str">
            <v>No separate payment will be made for excavation, backfilling, compaction, dewatering of holes and trenches, loading, handling, transport of any surplus or backfill material to or from a site approved by the Engineer and situated within a radius of 20km, unloading, etc., which shall be deemed to have been included in the present unit rates.</v>
          </cell>
          <cell r="D120">
            <v>0</v>
          </cell>
          <cell r="E120">
            <v>0</v>
          </cell>
          <cell r="F120">
            <v>0</v>
          </cell>
          <cell r="G120">
            <v>0</v>
          </cell>
          <cell r="H120">
            <v>0</v>
          </cell>
          <cell r="I120">
            <v>0</v>
          </cell>
          <cell r="J120">
            <v>0</v>
          </cell>
          <cell r="K120">
            <v>0</v>
          </cell>
          <cell r="L120">
            <v>0</v>
          </cell>
          <cell r="M120">
            <v>0</v>
          </cell>
          <cell r="N120">
            <v>0</v>
          </cell>
          <cell r="O120">
            <v>0</v>
          </cell>
          <cell r="P120">
            <v>0</v>
          </cell>
          <cell r="Q120">
            <v>0</v>
          </cell>
          <cell r="R120">
            <v>0</v>
          </cell>
          <cell r="S120">
            <v>0</v>
          </cell>
          <cell r="T120">
            <v>0</v>
          </cell>
          <cell r="U120">
            <v>0</v>
          </cell>
          <cell r="V120">
            <v>0</v>
          </cell>
          <cell r="W120">
            <v>0</v>
          </cell>
          <cell r="X120">
            <v>0</v>
          </cell>
          <cell r="Y120">
            <v>0</v>
          </cell>
          <cell r="Z120">
            <v>0</v>
          </cell>
          <cell r="AA120">
            <v>0</v>
          </cell>
          <cell r="AB120">
            <v>0</v>
          </cell>
        </row>
        <row r="121">
          <cell r="B121" t="str">
            <v>21.12.01</v>
          </cell>
          <cell r="C121" t="str">
            <v>Dismantling and reinstatement of existing signboard, area of signboard &lt;= 10m2</v>
          </cell>
          <cell r="D121" t="str">
            <v>pce.</v>
          </cell>
          <cell r="E121">
            <v>500</v>
          </cell>
          <cell r="F121">
            <v>0</v>
          </cell>
          <cell r="G121">
            <v>0</v>
          </cell>
          <cell r="H121">
            <v>0</v>
          </cell>
          <cell r="I121">
            <v>0</v>
          </cell>
          <cell r="J121">
            <v>0</v>
          </cell>
          <cell r="K121">
            <v>0</v>
          </cell>
          <cell r="L121">
            <v>0</v>
          </cell>
          <cell r="M121">
            <v>0</v>
          </cell>
          <cell r="N121">
            <v>0</v>
          </cell>
          <cell r="O121">
            <v>0</v>
          </cell>
          <cell r="P121">
            <v>0</v>
          </cell>
          <cell r="Q121">
            <v>0</v>
          </cell>
          <cell r="R121">
            <v>0</v>
          </cell>
          <cell r="S121">
            <v>0</v>
          </cell>
          <cell r="T121">
            <v>0</v>
          </cell>
          <cell r="U121">
            <v>0</v>
          </cell>
          <cell r="V121">
            <v>0</v>
          </cell>
          <cell r="W121">
            <v>0</v>
          </cell>
          <cell r="X121">
            <v>0</v>
          </cell>
          <cell r="Y121">
            <v>0</v>
          </cell>
          <cell r="Z121">
            <v>0</v>
          </cell>
          <cell r="AA121">
            <v>0</v>
          </cell>
          <cell r="AB121">
            <v>0</v>
          </cell>
        </row>
        <row r="122">
          <cell r="B122" t="str">
            <v>21.12.02</v>
          </cell>
          <cell r="C122" t="str">
            <v>Dismantling and reinstatement of existing signboard, area of signboard &gt;10 m2 &lt;= 25m2</v>
          </cell>
          <cell r="D122" t="str">
            <v>pce.</v>
          </cell>
          <cell r="E122">
            <v>700</v>
          </cell>
          <cell r="F122">
            <v>0</v>
          </cell>
          <cell r="G122">
            <v>0</v>
          </cell>
          <cell r="H122">
            <v>0</v>
          </cell>
          <cell r="I122">
            <v>0</v>
          </cell>
          <cell r="J122">
            <v>0</v>
          </cell>
          <cell r="K122">
            <v>0</v>
          </cell>
          <cell r="L122">
            <v>0</v>
          </cell>
          <cell r="M122">
            <v>0</v>
          </cell>
          <cell r="N122">
            <v>0</v>
          </cell>
          <cell r="O122">
            <v>0</v>
          </cell>
          <cell r="P122">
            <v>0</v>
          </cell>
          <cell r="Q122">
            <v>0</v>
          </cell>
          <cell r="R122">
            <v>0</v>
          </cell>
          <cell r="S122">
            <v>0</v>
          </cell>
          <cell r="T122">
            <v>0</v>
          </cell>
          <cell r="U122">
            <v>0</v>
          </cell>
          <cell r="V122">
            <v>0</v>
          </cell>
          <cell r="W122">
            <v>0</v>
          </cell>
          <cell r="X122">
            <v>0</v>
          </cell>
          <cell r="Y122">
            <v>0</v>
          </cell>
          <cell r="Z122">
            <v>0</v>
          </cell>
          <cell r="AA122">
            <v>0</v>
          </cell>
          <cell r="AB122">
            <v>0</v>
          </cell>
        </row>
        <row r="123">
          <cell r="B123" t="str">
            <v>21.12.03</v>
          </cell>
          <cell r="C123" t="str">
            <v>Dismantling and reinstatement of existing signboard, area of signboard &gt;25 m2 &lt;= 50m2</v>
          </cell>
          <cell r="D123" t="str">
            <v>pce.</v>
          </cell>
          <cell r="E123">
            <v>1000</v>
          </cell>
          <cell r="F123">
            <v>0</v>
          </cell>
          <cell r="G123">
            <v>0</v>
          </cell>
          <cell r="H123">
            <v>0</v>
          </cell>
          <cell r="I123">
            <v>0</v>
          </cell>
          <cell r="J123">
            <v>0</v>
          </cell>
          <cell r="K123">
            <v>0</v>
          </cell>
          <cell r="L123">
            <v>0</v>
          </cell>
          <cell r="M123">
            <v>0</v>
          </cell>
          <cell r="N123">
            <v>0</v>
          </cell>
          <cell r="O123">
            <v>0</v>
          </cell>
          <cell r="P123">
            <v>0</v>
          </cell>
          <cell r="Q123">
            <v>0</v>
          </cell>
          <cell r="R123">
            <v>0</v>
          </cell>
          <cell r="S123">
            <v>0</v>
          </cell>
          <cell r="T123">
            <v>0</v>
          </cell>
          <cell r="U123">
            <v>0</v>
          </cell>
          <cell r="V123">
            <v>0</v>
          </cell>
          <cell r="W123">
            <v>0</v>
          </cell>
          <cell r="X123">
            <v>0</v>
          </cell>
          <cell r="Y123">
            <v>0</v>
          </cell>
          <cell r="Z123">
            <v>0</v>
          </cell>
          <cell r="AA123">
            <v>0</v>
          </cell>
          <cell r="AB123">
            <v>0</v>
          </cell>
        </row>
        <row r="124">
          <cell r="B124" t="str">
            <v>21.15</v>
          </cell>
          <cell r="C124" t="str">
            <v>Extra over "excavation" items for demolition and removal of surfaces with bituminous, tarred or concrete pavement</v>
          </cell>
          <cell r="D124">
            <v>0</v>
          </cell>
          <cell r="E124">
            <v>0</v>
          </cell>
          <cell r="F124">
            <v>0</v>
          </cell>
          <cell r="G124">
            <v>0</v>
          </cell>
          <cell r="H124">
            <v>0</v>
          </cell>
          <cell r="I124">
            <v>0</v>
          </cell>
          <cell r="J124">
            <v>0</v>
          </cell>
          <cell r="K124">
            <v>0</v>
          </cell>
          <cell r="L124">
            <v>0</v>
          </cell>
          <cell r="M124">
            <v>0</v>
          </cell>
          <cell r="N124">
            <v>0</v>
          </cell>
          <cell r="O124">
            <v>0</v>
          </cell>
          <cell r="P124">
            <v>0</v>
          </cell>
          <cell r="Q124">
            <v>0</v>
          </cell>
          <cell r="R124">
            <v>0</v>
          </cell>
          <cell r="S124">
            <v>0</v>
          </cell>
          <cell r="T124">
            <v>0</v>
          </cell>
          <cell r="U124">
            <v>0</v>
          </cell>
          <cell r="V124">
            <v>0</v>
          </cell>
          <cell r="W124">
            <v>0</v>
          </cell>
          <cell r="X124">
            <v>0</v>
          </cell>
          <cell r="Y124">
            <v>0</v>
          </cell>
          <cell r="Z124">
            <v>0</v>
          </cell>
          <cell r="AA124">
            <v>0</v>
          </cell>
          <cell r="AB124">
            <v>0</v>
          </cell>
        </row>
        <row r="125">
          <cell r="B125">
            <v>0</v>
          </cell>
          <cell r="C125" t="str">
            <v>The works shall include:</v>
          </cell>
          <cell r="D125">
            <v>0</v>
          </cell>
          <cell r="E125">
            <v>0</v>
          </cell>
          <cell r="F125">
            <v>0</v>
          </cell>
          <cell r="G125">
            <v>0</v>
          </cell>
          <cell r="H125">
            <v>0</v>
          </cell>
          <cell r="I125">
            <v>0</v>
          </cell>
          <cell r="J125">
            <v>0</v>
          </cell>
          <cell r="K125">
            <v>0</v>
          </cell>
          <cell r="L125">
            <v>0</v>
          </cell>
          <cell r="M125">
            <v>0</v>
          </cell>
          <cell r="N125">
            <v>0</v>
          </cell>
          <cell r="O125">
            <v>0</v>
          </cell>
          <cell r="P125">
            <v>0</v>
          </cell>
          <cell r="Q125">
            <v>0</v>
          </cell>
          <cell r="R125">
            <v>0</v>
          </cell>
          <cell r="S125">
            <v>0</v>
          </cell>
          <cell r="T125">
            <v>0</v>
          </cell>
          <cell r="U125">
            <v>0</v>
          </cell>
          <cell r="V125">
            <v>0</v>
          </cell>
          <cell r="W125">
            <v>0</v>
          </cell>
          <cell r="X125">
            <v>0</v>
          </cell>
          <cell r="Y125">
            <v>0</v>
          </cell>
          <cell r="Z125">
            <v>0</v>
          </cell>
          <cell r="AA125">
            <v>0</v>
          </cell>
          <cell r="AB125">
            <v>0</v>
          </cell>
        </row>
        <row r="126">
          <cell r="B126">
            <v>0</v>
          </cell>
          <cell r="C126" t="str">
            <v>- cutting of existing road and/or sidewalk pavement with pavement cutter</v>
          </cell>
          <cell r="D126">
            <v>0</v>
          </cell>
          <cell r="E126">
            <v>0</v>
          </cell>
          <cell r="F126">
            <v>0</v>
          </cell>
          <cell r="G126">
            <v>0</v>
          </cell>
          <cell r="H126">
            <v>0</v>
          </cell>
          <cell r="I126">
            <v>0</v>
          </cell>
          <cell r="J126">
            <v>0</v>
          </cell>
          <cell r="K126">
            <v>0</v>
          </cell>
          <cell r="L126">
            <v>0</v>
          </cell>
          <cell r="M126">
            <v>0</v>
          </cell>
          <cell r="N126">
            <v>0</v>
          </cell>
          <cell r="O126">
            <v>0</v>
          </cell>
          <cell r="P126">
            <v>0</v>
          </cell>
          <cell r="Q126">
            <v>0</v>
          </cell>
          <cell r="R126">
            <v>0</v>
          </cell>
          <cell r="S126">
            <v>0</v>
          </cell>
          <cell r="T126">
            <v>0</v>
          </cell>
          <cell r="U126">
            <v>0</v>
          </cell>
          <cell r="V126">
            <v>0</v>
          </cell>
          <cell r="W126">
            <v>0</v>
          </cell>
          <cell r="X126">
            <v>0</v>
          </cell>
          <cell r="Y126">
            <v>0</v>
          </cell>
          <cell r="Z126">
            <v>0</v>
          </cell>
          <cell r="AA126">
            <v>0</v>
          </cell>
          <cell r="AB126">
            <v>0</v>
          </cell>
        </row>
        <row r="127">
          <cell r="B127">
            <v>0</v>
          </cell>
          <cell r="C127" t="str">
            <v xml:space="preserve">- demolition and removal of asphalt concrete, tarred or concrete pavement, including demolition and removal of wearing course and base course, as well as loading, handling, transport to Contractor's deposit within a radius of 20km from the demolition site, unloading of  debris etc., as directed by the Engineer </v>
          </cell>
          <cell r="D127">
            <v>0</v>
          </cell>
          <cell r="E127">
            <v>0</v>
          </cell>
          <cell r="F127">
            <v>0</v>
          </cell>
          <cell r="G127">
            <v>0</v>
          </cell>
          <cell r="H127">
            <v>0</v>
          </cell>
          <cell r="I127">
            <v>0</v>
          </cell>
          <cell r="J127">
            <v>0</v>
          </cell>
          <cell r="K127">
            <v>0</v>
          </cell>
          <cell r="L127">
            <v>0</v>
          </cell>
          <cell r="M127">
            <v>0</v>
          </cell>
          <cell r="N127">
            <v>0</v>
          </cell>
          <cell r="O127">
            <v>0</v>
          </cell>
          <cell r="P127">
            <v>0</v>
          </cell>
          <cell r="Q127">
            <v>0</v>
          </cell>
          <cell r="R127">
            <v>0</v>
          </cell>
          <cell r="S127">
            <v>0</v>
          </cell>
          <cell r="T127">
            <v>0</v>
          </cell>
          <cell r="U127">
            <v>0</v>
          </cell>
          <cell r="V127">
            <v>0</v>
          </cell>
          <cell r="W127">
            <v>0</v>
          </cell>
          <cell r="X127">
            <v>0</v>
          </cell>
          <cell r="Y127">
            <v>0</v>
          </cell>
          <cell r="Z127">
            <v>0</v>
          </cell>
          <cell r="AA127">
            <v>0</v>
          </cell>
          <cell r="AB127">
            <v>0</v>
          </cell>
        </row>
        <row r="128">
          <cell r="B128">
            <v>0</v>
          </cell>
          <cell r="C128" t="str">
            <v>Excavation of granular road base and sub base shall be measured and paid under item 22.02.</v>
          </cell>
          <cell r="D128">
            <v>0</v>
          </cell>
          <cell r="E128">
            <v>0</v>
          </cell>
          <cell r="F128">
            <v>0</v>
          </cell>
          <cell r="G128">
            <v>0</v>
          </cell>
          <cell r="H128">
            <v>0</v>
          </cell>
          <cell r="I128">
            <v>0</v>
          </cell>
          <cell r="J128">
            <v>0</v>
          </cell>
          <cell r="K128">
            <v>0</v>
          </cell>
          <cell r="L128">
            <v>0</v>
          </cell>
          <cell r="M128">
            <v>0</v>
          </cell>
          <cell r="N128">
            <v>0</v>
          </cell>
          <cell r="O128">
            <v>0</v>
          </cell>
          <cell r="P128">
            <v>0</v>
          </cell>
          <cell r="Q128">
            <v>0</v>
          </cell>
          <cell r="R128">
            <v>0</v>
          </cell>
          <cell r="S128">
            <v>0</v>
          </cell>
          <cell r="T128">
            <v>0</v>
          </cell>
          <cell r="U128">
            <v>0</v>
          </cell>
          <cell r="V128">
            <v>0</v>
          </cell>
          <cell r="W128">
            <v>0</v>
          </cell>
          <cell r="X128">
            <v>0</v>
          </cell>
          <cell r="Y128">
            <v>0</v>
          </cell>
          <cell r="Z128">
            <v>0</v>
          </cell>
          <cell r="AA128">
            <v>0</v>
          </cell>
          <cell r="AB128">
            <v>0</v>
          </cell>
        </row>
        <row r="129">
          <cell r="B129">
            <v>0</v>
          </cell>
          <cell r="C129" t="str">
            <v xml:space="preserve">The unit rate shall include all materials, labour, equipment, tools and other incidental costs required to complete the works. </v>
          </cell>
          <cell r="D129">
            <v>0</v>
          </cell>
          <cell r="E129">
            <v>0</v>
          </cell>
          <cell r="F129">
            <v>0</v>
          </cell>
          <cell r="G129">
            <v>0</v>
          </cell>
          <cell r="H129">
            <v>0</v>
          </cell>
          <cell r="I129">
            <v>0</v>
          </cell>
          <cell r="J129">
            <v>0</v>
          </cell>
          <cell r="K129">
            <v>0</v>
          </cell>
          <cell r="L129">
            <v>0</v>
          </cell>
          <cell r="M129">
            <v>0</v>
          </cell>
          <cell r="N129">
            <v>0</v>
          </cell>
          <cell r="O129">
            <v>0</v>
          </cell>
          <cell r="P129">
            <v>0</v>
          </cell>
          <cell r="Q129">
            <v>0</v>
          </cell>
          <cell r="R129">
            <v>0</v>
          </cell>
          <cell r="S129">
            <v>0</v>
          </cell>
          <cell r="T129">
            <v>0</v>
          </cell>
          <cell r="U129">
            <v>0</v>
          </cell>
          <cell r="V129">
            <v>0</v>
          </cell>
          <cell r="W129">
            <v>0</v>
          </cell>
          <cell r="X129">
            <v>0</v>
          </cell>
          <cell r="Y129">
            <v>0</v>
          </cell>
          <cell r="Z129">
            <v>0</v>
          </cell>
          <cell r="AA129">
            <v>0</v>
          </cell>
          <cell r="AB129">
            <v>0</v>
          </cell>
        </row>
        <row r="130">
          <cell r="B130">
            <v>0</v>
          </cell>
          <cell r="C130" t="str">
            <v>Payment for removal of pavement shall be made per square meter based on the measurement of the area removed. The area removed is defined as the length of pavement actually removed and approved by the Engineer multiplied by the minimum trench width according to the Works Requirements Part B+C and Drawings.</v>
          </cell>
          <cell r="D130">
            <v>0</v>
          </cell>
          <cell r="E130">
            <v>0</v>
          </cell>
          <cell r="F130">
            <v>0</v>
          </cell>
          <cell r="G130">
            <v>0</v>
          </cell>
          <cell r="H130">
            <v>0</v>
          </cell>
          <cell r="I130">
            <v>0</v>
          </cell>
          <cell r="J130">
            <v>0</v>
          </cell>
          <cell r="K130">
            <v>0</v>
          </cell>
          <cell r="L130">
            <v>0</v>
          </cell>
          <cell r="M130">
            <v>0</v>
          </cell>
          <cell r="N130">
            <v>0</v>
          </cell>
          <cell r="O130">
            <v>0</v>
          </cell>
          <cell r="P130">
            <v>0</v>
          </cell>
          <cell r="Q130">
            <v>0</v>
          </cell>
          <cell r="R130">
            <v>0</v>
          </cell>
          <cell r="S130">
            <v>0</v>
          </cell>
          <cell r="T130">
            <v>0</v>
          </cell>
          <cell r="U130">
            <v>0</v>
          </cell>
          <cell r="V130">
            <v>0</v>
          </cell>
          <cell r="W130">
            <v>0</v>
          </cell>
          <cell r="X130">
            <v>0</v>
          </cell>
          <cell r="Y130">
            <v>0</v>
          </cell>
          <cell r="Z130">
            <v>0</v>
          </cell>
          <cell r="AA130">
            <v>0</v>
          </cell>
          <cell r="AB130">
            <v>0</v>
          </cell>
        </row>
        <row r="131">
          <cell r="B131">
            <v>0</v>
          </cell>
          <cell r="C131" t="str">
            <v>Extra over removal  beyond standard trench width shall be deemed to be included in the rates.</v>
          </cell>
          <cell r="D131">
            <v>0</v>
          </cell>
          <cell r="E131">
            <v>0</v>
          </cell>
          <cell r="F131">
            <v>0</v>
          </cell>
          <cell r="G131">
            <v>0</v>
          </cell>
          <cell r="H131">
            <v>0</v>
          </cell>
          <cell r="I131">
            <v>0</v>
          </cell>
          <cell r="J131">
            <v>0</v>
          </cell>
          <cell r="K131">
            <v>0</v>
          </cell>
          <cell r="L131">
            <v>0</v>
          </cell>
          <cell r="M131">
            <v>0</v>
          </cell>
          <cell r="N131">
            <v>0</v>
          </cell>
          <cell r="O131">
            <v>0</v>
          </cell>
          <cell r="P131">
            <v>0</v>
          </cell>
          <cell r="Q131">
            <v>0</v>
          </cell>
          <cell r="R131">
            <v>0</v>
          </cell>
          <cell r="S131">
            <v>0</v>
          </cell>
          <cell r="T131">
            <v>0</v>
          </cell>
          <cell r="U131">
            <v>0</v>
          </cell>
          <cell r="V131">
            <v>0</v>
          </cell>
          <cell r="W131">
            <v>0</v>
          </cell>
          <cell r="X131">
            <v>0</v>
          </cell>
          <cell r="Y131">
            <v>0</v>
          </cell>
          <cell r="Z131">
            <v>0</v>
          </cell>
          <cell r="AA131">
            <v>0</v>
          </cell>
          <cell r="AB131">
            <v>0</v>
          </cell>
        </row>
        <row r="132">
          <cell r="B132" t="str">
            <v>21.15.01</v>
          </cell>
          <cell r="C132" t="str">
            <v>Extra over "excavation" items for demolition and removal of asphalt concrete or tarred pavement</v>
          </cell>
          <cell r="D132" t="str">
            <v>sq.m</v>
          </cell>
          <cell r="E132">
            <v>40</v>
          </cell>
          <cell r="F132">
            <v>0</v>
          </cell>
          <cell r="G132">
            <v>0</v>
          </cell>
          <cell r="H132">
            <v>0</v>
          </cell>
          <cell r="I132">
            <v>0</v>
          </cell>
          <cell r="J132">
            <v>0</v>
          </cell>
          <cell r="K132">
            <v>0</v>
          </cell>
          <cell r="L132">
            <v>0</v>
          </cell>
          <cell r="M132">
            <v>0</v>
          </cell>
          <cell r="N132">
            <v>0</v>
          </cell>
          <cell r="O132">
            <v>0</v>
          </cell>
          <cell r="P132">
            <v>0</v>
          </cell>
          <cell r="Q132">
            <v>0</v>
          </cell>
          <cell r="R132">
            <v>0</v>
          </cell>
          <cell r="S132">
            <v>0</v>
          </cell>
          <cell r="T132">
            <v>0</v>
          </cell>
          <cell r="U132">
            <v>0</v>
          </cell>
          <cell r="V132">
            <v>0</v>
          </cell>
          <cell r="W132">
            <v>0</v>
          </cell>
          <cell r="X132">
            <v>0</v>
          </cell>
          <cell r="Y132">
            <v>0</v>
          </cell>
          <cell r="Z132">
            <v>0</v>
          </cell>
          <cell r="AA132">
            <v>0</v>
          </cell>
          <cell r="AB132">
            <v>0</v>
          </cell>
        </row>
        <row r="133">
          <cell r="B133" t="str">
            <v>21.15.02</v>
          </cell>
          <cell r="C133" t="str">
            <v>Extra over "excavation" items for demolition and removal of concrete  or reinforced concrete pavement of thickness &gt; 50mm and ≤ 100mm</v>
          </cell>
          <cell r="D133" t="str">
            <v>sq.m</v>
          </cell>
          <cell r="E133">
            <v>60</v>
          </cell>
          <cell r="F133">
            <v>0</v>
          </cell>
          <cell r="G133">
            <v>0</v>
          </cell>
          <cell r="H133">
            <v>0</v>
          </cell>
          <cell r="I133">
            <v>0</v>
          </cell>
          <cell r="J133">
            <v>0</v>
          </cell>
          <cell r="K133">
            <v>0</v>
          </cell>
          <cell r="L133">
            <v>0</v>
          </cell>
          <cell r="M133">
            <v>0</v>
          </cell>
          <cell r="N133">
            <v>0</v>
          </cell>
          <cell r="O133">
            <v>0</v>
          </cell>
          <cell r="P133">
            <v>0</v>
          </cell>
          <cell r="Q133">
            <v>0</v>
          </cell>
          <cell r="R133">
            <v>0</v>
          </cell>
          <cell r="S133">
            <v>0</v>
          </cell>
          <cell r="T133">
            <v>0</v>
          </cell>
          <cell r="U133">
            <v>0</v>
          </cell>
          <cell r="V133">
            <v>0</v>
          </cell>
          <cell r="W133">
            <v>0</v>
          </cell>
          <cell r="X133">
            <v>0</v>
          </cell>
          <cell r="Y133">
            <v>0</v>
          </cell>
          <cell r="Z133">
            <v>0</v>
          </cell>
          <cell r="AA133">
            <v>0</v>
          </cell>
          <cell r="AB133">
            <v>0</v>
          </cell>
        </row>
        <row r="134">
          <cell r="B134" t="str">
            <v>21.15.03</v>
          </cell>
          <cell r="C134" t="str">
            <v>Extra over "excavation" items for demolition and removal of concrete or reinforced concrete pavement of thickness &gt; 100mm and ≤ 150mm</v>
          </cell>
          <cell r="D134" t="str">
            <v>sq.m</v>
          </cell>
          <cell r="E134">
            <v>80</v>
          </cell>
          <cell r="F134">
            <v>0</v>
          </cell>
          <cell r="G134">
            <v>0</v>
          </cell>
          <cell r="H134">
            <v>0</v>
          </cell>
          <cell r="I134">
            <v>0</v>
          </cell>
          <cell r="J134">
            <v>0</v>
          </cell>
          <cell r="K134">
            <v>0</v>
          </cell>
          <cell r="L134">
            <v>0</v>
          </cell>
          <cell r="M134">
            <v>0</v>
          </cell>
          <cell r="N134">
            <v>0</v>
          </cell>
          <cell r="O134">
            <v>0</v>
          </cell>
          <cell r="P134">
            <v>0</v>
          </cell>
          <cell r="Q134">
            <v>0</v>
          </cell>
          <cell r="R134">
            <v>0</v>
          </cell>
          <cell r="S134">
            <v>0</v>
          </cell>
          <cell r="T134">
            <v>0</v>
          </cell>
          <cell r="U134">
            <v>0</v>
          </cell>
          <cell r="V134">
            <v>0</v>
          </cell>
          <cell r="W134">
            <v>0</v>
          </cell>
          <cell r="X134">
            <v>0</v>
          </cell>
          <cell r="Y134">
            <v>0</v>
          </cell>
          <cell r="Z134">
            <v>0</v>
          </cell>
          <cell r="AA134">
            <v>0</v>
          </cell>
          <cell r="AB134">
            <v>0</v>
          </cell>
        </row>
        <row r="135">
          <cell r="B135" t="str">
            <v>21.15.04</v>
          </cell>
          <cell r="C135" t="str">
            <v xml:space="preserve">Extra over "excavation" items for demolition and removal of concrete or reinforced concrete pavement of thickness &gt; 150mm </v>
          </cell>
          <cell r="D135" t="str">
            <v>cu.m</v>
          </cell>
          <cell r="E135">
            <v>100</v>
          </cell>
          <cell r="F135">
            <v>0</v>
          </cell>
          <cell r="G135">
            <v>0</v>
          </cell>
          <cell r="H135">
            <v>0</v>
          </cell>
          <cell r="I135">
            <v>0</v>
          </cell>
          <cell r="J135">
            <v>0</v>
          </cell>
          <cell r="K135">
            <v>0</v>
          </cell>
          <cell r="L135">
            <v>0</v>
          </cell>
          <cell r="M135">
            <v>0</v>
          </cell>
          <cell r="N135">
            <v>0</v>
          </cell>
          <cell r="O135">
            <v>0</v>
          </cell>
          <cell r="P135">
            <v>0</v>
          </cell>
          <cell r="Q135">
            <v>0</v>
          </cell>
          <cell r="R135">
            <v>0</v>
          </cell>
          <cell r="S135">
            <v>0</v>
          </cell>
          <cell r="T135">
            <v>0</v>
          </cell>
          <cell r="U135">
            <v>0</v>
          </cell>
          <cell r="V135">
            <v>0</v>
          </cell>
          <cell r="W135">
            <v>0</v>
          </cell>
          <cell r="X135">
            <v>0</v>
          </cell>
          <cell r="Y135">
            <v>0</v>
          </cell>
          <cell r="Z135">
            <v>0</v>
          </cell>
          <cell r="AA135">
            <v>0</v>
          </cell>
          <cell r="AB135">
            <v>0</v>
          </cell>
        </row>
        <row r="136">
          <cell r="B136" t="str">
            <v>21.20</v>
          </cell>
          <cell r="C136" t="str">
            <v>Extra over "excavation" items for removal of existing water pipes encountered during excavation</v>
          </cell>
          <cell r="D136">
            <v>0</v>
          </cell>
          <cell r="E136">
            <v>0</v>
          </cell>
          <cell r="F136">
            <v>0</v>
          </cell>
          <cell r="G136">
            <v>0</v>
          </cell>
          <cell r="H136">
            <v>0</v>
          </cell>
          <cell r="I136">
            <v>0</v>
          </cell>
          <cell r="J136">
            <v>0</v>
          </cell>
          <cell r="K136">
            <v>0</v>
          </cell>
          <cell r="L136">
            <v>0</v>
          </cell>
          <cell r="M136">
            <v>0</v>
          </cell>
          <cell r="N136">
            <v>0</v>
          </cell>
          <cell r="O136">
            <v>0</v>
          </cell>
          <cell r="P136">
            <v>0</v>
          </cell>
          <cell r="Q136">
            <v>0</v>
          </cell>
          <cell r="R136">
            <v>0</v>
          </cell>
          <cell r="S136">
            <v>0</v>
          </cell>
          <cell r="T136">
            <v>0</v>
          </cell>
          <cell r="U136">
            <v>0</v>
          </cell>
          <cell r="V136">
            <v>0</v>
          </cell>
          <cell r="W136">
            <v>0</v>
          </cell>
          <cell r="X136">
            <v>0</v>
          </cell>
          <cell r="Y136">
            <v>0</v>
          </cell>
          <cell r="Z136">
            <v>0</v>
          </cell>
          <cell r="AA136">
            <v>0</v>
          </cell>
          <cell r="AB136">
            <v>0</v>
          </cell>
        </row>
        <row r="137">
          <cell r="B137">
            <v>0</v>
          </cell>
          <cell r="C137" t="str">
            <v xml:space="preserve">The works shall include the demolition, dismantling, removal, loading, handling, transport to the relevant authorities' store yard or to Contractor's deposit within a radius of 20km from the demolition site as directed by the Engineer, unloading, etc. of water pipes, fittings, pipe appurtenances and material covering the pipe. </v>
          </cell>
          <cell r="D137">
            <v>0</v>
          </cell>
          <cell r="E137">
            <v>0</v>
          </cell>
          <cell r="F137">
            <v>0</v>
          </cell>
          <cell r="G137">
            <v>0</v>
          </cell>
          <cell r="H137">
            <v>0</v>
          </cell>
          <cell r="I137">
            <v>0</v>
          </cell>
          <cell r="J137">
            <v>0</v>
          </cell>
          <cell r="K137">
            <v>0</v>
          </cell>
          <cell r="L137">
            <v>0</v>
          </cell>
          <cell r="M137">
            <v>0</v>
          </cell>
          <cell r="N137">
            <v>0</v>
          </cell>
          <cell r="O137">
            <v>0</v>
          </cell>
          <cell r="P137">
            <v>0</v>
          </cell>
          <cell r="Q137">
            <v>0</v>
          </cell>
          <cell r="R137">
            <v>0</v>
          </cell>
          <cell r="S137">
            <v>0</v>
          </cell>
          <cell r="T137">
            <v>0</v>
          </cell>
          <cell r="U137">
            <v>0</v>
          </cell>
          <cell r="V137">
            <v>0</v>
          </cell>
          <cell r="W137">
            <v>0</v>
          </cell>
          <cell r="X137">
            <v>0</v>
          </cell>
          <cell r="Y137">
            <v>0</v>
          </cell>
          <cell r="Z137">
            <v>0</v>
          </cell>
          <cell r="AA137">
            <v>0</v>
          </cell>
          <cell r="AB137">
            <v>0</v>
          </cell>
        </row>
        <row r="138">
          <cell r="B138">
            <v>0</v>
          </cell>
          <cell r="C138" t="str">
            <v>The unit rate shall include all materials, labour, equipment, tools and other incidental costs required to complete the works. The unit rate shall also include the cost of dewatering the pipes</v>
          </cell>
          <cell r="D138">
            <v>0</v>
          </cell>
          <cell r="E138">
            <v>0</v>
          </cell>
          <cell r="F138">
            <v>0</v>
          </cell>
          <cell r="G138">
            <v>0</v>
          </cell>
          <cell r="H138">
            <v>0</v>
          </cell>
          <cell r="I138">
            <v>0</v>
          </cell>
          <cell r="J138">
            <v>0</v>
          </cell>
          <cell r="K138">
            <v>0</v>
          </cell>
          <cell r="L138">
            <v>0</v>
          </cell>
          <cell r="M138">
            <v>0</v>
          </cell>
          <cell r="N138">
            <v>0</v>
          </cell>
          <cell r="O138">
            <v>0</v>
          </cell>
          <cell r="P138">
            <v>0</v>
          </cell>
          <cell r="Q138">
            <v>0</v>
          </cell>
          <cell r="R138">
            <v>0</v>
          </cell>
          <cell r="S138">
            <v>0</v>
          </cell>
          <cell r="T138">
            <v>0</v>
          </cell>
          <cell r="U138">
            <v>0</v>
          </cell>
          <cell r="V138">
            <v>0</v>
          </cell>
          <cell r="W138">
            <v>0</v>
          </cell>
          <cell r="X138">
            <v>0</v>
          </cell>
          <cell r="Y138">
            <v>0</v>
          </cell>
          <cell r="Z138">
            <v>0</v>
          </cell>
          <cell r="AA138">
            <v>0</v>
          </cell>
          <cell r="AB138">
            <v>0</v>
          </cell>
        </row>
        <row r="139">
          <cell r="B139">
            <v>0</v>
          </cell>
          <cell r="C139" t="str">
            <v>when required. The cost for the co-ordination with the relevant authority shall also be included in the unit rate.</v>
          </cell>
          <cell r="D139">
            <v>0</v>
          </cell>
          <cell r="E139">
            <v>0</v>
          </cell>
          <cell r="F139">
            <v>0</v>
          </cell>
          <cell r="G139">
            <v>0</v>
          </cell>
          <cell r="H139">
            <v>0</v>
          </cell>
          <cell r="I139">
            <v>0</v>
          </cell>
          <cell r="J139">
            <v>0</v>
          </cell>
          <cell r="K139">
            <v>0</v>
          </cell>
          <cell r="L139">
            <v>0</v>
          </cell>
          <cell r="M139">
            <v>0</v>
          </cell>
          <cell r="N139">
            <v>0</v>
          </cell>
          <cell r="O139">
            <v>0</v>
          </cell>
          <cell r="P139">
            <v>0</v>
          </cell>
          <cell r="Q139">
            <v>0</v>
          </cell>
          <cell r="R139">
            <v>0</v>
          </cell>
          <cell r="S139">
            <v>0</v>
          </cell>
          <cell r="T139">
            <v>0</v>
          </cell>
          <cell r="U139">
            <v>0</v>
          </cell>
          <cell r="V139">
            <v>0</v>
          </cell>
          <cell r="W139">
            <v>0</v>
          </cell>
          <cell r="X139">
            <v>0</v>
          </cell>
          <cell r="Y139">
            <v>0</v>
          </cell>
          <cell r="Z139">
            <v>0</v>
          </cell>
          <cell r="AA139">
            <v>0</v>
          </cell>
          <cell r="AB139">
            <v>0</v>
          </cell>
        </row>
        <row r="140">
          <cell r="B140">
            <v>0</v>
          </cell>
          <cell r="C140" t="str">
            <v>Payment shall be made per linear meter based on the measurement of the length of pipe actually removed and approved by the Engineer.</v>
          </cell>
          <cell r="D140">
            <v>0</v>
          </cell>
          <cell r="E140">
            <v>0</v>
          </cell>
          <cell r="F140">
            <v>0</v>
          </cell>
          <cell r="G140">
            <v>0</v>
          </cell>
          <cell r="H140">
            <v>0</v>
          </cell>
          <cell r="I140">
            <v>0</v>
          </cell>
          <cell r="J140">
            <v>0</v>
          </cell>
          <cell r="K140">
            <v>0</v>
          </cell>
          <cell r="L140">
            <v>0</v>
          </cell>
          <cell r="M140">
            <v>0</v>
          </cell>
          <cell r="N140">
            <v>0</v>
          </cell>
          <cell r="O140">
            <v>0</v>
          </cell>
          <cell r="P140">
            <v>0</v>
          </cell>
          <cell r="Q140">
            <v>0</v>
          </cell>
          <cell r="R140">
            <v>0</v>
          </cell>
          <cell r="S140">
            <v>0</v>
          </cell>
          <cell r="T140">
            <v>0</v>
          </cell>
          <cell r="U140">
            <v>0</v>
          </cell>
          <cell r="V140">
            <v>0</v>
          </cell>
          <cell r="W140">
            <v>0</v>
          </cell>
          <cell r="X140">
            <v>0</v>
          </cell>
          <cell r="Y140">
            <v>0</v>
          </cell>
          <cell r="Z140">
            <v>0</v>
          </cell>
          <cell r="AA140">
            <v>0</v>
          </cell>
          <cell r="AB140">
            <v>0</v>
          </cell>
        </row>
        <row r="141">
          <cell r="B141">
            <v>0</v>
          </cell>
          <cell r="C141" t="str">
            <v xml:space="preserve">The unit rate shall include all materials, labour, equipment, tools and other incidental costs required to complete the works. </v>
          </cell>
          <cell r="D141">
            <v>0</v>
          </cell>
          <cell r="E141">
            <v>0</v>
          </cell>
          <cell r="F141">
            <v>0</v>
          </cell>
          <cell r="G141">
            <v>0</v>
          </cell>
          <cell r="H141">
            <v>0</v>
          </cell>
          <cell r="I141">
            <v>0</v>
          </cell>
          <cell r="J141">
            <v>0</v>
          </cell>
          <cell r="K141">
            <v>0</v>
          </cell>
          <cell r="L141">
            <v>0</v>
          </cell>
          <cell r="M141">
            <v>0</v>
          </cell>
          <cell r="N141">
            <v>0</v>
          </cell>
          <cell r="O141">
            <v>0</v>
          </cell>
          <cell r="P141">
            <v>0</v>
          </cell>
          <cell r="Q141">
            <v>0</v>
          </cell>
          <cell r="R141">
            <v>0</v>
          </cell>
          <cell r="S141">
            <v>0</v>
          </cell>
          <cell r="T141">
            <v>0</v>
          </cell>
          <cell r="U141">
            <v>0</v>
          </cell>
          <cell r="V141">
            <v>0</v>
          </cell>
          <cell r="W141">
            <v>0</v>
          </cell>
          <cell r="X141">
            <v>0</v>
          </cell>
          <cell r="Y141">
            <v>0</v>
          </cell>
          <cell r="Z141">
            <v>0</v>
          </cell>
          <cell r="AA141">
            <v>0</v>
          </cell>
          <cell r="AB141">
            <v>0</v>
          </cell>
        </row>
        <row r="142">
          <cell r="B142" t="str">
            <v>21.20.01</v>
          </cell>
          <cell r="C142" t="str">
            <v>Extra over "excavation" items for removal of water pipe not exceeding DN 150</v>
          </cell>
          <cell r="D142" t="str">
            <v>lin. m.</v>
          </cell>
          <cell r="E142">
            <v>45</v>
          </cell>
          <cell r="F142">
            <v>0</v>
          </cell>
          <cell r="G142">
            <v>0</v>
          </cell>
          <cell r="H142">
            <v>0</v>
          </cell>
          <cell r="I142">
            <v>0</v>
          </cell>
          <cell r="J142">
            <v>0</v>
          </cell>
          <cell r="K142">
            <v>0</v>
          </cell>
          <cell r="L142">
            <v>0</v>
          </cell>
          <cell r="M142">
            <v>0</v>
          </cell>
          <cell r="N142">
            <v>0</v>
          </cell>
          <cell r="O142">
            <v>0</v>
          </cell>
          <cell r="P142">
            <v>0</v>
          </cell>
          <cell r="Q142">
            <v>0</v>
          </cell>
          <cell r="R142">
            <v>0</v>
          </cell>
          <cell r="S142">
            <v>0</v>
          </cell>
          <cell r="T142">
            <v>0</v>
          </cell>
          <cell r="U142">
            <v>0</v>
          </cell>
          <cell r="V142">
            <v>0</v>
          </cell>
          <cell r="W142">
            <v>0</v>
          </cell>
          <cell r="X142">
            <v>0</v>
          </cell>
          <cell r="Y142">
            <v>0</v>
          </cell>
          <cell r="Z142">
            <v>0</v>
          </cell>
          <cell r="AA142">
            <v>0</v>
          </cell>
          <cell r="AB142">
            <v>0</v>
          </cell>
        </row>
        <row r="143">
          <cell r="B143" t="str">
            <v>21.20.02</v>
          </cell>
          <cell r="C143" t="str">
            <v>Extra over "excavation" items for removal of water pipe &gt; DN 150 &lt;= DN 400</v>
          </cell>
          <cell r="D143" t="str">
            <v>lin. m.</v>
          </cell>
          <cell r="E143">
            <v>65</v>
          </cell>
          <cell r="F143">
            <v>0</v>
          </cell>
          <cell r="G143">
            <v>0</v>
          </cell>
          <cell r="H143">
            <v>0</v>
          </cell>
          <cell r="I143">
            <v>0</v>
          </cell>
          <cell r="J143">
            <v>0</v>
          </cell>
          <cell r="K143">
            <v>0</v>
          </cell>
          <cell r="L143">
            <v>0</v>
          </cell>
          <cell r="M143">
            <v>0</v>
          </cell>
          <cell r="N143">
            <v>0</v>
          </cell>
          <cell r="O143">
            <v>0</v>
          </cell>
          <cell r="P143">
            <v>0</v>
          </cell>
          <cell r="Q143">
            <v>0</v>
          </cell>
          <cell r="R143">
            <v>0</v>
          </cell>
          <cell r="S143">
            <v>0</v>
          </cell>
          <cell r="T143">
            <v>0</v>
          </cell>
          <cell r="U143">
            <v>0</v>
          </cell>
          <cell r="V143">
            <v>0</v>
          </cell>
          <cell r="W143">
            <v>0</v>
          </cell>
          <cell r="X143">
            <v>0</v>
          </cell>
          <cell r="Y143">
            <v>0</v>
          </cell>
          <cell r="Z143">
            <v>0</v>
          </cell>
          <cell r="AA143">
            <v>0</v>
          </cell>
          <cell r="AB143">
            <v>0</v>
          </cell>
        </row>
        <row r="144">
          <cell r="B144" t="str">
            <v>21.21</v>
          </cell>
          <cell r="C144" t="str">
            <v xml:space="preserve">Extra over "excavation" items for removal and reinstatement of existing culverts </v>
          </cell>
          <cell r="D144">
            <v>0</v>
          </cell>
          <cell r="E144">
            <v>0</v>
          </cell>
          <cell r="F144">
            <v>0</v>
          </cell>
          <cell r="G144">
            <v>0</v>
          </cell>
          <cell r="H144">
            <v>0</v>
          </cell>
          <cell r="I144">
            <v>0</v>
          </cell>
          <cell r="J144">
            <v>0</v>
          </cell>
          <cell r="K144">
            <v>0</v>
          </cell>
          <cell r="L144">
            <v>0</v>
          </cell>
          <cell r="M144">
            <v>0</v>
          </cell>
          <cell r="N144">
            <v>0</v>
          </cell>
          <cell r="O144">
            <v>0</v>
          </cell>
          <cell r="P144">
            <v>0</v>
          </cell>
          <cell r="Q144">
            <v>0</v>
          </cell>
          <cell r="R144">
            <v>0</v>
          </cell>
          <cell r="S144">
            <v>0</v>
          </cell>
          <cell r="T144">
            <v>0</v>
          </cell>
          <cell r="U144">
            <v>0</v>
          </cell>
          <cell r="V144">
            <v>0</v>
          </cell>
          <cell r="W144">
            <v>0</v>
          </cell>
          <cell r="X144">
            <v>0</v>
          </cell>
          <cell r="Y144">
            <v>0</v>
          </cell>
          <cell r="Z144">
            <v>0</v>
          </cell>
          <cell r="AA144">
            <v>0</v>
          </cell>
          <cell r="AB144">
            <v>0</v>
          </cell>
        </row>
        <row r="145">
          <cell r="B145">
            <v>0</v>
          </cell>
          <cell r="C145" t="str">
            <v>The works shall include the demolition and make good, dismantling, removal, loading, handling, transport to the relevant authorities' store yard or to Contractor's deposit within a radius of 20km from the demolition site as directed by the Engineer, unloading, etc. of sewers and culverts and material covering them. The unit rate shall include temporary diversions of water, all materials, labour, equipment, tools and other incidental costs required to complete the works. The cost for the co-ordination with the relevant authority shall also be included in the unit rate. Payment shall be made per linear meter based on the measurement of the length of culvert actually removed and reinstated and approved by the Engineer.</v>
          </cell>
          <cell r="D145">
            <v>0</v>
          </cell>
          <cell r="E145">
            <v>0</v>
          </cell>
          <cell r="F145">
            <v>0</v>
          </cell>
          <cell r="G145">
            <v>0</v>
          </cell>
          <cell r="H145">
            <v>0</v>
          </cell>
          <cell r="I145">
            <v>0</v>
          </cell>
          <cell r="J145">
            <v>0</v>
          </cell>
          <cell r="K145">
            <v>0</v>
          </cell>
          <cell r="L145">
            <v>0</v>
          </cell>
          <cell r="M145">
            <v>0</v>
          </cell>
          <cell r="N145">
            <v>0</v>
          </cell>
          <cell r="O145">
            <v>0</v>
          </cell>
          <cell r="P145">
            <v>0</v>
          </cell>
          <cell r="Q145">
            <v>0</v>
          </cell>
          <cell r="R145">
            <v>0</v>
          </cell>
          <cell r="S145">
            <v>0</v>
          </cell>
          <cell r="T145">
            <v>0</v>
          </cell>
          <cell r="U145">
            <v>0</v>
          </cell>
          <cell r="V145">
            <v>0</v>
          </cell>
          <cell r="W145">
            <v>0</v>
          </cell>
          <cell r="X145">
            <v>0</v>
          </cell>
          <cell r="Y145">
            <v>0</v>
          </cell>
          <cell r="Z145">
            <v>0</v>
          </cell>
          <cell r="AA145">
            <v>0</v>
          </cell>
          <cell r="AB145">
            <v>0</v>
          </cell>
        </row>
        <row r="146">
          <cell r="B146" t="str">
            <v>21.21.07</v>
          </cell>
          <cell r="C146" t="str">
            <v>Extra over "excavation" items for removal and reinstatement of existing culverts of internal cross-section not exceeding 3.0m²</v>
          </cell>
          <cell r="D146" t="str">
            <v>lin. m.</v>
          </cell>
          <cell r="E146">
            <v>1100</v>
          </cell>
          <cell r="F146">
            <v>0</v>
          </cell>
          <cell r="G146">
            <v>0</v>
          </cell>
          <cell r="H146">
            <v>0</v>
          </cell>
          <cell r="I146">
            <v>0</v>
          </cell>
          <cell r="J146">
            <v>0</v>
          </cell>
          <cell r="K146">
            <v>0</v>
          </cell>
          <cell r="L146">
            <v>0</v>
          </cell>
          <cell r="M146">
            <v>0</v>
          </cell>
          <cell r="N146">
            <v>0</v>
          </cell>
          <cell r="O146">
            <v>0</v>
          </cell>
          <cell r="P146">
            <v>0</v>
          </cell>
          <cell r="Q146">
            <v>0</v>
          </cell>
          <cell r="R146">
            <v>0</v>
          </cell>
          <cell r="S146">
            <v>0</v>
          </cell>
          <cell r="T146">
            <v>0</v>
          </cell>
          <cell r="U146">
            <v>0</v>
          </cell>
          <cell r="V146">
            <v>0</v>
          </cell>
          <cell r="W146">
            <v>0</v>
          </cell>
          <cell r="X146">
            <v>0</v>
          </cell>
          <cell r="Y146">
            <v>0</v>
          </cell>
          <cell r="Z146">
            <v>0</v>
          </cell>
          <cell r="AA146">
            <v>0</v>
          </cell>
          <cell r="AB146">
            <v>0</v>
          </cell>
        </row>
        <row r="147">
          <cell r="B147" t="str">
            <v>21.21.08</v>
          </cell>
          <cell r="C147" t="str">
            <v>Extra over "excavation" items for removal and reinstatement of existing culverts of internal cross-section not exceeding 6.0m²</v>
          </cell>
          <cell r="D147" t="str">
            <v>lin. m.</v>
          </cell>
          <cell r="E147">
            <v>1200</v>
          </cell>
          <cell r="F147">
            <v>0</v>
          </cell>
          <cell r="G147">
            <v>0</v>
          </cell>
          <cell r="H147">
            <v>0</v>
          </cell>
          <cell r="I147">
            <v>0</v>
          </cell>
          <cell r="J147">
            <v>0</v>
          </cell>
          <cell r="K147">
            <v>0</v>
          </cell>
          <cell r="L147">
            <v>0</v>
          </cell>
          <cell r="M147">
            <v>0</v>
          </cell>
          <cell r="N147">
            <v>0</v>
          </cell>
          <cell r="O147">
            <v>0</v>
          </cell>
          <cell r="P147">
            <v>0</v>
          </cell>
          <cell r="Q147">
            <v>0</v>
          </cell>
          <cell r="R147">
            <v>0</v>
          </cell>
          <cell r="S147">
            <v>0</v>
          </cell>
          <cell r="T147">
            <v>0</v>
          </cell>
          <cell r="U147">
            <v>0</v>
          </cell>
          <cell r="V147">
            <v>0</v>
          </cell>
          <cell r="W147">
            <v>0</v>
          </cell>
          <cell r="X147">
            <v>0</v>
          </cell>
          <cell r="Y147">
            <v>0</v>
          </cell>
          <cell r="Z147">
            <v>0</v>
          </cell>
          <cell r="AA147">
            <v>0</v>
          </cell>
          <cell r="AB147">
            <v>0</v>
          </cell>
        </row>
        <row r="148">
          <cell r="B148" t="str">
            <v>21.24</v>
          </cell>
          <cell r="C148" t="str">
            <v>Extra over "excavation" items for removal and reinstatement of existing earth ditches encountered during excavation</v>
          </cell>
          <cell r="D148">
            <v>0</v>
          </cell>
          <cell r="E148">
            <v>0</v>
          </cell>
          <cell r="F148">
            <v>0</v>
          </cell>
          <cell r="G148">
            <v>0</v>
          </cell>
          <cell r="H148">
            <v>0</v>
          </cell>
          <cell r="I148">
            <v>0</v>
          </cell>
          <cell r="J148">
            <v>0</v>
          </cell>
          <cell r="K148">
            <v>0</v>
          </cell>
          <cell r="L148">
            <v>0</v>
          </cell>
          <cell r="M148">
            <v>0</v>
          </cell>
          <cell r="N148">
            <v>0</v>
          </cell>
          <cell r="O148">
            <v>0</v>
          </cell>
          <cell r="P148">
            <v>0</v>
          </cell>
          <cell r="Q148">
            <v>0</v>
          </cell>
          <cell r="R148">
            <v>0</v>
          </cell>
          <cell r="S148">
            <v>0</v>
          </cell>
          <cell r="T148">
            <v>0</v>
          </cell>
          <cell r="U148">
            <v>0</v>
          </cell>
          <cell r="V148">
            <v>0</v>
          </cell>
          <cell r="W148">
            <v>0</v>
          </cell>
          <cell r="X148">
            <v>0</v>
          </cell>
          <cell r="Y148">
            <v>0</v>
          </cell>
          <cell r="Z148">
            <v>0</v>
          </cell>
        </row>
        <row r="149">
          <cell r="B149">
            <v>0</v>
          </cell>
          <cell r="C149" t="str">
            <v>The works shall include demolition, removal and reinstatement of existing earth ditches as well as storage at site and/or loading, handling, transport to Contractor's deposit within a radius of 20km from the execution site, unloading, etc. of any debris. The works shall also include temporary diversions and realignment of ditches as well as supply and transport of material for reinstatement.</v>
          </cell>
          <cell r="D149">
            <v>0</v>
          </cell>
          <cell r="E149">
            <v>0</v>
          </cell>
          <cell r="F149">
            <v>0</v>
          </cell>
          <cell r="G149">
            <v>0</v>
          </cell>
          <cell r="H149">
            <v>0</v>
          </cell>
          <cell r="I149">
            <v>0</v>
          </cell>
          <cell r="J149">
            <v>0</v>
          </cell>
          <cell r="K149">
            <v>0</v>
          </cell>
          <cell r="L149">
            <v>0</v>
          </cell>
          <cell r="M149">
            <v>0</v>
          </cell>
          <cell r="N149">
            <v>0</v>
          </cell>
          <cell r="O149">
            <v>0</v>
          </cell>
          <cell r="P149">
            <v>0</v>
          </cell>
          <cell r="Q149">
            <v>0</v>
          </cell>
          <cell r="R149">
            <v>0</v>
          </cell>
          <cell r="S149">
            <v>0</v>
          </cell>
          <cell r="T149">
            <v>0</v>
          </cell>
          <cell r="U149">
            <v>0</v>
          </cell>
          <cell r="V149">
            <v>0</v>
          </cell>
          <cell r="W149">
            <v>0</v>
          </cell>
          <cell r="X149">
            <v>0</v>
          </cell>
          <cell r="Y149">
            <v>0</v>
          </cell>
          <cell r="Z149">
            <v>0</v>
          </cell>
        </row>
        <row r="150">
          <cell r="B150">
            <v>0</v>
          </cell>
          <cell r="C150" t="str">
            <v>The unit rate shall include all materials, labour, equipment, tools and other incidental costs required to complete the works. Payment shall be made per linear meter based on the measurement of the cross-section and length of ditch actually removed and approved by the Engineer.</v>
          </cell>
          <cell r="D150">
            <v>0</v>
          </cell>
          <cell r="E150">
            <v>0</v>
          </cell>
          <cell r="F150">
            <v>0</v>
          </cell>
          <cell r="G150">
            <v>0</v>
          </cell>
          <cell r="H150">
            <v>0</v>
          </cell>
          <cell r="I150">
            <v>0</v>
          </cell>
          <cell r="J150">
            <v>0</v>
          </cell>
          <cell r="K150">
            <v>0</v>
          </cell>
          <cell r="L150">
            <v>0</v>
          </cell>
          <cell r="M150">
            <v>0</v>
          </cell>
          <cell r="N150">
            <v>0</v>
          </cell>
          <cell r="O150">
            <v>0</v>
          </cell>
          <cell r="P150">
            <v>0</v>
          </cell>
          <cell r="Q150">
            <v>0</v>
          </cell>
          <cell r="R150">
            <v>0</v>
          </cell>
          <cell r="S150">
            <v>0</v>
          </cell>
          <cell r="T150">
            <v>0</v>
          </cell>
          <cell r="U150">
            <v>0</v>
          </cell>
          <cell r="V150">
            <v>0</v>
          </cell>
          <cell r="W150">
            <v>0</v>
          </cell>
          <cell r="X150">
            <v>0</v>
          </cell>
          <cell r="Y150">
            <v>0</v>
          </cell>
          <cell r="Z150">
            <v>0</v>
          </cell>
        </row>
        <row r="151">
          <cell r="B151" t="str">
            <v>21.24.01</v>
          </cell>
          <cell r="C151" t="str">
            <v>Removal and reinstatement of existing earth ditches, clear cross-section not exceeding 3m²</v>
          </cell>
          <cell r="D151" t="str">
            <v xml:space="preserve">lin. m </v>
          </cell>
          <cell r="E151">
            <v>300</v>
          </cell>
          <cell r="F151">
            <v>0</v>
          </cell>
          <cell r="G151">
            <v>0</v>
          </cell>
          <cell r="H151">
            <v>0</v>
          </cell>
          <cell r="I151">
            <v>0</v>
          </cell>
          <cell r="J151">
            <v>0</v>
          </cell>
          <cell r="K151">
            <v>0</v>
          </cell>
          <cell r="L151">
            <v>0</v>
          </cell>
          <cell r="M151">
            <v>0</v>
          </cell>
          <cell r="N151">
            <v>0</v>
          </cell>
          <cell r="O151">
            <v>0</v>
          </cell>
          <cell r="P151">
            <v>0</v>
          </cell>
          <cell r="Q151">
            <v>0</v>
          </cell>
          <cell r="R151">
            <v>0</v>
          </cell>
          <cell r="S151">
            <v>0</v>
          </cell>
          <cell r="T151">
            <v>0</v>
          </cell>
          <cell r="U151">
            <v>0</v>
          </cell>
          <cell r="V151">
            <v>0</v>
          </cell>
          <cell r="W151">
            <v>0</v>
          </cell>
          <cell r="X151">
            <v>0</v>
          </cell>
          <cell r="Y151">
            <v>0</v>
          </cell>
          <cell r="Z151">
            <v>0</v>
          </cell>
        </row>
        <row r="152">
          <cell r="B152" t="str">
            <v>21.24.02</v>
          </cell>
          <cell r="C152" t="str">
            <v>Removal and reinstatement of existing earth ditches, clear cross-section not exceeding 6m²</v>
          </cell>
          <cell r="D152" t="str">
            <v xml:space="preserve">lin. m </v>
          </cell>
          <cell r="E152">
            <v>400</v>
          </cell>
          <cell r="F152">
            <v>0</v>
          </cell>
          <cell r="G152">
            <v>0</v>
          </cell>
          <cell r="H152">
            <v>0</v>
          </cell>
          <cell r="I152">
            <v>0</v>
          </cell>
          <cell r="J152">
            <v>0</v>
          </cell>
          <cell r="K152">
            <v>0</v>
          </cell>
          <cell r="L152">
            <v>0</v>
          </cell>
          <cell r="M152">
            <v>0</v>
          </cell>
          <cell r="N152">
            <v>0</v>
          </cell>
          <cell r="O152">
            <v>0</v>
          </cell>
          <cell r="P152">
            <v>0</v>
          </cell>
          <cell r="Q152">
            <v>0</v>
          </cell>
          <cell r="R152">
            <v>0</v>
          </cell>
          <cell r="S152">
            <v>0</v>
          </cell>
          <cell r="T152">
            <v>0</v>
          </cell>
          <cell r="U152">
            <v>0</v>
          </cell>
          <cell r="V152">
            <v>0</v>
          </cell>
          <cell r="W152">
            <v>0</v>
          </cell>
          <cell r="X152">
            <v>0</v>
          </cell>
          <cell r="Y152">
            <v>0</v>
          </cell>
          <cell r="Z152">
            <v>0</v>
          </cell>
        </row>
        <row r="153">
          <cell r="B153">
            <v>22</v>
          </cell>
          <cell r="C153" t="str">
            <v>EXCAVATION AND BACKFILL</v>
          </cell>
          <cell r="D153">
            <v>0</v>
          </cell>
          <cell r="E153">
            <v>0</v>
          </cell>
          <cell r="F153">
            <v>0</v>
          </cell>
          <cell r="G153">
            <v>0</v>
          </cell>
          <cell r="H153">
            <v>0</v>
          </cell>
          <cell r="I153">
            <v>0</v>
          </cell>
          <cell r="J153">
            <v>0</v>
          </cell>
          <cell r="K153">
            <v>0</v>
          </cell>
          <cell r="L153">
            <v>0</v>
          </cell>
          <cell r="M153">
            <v>0</v>
          </cell>
          <cell r="N153">
            <v>0</v>
          </cell>
          <cell r="O153">
            <v>0</v>
          </cell>
          <cell r="P153">
            <v>0</v>
          </cell>
          <cell r="Q153">
            <v>0</v>
          </cell>
          <cell r="R153">
            <v>0</v>
          </cell>
          <cell r="S153">
            <v>0</v>
          </cell>
          <cell r="T153">
            <v>0</v>
          </cell>
          <cell r="U153">
            <v>0</v>
          </cell>
          <cell r="V153">
            <v>0</v>
          </cell>
          <cell r="W153">
            <v>0</v>
          </cell>
          <cell r="X153">
            <v>0</v>
          </cell>
          <cell r="Y153">
            <v>0</v>
          </cell>
          <cell r="Z153">
            <v>0</v>
          </cell>
          <cell r="AA153">
            <v>0</v>
          </cell>
          <cell r="AB153">
            <v>0</v>
          </cell>
        </row>
        <row r="154">
          <cell r="B154" t="str">
            <v>22.02</v>
          </cell>
          <cell r="C154" t="str">
            <v>Trench excavation</v>
          </cell>
          <cell r="D154">
            <v>0</v>
          </cell>
          <cell r="E154">
            <v>0</v>
          </cell>
          <cell r="F154">
            <v>0</v>
          </cell>
          <cell r="G154">
            <v>0</v>
          </cell>
          <cell r="H154">
            <v>0</v>
          </cell>
          <cell r="I154">
            <v>0</v>
          </cell>
          <cell r="J154">
            <v>0</v>
          </cell>
          <cell r="K154">
            <v>0</v>
          </cell>
          <cell r="L154">
            <v>0</v>
          </cell>
          <cell r="M154">
            <v>0</v>
          </cell>
          <cell r="N154">
            <v>0</v>
          </cell>
          <cell r="O154">
            <v>0</v>
          </cell>
          <cell r="P154">
            <v>0</v>
          </cell>
          <cell r="Q154">
            <v>0</v>
          </cell>
          <cell r="R154">
            <v>0</v>
          </cell>
          <cell r="S154">
            <v>0</v>
          </cell>
          <cell r="T154">
            <v>0</v>
          </cell>
          <cell r="U154">
            <v>0</v>
          </cell>
          <cell r="V154">
            <v>0</v>
          </cell>
          <cell r="W154">
            <v>0</v>
          </cell>
          <cell r="X154">
            <v>0</v>
          </cell>
          <cell r="Y154">
            <v>0</v>
          </cell>
          <cell r="Z154">
            <v>0</v>
          </cell>
          <cell r="AA154">
            <v>0</v>
          </cell>
          <cell r="AB154">
            <v>0</v>
          </cell>
        </row>
        <row r="155">
          <cell r="B155">
            <v>0</v>
          </cell>
          <cell r="C155" t="str">
            <v xml:space="preserve">The works shall include trench excavation in any type of soil including rock, either by machine or hand including: </v>
          </cell>
          <cell r="D155">
            <v>0</v>
          </cell>
          <cell r="E155">
            <v>0</v>
          </cell>
          <cell r="F155">
            <v>0</v>
          </cell>
          <cell r="G155">
            <v>0</v>
          </cell>
          <cell r="H155">
            <v>0</v>
          </cell>
          <cell r="I155">
            <v>0</v>
          </cell>
          <cell r="J155">
            <v>0</v>
          </cell>
          <cell r="K155">
            <v>0</v>
          </cell>
          <cell r="L155">
            <v>0</v>
          </cell>
          <cell r="M155">
            <v>0</v>
          </cell>
          <cell r="N155">
            <v>0</v>
          </cell>
          <cell r="O155">
            <v>0</v>
          </cell>
          <cell r="P155">
            <v>0</v>
          </cell>
          <cell r="Q155">
            <v>0</v>
          </cell>
          <cell r="R155">
            <v>0</v>
          </cell>
          <cell r="S155">
            <v>0</v>
          </cell>
          <cell r="T155">
            <v>0</v>
          </cell>
          <cell r="U155">
            <v>0</v>
          </cell>
          <cell r="V155">
            <v>0</v>
          </cell>
          <cell r="W155">
            <v>0</v>
          </cell>
          <cell r="X155">
            <v>0</v>
          </cell>
          <cell r="Y155">
            <v>0</v>
          </cell>
          <cell r="Z155">
            <v>0</v>
          </cell>
          <cell r="AA155">
            <v>0</v>
          </cell>
          <cell r="AB155">
            <v>0</v>
          </cell>
        </row>
        <row r="156">
          <cell r="B156">
            <v>0</v>
          </cell>
          <cell r="C156" t="str">
            <v xml:space="preserve">- levelling, trimming and compaction of trench bottom </v>
          </cell>
          <cell r="D156">
            <v>0</v>
          </cell>
          <cell r="E156">
            <v>0</v>
          </cell>
          <cell r="F156">
            <v>0</v>
          </cell>
          <cell r="G156">
            <v>0</v>
          </cell>
          <cell r="H156">
            <v>0</v>
          </cell>
          <cell r="I156">
            <v>0</v>
          </cell>
          <cell r="J156">
            <v>0</v>
          </cell>
          <cell r="K156">
            <v>0</v>
          </cell>
          <cell r="L156">
            <v>0</v>
          </cell>
          <cell r="M156">
            <v>0</v>
          </cell>
          <cell r="N156">
            <v>0</v>
          </cell>
          <cell r="O156">
            <v>0</v>
          </cell>
          <cell r="P156">
            <v>0</v>
          </cell>
          <cell r="Q156">
            <v>0</v>
          </cell>
          <cell r="R156">
            <v>0</v>
          </cell>
          <cell r="S156">
            <v>0</v>
          </cell>
          <cell r="T156">
            <v>0</v>
          </cell>
          <cell r="U156">
            <v>0</v>
          </cell>
          <cell r="V156">
            <v>0</v>
          </cell>
          <cell r="W156">
            <v>0</v>
          </cell>
          <cell r="X156">
            <v>0</v>
          </cell>
          <cell r="Y156">
            <v>0</v>
          </cell>
          <cell r="Z156">
            <v>0</v>
          </cell>
          <cell r="AA156">
            <v>0</v>
          </cell>
          <cell r="AB156">
            <v>0</v>
          </cell>
        </row>
        <row r="157">
          <cell r="B157">
            <v>0</v>
          </cell>
          <cell r="C157" t="str">
            <v xml:space="preserve">- sheeting and piling of trenches </v>
          </cell>
          <cell r="D157">
            <v>0</v>
          </cell>
          <cell r="E157">
            <v>0</v>
          </cell>
          <cell r="F157">
            <v>0</v>
          </cell>
          <cell r="G157">
            <v>0</v>
          </cell>
          <cell r="H157">
            <v>0</v>
          </cell>
          <cell r="I157">
            <v>0</v>
          </cell>
          <cell r="J157">
            <v>0</v>
          </cell>
          <cell r="K157">
            <v>0</v>
          </cell>
          <cell r="L157">
            <v>0</v>
          </cell>
          <cell r="M157">
            <v>0</v>
          </cell>
          <cell r="N157">
            <v>0</v>
          </cell>
          <cell r="O157">
            <v>0</v>
          </cell>
          <cell r="P157">
            <v>0</v>
          </cell>
          <cell r="Q157">
            <v>0</v>
          </cell>
          <cell r="R157">
            <v>0</v>
          </cell>
          <cell r="S157">
            <v>0</v>
          </cell>
          <cell r="T157">
            <v>0</v>
          </cell>
          <cell r="U157">
            <v>0</v>
          </cell>
          <cell r="V157">
            <v>0</v>
          </cell>
          <cell r="W157">
            <v>0</v>
          </cell>
          <cell r="X157">
            <v>0</v>
          </cell>
          <cell r="Y157">
            <v>0</v>
          </cell>
          <cell r="Z157">
            <v>0</v>
          </cell>
          <cell r="AA157">
            <v>0</v>
          </cell>
          <cell r="AB157">
            <v>0</v>
          </cell>
        </row>
        <row r="158">
          <cell r="B158">
            <v>0</v>
          </cell>
          <cell r="C158" t="str">
            <v>- bracing and protection of slopes</v>
          </cell>
          <cell r="D158">
            <v>0</v>
          </cell>
          <cell r="E158">
            <v>0</v>
          </cell>
          <cell r="F158">
            <v>0</v>
          </cell>
          <cell r="G158">
            <v>0</v>
          </cell>
          <cell r="H158">
            <v>0</v>
          </cell>
          <cell r="I158">
            <v>0</v>
          </cell>
          <cell r="J158">
            <v>0</v>
          </cell>
          <cell r="K158">
            <v>0</v>
          </cell>
          <cell r="L158">
            <v>0</v>
          </cell>
          <cell r="M158">
            <v>0</v>
          </cell>
          <cell r="N158">
            <v>0</v>
          </cell>
          <cell r="O158">
            <v>0</v>
          </cell>
          <cell r="P158">
            <v>0</v>
          </cell>
          <cell r="Q158">
            <v>0</v>
          </cell>
          <cell r="R158">
            <v>0</v>
          </cell>
          <cell r="S158">
            <v>0</v>
          </cell>
          <cell r="T158">
            <v>0</v>
          </cell>
          <cell r="U158">
            <v>0</v>
          </cell>
          <cell r="V158">
            <v>0</v>
          </cell>
          <cell r="W158">
            <v>0</v>
          </cell>
          <cell r="X158">
            <v>0</v>
          </cell>
          <cell r="Y158">
            <v>0</v>
          </cell>
          <cell r="Z158">
            <v>0</v>
          </cell>
          <cell r="AA158">
            <v>0</v>
          </cell>
          <cell r="AB158">
            <v>0</v>
          </cell>
        </row>
        <row r="159">
          <cell r="B159">
            <v>0</v>
          </cell>
          <cell r="C159" t="str">
            <v xml:space="preserve">- storage at site and protection of excavated material suitable for later reuse, including loading, handling, transport alongside the trench, where required, unloading, selecting. </v>
          </cell>
          <cell r="D159">
            <v>0</v>
          </cell>
          <cell r="E159">
            <v>0</v>
          </cell>
          <cell r="F159">
            <v>0</v>
          </cell>
          <cell r="G159">
            <v>0</v>
          </cell>
          <cell r="H159">
            <v>0</v>
          </cell>
          <cell r="I159">
            <v>0</v>
          </cell>
          <cell r="J159">
            <v>0</v>
          </cell>
          <cell r="K159">
            <v>0</v>
          </cell>
          <cell r="L159">
            <v>0</v>
          </cell>
          <cell r="M159">
            <v>0</v>
          </cell>
          <cell r="N159">
            <v>0</v>
          </cell>
          <cell r="O159">
            <v>0</v>
          </cell>
          <cell r="P159">
            <v>0</v>
          </cell>
          <cell r="Q159">
            <v>0</v>
          </cell>
          <cell r="R159">
            <v>0</v>
          </cell>
          <cell r="S159">
            <v>0</v>
          </cell>
          <cell r="T159">
            <v>0</v>
          </cell>
          <cell r="U159">
            <v>0</v>
          </cell>
          <cell r="V159">
            <v>0</v>
          </cell>
          <cell r="W159">
            <v>0</v>
          </cell>
          <cell r="X159">
            <v>0</v>
          </cell>
          <cell r="Y159">
            <v>0</v>
          </cell>
          <cell r="Z159">
            <v>0</v>
          </cell>
          <cell r="AA159">
            <v>0</v>
          </cell>
          <cell r="AB159">
            <v>0</v>
          </cell>
        </row>
        <row r="160">
          <cell r="B160">
            <v>0</v>
          </cell>
          <cell r="C160" t="str">
            <v>- transport and disposal of surplus and unsuitable material to a site approved by the Engineer and situated within a radius of 20km from the excavation site</v>
          </cell>
          <cell r="D160">
            <v>0</v>
          </cell>
          <cell r="E160">
            <v>0</v>
          </cell>
          <cell r="F160">
            <v>0</v>
          </cell>
          <cell r="G160">
            <v>0</v>
          </cell>
          <cell r="H160">
            <v>0</v>
          </cell>
          <cell r="I160">
            <v>0</v>
          </cell>
          <cell r="J160">
            <v>0</v>
          </cell>
          <cell r="K160">
            <v>0</v>
          </cell>
          <cell r="L160">
            <v>0</v>
          </cell>
          <cell r="M160">
            <v>0</v>
          </cell>
          <cell r="N160">
            <v>0</v>
          </cell>
          <cell r="O160">
            <v>0</v>
          </cell>
          <cell r="P160">
            <v>0</v>
          </cell>
          <cell r="Q160">
            <v>0</v>
          </cell>
          <cell r="R160">
            <v>0</v>
          </cell>
          <cell r="S160">
            <v>0</v>
          </cell>
          <cell r="T160">
            <v>0</v>
          </cell>
          <cell r="U160">
            <v>0</v>
          </cell>
          <cell r="V160">
            <v>0</v>
          </cell>
          <cell r="W160">
            <v>0</v>
          </cell>
          <cell r="X160">
            <v>0</v>
          </cell>
          <cell r="Y160">
            <v>0</v>
          </cell>
          <cell r="Z160">
            <v>0</v>
          </cell>
          <cell r="AA160">
            <v>0</v>
          </cell>
          <cell r="AB160">
            <v>0</v>
          </cell>
        </row>
        <row r="161">
          <cell r="B161">
            <v>0</v>
          </cell>
          <cell r="C161" t="str">
            <v>- maintenance and reinstatement of existing services except if pay items are provided for</v>
          </cell>
          <cell r="D161">
            <v>0</v>
          </cell>
          <cell r="E161">
            <v>0</v>
          </cell>
          <cell r="F161">
            <v>0</v>
          </cell>
          <cell r="G161">
            <v>0</v>
          </cell>
          <cell r="H161">
            <v>0</v>
          </cell>
          <cell r="I161">
            <v>0</v>
          </cell>
          <cell r="J161">
            <v>0</v>
          </cell>
          <cell r="K161">
            <v>0</v>
          </cell>
          <cell r="L161">
            <v>0</v>
          </cell>
          <cell r="M161">
            <v>0</v>
          </cell>
          <cell r="N161">
            <v>0</v>
          </cell>
          <cell r="O161">
            <v>0</v>
          </cell>
          <cell r="P161">
            <v>0</v>
          </cell>
          <cell r="Q161">
            <v>0</v>
          </cell>
          <cell r="R161">
            <v>0</v>
          </cell>
          <cell r="S161">
            <v>0</v>
          </cell>
          <cell r="T161">
            <v>0</v>
          </cell>
          <cell r="U161">
            <v>0</v>
          </cell>
          <cell r="V161">
            <v>0</v>
          </cell>
          <cell r="W161">
            <v>0</v>
          </cell>
          <cell r="X161">
            <v>0</v>
          </cell>
          <cell r="Y161">
            <v>0</v>
          </cell>
          <cell r="Z161">
            <v>0</v>
          </cell>
          <cell r="AA161">
            <v>0</v>
          </cell>
          <cell r="AB161">
            <v>0</v>
          </cell>
        </row>
        <row r="162">
          <cell r="B162">
            <v>0</v>
          </cell>
          <cell r="C162" t="str">
            <v>- temporary diversions of existing services, including their realignment, backfilling and reinstatement</v>
          </cell>
          <cell r="D162">
            <v>0</v>
          </cell>
          <cell r="E162">
            <v>0</v>
          </cell>
          <cell r="F162">
            <v>0</v>
          </cell>
          <cell r="G162">
            <v>0</v>
          </cell>
          <cell r="H162">
            <v>0</v>
          </cell>
          <cell r="I162">
            <v>0</v>
          </cell>
          <cell r="J162">
            <v>0</v>
          </cell>
          <cell r="K162">
            <v>0</v>
          </cell>
          <cell r="L162">
            <v>0</v>
          </cell>
          <cell r="M162">
            <v>0</v>
          </cell>
          <cell r="N162">
            <v>0</v>
          </cell>
          <cell r="O162">
            <v>0</v>
          </cell>
          <cell r="P162">
            <v>0</v>
          </cell>
          <cell r="Q162">
            <v>0</v>
          </cell>
          <cell r="R162">
            <v>0</v>
          </cell>
          <cell r="S162">
            <v>0</v>
          </cell>
          <cell r="T162">
            <v>0</v>
          </cell>
          <cell r="U162">
            <v>0</v>
          </cell>
          <cell r="V162">
            <v>0</v>
          </cell>
          <cell r="W162">
            <v>0</v>
          </cell>
          <cell r="X162">
            <v>0</v>
          </cell>
          <cell r="Y162">
            <v>0</v>
          </cell>
          <cell r="Z162">
            <v>0</v>
          </cell>
          <cell r="AA162">
            <v>0</v>
          </cell>
          <cell r="AB162">
            <v>0</v>
          </cell>
        </row>
        <row r="163">
          <cell r="B163">
            <v>0</v>
          </cell>
          <cell r="C163" t="str">
            <v>- dewatering of trenches</v>
          </cell>
          <cell r="D163">
            <v>0</v>
          </cell>
          <cell r="E163">
            <v>0</v>
          </cell>
          <cell r="F163">
            <v>0</v>
          </cell>
          <cell r="G163">
            <v>0</v>
          </cell>
          <cell r="H163">
            <v>0</v>
          </cell>
          <cell r="I163">
            <v>0</v>
          </cell>
          <cell r="J163">
            <v>0</v>
          </cell>
          <cell r="K163">
            <v>0</v>
          </cell>
          <cell r="L163">
            <v>0</v>
          </cell>
          <cell r="M163">
            <v>0</v>
          </cell>
          <cell r="N163">
            <v>0</v>
          </cell>
          <cell r="O163">
            <v>0</v>
          </cell>
          <cell r="P163">
            <v>0</v>
          </cell>
          <cell r="Q163">
            <v>0</v>
          </cell>
          <cell r="R163">
            <v>0</v>
          </cell>
          <cell r="S163">
            <v>0</v>
          </cell>
          <cell r="T163">
            <v>0</v>
          </cell>
          <cell r="U163">
            <v>0</v>
          </cell>
          <cell r="V163">
            <v>0</v>
          </cell>
          <cell r="W163">
            <v>0</v>
          </cell>
          <cell r="X163">
            <v>0</v>
          </cell>
          <cell r="Y163">
            <v>0</v>
          </cell>
          <cell r="Z163">
            <v>0</v>
          </cell>
          <cell r="AA163">
            <v>0</v>
          </cell>
          <cell r="AB163">
            <v>0</v>
          </cell>
        </row>
        <row r="164">
          <cell r="B164">
            <v>0</v>
          </cell>
          <cell r="C164" t="str">
            <v>The unit rate shall include all materials, labour, equipment, tools, and all other incidental costs required to complete the works.</v>
          </cell>
          <cell r="D164">
            <v>0</v>
          </cell>
          <cell r="E164">
            <v>0</v>
          </cell>
          <cell r="F164">
            <v>0</v>
          </cell>
          <cell r="G164">
            <v>0</v>
          </cell>
          <cell r="H164">
            <v>0</v>
          </cell>
          <cell r="I164">
            <v>0</v>
          </cell>
          <cell r="J164">
            <v>0</v>
          </cell>
          <cell r="K164">
            <v>0</v>
          </cell>
          <cell r="L164">
            <v>0</v>
          </cell>
          <cell r="M164">
            <v>0</v>
          </cell>
          <cell r="N164">
            <v>0</v>
          </cell>
          <cell r="O164">
            <v>0</v>
          </cell>
          <cell r="P164">
            <v>0</v>
          </cell>
          <cell r="Q164">
            <v>0</v>
          </cell>
          <cell r="R164">
            <v>0</v>
          </cell>
          <cell r="S164">
            <v>0</v>
          </cell>
          <cell r="T164">
            <v>0</v>
          </cell>
          <cell r="U164">
            <v>0</v>
          </cell>
          <cell r="V164">
            <v>0</v>
          </cell>
          <cell r="W164">
            <v>0</v>
          </cell>
          <cell r="X164">
            <v>0</v>
          </cell>
          <cell r="Y164">
            <v>0</v>
          </cell>
          <cell r="Z164">
            <v>0</v>
          </cell>
          <cell r="AA164">
            <v>0</v>
          </cell>
          <cell r="AB164">
            <v>0</v>
          </cell>
        </row>
        <row r="165">
          <cell r="B165">
            <v>0</v>
          </cell>
          <cell r="C165" t="str">
            <v>Payment shall be made per cubic meter applying the following payment limits:</v>
          </cell>
          <cell r="D165">
            <v>0</v>
          </cell>
          <cell r="E165">
            <v>0</v>
          </cell>
          <cell r="F165">
            <v>0</v>
          </cell>
          <cell r="G165">
            <v>0</v>
          </cell>
          <cell r="H165">
            <v>0</v>
          </cell>
          <cell r="I165">
            <v>0</v>
          </cell>
          <cell r="J165">
            <v>0</v>
          </cell>
          <cell r="K165">
            <v>0</v>
          </cell>
          <cell r="L165">
            <v>0</v>
          </cell>
          <cell r="M165">
            <v>0</v>
          </cell>
          <cell r="N165">
            <v>0</v>
          </cell>
          <cell r="O165">
            <v>0</v>
          </cell>
          <cell r="P165">
            <v>0</v>
          </cell>
          <cell r="Q165">
            <v>0</v>
          </cell>
          <cell r="R165">
            <v>0</v>
          </cell>
          <cell r="S165">
            <v>0</v>
          </cell>
          <cell r="T165">
            <v>0</v>
          </cell>
          <cell r="U165">
            <v>0</v>
          </cell>
          <cell r="V165">
            <v>0</v>
          </cell>
          <cell r="W165">
            <v>0</v>
          </cell>
          <cell r="X165">
            <v>0</v>
          </cell>
          <cell r="Y165">
            <v>0</v>
          </cell>
          <cell r="Z165">
            <v>0</v>
          </cell>
          <cell r="AA165">
            <v>0</v>
          </cell>
          <cell r="AB165">
            <v>0</v>
          </cell>
        </row>
        <row r="166">
          <cell r="B166">
            <v>0</v>
          </cell>
          <cell r="C166" t="str">
            <v>- width: minimum width according to the Works Requirements Part B+C and Standard Dwg. STD-2.01</v>
          </cell>
          <cell r="D166">
            <v>0</v>
          </cell>
          <cell r="E166">
            <v>0</v>
          </cell>
          <cell r="F166">
            <v>0</v>
          </cell>
          <cell r="G166">
            <v>0</v>
          </cell>
          <cell r="H166">
            <v>0</v>
          </cell>
          <cell r="I166">
            <v>0</v>
          </cell>
          <cell r="J166">
            <v>0</v>
          </cell>
          <cell r="K166">
            <v>0</v>
          </cell>
          <cell r="L166">
            <v>0</v>
          </cell>
          <cell r="M166">
            <v>0</v>
          </cell>
          <cell r="N166">
            <v>0</v>
          </cell>
          <cell r="O166">
            <v>0</v>
          </cell>
          <cell r="P166">
            <v>0</v>
          </cell>
          <cell r="Q166">
            <v>0</v>
          </cell>
          <cell r="R166">
            <v>0</v>
          </cell>
          <cell r="S166">
            <v>0</v>
          </cell>
          <cell r="T166">
            <v>0</v>
          </cell>
          <cell r="U166">
            <v>0</v>
          </cell>
          <cell r="V166">
            <v>0</v>
          </cell>
          <cell r="W166">
            <v>0</v>
          </cell>
          <cell r="X166">
            <v>0</v>
          </cell>
          <cell r="Y166">
            <v>0</v>
          </cell>
          <cell r="Z166">
            <v>0</v>
          </cell>
          <cell r="AA166">
            <v>0</v>
          </cell>
          <cell r="AB166">
            <v>0</v>
          </cell>
        </row>
        <row r="167">
          <cell r="B167">
            <v>0</v>
          </cell>
          <cell r="C167" t="str">
            <v>- length: length of trench actually excavated and approved by the Engineer</v>
          </cell>
          <cell r="D167">
            <v>0</v>
          </cell>
          <cell r="E167">
            <v>0</v>
          </cell>
          <cell r="F167">
            <v>0</v>
          </cell>
          <cell r="G167">
            <v>0</v>
          </cell>
          <cell r="H167">
            <v>0</v>
          </cell>
          <cell r="I167">
            <v>0</v>
          </cell>
          <cell r="J167">
            <v>0</v>
          </cell>
          <cell r="K167">
            <v>0</v>
          </cell>
          <cell r="L167">
            <v>0</v>
          </cell>
          <cell r="M167">
            <v>0</v>
          </cell>
          <cell r="N167">
            <v>0</v>
          </cell>
          <cell r="O167">
            <v>0</v>
          </cell>
          <cell r="P167">
            <v>0</v>
          </cell>
          <cell r="Q167">
            <v>0</v>
          </cell>
          <cell r="R167">
            <v>0</v>
          </cell>
          <cell r="S167">
            <v>0</v>
          </cell>
          <cell r="T167">
            <v>0</v>
          </cell>
          <cell r="U167">
            <v>0</v>
          </cell>
          <cell r="V167">
            <v>0</v>
          </cell>
          <cell r="W167">
            <v>0</v>
          </cell>
          <cell r="X167">
            <v>0</v>
          </cell>
          <cell r="Y167">
            <v>0</v>
          </cell>
          <cell r="Z167">
            <v>0</v>
          </cell>
          <cell r="AA167">
            <v>0</v>
          </cell>
          <cell r="AB167">
            <v>0</v>
          </cell>
        </row>
        <row r="168">
          <cell r="B168">
            <v>0</v>
          </cell>
          <cell r="C168" t="str">
            <v>- depth: vertical distance between ground level and bottom of pipe bedding, which is equal to pipe bottom + 15cm and as approved by the Engineer</v>
          </cell>
          <cell r="D168">
            <v>0</v>
          </cell>
          <cell r="E168">
            <v>0</v>
          </cell>
          <cell r="F168">
            <v>0</v>
          </cell>
          <cell r="G168">
            <v>0</v>
          </cell>
          <cell r="H168">
            <v>0</v>
          </cell>
          <cell r="I168">
            <v>0</v>
          </cell>
          <cell r="J168">
            <v>0</v>
          </cell>
          <cell r="K168">
            <v>0</v>
          </cell>
          <cell r="L168">
            <v>0</v>
          </cell>
          <cell r="M168">
            <v>0</v>
          </cell>
          <cell r="N168">
            <v>0</v>
          </cell>
          <cell r="O168">
            <v>0</v>
          </cell>
          <cell r="P168">
            <v>0</v>
          </cell>
          <cell r="Q168">
            <v>0</v>
          </cell>
          <cell r="R168">
            <v>0</v>
          </cell>
          <cell r="S168">
            <v>0</v>
          </cell>
          <cell r="T168">
            <v>0</v>
          </cell>
          <cell r="U168">
            <v>0</v>
          </cell>
          <cell r="V168">
            <v>0</v>
          </cell>
          <cell r="W168">
            <v>0</v>
          </cell>
          <cell r="X168">
            <v>0</v>
          </cell>
          <cell r="Y168">
            <v>0</v>
          </cell>
          <cell r="Z168">
            <v>0</v>
          </cell>
          <cell r="AA168">
            <v>0</v>
          </cell>
          <cell r="AB168">
            <v>0</v>
          </cell>
        </row>
        <row r="169">
          <cell r="B169">
            <v>0</v>
          </cell>
          <cell r="C169" t="str">
            <v>No separate payment will be made for additional excavation necessary for joints, fittings, thrust blocks, encasements, accommodation of temporary supports, bell holes and all other working space required to carry out the works, etc., which shall be deemed to have been included in the present unit rates.</v>
          </cell>
          <cell r="D169">
            <v>0</v>
          </cell>
          <cell r="E169">
            <v>0</v>
          </cell>
          <cell r="F169">
            <v>0</v>
          </cell>
          <cell r="G169">
            <v>0</v>
          </cell>
          <cell r="H169">
            <v>0</v>
          </cell>
          <cell r="I169">
            <v>0</v>
          </cell>
          <cell r="J169">
            <v>0</v>
          </cell>
          <cell r="K169">
            <v>0</v>
          </cell>
          <cell r="L169">
            <v>0</v>
          </cell>
          <cell r="M169">
            <v>0</v>
          </cell>
          <cell r="N169">
            <v>0</v>
          </cell>
          <cell r="O169">
            <v>0</v>
          </cell>
          <cell r="P169">
            <v>0</v>
          </cell>
          <cell r="Q169">
            <v>0</v>
          </cell>
          <cell r="R169">
            <v>0</v>
          </cell>
          <cell r="S169">
            <v>0</v>
          </cell>
          <cell r="T169">
            <v>0</v>
          </cell>
          <cell r="U169">
            <v>0</v>
          </cell>
          <cell r="V169">
            <v>0</v>
          </cell>
          <cell r="W169">
            <v>0</v>
          </cell>
          <cell r="X169">
            <v>0</v>
          </cell>
          <cell r="Y169">
            <v>0</v>
          </cell>
          <cell r="Z169">
            <v>0</v>
          </cell>
          <cell r="AA169">
            <v>0</v>
          </cell>
          <cell r="AB169">
            <v>0</v>
          </cell>
        </row>
        <row r="170">
          <cell r="B170" t="str">
            <v>22.02.01</v>
          </cell>
          <cell r="C170" t="str">
            <v>Trench excavation to a depth not exceeding 1.75m</v>
          </cell>
          <cell r="D170" t="str">
            <v>cu.m</v>
          </cell>
          <cell r="E170">
            <v>55</v>
          </cell>
          <cell r="F170">
            <v>0</v>
          </cell>
          <cell r="G170">
            <v>0</v>
          </cell>
          <cell r="H170">
            <v>0</v>
          </cell>
          <cell r="I170">
            <v>0</v>
          </cell>
          <cell r="J170">
            <v>0</v>
          </cell>
          <cell r="K170">
            <v>0</v>
          </cell>
          <cell r="L170">
            <v>0</v>
          </cell>
          <cell r="M170">
            <v>0</v>
          </cell>
          <cell r="N170">
            <v>0</v>
          </cell>
          <cell r="O170">
            <v>0</v>
          </cell>
          <cell r="P170">
            <v>0</v>
          </cell>
          <cell r="Q170">
            <v>0</v>
          </cell>
          <cell r="R170">
            <v>0</v>
          </cell>
          <cell r="S170">
            <v>0</v>
          </cell>
          <cell r="T170">
            <v>0</v>
          </cell>
          <cell r="U170">
            <v>0</v>
          </cell>
          <cell r="V170">
            <v>0</v>
          </cell>
          <cell r="W170">
            <v>0</v>
          </cell>
          <cell r="X170">
            <v>0</v>
          </cell>
          <cell r="Y170">
            <v>0</v>
          </cell>
          <cell r="Z170">
            <v>0</v>
          </cell>
          <cell r="AA170">
            <v>0</v>
          </cell>
          <cell r="AB170">
            <v>0</v>
          </cell>
        </row>
        <row r="171">
          <cell r="B171" t="str">
            <v>22.02.02</v>
          </cell>
          <cell r="C171" t="str">
            <v>Trench excavation to a depth not exceeding 3.00m</v>
          </cell>
          <cell r="D171" t="str">
            <v>cu.m</v>
          </cell>
          <cell r="E171">
            <v>60</v>
          </cell>
          <cell r="F171">
            <v>0</v>
          </cell>
          <cell r="G171">
            <v>0</v>
          </cell>
          <cell r="H171">
            <v>0</v>
          </cell>
          <cell r="I171">
            <v>0</v>
          </cell>
          <cell r="J171">
            <v>0</v>
          </cell>
          <cell r="K171">
            <v>0</v>
          </cell>
          <cell r="L171">
            <v>0</v>
          </cell>
          <cell r="M171">
            <v>0</v>
          </cell>
          <cell r="N171">
            <v>0</v>
          </cell>
          <cell r="O171">
            <v>0</v>
          </cell>
          <cell r="P171">
            <v>0</v>
          </cell>
          <cell r="Q171">
            <v>0</v>
          </cell>
          <cell r="R171">
            <v>0</v>
          </cell>
          <cell r="S171">
            <v>0</v>
          </cell>
          <cell r="T171">
            <v>0</v>
          </cell>
          <cell r="U171">
            <v>0</v>
          </cell>
          <cell r="V171">
            <v>0</v>
          </cell>
          <cell r="W171">
            <v>0</v>
          </cell>
          <cell r="X171">
            <v>0</v>
          </cell>
          <cell r="Y171">
            <v>0</v>
          </cell>
          <cell r="Z171">
            <v>0</v>
          </cell>
          <cell r="AA171">
            <v>0</v>
          </cell>
          <cell r="AB171">
            <v>0</v>
          </cell>
        </row>
        <row r="172">
          <cell r="B172" t="str">
            <v>22.02.03</v>
          </cell>
          <cell r="C172" t="str">
            <v>Trench excavation to a depth not exceeding 5.00m</v>
          </cell>
          <cell r="D172" t="str">
            <v>cu.m</v>
          </cell>
          <cell r="E172">
            <v>65</v>
          </cell>
          <cell r="F172">
            <v>0</v>
          </cell>
          <cell r="G172">
            <v>0</v>
          </cell>
          <cell r="H172">
            <v>0</v>
          </cell>
          <cell r="I172">
            <v>0</v>
          </cell>
          <cell r="J172">
            <v>0</v>
          </cell>
          <cell r="K172">
            <v>0</v>
          </cell>
          <cell r="L172">
            <v>0</v>
          </cell>
          <cell r="M172">
            <v>0</v>
          </cell>
          <cell r="N172">
            <v>0</v>
          </cell>
          <cell r="O172">
            <v>0</v>
          </cell>
          <cell r="P172">
            <v>0</v>
          </cell>
          <cell r="Q172">
            <v>0</v>
          </cell>
          <cell r="R172">
            <v>0</v>
          </cell>
          <cell r="S172">
            <v>0</v>
          </cell>
          <cell r="T172">
            <v>0</v>
          </cell>
          <cell r="U172">
            <v>0</v>
          </cell>
          <cell r="V172">
            <v>0</v>
          </cell>
          <cell r="W172">
            <v>0</v>
          </cell>
          <cell r="X172">
            <v>0</v>
          </cell>
          <cell r="Y172">
            <v>0</v>
          </cell>
          <cell r="Z172">
            <v>0</v>
          </cell>
          <cell r="AA172">
            <v>0</v>
          </cell>
          <cell r="AB172">
            <v>0</v>
          </cell>
        </row>
        <row r="173">
          <cell r="B173" t="str">
            <v>22.02.04</v>
          </cell>
          <cell r="C173" t="str">
            <v>Trench excavation to a depth not exceeding 7.00m</v>
          </cell>
          <cell r="D173" t="str">
            <v>cu.m</v>
          </cell>
          <cell r="E173">
            <v>75</v>
          </cell>
          <cell r="F173">
            <v>0</v>
          </cell>
          <cell r="G173">
            <v>0</v>
          </cell>
          <cell r="H173">
            <v>0</v>
          </cell>
          <cell r="I173">
            <v>0</v>
          </cell>
          <cell r="J173">
            <v>0</v>
          </cell>
          <cell r="K173">
            <v>0</v>
          </cell>
          <cell r="L173">
            <v>0</v>
          </cell>
          <cell r="M173">
            <v>0</v>
          </cell>
          <cell r="N173">
            <v>0</v>
          </cell>
          <cell r="O173">
            <v>0</v>
          </cell>
          <cell r="P173">
            <v>0</v>
          </cell>
          <cell r="Q173">
            <v>0</v>
          </cell>
          <cell r="R173">
            <v>0</v>
          </cell>
          <cell r="S173">
            <v>0</v>
          </cell>
          <cell r="T173">
            <v>0</v>
          </cell>
          <cell r="U173">
            <v>0</v>
          </cell>
          <cell r="V173">
            <v>0</v>
          </cell>
          <cell r="W173">
            <v>0</v>
          </cell>
          <cell r="X173">
            <v>0</v>
          </cell>
          <cell r="Y173">
            <v>0</v>
          </cell>
          <cell r="Z173">
            <v>0</v>
          </cell>
          <cell r="AA173">
            <v>0</v>
          </cell>
          <cell r="AB173">
            <v>0</v>
          </cell>
        </row>
        <row r="174">
          <cell r="B174" t="str">
            <v>22.05</v>
          </cell>
          <cell r="C174" t="str">
            <v>Bulk excavation</v>
          </cell>
          <cell r="D174">
            <v>0</v>
          </cell>
          <cell r="E174">
            <v>0</v>
          </cell>
          <cell r="F174">
            <v>0</v>
          </cell>
          <cell r="G174">
            <v>0</v>
          </cell>
          <cell r="H174">
            <v>0</v>
          </cell>
          <cell r="I174">
            <v>0</v>
          </cell>
          <cell r="J174">
            <v>0</v>
          </cell>
          <cell r="K174">
            <v>0</v>
          </cell>
          <cell r="L174">
            <v>0</v>
          </cell>
          <cell r="M174">
            <v>0</v>
          </cell>
          <cell r="N174">
            <v>0</v>
          </cell>
          <cell r="O174">
            <v>0</v>
          </cell>
          <cell r="P174">
            <v>0</v>
          </cell>
          <cell r="Q174">
            <v>0</v>
          </cell>
          <cell r="R174">
            <v>0</v>
          </cell>
          <cell r="S174">
            <v>0</v>
          </cell>
          <cell r="T174">
            <v>0</v>
          </cell>
          <cell r="U174">
            <v>0</v>
          </cell>
          <cell r="V174">
            <v>0</v>
          </cell>
          <cell r="W174">
            <v>0</v>
          </cell>
          <cell r="X174">
            <v>0</v>
          </cell>
          <cell r="Y174">
            <v>0</v>
          </cell>
          <cell r="Z174">
            <v>0</v>
          </cell>
          <cell r="AA174">
            <v>0</v>
          </cell>
          <cell r="AB174">
            <v>0</v>
          </cell>
        </row>
        <row r="175">
          <cell r="B175">
            <v>0</v>
          </cell>
          <cell r="C175" t="str">
            <v>The work shall include the bulk excavation in any type of soil including rock for structures, roads, parking areas, etc. by machine or hand including:</v>
          </cell>
          <cell r="D175">
            <v>0</v>
          </cell>
          <cell r="E175">
            <v>0</v>
          </cell>
          <cell r="F175">
            <v>0</v>
          </cell>
          <cell r="G175">
            <v>0</v>
          </cell>
          <cell r="H175">
            <v>0</v>
          </cell>
          <cell r="I175">
            <v>0</v>
          </cell>
          <cell r="J175">
            <v>0</v>
          </cell>
          <cell r="K175">
            <v>0</v>
          </cell>
          <cell r="L175">
            <v>0</v>
          </cell>
          <cell r="M175">
            <v>0</v>
          </cell>
          <cell r="N175">
            <v>0</v>
          </cell>
          <cell r="O175">
            <v>0</v>
          </cell>
          <cell r="P175">
            <v>0</v>
          </cell>
          <cell r="Q175">
            <v>0</v>
          </cell>
          <cell r="R175">
            <v>0</v>
          </cell>
          <cell r="S175">
            <v>0</v>
          </cell>
          <cell r="T175">
            <v>0</v>
          </cell>
          <cell r="U175">
            <v>0</v>
          </cell>
          <cell r="V175">
            <v>0</v>
          </cell>
          <cell r="W175">
            <v>0</v>
          </cell>
          <cell r="X175">
            <v>0</v>
          </cell>
          <cell r="Y175">
            <v>0</v>
          </cell>
          <cell r="Z175">
            <v>0</v>
          </cell>
          <cell r="AA175">
            <v>0</v>
          </cell>
          <cell r="AB175">
            <v>0</v>
          </cell>
        </row>
        <row r="176">
          <cell r="B176">
            <v>0</v>
          </cell>
          <cell r="C176" t="str">
            <v>- excavating</v>
          </cell>
          <cell r="D176">
            <v>0</v>
          </cell>
          <cell r="E176">
            <v>0</v>
          </cell>
          <cell r="F176">
            <v>0</v>
          </cell>
          <cell r="G176">
            <v>0</v>
          </cell>
          <cell r="H176">
            <v>0</v>
          </cell>
          <cell r="I176">
            <v>0</v>
          </cell>
          <cell r="J176">
            <v>0</v>
          </cell>
          <cell r="K176">
            <v>0</v>
          </cell>
          <cell r="L176">
            <v>0</v>
          </cell>
          <cell r="M176">
            <v>0</v>
          </cell>
          <cell r="N176">
            <v>0</v>
          </cell>
          <cell r="O176">
            <v>0</v>
          </cell>
          <cell r="P176">
            <v>0</v>
          </cell>
          <cell r="Q176">
            <v>0</v>
          </cell>
          <cell r="R176">
            <v>0</v>
          </cell>
          <cell r="S176">
            <v>0</v>
          </cell>
          <cell r="T176">
            <v>0</v>
          </cell>
          <cell r="U176">
            <v>0</v>
          </cell>
          <cell r="V176">
            <v>0</v>
          </cell>
          <cell r="W176">
            <v>0</v>
          </cell>
          <cell r="X176">
            <v>0</v>
          </cell>
          <cell r="Y176">
            <v>0</v>
          </cell>
          <cell r="Z176">
            <v>0</v>
          </cell>
          <cell r="AA176">
            <v>0</v>
          </cell>
          <cell r="AB176">
            <v>0</v>
          </cell>
        </row>
        <row r="177">
          <cell r="B177">
            <v>0</v>
          </cell>
          <cell r="C177" t="str">
            <v>- levelling, trimming and compaction of excavation pit bottom not less than 100% Proctor Standard</v>
          </cell>
          <cell r="D177">
            <v>0</v>
          </cell>
          <cell r="E177">
            <v>0</v>
          </cell>
          <cell r="F177">
            <v>0</v>
          </cell>
          <cell r="G177">
            <v>0</v>
          </cell>
          <cell r="H177">
            <v>0</v>
          </cell>
          <cell r="I177">
            <v>0</v>
          </cell>
          <cell r="J177">
            <v>0</v>
          </cell>
          <cell r="K177">
            <v>0</v>
          </cell>
          <cell r="L177">
            <v>0</v>
          </cell>
          <cell r="M177">
            <v>0</v>
          </cell>
          <cell r="N177">
            <v>0</v>
          </cell>
          <cell r="O177">
            <v>0</v>
          </cell>
          <cell r="P177">
            <v>0</v>
          </cell>
          <cell r="Q177">
            <v>0</v>
          </cell>
          <cell r="R177">
            <v>0</v>
          </cell>
          <cell r="S177">
            <v>0</v>
          </cell>
          <cell r="T177">
            <v>0</v>
          </cell>
          <cell r="U177">
            <v>0</v>
          </cell>
          <cell r="V177">
            <v>0</v>
          </cell>
          <cell r="W177">
            <v>0</v>
          </cell>
          <cell r="X177">
            <v>0</v>
          </cell>
          <cell r="Y177">
            <v>0</v>
          </cell>
          <cell r="Z177">
            <v>0</v>
          </cell>
          <cell r="AA177">
            <v>0</v>
          </cell>
          <cell r="AB177">
            <v>0</v>
          </cell>
        </row>
        <row r="178">
          <cell r="B178">
            <v>0</v>
          </cell>
          <cell r="C178" t="str">
            <v>- sheeting and piling of pit</v>
          </cell>
          <cell r="D178">
            <v>0</v>
          </cell>
          <cell r="E178">
            <v>0</v>
          </cell>
          <cell r="F178">
            <v>0</v>
          </cell>
          <cell r="G178">
            <v>0</v>
          </cell>
          <cell r="H178">
            <v>0</v>
          </cell>
          <cell r="I178">
            <v>0</v>
          </cell>
          <cell r="J178">
            <v>0</v>
          </cell>
          <cell r="K178">
            <v>0</v>
          </cell>
          <cell r="L178">
            <v>0</v>
          </cell>
          <cell r="M178">
            <v>0</v>
          </cell>
          <cell r="N178">
            <v>0</v>
          </cell>
          <cell r="O178">
            <v>0</v>
          </cell>
          <cell r="P178">
            <v>0</v>
          </cell>
          <cell r="Q178">
            <v>0</v>
          </cell>
          <cell r="R178">
            <v>0</v>
          </cell>
          <cell r="S178">
            <v>0</v>
          </cell>
          <cell r="T178">
            <v>0</v>
          </cell>
          <cell r="U178">
            <v>0</v>
          </cell>
          <cell r="V178">
            <v>0</v>
          </cell>
          <cell r="W178">
            <v>0</v>
          </cell>
          <cell r="X178">
            <v>0</v>
          </cell>
          <cell r="Y178">
            <v>0</v>
          </cell>
          <cell r="Z178">
            <v>0</v>
          </cell>
          <cell r="AA178">
            <v>0</v>
          </cell>
          <cell r="AB178">
            <v>0</v>
          </cell>
        </row>
        <row r="179">
          <cell r="B179">
            <v>0</v>
          </cell>
          <cell r="C179" t="str">
            <v>- transport and disposal of surplus and unsuitable material to a site approved by the Engineer and situated within a radius of 20km from the excavation site</v>
          </cell>
          <cell r="D179">
            <v>0</v>
          </cell>
          <cell r="E179">
            <v>0</v>
          </cell>
          <cell r="F179">
            <v>0</v>
          </cell>
          <cell r="G179">
            <v>0</v>
          </cell>
          <cell r="H179">
            <v>0</v>
          </cell>
          <cell r="I179">
            <v>0</v>
          </cell>
          <cell r="J179">
            <v>0</v>
          </cell>
          <cell r="K179">
            <v>0</v>
          </cell>
          <cell r="L179">
            <v>0</v>
          </cell>
          <cell r="M179">
            <v>0</v>
          </cell>
          <cell r="N179">
            <v>0</v>
          </cell>
          <cell r="O179">
            <v>0</v>
          </cell>
          <cell r="P179">
            <v>0</v>
          </cell>
          <cell r="Q179">
            <v>0</v>
          </cell>
          <cell r="R179">
            <v>0</v>
          </cell>
          <cell r="S179">
            <v>0</v>
          </cell>
          <cell r="T179">
            <v>0</v>
          </cell>
          <cell r="U179">
            <v>0</v>
          </cell>
          <cell r="V179">
            <v>0</v>
          </cell>
          <cell r="W179">
            <v>0</v>
          </cell>
          <cell r="X179">
            <v>0</v>
          </cell>
          <cell r="Y179">
            <v>0</v>
          </cell>
          <cell r="Z179">
            <v>0</v>
          </cell>
          <cell r="AA179">
            <v>0</v>
          </cell>
          <cell r="AB179">
            <v>0</v>
          </cell>
        </row>
        <row r="180">
          <cell r="B180">
            <v>0</v>
          </cell>
          <cell r="C180" t="str">
            <v>- bracing and protection of slopes</v>
          </cell>
          <cell r="D180">
            <v>0</v>
          </cell>
          <cell r="E180">
            <v>0</v>
          </cell>
          <cell r="F180">
            <v>0</v>
          </cell>
          <cell r="G180">
            <v>0</v>
          </cell>
          <cell r="H180">
            <v>0</v>
          </cell>
          <cell r="I180">
            <v>0</v>
          </cell>
          <cell r="J180">
            <v>0</v>
          </cell>
          <cell r="K180">
            <v>0</v>
          </cell>
          <cell r="L180">
            <v>0</v>
          </cell>
          <cell r="M180">
            <v>0</v>
          </cell>
          <cell r="N180">
            <v>0</v>
          </cell>
          <cell r="O180">
            <v>0</v>
          </cell>
          <cell r="P180">
            <v>0</v>
          </cell>
          <cell r="Q180">
            <v>0</v>
          </cell>
          <cell r="R180">
            <v>0</v>
          </cell>
          <cell r="S180">
            <v>0</v>
          </cell>
          <cell r="T180">
            <v>0</v>
          </cell>
          <cell r="U180">
            <v>0</v>
          </cell>
          <cell r="V180">
            <v>0</v>
          </cell>
          <cell r="W180">
            <v>0</v>
          </cell>
          <cell r="X180">
            <v>0</v>
          </cell>
          <cell r="Y180">
            <v>0</v>
          </cell>
          <cell r="Z180">
            <v>0</v>
          </cell>
          <cell r="AA180">
            <v>0</v>
          </cell>
          <cell r="AB180">
            <v>0</v>
          </cell>
        </row>
        <row r="181">
          <cell r="B181">
            <v>0</v>
          </cell>
          <cell r="C181" t="str">
            <v>- storage at site and protection of excavated material suitable for later reuse where directed by the Engineer,</v>
          </cell>
          <cell r="D181">
            <v>0</v>
          </cell>
          <cell r="E181">
            <v>0</v>
          </cell>
          <cell r="F181">
            <v>0</v>
          </cell>
          <cell r="G181">
            <v>0</v>
          </cell>
          <cell r="H181">
            <v>0</v>
          </cell>
          <cell r="I181">
            <v>0</v>
          </cell>
          <cell r="J181">
            <v>0</v>
          </cell>
          <cell r="K181">
            <v>0</v>
          </cell>
          <cell r="L181">
            <v>0</v>
          </cell>
          <cell r="M181">
            <v>0</v>
          </cell>
          <cell r="N181">
            <v>0</v>
          </cell>
          <cell r="O181">
            <v>0</v>
          </cell>
          <cell r="P181">
            <v>0</v>
          </cell>
          <cell r="Q181">
            <v>0</v>
          </cell>
          <cell r="R181">
            <v>0</v>
          </cell>
          <cell r="S181">
            <v>0</v>
          </cell>
          <cell r="T181">
            <v>0</v>
          </cell>
          <cell r="U181">
            <v>0</v>
          </cell>
          <cell r="V181">
            <v>0</v>
          </cell>
          <cell r="W181">
            <v>0</v>
          </cell>
          <cell r="X181">
            <v>0</v>
          </cell>
          <cell r="Y181">
            <v>0</v>
          </cell>
          <cell r="Z181">
            <v>0</v>
          </cell>
          <cell r="AA181">
            <v>0</v>
          </cell>
          <cell r="AB181">
            <v>0</v>
          </cell>
        </row>
        <row r="182">
          <cell r="B182">
            <v>0</v>
          </cell>
          <cell r="C182" t="str">
            <v>- loading, handling, unloading, etc. at the dedicated site of material not to be stored on site,</v>
          </cell>
          <cell r="D182">
            <v>0</v>
          </cell>
          <cell r="E182">
            <v>0</v>
          </cell>
          <cell r="F182">
            <v>0</v>
          </cell>
          <cell r="G182">
            <v>0</v>
          </cell>
          <cell r="H182">
            <v>0</v>
          </cell>
          <cell r="I182">
            <v>0</v>
          </cell>
          <cell r="J182">
            <v>0</v>
          </cell>
          <cell r="K182">
            <v>0</v>
          </cell>
          <cell r="L182">
            <v>0</v>
          </cell>
          <cell r="M182">
            <v>0</v>
          </cell>
          <cell r="N182">
            <v>0</v>
          </cell>
          <cell r="O182">
            <v>0</v>
          </cell>
          <cell r="P182">
            <v>0</v>
          </cell>
          <cell r="Q182">
            <v>0</v>
          </cell>
          <cell r="R182">
            <v>0</v>
          </cell>
          <cell r="S182">
            <v>0</v>
          </cell>
          <cell r="T182">
            <v>0</v>
          </cell>
          <cell r="U182">
            <v>0</v>
          </cell>
          <cell r="V182">
            <v>0</v>
          </cell>
          <cell r="W182">
            <v>0</v>
          </cell>
          <cell r="X182">
            <v>0</v>
          </cell>
          <cell r="Y182">
            <v>0</v>
          </cell>
          <cell r="Z182">
            <v>0</v>
          </cell>
          <cell r="AA182">
            <v>0</v>
          </cell>
          <cell r="AB182">
            <v>0</v>
          </cell>
        </row>
        <row r="183">
          <cell r="B183">
            <v>0</v>
          </cell>
          <cell r="C183" t="str">
            <v>- dewatering of excavation</v>
          </cell>
          <cell r="D183">
            <v>0</v>
          </cell>
          <cell r="E183">
            <v>0</v>
          </cell>
          <cell r="F183">
            <v>0</v>
          </cell>
          <cell r="G183">
            <v>0</v>
          </cell>
          <cell r="H183">
            <v>0</v>
          </cell>
          <cell r="I183">
            <v>0</v>
          </cell>
          <cell r="J183">
            <v>0</v>
          </cell>
          <cell r="K183">
            <v>0</v>
          </cell>
          <cell r="L183">
            <v>0</v>
          </cell>
          <cell r="M183">
            <v>0</v>
          </cell>
          <cell r="N183">
            <v>0</v>
          </cell>
          <cell r="O183">
            <v>0</v>
          </cell>
          <cell r="P183">
            <v>0</v>
          </cell>
          <cell r="Q183">
            <v>0</v>
          </cell>
          <cell r="R183">
            <v>0</v>
          </cell>
          <cell r="S183">
            <v>0</v>
          </cell>
          <cell r="T183">
            <v>0</v>
          </cell>
          <cell r="U183">
            <v>0</v>
          </cell>
          <cell r="V183">
            <v>0</v>
          </cell>
          <cell r="W183">
            <v>0</v>
          </cell>
          <cell r="X183">
            <v>0</v>
          </cell>
          <cell r="Y183">
            <v>0</v>
          </cell>
          <cell r="Z183">
            <v>0</v>
          </cell>
          <cell r="AA183">
            <v>0</v>
          </cell>
          <cell r="AB183">
            <v>0</v>
          </cell>
        </row>
        <row r="184">
          <cell r="B184">
            <v>0</v>
          </cell>
          <cell r="C184" t="str">
            <v>The unit rate shall include all materials, labour, equipment, tools, and all other incidental costs required to complete the works.</v>
          </cell>
          <cell r="D184">
            <v>0</v>
          </cell>
          <cell r="E184">
            <v>0</v>
          </cell>
          <cell r="F184">
            <v>0</v>
          </cell>
          <cell r="G184">
            <v>0</v>
          </cell>
          <cell r="H184">
            <v>0</v>
          </cell>
          <cell r="I184">
            <v>0</v>
          </cell>
          <cell r="J184">
            <v>0</v>
          </cell>
          <cell r="K184">
            <v>0</v>
          </cell>
          <cell r="L184">
            <v>0</v>
          </cell>
          <cell r="M184">
            <v>0</v>
          </cell>
          <cell r="N184">
            <v>0</v>
          </cell>
          <cell r="O184">
            <v>0</v>
          </cell>
          <cell r="P184">
            <v>0</v>
          </cell>
          <cell r="Q184">
            <v>0</v>
          </cell>
          <cell r="R184">
            <v>0</v>
          </cell>
          <cell r="S184">
            <v>0</v>
          </cell>
          <cell r="T184">
            <v>0</v>
          </cell>
          <cell r="U184">
            <v>0</v>
          </cell>
          <cell r="V184">
            <v>0</v>
          </cell>
          <cell r="W184">
            <v>0</v>
          </cell>
          <cell r="X184">
            <v>0</v>
          </cell>
          <cell r="Y184">
            <v>0</v>
          </cell>
          <cell r="Z184">
            <v>0</v>
          </cell>
          <cell r="AA184">
            <v>0</v>
          </cell>
          <cell r="AB184">
            <v>0</v>
          </cell>
        </row>
        <row r="185">
          <cell r="B185">
            <v>0</v>
          </cell>
          <cell r="C185" t="str">
            <v>Measurement shall be made in situ and the quantity to be paid shall be equal to the actual volume of the construction pit as executed acc. to drawing or as directed by the Engineer.</v>
          </cell>
          <cell r="D185">
            <v>0</v>
          </cell>
          <cell r="E185">
            <v>0</v>
          </cell>
          <cell r="F185">
            <v>0</v>
          </cell>
          <cell r="G185">
            <v>0</v>
          </cell>
          <cell r="H185">
            <v>0</v>
          </cell>
          <cell r="I185">
            <v>0</v>
          </cell>
          <cell r="J185">
            <v>0</v>
          </cell>
          <cell r="K185">
            <v>0</v>
          </cell>
          <cell r="L185">
            <v>0</v>
          </cell>
          <cell r="M185">
            <v>0</v>
          </cell>
          <cell r="N185">
            <v>0</v>
          </cell>
          <cell r="O185">
            <v>0</v>
          </cell>
          <cell r="P185">
            <v>0</v>
          </cell>
          <cell r="Q185">
            <v>0</v>
          </cell>
          <cell r="R185">
            <v>0</v>
          </cell>
          <cell r="S185">
            <v>0</v>
          </cell>
          <cell r="T185">
            <v>0</v>
          </cell>
          <cell r="U185">
            <v>0</v>
          </cell>
          <cell r="V185">
            <v>0</v>
          </cell>
          <cell r="W185">
            <v>0</v>
          </cell>
          <cell r="X185">
            <v>0</v>
          </cell>
          <cell r="Y185">
            <v>0</v>
          </cell>
          <cell r="Z185">
            <v>0</v>
          </cell>
          <cell r="AA185">
            <v>0</v>
          </cell>
          <cell r="AB185">
            <v>0</v>
          </cell>
        </row>
        <row r="186">
          <cell r="B186">
            <v>0</v>
          </cell>
          <cell r="C186" t="str">
            <v>Payment shall be made per cubic meter measured, completed, verified and approved by the Engineer.</v>
          </cell>
          <cell r="D186">
            <v>0</v>
          </cell>
          <cell r="E186">
            <v>0</v>
          </cell>
          <cell r="F186">
            <v>0</v>
          </cell>
          <cell r="G186">
            <v>0</v>
          </cell>
          <cell r="H186">
            <v>0</v>
          </cell>
          <cell r="I186">
            <v>0</v>
          </cell>
          <cell r="J186">
            <v>0</v>
          </cell>
          <cell r="K186">
            <v>0</v>
          </cell>
          <cell r="L186">
            <v>0</v>
          </cell>
          <cell r="M186">
            <v>0</v>
          </cell>
          <cell r="N186">
            <v>0</v>
          </cell>
          <cell r="O186">
            <v>0</v>
          </cell>
          <cell r="P186">
            <v>0</v>
          </cell>
          <cell r="Q186">
            <v>0</v>
          </cell>
          <cell r="R186">
            <v>0</v>
          </cell>
          <cell r="S186">
            <v>0</v>
          </cell>
          <cell r="T186">
            <v>0</v>
          </cell>
          <cell r="U186">
            <v>0</v>
          </cell>
          <cell r="V186">
            <v>0</v>
          </cell>
          <cell r="W186">
            <v>0</v>
          </cell>
          <cell r="X186">
            <v>0</v>
          </cell>
          <cell r="Y186">
            <v>0</v>
          </cell>
          <cell r="Z186">
            <v>0</v>
          </cell>
          <cell r="AA186">
            <v>0</v>
          </cell>
          <cell r="AB186">
            <v>0</v>
          </cell>
        </row>
        <row r="187">
          <cell r="B187" t="str">
            <v>22.05.01</v>
          </cell>
          <cell r="C187" t="str">
            <v>Bulk excavation</v>
          </cell>
          <cell r="D187" t="str">
            <v>cu.m</v>
          </cell>
          <cell r="E187">
            <v>65</v>
          </cell>
          <cell r="F187">
            <v>0</v>
          </cell>
          <cell r="G187">
            <v>0</v>
          </cell>
          <cell r="H187">
            <v>0</v>
          </cell>
          <cell r="I187">
            <v>0</v>
          </cell>
          <cell r="J187">
            <v>0</v>
          </cell>
          <cell r="K187">
            <v>0</v>
          </cell>
          <cell r="L187">
            <v>0</v>
          </cell>
          <cell r="M187">
            <v>0</v>
          </cell>
          <cell r="N187">
            <v>0</v>
          </cell>
          <cell r="O187">
            <v>0</v>
          </cell>
          <cell r="P187">
            <v>0</v>
          </cell>
          <cell r="Q187">
            <v>0</v>
          </cell>
          <cell r="R187">
            <v>0</v>
          </cell>
          <cell r="S187">
            <v>0</v>
          </cell>
          <cell r="T187">
            <v>0</v>
          </cell>
          <cell r="U187">
            <v>0</v>
          </cell>
          <cell r="V187">
            <v>0</v>
          </cell>
          <cell r="W187">
            <v>0</v>
          </cell>
          <cell r="X187">
            <v>0</v>
          </cell>
          <cell r="Y187">
            <v>0</v>
          </cell>
          <cell r="Z187">
            <v>0</v>
          </cell>
          <cell r="AA187">
            <v>0</v>
          </cell>
          <cell r="AB187">
            <v>0</v>
          </cell>
        </row>
        <row r="188">
          <cell r="B188" t="str">
            <v>22.07</v>
          </cell>
          <cell r="C188" t="str">
            <v>Trial pit excavation and sounding trenches</v>
          </cell>
          <cell r="D188">
            <v>0</v>
          </cell>
          <cell r="E188">
            <v>0</v>
          </cell>
          <cell r="F188">
            <v>0</v>
          </cell>
          <cell r="G188">
            <v>0</v>
          </cell>
          <cell r="H188">
            <v>0</v>
          </cell>
          <cell r="I188">
            <v>0</v>
          </cell>
          <cell r="J188">
            <v>0</v>
          </cell>
          <cell r="K188">
            <v>0</v>
          </cell>
          <cell r="L188">
            <v>0</v>
          </cell>
          <cell r="M188">
            <v>0</v>
          </cell>
          <cell r="N188">
            <v>0</v>
          </cell>
          <cell r="O188">
            <v>0</v>
          </cell>
          <cell r="P188">
            <v>0</v>
          </cell>
          <cell r="Q188">
            <v>0</v>
          </cell>
          <cell r="R188">
            <v>0</v>
          </cell>
          <cell r="S188">
            <v>0</v>
          </cell>
          <cell r="T188">
            <v>0</v>
          </cell>
          <cell r="U188">
            <v>0</v>
          </cell>
          <cell r="V188">
            <v>0</v>
          </cell>
          <cell r="W188">
            <v>0</v>
          </cell>
          <cell r="X188">
            <v>0</v>
          </cell>
          <cell r="Y188">
            <v>0</v>
          </cell>
          <cell r="Z188">
            <v>0</v>
          </cell>
          <cell r="AA188">
            <v>0</v>
          </cell>
          <cell r="AB188">
            <v>0</v>
          </cell>
        </row>
        <row r="189">
          <cell r="B189">
            <v>0</v>
          </cell>
          <cell r="C189" t="str">
            <v xml:space="preserve">The work shall include excavation of trial pits and sounding trenches by hand or using suitable plant and equipment in any type of soil including rock as directed by the Engineer including: </v>
          </cell>
          <cell r="D189">
            <v>0</v>
          </cell>
          <cell r="E189">
            <v>0</v>
          </cell>
          <cell r="F189">
            <v>0</v>
          </cell>
          <cell r="G189">
            <v>0</v>
          </cell>
          <cell r="H189">
            <v>0</v>
          </cell>
          <cell r="I189">
            <v>0</v>
          </cell>
          <cell r="J189">
            <v>0</v>
          </cell>
          <cell r="K189">
            <v>0</v>
          </cell>
          <cell r="L189">
            <v>0</v>
          </cell>
          <cell r="M189">
            <v>0</v>
          </cell>
          <cell r="N189">
            <v>0</v>
          </cell>
          <cell r="O189">
            <v>0</v>
          </cell>
          <cell r="P189">
            <v>0</v>
          </cell>
          <cell r="Q189">
            <v>0</v>
          </cell>
          <cell r="R189">
            <v>0</v>
          </cell>
          <cell r="S189">
            <v>0</v>
          </cell>
          <cell r="T189">
            <v>0</v>
          </cell>
          <cell r="U189">
            <v>0</v>
          </cell>
          <cell r="V189">
            <v>0</v>
          </cell>
          <cell r="W189">
            <v>0</v>
          </cell>
          <cell r="X189">
            <v>0</v>
          </cell>
          <cell r="Y189">
            <v>0</v>
          </cell>
          <cell r="Z189">
            <v>0</v>
          </cell>
          <cell r="AA189">
            <v>0</v>
          </cell>
          <cell r="AB189">
            <v>0</v>
          </cell>
        </row>
        <row r="190">
          <cell r="B190">
            <v>0</v>
          </cell>
          <cell r="C190" t="str">
            <v xml:space="preserve">- sheeting and piling of pits or trenches </v>
          </cell>
          <cell r="D190">
            <v>0</v>
          </cell>
          <cell r="E190">
            <v>0</v>
          </cell>
          <cell r="F190">
            <v>0</v>
          </cell>
          <cell r="G190">
            <v>0</v>
          </cell>
          <cell r="H190">
            <v>0</v>
          </cell>
          <cell r="I190">
            <v>0</v>
          </cell>
          <cell r="J190">
            <v>0</v>
          </cell>
          <cell r="K190">
            <v>0</v>
          </cell>
          <cell r="L190">
            <v>0</v>
          </cell>
          <cell r="M190">
            <v>0</v>
          </cell>
          <cell r="N190">
            <v>0</v>
          </cell>
          <cell r="O190">
            <v>0</v>
          </cell>
          <cell r="P190">
            <v>0</v>
          </cell>
          <cell r="Q190">
            <v>0</v>
          </cell>
          <cell r="R190">
            <v>0</v>
          </cell>
          <cell r="S190">
            <v>0</v>
          </cell>
          <cell r="T190">
            <v>0</v>
          </cell>
          <cell r="U190">
            <v>0</v>
          </cell>
          <cell r="V190">
            <v>0</v>
          </cell>
          <cell r="W190">
            <v>0</v>
          </cell>
          <cell r="X190">
            <v>0</v>
          </cell>
          <cell r="Y190">
            <v>0</v>
          </cell>
          <cell r="Z190">
            <v>0</v>
          </cell>
          <cell r="AA190">
            <v>0</v>
          </cell>
          <cell r="AB190">
            <v>0</v>
          </cell>
        </row>
        <row r="191">
          <cell r="B191">
            <v>0</v>
          </cell>
          <cell r="C191" t="str">
            <v>- bracing and protection of slopes</v>
          </cell>
          <cell r="D191">
            <v>0</v>
          </cell>
          <cell r="E191">
            <v>0</v>
          </cell>
          <cell r="F191">
            <v>0</v>
          </cell>
          <cell r="G191">
            <v>0</v>
          </cell>
          <cell r="H191">
            <v>0</v>
          </cell>
          <cell r="I191">
            <v>0</v>
          </cell>
          <cell r="J191">
            <v>0</v>
          </cell>
          <cell r="K191">
            <v>0</v>
          </cell>
          <cell r="L191">
            <v>0</v>
          </cell>
          <cell r="M191">
            <v>0</v>
          </cell>
          <cell r="N191">
            <v>0</v>
          </cell>
          <cell r="O191">
            <v>0</v>
          </cell>
          <cell r="P191">
            <v>0</v>
          </cell>
          <cell r="Q191">
            <v>0</v>
          </cell>
          <cell r="R191">
            <v>0</v>
          </cell>
          <cell r="S191">
            <v>0</v>
          </cell>
          <cell r="T191">
            <v>0</v>
          </cell>
          <cell r="U191">
            <v>0</v>
          </cell>
          <cell r="V191">
            <v>0</v>
          </cell>
          <cell r="W191">
            <v>0</v>
          </cell>
          <cell r="X191">
            <v>0</v>
          </cell>
          <cell r="Y191">
            <v>0</v>
          </cell>
          <cell r="Z191">
            <v>0</v>
          </cell>
          <cell r="AA191">
            <v>0</v>
          </cell>
          <cell r="AB191">
            <v>0</v>
          </cell>
        </row>
        <row r="192">
          <cell r="B192">
            <v>0</v>
          </cell>
          <cell r="C192" t="str">
            <v xml:space="preserve">- storage at site and protection of excavated material suitable for later reuse, including loading, handling, transport to a storage site approved by the Engineer </v>
          </cell>
          <cell r="D192">
            <v>0</v>
          </cell>
          <cell r="E192">
            <v>0</v>
          </cell>
          <cell r="F192">
            <v>0</v>
          </cell>
          <cell r="G192">
            <v>0</v>
          </cell>
          <cell r="H192">
            <v>0</v>
          </cell>
          <cell r="I192">
            <v>0</v>
          </cell>
          <cell r="J192">
            <v>0</v>
          </cell>
          <cell r="K192">
            <v>0</v>
          </cell>
          <cell r="L192">
            <v>0</v>
          </cell>
          <cell r="M192">
            <v>0</v>
          </cell>
          <cell r="N192">
            <v>0</v>
          </cell>
          <cell r="O192">
            <v>0</v>
          </cell>
          <cell r="P192">
            <v>0</v>
          </cell>
          <cell r="Q192">
            <v>0</v>
          </cell>
          <cell r="R192">
            <v>0</v>
          </cell>
          <cell r="S192">
            <v>0</v>
          </cell>
          <cell r="T192">
            <v>0</v>
          </cell>
          <cell r="U192">
            <v>0</v>
          </cell>
          <cell r="V192">
            <v>0</v>
          </cell>
          <cell r="W192">
            <v>0</v>
          </cell>
          <cell r="X192">
            <v>0</v>
          </cell>
          <cell r="Y192">
            <v>0</v>
          </cell>
          <cell r="Z192">
            <v>0</v>
          </cell>
          <cell r="AA192">
            <v>0</v>
          </cell>
          <cell r="AB192">
            <v>0</v>
          </cell>
        </row>
        <row r="193">
          <cell r="B193">
            <v>0</v>
          </cell>
          <cell r="C193" t="str">
            <v xml:space="preserve">and situated within a radius of 5km from the excavation site, unloading, etc. </v>
          </cell>
          <cell r="D193">
            <v>0</v>
          </cell>
          <cell r="E193">
            <v>0</v>
          </cell>
          <cell r="F193">
            <v>0</v>
          </cell>
          <cell r="G193">
            <v>0</v>
          </cell>
          <cell r="H193">
            <v>0</v>
          </cell>
          <cell r="I193">
            <v>0</v>
          </cell>
          <cell r="J193">
            <v>0</v>
          </cell>
          <cell r="K193">
            <v>0</v>
          </cell>
          <cell r="L193">
            <v>0</v>
          </cell>
          <cell r="M193">
            <v>0</v>
          </cell>
          <cell r="N193">
            <v>0</v>
          </cell>
          <cell r="O193">
            <v>0</v>
          </cell>
          <cell r="P193">
            <v>0</v>
          </cell>
          <cell r="Q193">
            <v>0</v>
          </cell>
          <cell r="R193">
            <v>0</v>
          </cell>
          <cell r="S193">
            <v>0</v>
          </cell>
          <cell r="T193">
            <v>0</v>
          </cell>
          <cell r="U193">
            <v>0</v>
          </cell>
          <cell r="V193">
            <v>0</v>
          </cell>
          <cell r="W193">
            <v>0</v>
          </cell>
          <cell r="X193">
            <v>0</v>
          </cell>
          <cell r="Y193">
            <v>0</v>
          </cell>
          <cell r="Z193">
            <v>0</v>
          </cell>
          <cell r="AA193">
            <v>0</v>
          </cell>
          <cell r="AB193">
            <v>0</v>
          </cell>
        </row>
        <row r="194">
          <cell r="B194">
            <v>0</v>
          </cell>
          <cell r="C194" t="str">
            <v>- transport and disposal of surplus and unsuitable material to a site approved by the Engineer and situated within a radius of 20km from the excavation site</v>
          </cell>
          <cell r="D194">
            <v>0</v>
          </cell>
          <cell r="E194">
            <v>0</v>
          </cell>
          <cell r="F194">
            <v>0</v>
          </cell>
          <cell r="G194">
            <v>0</v>
          </cell>
          <cell r="H194">
            <v>0</v>
          </cell>
          <cell r="I194">
            <v>0</v>
          </cell>
          <cell r="J194">
            <v>0</v>
          </cell>
          <cell r="K194">
            <v>0</v>
          </cell>
          <cell r="L194">
            <v>0</v>
          </cell>
          <cell r="M194">
            <v>0</v>
          </cell>
          <cell r="N194">
            <v>0</v>
          </cell>
          <cell r="O194">
            <v>0</v>
          </cell>
          <cell r="P194">
            <v>0</v>
          </cell>
          <cell r="Q194">
            <v>0</v>
          </cell>
          <cell r="R194">
            <v>0</v>
          </cell>
          <cell r="S194">
            <v>0</v>
          </cell>
          <cell r="T194">
            <v>0</v>
          </cell>
          <cell r="U194">
            <v>0</v>
          </cell>
          <cell r="V194">
            <v>0</v>
          </cell>
          <cell r="W194">
            <v>0</v>
          </cell>
          <cell r="X194">
            <v>0</v>
          </cell>
          <cell r="Y194">
            <v>0</v>
          </cell>
          <cell r="Z194">
            <v>0</v>
          </cell>
          <cell r="AA194">
            <v>0</v>
          </cell>
          <cell r="AB194">
            <v>0</v>
          </cell>
        </row>
        <row r="195">
          <cell r="B195">
            <v>0</v>
          </cell>
          <cell r="C195" t="str">
            <v>- dewatering of excavation</v>
          </cell>
          <cell r="D195">
            <v>0</v>
          </cell>
          <cell r="E195">
            <v>0</v>
          </cell>
          <cell r="F195">
            <v>0</v>
          </cell>
          <cell r="G195">
            <v>0</v>
          </cell>
          <cell r="H195">
            <v>0</v>
          </cell>
          <cell r="I195">
            <v>0</v>
          </cell>
          <cell r="J195">
            <v>0</v>
          </cell>
          <cell r="K195">
            <v>0</v>
          </cell>
          <cell r="L195">
            <v>0</v>
          </cell>
          <cell r="M195">
            <v>0</v>
          </cell>
          <cell r="N195">
            <v>0</v>
          </cell>
          <cell r="O195">
            <v>0</v>
          </cell>
          <cell r="P195">
            <v>0</v>
          </cell>
          <cell r="Q195">
            <v>0</v>
          </cell>
          <cell r="R195">
            <v>0</v>
          </cell>
          <cell r="S195">
            <v>0</v>
          </cell>
          <cell r="T195">
            <v>0</v>
          </cell>
          <cell r="U195">
            <v>0</v>
          </cell>
          <cell r="V195">
            <v>0</v>
          </cell>
          <cell r="W195">
            <v>0</v>
          </cell>
          <cell r="X195">
            <v>0</v>
          </cell>
          <cell r="Y195">
            <v>0</v>
          </cell>
          <cell r="Z195">
            <v>0</v>
          </cell>
          <cell r="AA195">
            <v>0</v>
          </cell>
          <cell r="AB195">
            <v>0</v>
          </cell>
        </row>
        <row r="196">
          <cell r="B196">
            <v>0</v>
          </cell>
          <cell r="C196" t="str">
            <v>- maintenance and reinstatement of existing services</v>
          </cell>
          <cell r="D196">
            <v>0</v>
          </cell>
          <cell r="E196">
            <v>0</v>
          </cell>
          <cell r="F196">
            <v>0</v>
          </cell>
          <cell r="G196">
            <v>0</v>
          </cell>
          <cell r="H196">
            <v>0</v>
          </cell>
          <cell r="I196">
            <v>0</v>
          </cell>
          <cell r="J196">
            <v>0</v>
          </cell>
          <cell r="K196">
            <v>0</v>
          </cell>
          <cell r="L196">
            <v>0</v>
          </cell>
          <cell r="M196">
            <v>0</v>
          </cell>
          <cell r="N196">
            <v>0</v>
          </cell>
          <cell r="O196">
            <v>0</v>
          </cell>
          <cell r="P196">
            <v>0</v>
          </cell>
          <cell r="Q196">
            <v>0</v>
          </cell>
          <cell r="R196">
            <v>0</v>
          </cell>
          <cell r="S196">
            <v>0</v>
          </cell>
          <cell r="T196">
            <v>0</v>
          </cell>
          <cell r="U196">
            <v>0</v>
          </cell>
          <cell r="V196">
            <v>0</v>
          </cell>
          <cell r="W196">
            <v>0</v>
          </cell>
          <cell r="X196">
            <v>0</v>
          </cell>
          <cell r="Y196">
            <v>0</v>
          </cell>
          <cell r="Z196">
            <v>0</v>
          </cell>
          <cell r="AA196">
            <v>0</v>
          </cell>
          <cell r="AB196">
            <v>0</v>
          </cell>
        </row>
        <row r="197">
          <cell r="B197">
            <v>0</v>
          </cell>
          <cell r="C197" t="str">
            <v>- temporary diversions of existing services, including their realignment, backfilling and reinstatement</v>
          </cell>
          <cell r="D197">
            <v>0</v>
          </cell>
          <cell r="E197">
            <v>0</v>
          </cell>
          <cell r="F197">
            <v>0</v>
          </cell>
          <cell r="G197">
            <v>0</v>
          </cell>
          <cell r="H197">
            <v>0</v>
          </cell>
          <cell r="I197">
            <v>0</v>
          </cell>
          <cell r="J197">
            <v>0</v>
          </cell>
          <cell r="K197">
            <v>0</v>
          </cell>
          <cell r="L197">
            <v>0</v>
          </cell>
          <cell r="M197">
            <v>0</v>
          </cell>
          <cell r="N197">
            <v>0</v>
          </cell>
          <cell r="O197">
            <v>0</v>
          </cell>
          <cell r="P197">
            <v>0</v>
          </cell>
          <cell r="Q197">
            <v>0</v>
          </cell>
          <cell r="R197">
            <v>0</v>
          </cell>
          <cell r="S197">
            <v>0</v>
          </cell>
          <cell r="T197">
            <v>0</v>
          </cell>
          <cell r="U197">
            <v>0</v>
          </cell>
          <cell r="V197">
            <v>0</v>
          </cell>
          <cell r="W197">
            <v>0</v>
          </cell>
          <cell r="X197">
            <v>0</v>
          </cell>
          <cell r="Y197">
            <v>0</v>
          </cell>
          <cell r="Z197">
            <v>0</v>
          </cell>
          <cell r="AA197">
            <v>0</v>
          </cell>
          <cell r="AB197">
            <v>0</v>
          </cell>
        </row>
        <row r="198">
          <cell r="B198">
            <v>0</v>
          </cell>
          <cell r="C198" t="str">
            <v>- backfilling of excavation and compaction of backfill material</v>
          </cell>
          <cell r="D198">
            <v>0</v>
          </cell>
          <cell r="E198">
            <v>0</v>
          </cell>
          <cell r="F198">
            <v>0</v>
          </cell>
          <cell r="G198">
            <v>0</v>
          </cell>
          <cell r="H198">
            <v>0</v>
          </cell>
          <cell r="I198">
            <v>0</v>
          </cell>
          <cell r="J198">
            <v>0</v>
          </cell>
          <cell r="K198">
            <v>0</v>
          </cell>
          <cell r="L198">
            <v>0</v>
          </cell>
          <cell r="M198">
            <v>0</v>
          </cell>
          <cell r="N198">
            <v>0</v>
          </cell>
          <cell r="O198">
            <v>0</v>
          </cell>
          <cell r="P198">
            <v>0</v>
          </cell>
          <cell r="Q198">
            <v>0</v>
          </cell>
          <cell r="R198">
            <v>0</v>
          </cell>
          <cell r="S198">
            <v>0</v>
          </cell>
          <cell r="T198">
            <v>0</v>
          </cell>
          <cell r="U198">
            <v>0</v>
          </cell>
          <cell r="V198">
            <v>0</v>
          </cell>
          <cell r="W198">
            <v>0</v>
          </cell>
          <cell r="X198">
            <v>0</v>
          </cell>
          <cell r="Y198">
            <v>0</v>
          </cell>
          <cell r="Z198">
            <v>0</v>
          </cell>
          <cell r="AA198">
            <v>0</v>
          </cell>
          <cell r="AB198">
            <v>0</v>
          </cell>
        </row>
        <row r="199">
          <cell r="B199">
            <v>0</v>
          </cell>
          <cell r="C199" t="str">
            <v>The unit rate shall include all materials, labour, equipment, tools, and all other incidental costs required to complete the works.</v>
          </cell>
          <cell r="D199">
            <v>0</v>
          </cell>
          <cell r="E199">
            <v>0</v>
          </cell>
          <cell r="F199">
            <v>0</v>
          </cell>
          <cell r="G199">
            <v>0</v>
          </cell>
          <cell r="H199">
            <v>0</v>
          </cell>
          <cell r="I199">
            <v>0</v>
          </cell>
          <cell r="J199">
            <v>0</v>
          </cell>
          <cell r="K199">
            <v>0</v>
          </cell>
          <cell r="L199">
            <v>0</v>
          </cell>
          <cell r="M199">
            <v>0</v>
          </cell>
          <cell r="N199">
            <v>0</v>
          </cell>
          <cell r="O199">
            <v>0</v>
          </cell>
          <cell r="P199">
            <v>0</v>
          </cell>
          <cell r="Q199">
            <v>0</v>
          </cell>
          <cell r="R199">
            <v>0</v>
          </cell>
          <cell r="S199">
            <v>0</v>
          </cell>
          <cell r="T199">
            <v>0</v>
          </cell>
          <cell r="U199">
            <v>0</v>
          </cell>
          <cell r="V199">
            <v>0</v>
          </cell>
          <cell r="W199">
            <v>0</v>
          </cell>
          <cell r="X199">
            <v>0</v>
          </cell>
          <cell r="Y199">
            <v>0</v>
          </cell>
          <cell r="Z199">
            <v>0</v>
          </cell>
          <cell r="AA199">
            <v>0</v>
          </cell>
          <cell r="AB199">
            <v>0</v>
          </cell>
        </row>
        <row r="200">
          <cell r="B200">
            <v>0</v>
          </cell>
          <cell r="C200" t="str">
            <v>Payment for trial pits shall be made per pit actually excavated according to the dimensions stated below and approved by the Engineer. Payment for sounding trenches shall be made per linear meter based on the measurement of the length of trench actually excavated according to the dimensions stated below and approved by the Engineer.</v>
          </cell>
          <cell r="D200">
            <v>0</v>
          </cell>
          <cell r="E200">
            <v>0</v>
          </cell>
          <cell r="F200">
            <v>0</v>
          </cell>
          <cell r="G200">
            <v>0</v>
          </cell>
          <cell r="H200">
            <v>0</v>
          </cell>
          <cell r="I200">
            <v>0</v>
          </cell>
          <cell r="J200">
            <v>0</v>
          </cell>
          <cell r="K200">
            <v>0</v>
          </cell>
          <cell r="L200">
            <v>0</v>
          </cell>
          <cell r="M200">
            <v>0</v>
          </cell>
          <cell r="N200">
            <v>0</v>
          </cell>
          <cell r="O200">
            <v>0</v>
          </cell>
          <cell r="P200">
            <v>0</v>
          </cell>
          <cell r="Q200">
            <v>0</v>
          </cell>
          <cell r="R200">
            <v>0</v>
          </cell>
          <cell r="S200">
            <v>0</v>
          </cell>
          <cell r="T200">
            <v>0</v>
          </cell>
          <cell r="U200">
            <v>0</v>
          </cell>
          <cell r="V200">
            <v>0</v>
          </cell>
          <cell r="W200">
            <v>0</v>
          </cell>
          <cell r="X200">
            <v>0</v>
          </cell>
          <cell r="Y200">
            <v>0</v>
          </cell>
          <cell r="Z200">
            <v>0</v>
          </cell>
          <cell r="AA200">
            <v>0</v>
          </cell>
          <cell r="AB200">
            <v>0</v>
          </cell>
        </row>
        <row r="201">
          <cell r="B201" t="str">
            <v>22.07.01</v>
          </cell>
          <cell r="C201" t="str">
            <v>Trial pit excavation to a depth not exceeding 1.50 m; cross-section of 1.0m x 1.0m</v>
          </cell>
          <cell r="D201" t="str">
            <v>pce.</v>
          </cell>
          <cell r="E201">
            <v>132</v>
          </cell>
          <cell r="F201">
            <v>0</v>
          </cell>
          <cell r="G201">
            <v>0</v>
          </cell>
          <cell r="H201">
            <v>0</v>
          </cell>
          <cell r="I201">
            <v>0</v>
          </cell>
          <cell r="J201">
            <v>0</v>
          </cell>
          <cell r="K201">
            <v>0</v>
          </cell>
          <cell r="L201">
            <v>0</v>
          </cell>
          <cell r="M201">
            <v>0</v>
          </cell>
          <cell r="N201">
            <v>0</v>
          </cell>
          <cell r="O201">
            <v>0</v>
          </cell>
          <cell r="P201">
            <v>0</v>
          </cell>
          <cell r="Q201">
            <v>0</v>
          </cell>
          <cell r="R201">
            <v>0</v>
          </cell>
          <cell r="S201">
            <v>0</v>
          </cell>
          <cell r="T201">
            <v>0</v>
          </cell>
          <cell r="U201">
            <v>0</v>
          </cell>
          <cell r="V201">
            <v>0</v>
          </cell>
          <cell r="W201">
            <v>0</v>
          </cell>
          <cell r="X201">
            <v>0</v>
          </cell>
          <cell r="Y201">
            <v>0</v>
          </cell>
          <cell r="Z201">
            <v>0</v>
          </cell>
          <cell r="AA201">
            <v>0</v>
          </cell>
          <cell r="AB201">
            <v>0</v>
          </cell>
        </row>
        <row r="202">
          <cell r="B202" t="str">
            <v>22.07.02</v>
          </cell>
          <cell r="C202" t="str">
            <v>Trial pit excavation to a depth not exceeding 3.0m; cross-section of 1.5m x 1.5m</v>
          </cell>
          <cell r="D202" t="str">
            <v>pce.</v>
          </cell>
          <cell r="E202">
            <v>250</v>
          </cell>
          <cell r="F202">
            <v>0</v>
          </cell>
          <cell r="G202">
            <v>0</v>
          </cell>
          <cell r="H202">
            <v>0</v>
          </cell>
          <cell r="I202">
            <v>0</v>
          </cell>
          <cell r="J202">
            <v>0</v>
          </cell>
          <cell r="K202">
            <v>0</v>
          </cell>
          <cell r="L202">
            <v>0</v>
          </cell>
          <cell r="M202">
            <v>0</v>
          </cell>
          <cell r="N202">
            <v>0</v>
          </cell>
          <cell r="O202">
            <v>0</v>
          </cell>
          <cell r="P202">
            <v>0</v>
          </cell>
          <cell r="Q202">
            <v>0</v>
          </cell>
          <cell r="R202">
            <v>0</v>
          </cell>
          <cell r="S202">
            <v>0</v>
          </cell>
          <cell r="T202">
            <v>0</v>
          </cell>
          <cell r="U202">
            <v>0</v>
          </cell>
          <cell r="V202">
            <v>0</v>
          </cell>
          <cell r="W202">
            <v>0</v>
          </cell>
          <cell r="X202">
            <v>0</v>
          </cell>
          <cell r="Y202">
            <v>0</v>
          </cell>
          <cell r="Z202">
            <v>0</v>
          </cell>
          <cell r="AA202">
            <v>0</v>
          </cell>
          <cell r="AB202">
            <v>0</v>
          </cell>
        </row>
        <row r="203">
          <cell r="B203" t="str">
            <v>22.07.03</v>
          </cell>
          <cell r="C203" t="str">
            <v>Trial pit excavation with a depth not exceeding 5.0 m; cross-section of 2.0m x 2.0m</v>
          </cell>
          <cell r="D203" t="str">
            <v>pce.</v>
          </cell>
          <cell r="E203">
            <v>420</v>
          </cell>
          <cell r="F203">
            <v>0</v>
          </cell>
          <cell r="G203">
            <v>0</v>
          </cell>
          <cell r="H203">
            <v>0</v>
          </cell>
          <cell r="I203">
            <v>0</v>
          </cell>
          <cell r="J203">
            <v>0</v>
          </cell>
          <cell r="K203">
            <v>0</v>
          </cell>
          <cell r="L203">
            <v>0</v>
          </cell>
          <cell r="M203">
            <v>0</v>
          </cell>
          <cell r="N203">
            <v>0</v>
          </cell>
          <cell r="O203">
            <v>0</v>
          </cell>
          <cell r="P203">
            <v>0</v>
          </cell>
          <cell r="Q203">
            <v>0</v>
          </cell>
          <cell r="R203">
            <v>0</v>
          </cell>
          <cell r="S203">
            <v>0</v>
          </cell>
          <cell r="T203">
            <v>0</v>
          </cell>
          <cell r="U203">
            <v>0</v>
          </cell>
          <cell r="V203">
            <v>0</v>
          </cell>
          <cell r="W203">
            <v>0</v>
          </cell>
          <cell r="X203">
            <v>0</v>
          </cell>
          <cell r="Y203">
            <v>0</v>
          </cell>
          <cell r="Z203">
            <v>0</v>
          </cell>
          <cell r="AA203">
            <v>0</v>
          </cell>
          <cell r="AB203">
            <v>0</v>
          </cell>
        </row>
        <row r="204">
          <cell r="B204" t="str">
            <v>22.07.04</v>
          </cell>
          <cell r="C204" t="str">
            <v>Sounding trench excavation to a depth of 1.50 m and with a width of 0.6m</v>
          </cell>
          <cell r="D204" t="str">
            <v>lin. m.</v>
          </cell>
          <cell r="E204">
            <v>80</v>
          </cell>
          <cell r="F204">
            <v>0</v>
          </cell>
          <cell r="G204">
            <v>0</v>
          </cell>
          <cell r="H204">
            <v>0</v>
          </cell>
          <cell r="I204">
            <v>0</v>
          </cell>
          <cell r="J204">
            <v>0</v>
          </cell>
          <cell r="K204">
            <v>0</v>
          </cell>
          <cell r="L204">
            <v>0</v>
          </cell>
          <cell r="M204">
            <v>0</v>
          </cell>
          <cell r="N204">
            <v>0</v>
          </cell>
          <cell r="O204">
            <v>0</v>
          </cell>
          <cell r="P204">
            <v>0</v>
          </cell>
          <cell r="Q204">
            <v>0</v>
          </cell>
          <cell r="R204">
            <v>0</v>
          </cell>
          <cell r="S204">
            <v>0</v>
          </cell>
          <cell r="T204">
            <v>0</v>
          </cell>
          <cell r="U204">
            <v>0</v>
          </cell>
          <cell r="V204">
            <v>0</v>
          </cell>
          <cell r="W204">
            <v>0</v>
          </cell>
          <cell r="X204">
            <v>0</v>
          </cell>
          <cell r="Y204">
            <v>0</v>
          </cell>
          <cell r="Z204">
            <v>0</v>
          </cell>
          <cell r="AA204">
            <v>0</v>
          </cell>
          <cell r="AB204">
            <v>0</v>
          </cell>
        </row>
        <row r="205">
          <cell r="B205" t="str">
            <v>22.07.05</v>
          </cell>
          <cell r="C205" t="str">
            <v>Sounding trench excavation to a depth of 2.50 m and with a width of 1.5m</v>
          </cell>
          <cell r="D205" t="str">
            <v>lin. m.</v>
          </cell>
          <cell r="E205">
            <v>160</v>
          </cell>
          <cell r="F205">
            <v>0</v>
          </cell>
          <cell r="G205">
            <v>0</v>
          </cell>
          <cell r="H205">
            <v>0</v>
          </cell>
          <cell r="I205">
            <v>0</v>
          </cell>
          <cell r="J205">
            <v>0</v>
          </cell>
          <cell r="K205">
            <v>0</v>
          </cell>
          <cell r="L205">
            <v>0</v>
          </cell>
          <cell r="M205">
            <v>0</v>
          </cell>
          <cell r="N205">
            <v>0</v>
          </cell>
          <cell r="O205">
            <v>0</v>
          </cell>
          <cell r="P205">
            <v>0</v>
          </cell>
          <cell r="Q205">
            <v>0</v>
          </cell>
          <cell r="R205">
            <v>0</v>
          </cell>
          <cell r="S205">
            <v>0</v>
          </cell>
          <cell r="T205">
            <v>0</v>
          </cell>
          <cell r="U205">
            <v>0</v>
          </cell>
          <cell r="V205">
            <v>0</v>
          </cell>
          <cell r="W205">
            <v>0</v>
          </cell>
          <cell r="X205">
            <v>0</v>
          </cell>
          <cell r="Y205">
            <v>0</v>
          </cell>
          <cell r="Z205">
            <v>0</v>
          </cell>
          <cell r="AA205">
            <v>0</v>
          </cell>
          <cell r="AB205">
            <v>0</v>
          </cell>
        </row>
        <row r="206">
          <cell r="B206" t="str">
            <v>22.07.06</v>
          </cell>
          <cell r="C206" t="str">
            <v>Sounding trench excavation to a depth of 5.0 m and with a width of 2.0m</v>
          </cell>
          <cell r="D206" t="str">
            <v>lin. m.</v>
          </cell>
          <cell r="E206">
            <v>240</v>
          </cell>
          <cell r="F206">
            <v>0</v>
          </cell>
          <cell r="G206">
            <v>0</v>
          </cell>
          <cell r="H206">
            <v>0</v>
          </cell>
          <cell r="I206">
            <v>0</v>
          </cell>
          <cell r="J206">
            <v>0</v>
          </cell>
          <cell r="K206">
            <v>0</v>
          </cell>
          <cell r="L206">
            <v>0</v>
          </cell>
          <cell r="M206">
            <v>0</v>
          </cell>
          <cell r="N206">
            <v>0</v>
          </cell>
          <cell r="O206">
            <v>0</v>
          </cell>
          <cell r="P206">
            <v>0</v>
          </cell>
          <cell r="Q206">
            <v>0</v>
          </cell>
          <cell r="R206">
            <v>0</v>
          </cell>
          <cell r="S206">
            <v>0</v>
          </cell>
          <cell r="T206">
            <v>0</v>
          </cell>
          <cell r="U206">
            <v>0</v>
          </cell>
          <cell r="V206">
            <v>0</v>
          </cell>
          <cell r="W206">
            <v>0</v>
          </cell>
          <cell r="X206">
            <v>0</v>
          </cell>
          <cell r="Y206">
            <v>0</v>
          </cell>
          <cell r="Z206">
            <v>0</v>
          </cell>
          <cell r="AA206">
            <v>0</v>
          </cell>
          <cell r="AB206">
            <v>0</v>
          </cell>
        </row>
        <row r="207">
          <cell r="B207" t="str">
            <v>22.10</v>
          </cell>
          <cell r="C207" t="str">
            <v>Backfilling of trenches with selected excavated material</v>
          </cell>
          <cell r="D207">
            <v>0</v>
          </cell>
          <cell r="E207">
            <v>0</v>
          </cell>
          <cell r="F207">
            <v>0</v>
          </cell>
          <cell r="G207">
            <v>0</v>
          </cell>
          <cell r="H207">
            <v>0</v>
          </cell>
          <cell r="I207">
            <v>0</v>
          </cell>
          <cell r="J207">
            <v>0</v>
          </cell>
          <cell r="K207">
            <v>0</v>
          </cell>
          <cell r="L207">
            <v>0</v>
          </cell>
          <cell r="M207">
            <v>0</v>
          </cell>
          <cell r="N207">
            <v>0</v>
          </cell>
          <cell r="O207">
            <v>0</v>
          </cell>
          <cell r="P207">
            <v>0</v>
          </cell>
          <cell r="Q207">
            <v>0</v>
          </cell>
          <cell r="R207">
            <v>0</v>
          </cell>
          <cell r="S207">
            <v>0</v>
          </cell>
          <cell r="T207">
            <v>0</v>
          </cell>
          <cell r="U207">
            <v>0</v>
          </cell>
          <cell r="V207">
            <v>0</v>
          </cell>
          <cell r="W207">
            <v>0</v>
          </cell>
          <cell r="X207">
            <v>0</v>
          </cell>
          <cell r="Y207">
            <v>0</v>
          </cell>
          <cell r="Z207">
            <v>0</v>
          </cell>
          <cell r="AA207">
            <v>0</v>
          </cell>
          <cell r="AB207">
            <v>0</v>
          </cell>
        </row>
        <row r="208">
          <cell r="B208">
            <v>0</v>
          </cell>
          <cell r="C208" t="str">
            <v>The works shall include:</v>
          </cell>
          <cell r="D208">
            <v>0</v>
          </cell>
          <cell r="E208">
            <v>0</v>
          </cell>
          <cell r="F208">
            <v>0</v>
          </cell>
          <cell r="G208">
            <v>0</v>
          </cell>
          <cell r="H208">
            <v>0</v>
          </cell>
          <cell r="I208">
            <v>0</v>
          </cell>
          <cell r="J208">
            <v>0</v>
          </cell>
          <cell r="K208">
            <v>0</v>
          </cell>
          <cell r="L208">
            <v>0</v>
          </cell>
          <cell r="M208">
            <v>0</v>
          </cell>
          <cell r="N208">
            <v>0</v>
          </cell>
          <cell r="O208">
            <v>0</v>
          </cell>
          <cell r="P208">
            <v>0</v>
          </cell>
          <cell r="Q208">
            <v>0</v>
          </cell>
          <cell r="R208">
            <v>0</v>
          </cell>
          <cell r="S208">
            <v>0</v>
          </cell>
          <cell r="T208">
            <v>0</v>
          </cell>
          <cell r="U208">
            <v>0</v>
          </cell>
          <cell r="V208">
            <v>0</v>
          </cell>
          <cell r="W208">
            <v>0</v>
          </cell>
          <cell r="X208">
            <v>0</v>
          </cell>
          <cell r="Y208">
            <v>0</v>
          </cell>
          <cell r="Z208">
            <v>0</v>
          </cell>
          <cell r="AA208">
            <v>0</v>
          </cell>
          <cell r="AB208">
            <v>0</v>
          </cell>
        </row>
        <row r="209">
          <cell r="B209">
            <v>0</v>
          </cell>
          <cell r="C209" t="str">
            <v xml:space="preserve">- placing and compaction of pipe bedding with selected excavated material </v>
          </cell>
          <cell r="D209">
            <v>0</v>
          </cell>
          <cell r="E209">
            <v>0</v>
          </cell>
          <cell r="F209">
            <v>0</v>
          </cell>
          <cell r="G209">
            <v>0</v>
          </cell>
          <cell r="H209">
            <v>0</v>
          </cell>
          <cell r="I209">
            <v>0</v>
          </cell>
          <cell r="J209">
            <v>0</v>
          </cell>
          <cell r="K209">
            <v>0</v>
          </cell>
          <cell r="L209">
            <v>0</v>
          </cell>
          <cell r="M209">
            <v>0</v>
          </cell>
          <cell r="N209">
            <v>0</v>
          </cell>
          <cell r="O209">
            <v>0</v>
          </cell>
          <cell r="P209">
            <v>0</v>
          </cell>
          <cell r="Q209">
            <v>0</v>
          </cell>
          <cell r="R209">
            <v>0</v>
          </cell>
          <cell r="S209">
            <v>0</v>
          </cell>
          <cell r="T209">
            <v>0</v>
          </cell>
          <cell r="U209">
            <v>0</v>
          </cell>
          <cell r="V209">
            <v>0</v>
          </cell>
          <cell r="W209">
            <v>0</v>
          </cell>
          <cell r="X209">
            <v>0</v>
          </cell>
          <cell r="Y209">
            <v>0</v>
          </cell>
          <cell r="Z209">
            <v>0</v>
          </cell>
          <cell r="AA209">
            <v>0</v>
          </cell>
          <cell r="AB209">
            <v>0</v>
          </cell>
        </row>
        <row r="210">
          <cell r="B210">
            <v>0</v>
          </cell>
          <cell r="C210" t="str">
            <v xml:space="preserve">- placing and compaction of side and initial backfill with selected excavated material </v>
          </cell>
          <cell r="D210">
            <v>0</v>
          </cell>
          <cell r="E210">
            <v>0</v>
          </cell>
          <cell r="F210">
            <v>0</v>
          </cell>
          <cell r="G210">
            <v>0</v>
          </cell>
          <cell r="H210">
            <v>0</v>
          </cell>
          <cell r="I210">
            <v>0</v>
          </cell>
          <cell r="J210">
            <v>0</v>
          </cell>
          <cell r="K210">
            <v>0</v>
          </cell>
          <cell r="L210">
            <v>0</v>
          </cell>
          <cell r="M210">
            <v>0</v>
          </cell>
          <cell r="N210">
            <v>0</v>
          </cell>
          <cell r="O210">
            <v>0</v>
          </cell>
          <cell r="P210">
            <v>0</v>
          </cell>
          <cell r="Q210">
            <v>0</v>
          </cell>
          <cell r="R210">
            <v>0</v>
          </cell>
          <cell r="S210">
            <v>0</v>
          </cell>
          <cell r="T210">
            <v>0</v>
          </cell>
          <cell r="U210">
            <v>0</v>
          </cell>
          <cell r="V210">
            <v>0</v>
          </cell>
          <cell r="W210">
            <v>0</v>
          </cell>
          <cell r="X210">
            <v>0</v>
          </cell>
          <cell r="Y210">
            <v>0</v>
          </cell>
          <cell r="Z210">
            <v>0</v>
          </cell>
          <cell r="AA210">
            <v>0</v>
          </cell>
          <cell r="AB210">
            <v>0</v>
          </cell>
        </row>
        <row r="211">
          <cell r="B211">
            <v>0</v>
          </cell>
          <cell r="C211" t="str">
            <v>- placing and compaction of main backfill with selected excavated material</v>
          </cell>
          <cell r="D211">
            <v>0</v>
          </cell>
          <cell r="E211">
            <v>0</v>
          </cell>
          <cell r="F211">
            <v>0</v>
          </cell>
          <cell r="G211">
            <v>0</v>
          </cell>
          <cell r="H211">
            <v>0</v>
          </cell>
          <cell r="I211">
            <v>0</v>
          </cell>
          <cell r="J211">
            <v>0</v>
          </cell>
          <cell r="K211">
            <v>0</v>
          </cell>
          <cell r="L211">
            <v>0</v>
          </cell>
          <cell r="M211">
            <v>0</v>
          </cell>
          <cell r="N211">
            <v>0</v>
          </cell>
          <cell r="O211">
            <v>0</v>
          </cell>
          <cell r="P211">
            <v>0</v>
          </cell>
          <cell r="Q211">
            <v>0</v>
          </cell>
          <cell r="R211">
            <v>0</v>
          </cell>
          <cell r="S211">
            <v>0</v>
          </cell>
          <cell r="T211">
            <v>0</v>
          </cell>
          <cell r="U211">
            <v>0</v>
          </cell>
          <cell r="V211">
            <v>0</v>
          </cell>
          <cell r="W211">
            <v>0</v>
          </cell>
          <cell r="X211">
            <v>0</v>
          </cell>
          <cell r="Y211">
            <v>0</v>
          </cell>
          <cell r="Z211">
            <v>0</v>
          </cell>
          <cell r="AA211">
            <v>0</v>
          </cell>
          <cell r="AB211">
            <v>0</v>
          </cell>
        </row>
        <row r="212">
          <cell r="B212">
            <v>0</v>
          </cell>
          <cell r="C212" t="str">
            <v xml:space="preserve">Backfilling of trenches shall be carried out by hand or by plant and equipment in accordance with EN1610, Works Requirements Part B+C, Standard Drawing STD-2.01 and as directed by the Engineer and shall also include loading, handling, transport along the trench of selected material and unloading. </v>
          </cell>
          <cell r="D212">
            <v>0</v>
          </cell>
          <cell r="E212">
            <v>0</v>
          </cell>
          <cell r="F212">
            <v>0</v>
          </cell>
          <cell r="G212">
            <v>0</v>
          </cell>
          <cell r="H212">
            <v>0</v>
          </cell>
          <cell r="I212">
            <v>0</v>
          </cell>
          <cell r="J212">
            <v>0</v>
          </cell>
          <cell r="K212">
            <v>0</v>
          </cell>
          <cell r="L212">
            <v>0</v>
          </cell>
          <cell r="M212">
            <v>0</v>
          </cell>
          <cell r="N212">
            <v>0</v>
          </cell>
          <cell r="O212">
            <v>0</v>
          </cell>
          <cell r="P212">
            <v>0</v>
          </cell>
          <cell r="Q212">
            <v>0</v>
          </cell>
          <cell r="R212">
            <v>0</v>
          </cell>
          <cell r="S212">
            <v>0</v>
          </cell>
          <cell r="T212">
            <v>0</v>
          </cell>
          <cell r="U212">
            <v>0</v>
          </cell>
          <cell r="V212">
            <v>0</v>
          </cell>
          <cell r="W212">
            <v>0</v>
          </cell>
          <cell r="X212">
            <v>0</v>
          </cell>
          <cell r="Y212">
            <v>0</v>
          </cell>
          <cell r="Z212">
            <v>0</v>
          </cell>
          <cell r="AA212">
            <v>0</v>
          </cell>
          <cell r="AB212">
            <v>0</v>
          </cell>
        </row>
        <row r="213">
          <cell r="B213">
            <v>0</v>
          </cell>
          <cell r="C213" t="str">
            <v>The unit rates shall include all materials, labour, equipment, tools, and all other incidental costs required to complete the works.</v>
          </cell>
          <cell r="D213">
            <v>0</v>
          </cell>
          <cell r="E213">
            <v>0</v>
          </cell>
          <cell r="F213">
            <v>0</v>
          </cell>
          <cell r="G213">
            <v>0</v>
          </cell>
          <cell r="H213">
            <v>0</v>
          </cell>
          <cell r="I213">
            <v>0</v>
          </cell>
          <cell r="J213">
            <v>0</v>
          </cell>
          <cell r="K213">
            <v>0</v>
          </cell>
          <cell r="L213">
            <v>0</v>
          </cell>
          <cell r="M213">
            <v>0</v>
          </cell>
          <cell r="N213">
            <v>0</v>
          </cell>
          <cell r="O213">
            <v>0</v>
          </cell>
          <cell r="P213">
            <v>0</v>
          </cell>
          <cell r="Q213">
            <v>0</v>
          </cell>
          <cell r="R213">
            <v>0</v>
          </cell>
          <cell r="S213">
            <v>0</v>
          </cell>
          <cell r="T213">
            <v>0</v>
          </cell>
          <cell r="U213">
            <v>0</v>
          </cell>
          <cell r="V213">
            <v>0</v>
          </cell>
          <cell r="W213">
            <v>0</v>
          </cell>
          <cell r="X213">
            <v>0</v>
          </cell>
          <cell r="Y213">
            <v>0</v>
          </cell>
          <cell r="Z213">
            <v>0</v>
          </cell>
          <cell r="AA213">
            <v>0</v>
          </cell>
          <cell r="AB213">
            <v>0</v>
          </cell>
        </row>
        <row r="214">
          <cell r="B214">
            <v>0</v>
          </cell>
          <cell r="C214" t="str">
            <v>Payment for pipe bedding, side and initial backfill and main backfill shall be made per cubic meter applying the following payment limits:</v>
          </cell>
          <cell r="D214">
            <v>0</v>
          </cell>
          <cell r="E214">
            <v>0</v>
          </cell>
          <cell r="F214">
            <v>0</v>
          </cell>
          <cell r="G214">
            <v>0</v>
          </cell>
          <cell r="H214">
            <v>0</v>
          </cell>
          <cell r="I214">
            <v>0</v>
          </cell>
          <cell r="J214">
            <v>0</v>
          </cell>
          <cell r="K214">
            <v>0</v>
          </cell>
          <cell r="L214">
            <v>0</v>
          </cell>
          <cell r="M214">
            <v>0</v>
          </cell>
          <cell r="N214">
            <v>0</v>
          </cell>
          <cell r="O214">
            <v>0</v>
          </cell>
          <cell r="P214">
            <v>0</v>
          </cell>
          <cell r="Q214">
            <v>0</v>
          </cell>
          <cell r="R214">
            <v>0</v>
          </cell>
          <cell r="S214">
            <v>0</v>
          </cell>
          <cell r="T214">
            <v>0</v>
          </cell>
          <cell r="U214">
            <v>0</v>
          </cell>
          <cell r="V214">
            <v>0</v>
          </cell>
          <cell r="W214">
            <v>0</v>
          </cell>
          <cell r="X214">
            <v>0</v>
          </cell>
          <cell r="Y214">
            <v>0</v>
          </cell>
          <cell r="Z214">
            <v>0</v>
          </cell>
          <cell r="AA214">
            <v>0</v>
          </cell>
          <cell r="AB214">
            <v>0</v>
          </cell>
        </row>
        <row r="215">
          <cell r="B215">
            <v>0</v>
          </cell>
          <cell r="C215" t="str">
            <v>- width: minimum width according to the Works Requirements Part B+C and Standard Dwg. STD-2.01</v>
          </cell>
          <cell r="D215">
            <v>0</v>
          </cell>
          <cell r="E215">
            <v>0</v>
          </cell>
          <cell r="F215">
            <v>0</v>
          </cell>
          <cell r="G215">
            <v>0</v>
          </cell>
          <cell r="H215">
            <v>0</v>
          </cell>
          <cell r="I215">
            <v>0</v>
          </cell>
          <cell r="J215">
            <v>0</v>
          </cell>
          <cell r="K215">
            <v>0</v>
          </cell>
          <cell r="L215">
            <v>0</v>
          </cell>
          <cell r="M215">
            <v>0</v>
          </cell>
          <cell r="N215">
            <v>0</v>
          </cell>
          <cell r="O215">
            <v>0</v>
          </cell>
          <cell r="P215">
            <v>0</v>
          </cell>
          <cell r="Q215">
            <v>0</v>
          </cell>
          <cell r="R215">
            <v>0</v>
          </cell>
          <cell r="S215">
            <v>0</v>
          </cell>
          <cell r="T215">
            <v>0</v>
          </cell>
          <cell r="U215">
            <v>0</v>
          </cell>
          <cell r="V215">
            <v>0</v>
          </cell>
          <cell r="W215">
            <v>0</v>
          </cell>
          <cell r="X215">
            <v>0</v>
          </cell>
          <cell r="Y215">
            <v>0</v>
          </cell>
          <cell r="Z215">
            <v>0</v>
          </cell>
          <cell r="AA215">
            <v>0</v>
          </cell>
          <cell r="AB215">
            <v>0</v>
          </cell>
        </row>
        <row r="216">
          <cell r="B216">
            <v>0</v>
          </cell>
          <cell r="C216" t="str">
            <v>- Length: useful pipe length laid and approved by the Engineer</v>
          </cell>
          <cell r="D216">
            <v>0</v>
          </cell>
          <cell r="E216">
            <v>0</v>
          </cell>
          <cell r="F216">
            <v>0</v>
          </cell>
          <cell r="G216">
            <v>0</v>
          </cell>
          <cell r="H216">
            <v>0</v>
          </cell>
          <cell r="I216">
            <v>0</v>
          </cell>
          <cell r="J216">
            <v>0</v>
          </cell>
          <cell r="K216">
            <v>0</v>
          </cell>
          <cell r="L216">
            <v>0</v>
          </cell>
          <cell r="M216">
            <v>0</v>
          </cell>
          <cell r="N216">
            <v>0</v>
          </cell>
          <cell r="O216">
            <v>0</v>
          </cell>
          <cell r="P216">
            <v>0</v>
          </cell>
          <cell r="Q216">
            <v>0</v>
          </cell>
          <cell r="R216">
            <v>0</v>
          </cell>
          <cell r="S216">
            <v>0</v>
          </cell>
          <cell r="T216">
            <v>0</v>
          </cell>
          <cell r="U216">
            <v>0</v>
          </cell>
          <cell r="V216">
            <v>0</v>
          </cell>
          <cell r="W216">
            <v>0</v>
          </cell>
          <cell r="X216">
            <v>0</v>
          </cell>
          <cell r="Y216">
            <v>0</v>
          </cell>
          <cell r="Z216">
            <v>0</v>
          </cell>
          <cell r="AA216">
            <v>0</v>
          </cell>
          <cell r="AB216">
            <v>0</v>
          </cell>
        </row>
        <row r="217">
          <cell r="B217">
            <v>0</v>
          </cell>
          <cell r="C217" t="str">
            <v>- depth of pipe bedding: depth according to Standard Drawing STD-2.01</v>
          </cell>
          <cell r="D217">
            <v>0</v>
          </cell>
          <cell r="E217">
            <v>0</v>
          </cell>
          <cell r="F217">
            <v>0</v>
          </cell>
          <cell r="G217">
            <v>0</v>
          </cell>
          <cell r="H217">
            <v>0</v>
          </cell>
          <cell r="I217">
            <v>0</v>
          </cell>
          <cell r="J217">
            <v>0</v>
          </cell>
          <cell r="K217">
            <v>0</v>
          </cell>
          <cell r="L217">
            <v>0</v>
          </cell>
          <cell r="M217">
            <v>0</v>
          </cell>
          <cell r="N217">
            <v>0</v>
          </cell>
          <cell r="O217">
            <v>0</v>
          </cell>
          <cell r="P217">
            <v>0</v>
          </cell>
          <cell r="Q217">
            <v>0</v>
          </cell>
          <cell r="R217">
            <v>0</v>
          </cell>
          <cell r="S217">
            <v>0</v>
          </cell>
          <cell r="T217">
            <v>0</v>
          </cell>
          <cell r="U217">
            <v>0</v>
          </cell>
          <cell r="V217">
            <v>0</v>
          </cell>
          <cell r="W217">
            <v>0</v>
          </cell>
          <cell r="X217">
            <v>0</v>
          </cell>
          <cell r="Y217">
            <v>0</v>
          </cell>
          <cell r="Z217">
            <v>0</v>
          </cell>
          <cell r="AA217">
            <v>0</v>
          </cell>
          <cell r="AB217">
            <v>0</v>
          </cell>
        </row>
        <row r="218">
          <cell r="B218">
            <v>0</v>
          </cell>
          <cell r="C218" t="str">
            <v>- depth of side and initial backfill: depth according to Standard Drawing STD-2.01</v>
          </cell>
          <cell r="D218">
            <v>0</v>
          </cell>
          <cell r="E218">
            <v>0</v>
          </cell>
          <cell r="F218">
            <v>0</v>
          </cell>
          <cell r="G218">
            <v>0</v>
          </cell>
          <cell r="H218">
            <v>0</v>
          </cell>
          <cell r="I218">
            <v>0</v>
          </cell>
          <cell r="J218">
            <v>0</v>
          </cell>
          <cell r="K218">
            <v>0</v>
          </cell>
          <cell r="L218">
            <v>0</v>
          </cell>
          <cell r="M218">
            <v>0</v>
          </cell>
          <cell r="N218">
            <v>0</v>
          </cell>
          <cell r="O218">
            <v>0</v>
          </cell>
          <cell r="P218">
            <v>0</v>
          </cell>
          <cell r="Q218">
            <v>0</v>
          </cell>
          <cell r="R218">
            <v>0</v>
          </cell>
          <cell r="S218">
            <v>0</v>
          </cell>
          <cell r="T218">
            <v>0</v>
          </cell>
          <cell r="U218">
            <v>0</v>
          </cell>
          <cell r="V218">
            <v>0</v>
          </cell>
          <cell r="W218">
            <v>0</v>
          </cell>
          <cell r="X218">
            <v>0</v>
          </cell>
          <cell r="Y218">
            <v>0</v>
          </cell>
          <cell r="Z218">
            <v>0</v>
          </cell>
          <cell r="AA218">
            <v>0</v>
          </cell>
          <cell r="AB218">
            <v>0</v>
          </cell>
        </row>
        <row r="219">
          <cell r="B219">
            <v>0</v>
          </cell>
          <cell r="C219" t="str">
            <v>- depth of main backfill: vertical distance between top of initial backfill and subgrade of pavement, if any, or finish ground level, as may be the case</v>
          </cell>
          <cell r="D219">
            <v>0</v>
          </cell>
          <cell r="E219">
            <v>0</v>
          </cell>
          <cell r="F219">
            <v>0</v>
          </cell>
          <cell r="G219">
            <v>0</v>
          </cell>
          <cell r="H219">
            <v>0</v>
          </cell>
          <cell r="I219">
            <v>0</v>
          </cell>
          <cell r="J219">
            <v>0</v>
          </cell>
          <cell r="K219">
            <v>0</v>
          </cell>
          <cell r="L219">
            <v>0</v>
          </cell>
          <cell r="M219">
            <v>0</v>
          </cell>
          <cell r="N219">
            <v>0</v>
          </cell>
          <cell r="O219">
            <v>0</v>
          </cell>
          <cell r="P219">
            <v>0</v>
          </cell>
          <cell r="Q219">
            <v>0</v>
          </cell>
          <cell r="R219">
            <v>0</v>
          </cell>
          <cell r="S219">
            <v>0</v>
          </cell>
          <cell r="T219">
            <v>0</v>
          </cell>
          <cell r="U219">
            <v>0</v>
          </cell>
          <cell r="V219">
            <v>0</v>
          </cell>
          <cell r="W219">
            <v>0</v>
          </cell>
          <cell r="X219">
            <v>0</v>
          </cell>
          <cell r="Y219">
            <v>0</v>
          </cell>
          <cell r="Z219">
            <v>0</v>
          </cell>
        </row>
        <row r="220">
          <cell r="B220">
            <v>0</v>
          </cell>
          <cell r="C220" t="str">
            <v>No separate payment shall be made for additional backfilling necessary for joints, sheeting and piling, fittings, thrust blocks, accommodation of temporary supports, bell holes and all other</v>
          </cell>
          <cell r="D220">
            <v>0</v>
          </cell>
          <cell r="E220">
            <v>0</v>
          </cell>
          <cell r="F220">
            <v>0</v>
          </cell>
          <cell r="G220">
            <v>0</v>
          </cell>
          <cell r="H220">
            <v>0</v>
          </cell>
          <cell r="I220">
            <v>0</v>
          </cell>
          <cell r="J220">
            <v>0</v>
          </cell>
          <cell r="K220">
            <v>0</v>
          </cell>
          <cell r="L220">
            <v>0</v>
          </cell>
          <cell r="M220">
            <v>0</v>
          </cell>
          <cell r="N220">
            <v>0</v>
          </cell>
          <cell r="O220">
            <v>0</v>
          </cell>
          <cell r="P220">
            <v>0</v>
          </cell>
          <cell r="Q220">
            <v>0</v>
          </cell>
          <cell r="R220">
            <v>0</v>
          </cell>
          <cell r="S220">
            <v>0</v>
          </cell>
          <cell r="T220">
            <v>0</v>
          </cell>
          <cell r="U220">
            <v>0</v>
          </cell>
          <cell r="V220">
            <v>0</v>
          </cell>
          <cell r="W220">
            <v>0</v>
          </cell>
          <cell r="X220">
            <v>0</v>
          </cell>
          <cell r="Y220">
            <v>0</v>
          </cell>
          <cell r="Z220">
            <v>0</v>
          </cell>
          <cell r="AA220">
            <v>0</v>
          </cell>
          <cell r="AB220">
            <v>0</v>
          </cell>
        </row>
        <row r="221">
          <cell r="B221">
            <v>0</v>
          </cell>
          <cell r="C221" t="str">
            <v xml:space="preserve"> working space required to carry out the works, etc., which shall be deemed to have been included in the present unit rates.</v>
          </cell>
          <cell r="D221">
            <v>0</v>
          </cell>
          <cell r="E221">
            <v>0</v>
          </cell>
          <cell r="F221">
            <v>0</v>
          </cell>
          <cell r="G221">
            <v>0</v>
          </cell>
          <cell r="H221">
            <v>0</v>
          </cell>
          <cell r="I221">
            <v>0</v>
          </cell>
          <cell r="J221">
            <v>0</v>
          </cell>
          <cell r="K221">
            <v>0</v>
          </cell>
          <cell r="L221">
            <v>0</v>
          </cell>
          <cell r="M221">
            <v>0</v>
          </cell>
          <cell r="N221">
            <v>0</v>
          </cell>
          <cell r="O221">
            <v>0</v>
          </cell>
          <cell r="P221">
            <v>0</v>
          </cell>
          <cell r="Q221">
            <v>0</v>
          </cell>
          <cell r="R221">
            <v>0</v>
          </cell>
          <cell r="S221">
            <v>0</v>
          </cell>
          <cell r="T221">
            <v>0</v>
          </cell>
          <cell r="U221">
            <v>0</v>
          </cell>
          <cell r="V221">
            <v>0</v>
          </cell>
          <cell r="W221">
            <v>0</v>
          </cell>
          <cell r="X221">
            <v>0</v>
          </cell>
          <cell r="Y221">
            <v>0</v>
          </cell>
          <cell r="Z221">
            <v>0</v>
          </cell>
          <cell r="AA221">
            <v>0</v>
          </cell>
          <cell r="AB221">
            <v>0</v>
          </cell>
        </row>
        <row r="222">
          <cell r="B222" t="str">
            <v>22.10.01</v>
          </cell>
          <cell r="C222" t="str">
            <v>Pipe bedding with selected excavated material</v>
          </cell>
          <cell r="D222" t="str">
            <v>cu.m</v>
          </cell>
          <cell r="E222">
            <v>10</v>
          </cell>
          <cell r="F222">
            <v>0</v>
          </cell>
          <cell r="G222">
            <v>0</v>
          </cell>
          <cell r="H222">
            <v>0</v>
          </cell>
          <cell r="I222">
            <v>0</v>
          </cell>
          <cell r="J222">
            <v>0</v>
          </cell>
          <cell r="K222">
            <v>0</v>
          </cell>
          <cell r="L222">
            <v>0</v>
          </cell>
          <cell r="M222">
            <v>0</v>
          </cell>
          <cell r="N222">
            <v>0</v>
          </cell>
          <cell r="O222">
            <v>0</v>
          </cell>
          <cell r="P222">
            <v>0</v>
          </cell>
          <cell r="Q222">
            <v>0</v>
          </cell>
          <cell r="R222">
            <v>0</v>
          </cell>
          <cell r="S222">
            <v>0</v>
          </cell>
          <cell r="T222">
            <v>0</v>
          </cell>
          <cell r="U222">
            <v>0</v>
          </cell>
          <cell r="V222">
            <v>0</v>
          </cell>
          <cell r="W222">
            <v>0</v>
          </cell>
          <cell r="X222">
            <v>0</v>
          </cell>
          <cell r="Y222">
            <v>0</v>
          </cell>
          <cell r="Z222">
            <v>0</v>
          </cell>
          <cell r="AA222">
            <v>0</v>
          </cell>
          <cell r="AB222">
            <v>0</v>
          </cell>
        </row>
        <row r="223">
          <cell r="B223" t="str">
            <v>22.10.02</v>
          </cell>
          <cell r="C223" t="str">
            <v>Side and initial backfill with selected excavated material</v>
          </cell>
          <cell r="D223" t="str">
            <v>cu.m</v>
          </cell>
          <cell r="E223">
            <v>12</v>
          </cell>
          <cell r="F223">
            <v>0</v>
          </cell>
          <cell r="G223">
            <v>0</v>
          </cell>
          <cell r="H223">
            <v>0</v>
          </cell>
          <cell r="I223">
            <v>0</v>
          </cell>
          <cell r="J223">
            <v>0</v>
          </cell>
          <cell r="K223">
            <v>0</v>
          </cell>
          <cell r="L223">
            <v>0</v>
          </cell>
          <cell r="M223">
            <v>0</v>
          </cell>
          <cell r="N223">
            <v>0</v>
          </cell>
          <cell r="O223">
            <v>0</v>
          </cell>
          <cell r="P223">
            <v>0</v>
          </cell>
          <cell r="Q223">
            <v>0</v>
          </cell>
          <cell r="R223">
            <v>0</v>
          </cell>
          <cell r="S223">
            <v>0</v>
          </cell>
          <cell r="T223">
            <v>0</v>
          </cell>
          <cell r="U223">
            <v>0</v>
          </cell>
          <cell r="V223">
            <v>0</v>
          </cell>
          <cell r="W223">
            <v>0</v>
          </cell>
          <cell r="X223">
            <v>0</v>
          </cell>
          <cell r="Y223">
            <v>0</v>
          </cell>
          <cell r="Z223">
            <v>0</v>
          </cell>
          <cell r="AA223">
            <v>0</v>
          </cell>
          <cell r="AB223">
            <v>0</v>
          </cell>
        </row>
        <row r="224">
          <cell r="B224" t="str">
            <v>22.10.03</v>
          </cell>
          <cell r="C224" t="str">
            <v>Main backfill with selected excavated material</v>
          </cell>
          <cell r="D224" t="str">
            <v>cu.m</v>
          </cell>
          <cell r="E224">
            <v>10</v>
          </cell>
          <cell r="F224">
            <v>0</v>
          </cell>
          <cell r="G224">
            <v>0</v>
          </cell>
          <cell r="H224">
            <v>0</v>
          </cell>
          <cell r="I224">
            <v>0</v>
          </cell>
          <cell r="J224">
            <v>0</v>
          </cell>
          <cell r="K224">
            <v>0</v>
          </cell>
          <cell r="L224">
            <v>0</v>
          </cell>
          <cell r="M224">
            <v>0</v>
          </cell>
          <cell r="N224">
            <v>0</v>
          </cell>
          <cell r="O224">
            <v>0</v>
          </cell>
          <cell r="P224">
            <v>0</v>
          </cell>
          <cell r="Q224">
            <v>0</v>
          </cell>
          <cell r="R224">
            <v>0</v>
          </cell>
          <cell r="S224">
            <v>0</v>
          </cell>
          <cell r="T224">
            <v>0</v>
          </cell>
          <cell r="U224">
            <v>0</v>
          </cell>
          <cell r="V224">
            <v>0</v>
          </cell>
          <cell r="W224">
            <v>0</v>
          </cell>
          <cell r="X224">
            <v>0</v>
          </cell>
          <cell r="Y224">
            <v>0</v>
          </cell>
          <cell r="Z224">
            <v>0</v>
          </cell>
          <cell r="AA224">
            <v>0</v>
          </cell>
          <cell r="AB224">
            <v>0</v>
          </cell>
        </row>
        <row r="225">
          <cell r="B225" t="str">
            <v>22.11</v>
          </cell>
          <cell r="C225" t="str">
            <v>Backfilling of trenches with imported material</v>
          </cell>
          <cell r="D225">
            <v>0</v>
          </cell>
          <cell r="E225">
            <v>0</v>
          </cell>
          <cell r="F225">
            <v>0</v>
          </cell>
          <cell r="G225">
            <v>0</v>
          </cell>
          <cell r="H225">
            <v>0</v>
          </cell>
          <cell r="I225">
            <v>0</v>
          </cell>
          <cell r="J225">
            <v>0</v>
          </cell>
          <cell r="K225">
            <v>0</v>
          </cell>
          <cell r="L225">
            <v>0</v>
          </cell>
          <cell r="M225">
            <v>0</v>
          </cell>
          <cell r="N225">
            <v>0</v>
          </cell>
          <cell r="O225">
            <v>0</v>
          </cell>
          <cell r="P225">
            <v>0</v>
          </cell>
          <cell r="Q225">
            <v>0</v>
          </cell>
          <cell r="R225">
            <v>0</v>
          </cell>
          <cell r="S225">
            <v>0</v>
          </cell>
          <cell r="T225">
            <v>0</v>
          </cell>
          <cell r="U225">
            <v>0</v>
          </cell>
          <cell r="V225">
            <v>0</v>
          </cell>
          <cell r="W225">
            <v>0</v>
          </cell>
          <cell r="X225">
            <v>0</v>
          </cell>
          <cell r="Y225">
            <v>0</v>
          </cell>
          <cell r="Z225">
            <v>0</v>
          </cell>
          <cell r="AA225">
            <v>0</v>
          </cell>
          <cell r="AB225">
            <v>0</v>
          </cell>
        </row>
        <row r="226">
          <cell r="B226">
            <v>0</v>
          </cell>
          <cell r="C226" t="str">
            <v>The works shall be as described under item 22.10, but executed with imported material from a source approved by the Engineer, including loading, handling, transport of material from a site within a radius of 20km from the backfilling site, unloading, etc.</v>
          </cell>
          <cell r="D226">
            <v>0</v>
          </cell>
          <cell r="E226">
            <v>0</v>
          </cell>
          <cell r="F226">
            <v>0</v>
          </cell>
          <cell r="G226">
            <v>0</v>
          </cell>
          <cell r="H226">
            <v>0</v>
          </cell>
          <cell r="I226">
            <v>0</v>
          </cell>
          <cell r="J226">
            <v>0</v>
          </cell>
          <cell r="K226">
            <v>0</v>
          </cell>
          <cell r="L226">
            <v>0</v>
          </cell>
          <cell r="M226">
            <v>0</v>
          </cell>
          <cell r="N226">
            <v>0</v>
          </cell>
          <cell r="O226">
            <v>0</v>
          </cell>
          <cell r="P226">
            <v>0</v>
          </cell>
          <cell r="Q226">
            <v>0</v>
          </cell>
          <cell r="R226">
            <v>0</v>
          </cell>
          <cell r="S226">
            <v>0</v>
          </cell>
          <cell r="T226">
            <v>0</v>
          </cell>
          <cell r="U226">
            <v>0</v>
          </cell>
          <cell r="V226">
            <v>0</v>
          </cell>
          <cell r="W226">
            <v>0</v>
          </cell>
          <cell r="X226">
            <v>0</v>
          </cell>
          <cell r="Y226">
            <v>0</v>
          </cell>
          <cell r="Z226">
            <v>0</v>
          </cell>
          <cell r="AA226">
            <v>0</v>
          </cell>
          <cell r="AB226">
            <v>0</v>
          </cell>
        </row>
        <row r="227">
          <cell r="B227">
            <v>0</v>
          </cell>
          <cell r="C227" t="str">
            <v>The unit rate shall include all materials, labour, equipment, tools and other incidental costs required to complete the works. Payment shall be made as described under item 22.10.</v>
          </cell>
          <cell r="D227">
            <v>0</v>
          </cell>
          <cell r="E227">
            <v>0</v>
          </cell>
          <cell r="F227">
            <v>0</v>
          </cell>
          <cell r="G227">
            <v>0</v>
          </cell>
          <cell r="H227">
            <v>0</v>
          </cell>
          <cell r="I227">
            <v>0</v>
          </cell>
          <cell r="J227">
            <v>0</v>
          </cell>
          <cell r="K227">
            <v>0</v>
          </cell>
          <cell r="L227">
            <v>0</v>
          </cell>
          <cell r="M227">
            <v>0</v>
          </cell>
          <cell r="N227">
            <v>0</v>
          </cell>
          <cell r="O227">
            <v>0</v>
          </cell>
          <cell r="P227">
            <v>0</v>
          </cell>
          <cell r="Q227">
            <v>0</v>
          </cell>
          <cell r="R227">
            <v>0</v>
          </cell>
          <cell r="S227">
            <v>0</v>
          </cell>
          <cell r="T227">
            <v>0</v>
          </cell>
          <cell r="U227">
            <v>0</v>
          </cell>
          <cell r="V227">
            <v>0</v>
          </cell>
          <cell r="W227">
            <v>0</v>
          </cell>
          <cell r="X227">
            <v>0</v>
          </cell>
          <cell r="Y227">
            <v>0</v>
          </cell>
          <cell r="Z227">
            <v>0</v>
          </cell>
          <cell r="AA227">
            <v>0</v>
          </cell>
          <cell r="AB227">
            <v>0</v>
          </cell>
        </row>
        <row r="228">
          <cell r="B228" t="str">
            <v>22.11.01</v>
          </cell>
          <cell r="C228" t="str">
            <v>Pipe bedding with imported material</v>
          </cell>
          <cell r="D228" t="str">
            <v>cu.m</v>
          </cell>
          <cell r="E228">
            <v>17</v>
          </cell>
          <cell r="F228">
            <v>0</v>
          </cell>
          <cell r="G228">
            <v>0</v>
          </cell>
          <cell r="H228">
            <v>0</v>
          </cell>
          <cell r="I228">
            <v>0</v>
          </cell>
          <cell r="J228">
            <v>0</v>
          </cell>
          <cell r="K228">
            <v>0</v>
          </cell>
          <cell r="L228">
            <v>0</v>
          </cell>
          <cell r="M228">
            <v>0</v>
          </cell>
          <cell r="N228">
            <v>0</v>
          </cell>
          <cell r="O228">
            <v>0</v>
          </cell>
          <cell r="P228">
            <v>0</v>
          </cell>
          <cell r="Q228">
            <v>0</v>
          </cell>
          <cell r="R228">
            <v>0</v>
          </cell>
          <cell r="S228">
            <v>0</v>
          </cell>
          <cell r="T228">
            <v>0</v>
          </cell>
          <cell r="U228">
            <v>0</v>
          </cell>
          <cell r="V228">
            <v>0</v>
          </cell>
          <cell r="W228">
            <v>0</v>
          </cell>
          <cell r="X228">
            <v>0</v>
          </cell>
          <cell r="Y228">
            <v>0</v>
          </cell>
          <cell r="Z228">
            <v>0</v>
          </cell>
          <cell r="AA228">
            <v>0</v>
          </cell>
          <cell r="AB228">
            <v>0</v>
          </cell>
        </row>
        <row r="229">
          <cell r="B229" t="str">
            <v>22.11.02</v>
          </cell>
          <cell r="C229" t="str">
            <v xml:space="preserve">Initial backfill with imported fill material </v>
          </cell>
          <cell r="D229" t="str">
            <v>cu.m</v>
          </cell>
          <cell r="E229">
            <v>14</v>
          </cell>
          <cell r="F229">
            <v>0</v>
          </cell>
          <cell r="G229">
            <v>0</v>
          </cell>
          <cell r="H229">
            <v>0</v>
          </cell>
          <cell r="I229">
            <v>0</v>
          </cell>
          <cell r="J229">
            <v>0</v>
          </cell>
          <cell r="K229">
            <v>0</v>
          </cell>
          <cell r="L229">
            <v>0</v>
          </cell>
          <cell r="M229">
            <v>0</v>
          </cell>
          <cell r="N229">
            <v>0</v>
          </cell>
          <cell r="O229">
            <v>0</v>
          </cell>
          <cell r="P229">
            <v>0</v>
          </cell>
          <cell r="Q229">
            <v>0</v>
          </cell>
          <cell r="R229">
            <v>0</v>
          </cell>
          <cell r="S229">
            <v>0</v>
          </cell>
          <cell r="T229">
            <v>0</v>
          </cell>
          <cell r="U229">
            <v>0</v>
          </cell>
          <cell r="V229">
            <v>0</v>
          </cell>
          <cell r="W229">
            <v>0</v>
          </cell>
          <cell r="X229">
            <v>0</v>
          </cell>
          <cell r="Y229">
            <v>0</v>
          </cell>
          <cell r="Z229">
            <v>0</v>
          </cell>
          <cell r="AA229">
            <v>0</v>
          </cell>
          <cell r="AB229">
            <v>0</v>
          </cell>
        </row>
        <row r="230">
          <cell r="B230" t="str">
            <v>22.11.03</v>
          </cell>
          <cell r="C230" t="str">
            <v>Main backfill with imported material</v>
          </cell>
          <cell r="D230" t="str">
            <v>cu.m</v>
          </cell>
          <cell r="E230">
            <v>12</v>
          </cell>
          <cell r="F230">
            <v>0</v>
          </cell>
          <cell r="G230">
            <v>0</v>
          </cell>
          <cell r="H230">
            <v>0</v>
          </cell>
          <cell r="I230">
            <v>0</v>
          </cell>
          <cell r="J230">
            <v>0</v>
          </cell>
          <cell r="K230">
            <v>0</v>
          </cell>
          <cell r="L230">
            <v>0</v>
          </cell>
          <cell r="M230">
            <v>0</v>
          </cell>
          <cell r="N230">
            <v>0</v>
          </cell>
          <cell r="O230">
            <v>0</v>
          </cell>
          <cell r="P230">
            <v>0</v>
          </cell>
          <cell r="Q230">
            <v>0</v>
          </cell>
          <cell r="R230">
            <v>0</v>
          </cell>
          <cell r="S230">
            <v>0</v>
          </cell>
          <cell r="T230">
            <v>0</v>
          </cell>
          <cell r="U230">
            <v>0</v>
          </cell>
          <cell r="V230">
            <v>0</v>
          </cell>
          <cell r="W230">
            <v>0</v>
          </cell>
          <cell r="X230">
            <v>0</v>
          </cell>
          <cell r="Y230">
            <v>0</v>
          </cell>
          <cell r="Z230">
            <v>0</v>
          </cell>
          <cell r="AA230">
            <v>0</v>
          </cell>
          <cell r="AB230">
            <v>0</v>
          </cell>
        </row>
        <row r="231">
          <cell r="B231" t="str">
            <v>22.13</v>
          </cell>
          <cell r="C231" t="str">
            <v xml:space="preserve">Extra over item 22.10 for backfilling of trenches with concrete </v>
          </cell>
          <cell r="D231">
            <v>0</v>
          </cell>
          <cell r="E231">
            <v>0</v>
          </cell>
          <cell r="F231">
            <v>0</v>
          </cell>
          <cell r="G231">
            <v>0</v>
          </cell>
          <cell r="H231">
            <v>0</v>
          </cell>
          <cell r="I231">
            <v>0</v>
          </cell>
          <cell r="J231">
            <v>0</v>
          </cell>
          <cell r="K231">
            <v>0</v>
          </cell>
          <cell r="L231">
            <v>0</v>
          </cell>
          <cell r="M231">
            <v>0</v>
          </cell>
          <cell r="N231">
            <v>0</v>
          </cell>
          <cell r="O231">
            <v>0</v>
          </cell>
          <cell r="P231">
            <v>0</v>
          </cell>
          <cell r="Q231">
            <v>0</v>
          </cell>
          <cell r="R231">
            <v>0</v>
          </cell>
          <cell r="S231">
            <v>0</v>
          </cell>
          <cell r="T231">
            <v>0</v>
          </cell>
          <cell r="U231">
            <v>0</v>
          </cell>
          <cell r="V231">
            <v>0</v>
          </cell>
          <cell r="W231">
            <v>0</v>
          </cell>
          <cell r="X231">
            <v>0</v>
          </cell>
          <cell r="Y231">
            <v>0</v>
          </cell>
          <cell r="Z231">
            <v>0</v>
          </cell>
          <cell r="AA231">
            <v>0</v>
          </cell>
          <cell r="AB231">
            <v>0</v>
          </cell>
        </row>
        <row r="232">
          <cell r="B232">
            <v>0</v>
          </cell>
          <cell r="C232" t="str">
            <v>The works shall include supply and placement of concrete in trenches in accordance with the Works Requirements Part B+C or as directed by the Engineer. The unit rate shall include all material, labour, equipment, tools, formworks and other incidental costs required to complete the works. Payment shall be made per cubic of concrete actually placed and approved by the Engineer.</v>
          </cell>
          <cell r="D232">
            <v>0</v>
          </cell>
          <cell r="E232">
            <v>0</v>
          </cell>
          <cell r="F232">
            <v>0</v>
          </cell>
          <cell r="G232">
            <v>0</v>
          </cell>
          <cell r="H232">
            <v>0</v>
          </cell>
          <cell r="I232">
            <v>0</v>
          </cell>
          <cell r="J232">
            <v>0</v>
          </cell>
          <cell r="K232">
            <v>0</v>
          </cell>
          <cell r="L232">
            <v>0</v>
          </cell>
          <cell r="M232">
            <v>0</v>
          </cell>
          <cell r="N232">
            <v>0</v>
          </cell>
          <cell r="O232">
            <v>0</v>
          </cell>
          <cell r="P232">
            <v>0</v>
          </cell>
          <cell r="Q232">
            <v>0</v>
          </cell>
          <cell r="R232">
            <v>0</v>
          </cell>
          <cell r="S232">
            <v>0</v>
          </cell>
          <cell r="T232">
            <v>0</v>
          </cell>
          <cell r="U232">
            <v>0</v>
          </cell>
          <cell r="V232">
            <v>0</v>
          </cell>
          <cell r="W232">
            <v>0</v>
          </cell>
          <cell r="X232">
            <v>0</v>
          </cell>
          <cell r="Y232">
            <v>0</v>
          </cell>
          <cell r="Z232">
            <v>0</v>
          </cell>
          <cell r="AA232">
            <v>0</v>
          </cell>
          <cell r="AB232">
            <v>0</v>
          </cell>
        </row>
        <row r="233">
          <cell r="B233">
            <v>0</v>
          </cell>
          <cell r="C233" t="str">
            <v>Lateral formwork shall not be paid separately.</v>
          </cell>
          <cell r="D233">
            <v>0</v>
          </cell>
          <cell r="E233">
            <v>0</v>
          </cell>
          <cell r="F233">
            <v>0</v>
          </cell>
          <cell r="G233">
            <v>0</v>
          </cell>
          <cell r="H233">
            <v>0</v>
          </cell>
          <cell r="I233">
            <v>0</v>
          </cell>
          <cell r="J233">
            <v>0</v>
          </cell>
          <cell r="K233">
            <v>0</v>
          </cell>
          <cell r="L233">
            <v>0</v>
          </cell>
          <cell r="M233">
            <v>0</v>
          </cell>
          <cell r="N233">
            <v>0</v>
          </cell>
          <cell r="O233">
            <v>0</v>
          </cell>
          <cell r="P233">
            <v>0</v>
          </cell>
          <cell r="Q233">
            <v>0</v>
          </cell>
          <cell r="R233">
            <v>0</v>
          </cell>
          <cell r="S233">
            <v>0</v>
          </cell>
          <cell r="T233">
            <v>0</v>
          </cell>
          <cell r="U233">
            <v>0</v>
          </cell>
          <cell r="V233">
            <v>0</v>
          </cell>
          <cell r="W233">
            <v>0</v>
          </cell>
          <cell r="X233">
            <v>0</v>
          </cell>
          <cell r="Y233">
            <v>0</v>
          </cell>
          <cell r="Z233">
            <v>0</v>
          </cell>
          <cell r="AA233">
            <v>0</v>
          </cell>
          <cell r="AB233">
            <v>0</v>
          </cell>
        </row>
        <row r="234">
          <cell r="B234" t="str">
            <v>22.13.02</v>
          </cell>
          <cell r="C234" t="str">
            <v>Extra over item 22.10 for backfilling of trenches with concrete C12/15</v>
          </cell>
          <cell r="D234" t="str">
            <v>cu.m</v>
          </cell>
          <cell r="E234">
            <v>180</v>
          </cell>
          <cell r="F234">
            <v>0</v>
          </cell>
          <cell r="G234">
            <v>0</v>
          </cell>
          <cell r="H234">
            <v>0</v>
          </cell>
          <cell r="I234">
            <v>0</v>
          </cell>
          <cell r="J234">
            <v>0</v>
          </cell>
          <cell r="K234">
            <v>0</v>
          </cell>
          <cell r="L234">
            <v>0</v>
          </cell>
          <cell r="M234">
            <v>0</v>
          </cell>
          <cell r="N234">
            <v>0</v>
          </cell>
          <cell r="O234">
            <v>0</v>
          </cell>
          <cell r="P234">
            <v>0</v>
          </cell>
          <cell r="Q234">
            <v>0</v>
          </cell>
          <cell r="R234">
            <v>0</v>
          </cell>
          <cell r="S234">
            <v>0</v>
          </cell>
          <cell r="T234">
            <v>0</v>
          </cell>
          <cell r="U234">
            <v>0</v>
          </cell>
          <cell r="V234">
            <v>0</v>
          </cell>
          <cell r="W234">
            <v>0</v>
          </cell>
          <cell r="X234">
            <v>0</v>
          </cell>
          <cell r="Y234">
            <v>0</v>
          </cell>
          <cell r="Z234">
            <v>0</v>
          </cell>
          <cell r="AA234">
            <v>0</v>
          </cell>
          <cell r="AB234">
            <v>0</v>
          </cell>
        </row>
        <row r="235">
          <cell r="B235" t="str">
            <v>22.14</v>
          </cell>
          <cell r="C235" t="str">
            <v>Bulk backfilling with excavated material</v>
          </cell>
          <cell r="D235">
            <v>0</v>
          </cell>
          <cell r="E235">
            <v>0</v>
          </cell>
          <cell r="F235">
            <v>0</v>
          </cell>
          <cell r="G235">
            <v>0</v>
          </cell>
          <cell r="H235">
            <v>0</v>
          </cell>
          <cell r="I235">
            <v>0</v>
          </cell>
          <cell r="J235">
            <v>0</v>
          </cell>
          <cell r="K235">
            <v>0</v>
          </cell>
          <cell r="L235">
            <v>0</v>
          </cell>
          <cell r="M235">
            <v>0</v>
          </cell>
          <cell r="N235">
            <v>0</v>
          </cell>
          <cell r="O235">
            <v>0</v>
          </cell>
          <cell r="P235">
            <v>0</v>
          </cell>
          <cell r="Q235">
            <v>0</v>
          </cell>
          <cell r="R235">
            <v>0</v>
          </cell>
          <cell r="S235">
            <v>0</v>
          </cell>
          <cell r="T235">
            <v>0</v>
          </cell>
          <cell r="U235">
            <v>0</v>
          </cell>
          <cell r="V235">
            <v>0</v>
          </cell>
          <cell r="W235">
            <v>0</v>
          </cell>
          <cell r="X235">
            <v>0</v>
          </cell>
          <cell r="Y235">
            <v>0</v>
          </cell>
          <cell r="Z235">
            <v>0</v>
          </cell>
          <cell r="AA235">
            <v>0</v>
          </cell>
          <cell r="AB235">
            <v>0</v>
          </cell>
        </row>
        <row r="236">
          <cell r="B236">
            <v>0</v>
          </cell>
          <cell r="C236" t="str">
            <v>The works shall include:</v>
          </cell>
          <cell r="D236">
            <v>0</v>
          </cell>
          <cell r="E236">
            <v>0</v>
          </cell>
          <cell r="F236">
            <v>0</v>
          </cell>
          <cell r="G236">
            <v>0</v>
          </cell>
          <cell r="H236">
            <v>0</v>
          </cell>
          <cell r="I236">
            <v>0</v>
          </cell>
          <cell r="J236">
            <v>0</v>
          </cell>
          <cell r="K236">
            <v>0</v>
          </cell>
          <cell r="L236">
            <v>0</v>
          </cell>
          <cell r="M236">
            <v>0</v>
          </cell>
          <cell r="N236">
            <v>0</v>
          </cell>
          <cell r="O236">
            <v>0</v>
          </cell>
          <cell r="P236">
            <v>0</v>
          </cell>
          <cell r="Q236">
            <v>0</v>
          </cell>
          <cell r="R236">
            <v>0</v>
          </cell>
          <cell r="S236">
            <v>0</v>
          </cell>
          <cell r="T236">
            <v>0</v>
          </cell>
          <cell r="U236">
            <v>0</v>
          </cell>
          <cell r="V236">
            <v>0</v>
          </cell>
          <cell r="W236">
            <v>0</v>
          </cell>
          <cell r="X236">
            <v>0</v>
          </cell>
          <cell r="Y236">
            <v>0</v>
          </cell>
          <cell r="Z236">
            <v>0</v>
          </cell>
          <cell r="AA236">
            <v>0</v>
          </cell>
          <cell r="AB236">
            <v>0</v>
          </cell>
        </row>
        <row r="237">
          <cell r="B237">
            <v>0</v>
          </cell>
          <cell r="C237" t="str">
            <v>- loading at a dedicated deposit site, when applicable</v>
          </cell>
          <cell r="D237">
            <v>0</v>
          </cell>
          <cell r="E237">
            <v>0</v>
          </cell>
          <cell r="F237">
            <v>0</v>
          </cell>
          <cell r="G237">
            <v>0</v>
          </cell>
          <cell r="H237">
            <v>0</v>
          </cell>
          <cell r="I237">
            <v>0</v>
          </cell>
          <cell r="J237">
            <v>0</v>
          </cell>
          <cell r="K237">
            <v>0</v>
          </cell>
          <cell r="L237">
            <v>0</v>
          </cell>
          <cell r="M237">
            <v>0</v>
          </cell>
          <cell r="N237">
            <v>0</v>
          </cell>
          <cell r="O237">
            <v>0</v>
          </cell>
          <cell r="P237">
            <v>0</v>
          </cell>
          <cell r="Q237">
            <v>0</v>
          </cell>
          <cell r="R237">
            <v>0</v>
          </cell>
          <cell r="S237">
            <v>0</v>
          </cell>
          <cell r="T237">
            <v>0</v>
          </cell>
          <cell r="U237">
            <v>0</v>
          </cell>
          <cell r="V237">
            <v>0</v>
          </cell>
          <cell r="W237">
            <v>0</v>
          </cell>
          <cell r="X237">
            <v>0</v>
          </cell>
          <cell r="Y237">
            <v>0</v>
          </cell>
          <cell r="Z237">
            <v>0</v>
          </cell>
          <cell r="AA237">
            <v>0</v>
          </cell>
          <cell r="AB237">
            <v>0</v>
          </cell>
        </row>
        <row r="238">
          <cell r="B238">
            <v>0</v>
          </cell>
          <cell r="C238" t="str">
            <v xml:space="preserve">- placing and compaction of bulk backfill for depressions, excavated pits for structures, etc. with excavated material in accordance with the Works Requirements Part B+C, Drawings and as directed by the Engineer, including loading, handling, transport from storage site, unloading, placing in layers, compaction as indicated or directed but not less than 98% Proctor Standard, levelling, trimming, etc. </v>
          </cell>
          <cell r="D238">
            <v>0</v>
          </cell>
          <cell r="E238">
            <v>0</v>
          </cell>
          <cell r="F238">
            <v>0</v>
          </cell>
          <cell r="G238">
            <v>0</v>
          </cell>
          <cell r="H238">
            <v>0</v>
          </cell>
          <cell r="I238">
            <v>0</v>
          </cell>
          <cell r="J238">
            <v>0</v>
          </cell>
          <cell r="K238">
            <v>0</v>
          </cell>
          <cell r="L238">
            <v>0</v>
          </cell>
          <cell r="M238">
            <v>0</v>
          </cell>
          <cell r="N238">
            <v>0</v>
          </cell>
          <cell r="O238">
            <v>0</v>
          </cell>
          <cell r="P238">
            <v>0</v>
          </cell>
          <cell r="Q238">
            <v>0</v>
          </cell>
          <cell r="R238">
            <v>0</v>
          </cell>
          <cell r="S238">
            <v>0</v>
          </cell>
          <cell r="T238">
            <v>0</v>
          </cell>
          <cell r="U238">
            <v>0</v>
          </cell>
          <cell r="V238">
            <v>0</v>
          </cell>
          <cell r="W238">
            <v>0</v>
          </cell>
          <cell r="X238">
            <v>0</v>
          </cell>
          <cell r="Y238">
            <v>0</v>
          </cell>
          <cell r="Z238">
            <v>0</v>
          </cell>
          <cell r="AA238">
            <v>0</v>
          </cell>
          <cell r="AB238">
            <v>0</v>
          </cell>
        </row>
        <row r="239">
          <cell r="B239">
            <v>0</v>
          </cell>
          <cell r="C239" t="str">
            <v>The unit rate shall include all materials, labour, equipment, tools, and all other incidental costs required to complete the works.</v>
          </cell>
          <cell r="D239">
            <v>0</v>
          </cell>
          <cell r="E239">
            <v>0</v>
          </cell>
          <cell r="F239">
            <v>0</v>
          </cell>
          <cell r="G239">
            <v>0</v>
          </cell>
          <cell r="H239">
            <v>0</v>
          </cell>
          <cell r="I239">
            <v>0</v>
          </cell>
          <cell r="J239">
            <v>0</v>
          </cell>
          <cell r="K239">
            <v>0</v>
          </cell>
          <cell r="L239">
            <v>0</v>
          </cell>
          <cell r="M239">
            <v>0</v>
          </cell>
          <cell r="N239">
            <v>0</v>
          </cell>
          <cell r="O239">
            <v>0</v>
          </cell>
          <cell r="P239">
            <v>0</v>
          </cell>
          <cell r="Q239">
            <v>0</v>
          </cell>
          <cell r="R239">
            <v>0</v>
          </cell>
          <cell r="S239">
            <v>0</v>
          </cell>
          <cell r="T239">
            <v>0</v>
          </cell>
          <cell r="U239">
            <v>0</v>
          </cell>
          <cell r="V239">
            <v>0</v>
          </cell>
          <cell r="W239">
            <v>0</v>
          </cell>
          <cell r="X239">
            <v>0</v>
          </cell>
          <cell r="Y239">
            <v>0</v>
          </cell>
          <cell r="Z239">
            <v>0</v>
          </cell>
          <cell r="AA239">
            <v>0</v>
          </cell>
          <cell r="AB239">
            <v>0</v>
          </cell>
        </row>
        <row r="240">
          <cell r="B240">
            <v>0</v>
          </cell>
          <cell r="C240" t="str">
            <v xml:space="preserve">Payment shall be made per cubic meter based on the dimensions shown on the Drawings or as executed, verified and approved by the Engineer. </v>
          </cell>
          <cell r="D240">
            <v>0</v>
          </cell>
          <cell r="E240">
            <v>0</v>
          </cell>
          <cell r="F240">
            <v>0</v>
          </cell>
          <cell r="G240">
            <v>0</v>
          </cell>
          <cell r="H240">
            <v>0</v>
          </cell>
          <cell r="I240">
            <v>0</v>
          </cell>
          <cell r="J240">
            <v>0</v>
          </cell>
          <cell r="K240">
            <v>0</v>
          </cell>
          <cell r="L240">
            <v>0</v>
          </cell>
          <cell r="M240">
            <v>0</v>
          </cell>
          <cell r="N240">
            <v>0</v>
          </cell>
          <cell r="O240">
            <v>0</v>
          </cell>
          <cell r="P240">
            <v>0</v>
          </cell>
          <cell r="Q240">
            <v>0</v>
          </cell>
          <cell r="R240">
            <v>0</v>
          </cell>
          <cell r="S240">
            <v>0</v>
          </cell>
          <cell r="T240">
            <v>0</v>
          </cell>
          <cell r="U240">
            <v>0</v>
          </cell>
          <cell r="V240">
            <v>0</v>
          </cell>
          <cell r="W240">
            <v>0</v>
          </cell>
          <cell r="X240">
            <v>0</v>
          </cell>
          <cell r="Y240">
            <v>0</v>
          </cell>
          <cell r="Z240">
            <v>0</v>
          </cell>
          <cell r="AA240">
            <v>0</v>
          </cell>
          <cell r="AB240">
            <v>0</v>
          </cell>
        </row>
        <row r="241">
          <cell r="B241" t="str">
            <v>22.14.01</v>
          </cell>
          <cell r="C241" t="str">
            <v>Bulk backfilling with excavated material</v>
          </cell>
          <cell r="D241" t="str">
            <v>cu.m</v>
          </cell>
          <cell r="E241">
            <v>10</v>
          </cell>
          <cell r="F241">
            <v>0</v>
          </cell>
          <cell r="G241">
            <v>0</v>
          </cell>
          <cell r="H241">
            <v>0</v>
          </cell>
          <cell r="I241">
            <v>0</v>
          </cell>
          <cell r="J241">
            <v>0</v>
          </cell>
          <cell r="K241">
            <v>0</v>
          </cell>
          <cell r="L241">
            <v>0</v>
          </cell>
          <cell r="M241">
            <v>0</v>
          </cell>
          <cell r="N241">
            <v>0</v>
          </cell>
          <cell r="O241">
            <v>0</v>
          </cell>
          <cell r="P241">
            <v>0</v>
          </cell>
          <cell r="Q241">
            <v>0</v>
          </cell>
          <cell r="R241">
            <v>0</v>
          </cell>
          <cell r="S241">
            <v>0</v>
          </cell>
          <cell r="T241">
            <v>0</v>
          </cell>
          <cell r="U241">
            <v>0</v>
          </cell>
          <cell r="V241">
            <v>0</v>
          </cell>
          <cell r="W241">
            <v>0</v>
          </cell>
          <cell r="X241">
            <v>0</v>
          </cell>
          <cell r="Y241">
            <v>0</v>
          </cell>
          <cell r="Z241">
            <v>0</v>
          </cell>
        </row>
        <row r="242">
          <cell r="B242" t="str">
            <v>22.15</v>
          </cell>
          <cell r="C242" t="str">
            <v>Bulk backfilling with imported material</v>
          </cell>
          <cell r="D242">
            <v>0</v>
          </cell>
          <cell r="E242">
            <v>0</v>
          </cell>
          <cell r="F242">
            <v>0</v>
          </cell>
          <cell r="G242">
            <v>0</v>
          </cell>
          <cell r="H242">
            <v>0</v>
          </cell>
          <cell r="I242">
            <v>0</v>
          </cell>
          <cell r="J242">
            <v>0</v>
          </cell>
          <cell r="K242">
            <v>0</v>
          </cell>
          <cell r="L242">
            <v>0</v>
          </cell>
          <cell r="M242">
            <v>0</v>
          </cell>
          <cell r="N242">
            <v>0</v>
          </cell>
          <cell r="O242">
            <v>0</v>
          </cell>
          <cell r="P242">
            <v>0</v>
          </cell>
          <cell r="Q242">
            <v>0</v>
          </cell>
          <cell r="R242">
            <v>0</v>
          </cell>
          <cell r="S242">
            <v>0</v>
          </cell>
          <cell r="T242">
            <v>0</v>
          </cell>
          <cell r="U242">
            <v>0</v>
          </cell>
          <cell r="V242">
            <v>0</v>
          </cell>
          <cell r="W242">
            <v>0</v>
          </cell>
          <cell r="X242">
            <v>0</v>
          </cell>
          <cell r="Y242">
            <v>0</v>
          </cell>
          <cell r="Z242">
            <v>0</v>
          </cell>
        </row>
        <row r="243">
          <cell r="B243">
            <v>0</v>
          </cell>
          <cell r="C243" t="str">
            <v>The works shall be as described under item 22.14, but executed with well graded imported material from an external source approved by the Engineer, including loading, handling, transport of material from a site within a radius of 20km from the backfilling site, unloading, placing in layers, compaction as indicated or directed but not less than 98% Proctor standard.</v>
          </cell>
          <cell r="D243">
            <v>0</v>
          </cell>
          <cell r="E243">
            <v>0</v>
          </cell>
          <cell r="F243">
            <v>0</v>
          </cell>
          <cell r="G243">
            <v>0</v>
          </cell>
          <cell r="H243">
            <v>0</v>
          </cell>
          <cell r="I243">
            <v>0</v>
          </cell>
          <cell r="J243">
            <v>0</v>
          </cell>
          <cell r="K243">
            <v>0</v>
          </cell>
          <cell r="L243">
            <v>0</v>
          </cell>
          <cell r="M243">
            <v>0</v>
          </cell>
          <cell r="N243">
            <v>0</v>
          </cell>
          <cell r="O243">
            <v>0</v>
          </cell>
          <cell r="P243">
            <v>0</v>
          </cell>
          <cell r="Q243">
            <v>0</v>
          </cell>
          <cell r="R243">
            <v>0</v>
          </cell>
          <cell r="S243">
            <v>0</v>
          </cell>
          <cell r="T243">
            <v>0</v>
          </cell>
          <cell r="U243">
            <v>0</v>
          </cell>
          <cell r="V243">
            <v>0</v>
          </cell>
          <cell r="W243">
            <v>0</v>
          </cell>
          <cell r="X243">
            <v>0</v>
          </cell>
          <cell r="Y243">
            <v>0</v>
          </cell>
          <cell r="Z243">
            <v>0</v>
          </cell>
        </row>
        <row r="244">
          <cell r="B244">
            <v>0</v>
          </cell>
          <cell r="C244" t="str">
            <v>The unit rate shall include all materials, labour, equipment, tools, and all other incidental costs required to complete the works.</v>
          </cell>
          <cell r="D244">
            <v>0</v>
          </cell>
          <cell r="E244">
            <v>0</v>
          </cell>
          <cell r="F244">
            <v>0</v>
          </cell>
          <cell r="G244">
            <v>0</v>
          </cell>
          <cell r="H244">
            <v>0</v>
          </cell>
          <cell r="I244">
            <v>0</v>
          </cell>
          <cell r="J244">
            <v>0</v>
          </cell>
          <cell r="K244">
            <v>0</v>
          </cell>
          <cell r="L244">
            <v>0</v>
          </cell>
          <cell r="M244">
            <v>0</v>
          </cell>
          <cell r="N244">
            <v>0</v>
          </cell>
          <cell r="O244">
            <v>0</v>
          </cell>
          <cell r="P244">
            <v>0</v>
          </cell>
          <cell r="Q244">
            <v>0</v>
          </cell>
          <cell r="R244">
            <v>0</v>
          </cell>
          <cell r="S244">
            <v>0</v>
          </cell>
          <cell r="T244">
            <v>0</v>
          </cell>
          <cell r="U244">
            <v>0</v>
          </cell>
          <cell r="V244">
            <v>0</v>
          </cell>
          <cell r="W244">
            <v>0</v>
          </cell>
          <cell r="X244">
            <v>0</v>
          </cell>
          <cell r="Y244">
            <v>0</v>
          </cell>
          <cell r="Z244">
            <v>0</v>
          </cell>
        </row>
        <row r="245">
          <cell r="B245">
            <v>0</v>
          </cell>
          <cell r="C245" t="str">
            <v xml:space="preserve">Payment shall be made per cubic meter based on the dimensions shown on the Drawings or as executed and approved by the Engineer. </v>
          </cell>
          <cell r="D245">
            <v>0</v>
          </cell>
          <cell r="E245">
            <v>0</v>
          </cell>
          <cell r="F245">
            <v>0</v>
          </cell>
          <cell r="G245">
            <v>0</v>
          </cell>
          <cell r="H245">
            <v>0</v>
          </cell>
          <cell r="I245">
            <v>0</v>
          </cell>
          <cell r="J245">
            <v>0</v>
          </cell>
          <cell r="K245">
            <v>0</v>
          </cell>
          <cell r="L245">
            <v>0</v>
          </cell>
          <cell r="M245">
            <v>0</v>
          </cell>
          <cell r="N245">
            <v>0</v>
          </cell>
          <cell r="O245">
            <v>0</v>
          </cell>
          <cell r="P245">
            <v>0</v>
          </cell>
          <cell r="Q245">
            <v>0</v>
          </cell>
          <cell r="R245">
            <v>0</v>
          </cell>
          <cell r="S245">
            <v>0</v>
          </cell>
          <cell r="T245">
            <v>0</v>
          </cell>
          <cell r="U245">
            <v>0</v>
          </cell>
          <cell r="V245">
            <v>0</v>
          </cell>
          <cell r="W245">
            <v>0</v>
          </cell>
          <cell r="X245">
            <v>0</v>
          </cell>
          <cell r="Y245">
            <v>0</v>
          </cell>
          <cell r="Z245">
            <v>0</v>
          </cell>
        </row>
        <row r="246">
          <cell r="B246" t="str">
            <v>22.15.01</v>
          </cell>
          <cell r="C246" t="str">
            <v>Bulk backfilling with imported material</v>
          </cell>
          <cell r="D246" t="str">
            <v>cu.m</v>
          </cell>
          <cell r="E246">
            <v>12</v>
          </cell>
          <cell r="F246">
            <v>0</v>
          </cell>
          <cell r="G246">
            <v>0</v>
          </cell>
          <cell r="H246">
            <v>0</v>
          </cell>
          <cell r="I246">
            <v>0</v>
          </cell>
          <cell r="J246">
            <v>0</v>
          </cell>
          <cell r="K246">
            <v>0</v>
          </cell>
          <cell r="L246">
            <v>0</v>
          </cell>
          <cell r="M246">
            <v>0</v>
          </cell>
          <cell r="N246">
            <v>0</v>
          </cell>
          <cell r="O246">
            <v>0</v>
          </cell>
          <cell r="P246">
            <v>0</v>
          </cell>
          <cell r="Q246">
            <v>0</v>
          </cell>
          <cell r="R246">
            <v>0</v>
          </cell>
          <cell r="S246">
            <v>0</v>
          </cell>
          <cell r="T246">
            <v>0</v>
          </cell>
          <cell r="U246">
            <v>0</v>
          </cell>
          <cell r="V246">
            <v>0</v>
          </cell>
          <cell r="W246">
            <v>0</v>
          </cell>
          <cell r="X246">
            <v>0</v>
          </cell>
          <cell r="Y246">
            <v>0</v>
          </cell>
          <cell r="Z246">
            <v>0</v>
          </cell>
        </row>
        <row r="247">
          <cell r="B247" t="str">
            <v>22.16</v>
          </cell>
          <cell r="C247" t="str">
            <v>Supply and placing of gravel cushion below reinforced concrete foundations</v>
          </cell>
          <cell r="D247">
            <v>0</v>
          </cell>
          <cell r="E247">
            <v>0</v>
          </cell>
          <cell r="F247">
            <v>0</v>
          </cell>
          <cell r="G247">
            <v>0</v>
          </cell>
          <cell r="H247">
            <v>0</v>
          </cell>
          <cell r="I247">
            <v>0</v>
          </cell>
          <cell r="J247">
            <v>0</v>
          </cell>
          <cell r="K247">
            <v>0</v>
          </cell>
          <cell r="L247">
            <v>0</v>
          </cell>
          <cell r="M247">
            <v>0</v>
          </cell>
          <cell r="N247">
            <v>0</v>
          </cell>
          <cell r="O247">
            <v>0</v>
          </cell>
          <cell r="P247">
            <v>0</v>
          </cell>
          <cell r="Q247">
            <v>0</v>
          </cell>
          <cell r="R247">
            <v>0</v>
          </cell>
          <cell r="S247">
            <v>0</v>
          </cell>
          <cell r="T247">
            <v>0</v>
          </cell>
          <cell r="U247">
            <v>0</v>
          </cell>
          <cell r="V247">
            <v>0</v>
          </cell>
          <cell r="W247">
            <v>0</v>
          </cell>
          <cell r="X247">
            <v>0</v>
          </cell>
          <cell r="Y247">
            <v>0</v>
          </cell>
          <cell r="Z247">
            <v>0</v>
          </cell>
        </row>
        <row r="248">
          <cell r="B248">
            <v>0</v>
          </cell>
          <cell r="C248" t="str">
            <v>The works shall include the supply and placing of gravel cushions of selected gravel below reinforced concrete foundations of buildings where bottom level of foundation is less than 1.2m below FGL (Final Ground Level) or as shown on tender drawing or as directed by the Engineer, including loading, handling, transport to the execution site, unloading, storage, compaction as shown or directed, but not less than 98% Proctor Standard, etc. of all material.</v>
          </cell>
          <cell r="D248">
            <v>0</v>
          </cell>
          <cell r="E248">
            <v>0</v>
          </cell>
          <cell r="F248">
            <v>0</v>
          </cell>
          <cell r="G248">
            <v>0</v>
          </cell>
          <cell r="H248">
            <v>0</v>
          </cell>
          <cell r="I248">
            <v>0</v>
          </cell>
          <cell r="J248">
            <v>0</v>
          </cell>
          <cell r="K248">
            <v>0</v>
          </cell>
          <cell r="L248">
            <v>0</v>
          </cell>
          <cell r="M248">
            <v>0</v>
          </cell>
          <cell r="N248">
            <v>0</v>
          </cell>
          <cell r="O248">
            <v>0</v>
          </cell>
          <cell r="P248">
            <v>0</v>
          </cell>
          <cell r="Q248">
            <v>0</v>
          </cell>
          <cell r="R248">
            <v>0</v>
          </cell>
          <cell r="S248">
            <v>0</v>
          </cell>
          <cell r="T248">
            <v>0</v>
          </cell>
          <cell r="U248">
            <v>0</v>
          </cell>
          <cell r="V248">
            <v>0</v>
          </cell>
          <cell r="W248">
            <v>0</v>
          </cell>
          <cell r="X248">
            <v>0</v>
          </cell>
          <cell r="Y248">
            <v>0</v>
          </cell>
          <cell r="Z248">
            <v>0</v>
          </cell>
          <cell r="AA248">
            <v>0</v>
          </cell>
          <cell r="AB248">
            <v>0</v>
          </cell>
        </row>
        <row r="249">
          <cell r="B249">
            <v>0</v>
          </cell>
          <cell r="C249" t="str">
            <v>The works shall include all earthworks required.</v>
          </cell>
          <cell r="D249">
            <v>0</v>
          </cell>
          <cell r="E249">
            <v>0</v>
          </cell>
          <cell r="F249">
            <v>0</v>
          </cell>
          <cell r="G249">
            <v>0</v>
          </cell>
          <cell r="H249">
            <v>0</v>
          </cell>
          <cell r="I249">
            <v>0</v>
          </cell>
          <cell r="J249">
            <v>0</v>
          </cell>
          <cell r="K249">
            <v>0</v>
          </cell>
          <cell r="L249">
            <v>0</v>
          </cell>
          <cell r="M249">
            <v>0</v>
          </cell>
          <cell r="N249">
            <v>0</v>
          </cell>
          <cell r="O249">
            <v>0</v>
          </cell>
          <cell r="P249">
            <v>0</v>
          </cell>
          <cell r="Q249">
            <v>0</v>
          </cell>
          <cell r="R249">
            <v>0</v>
          </cell>
          <cell r="S249">
            <v>0</v>
          </cell>
          <cell r="T249">
            <v>0</v>
          </cell>
          <cell r="U249">
            <v>0</v>
          </cell>
          <cell r="V249">
            <v>0</v>
          </cell>
          <cell r="W249">
            <v>0</v>
          </cell>
          <cell r="X249">
            <v>0</v>
          </cell>
          <cell r="Y249">
            <v>0</v>
          </cell>
          <cell r="Z249">
            <v>0</v>
          </cell>
          <cell r="AA249">
            <v>0</v>
          </cell>
          <cell r="AB249">
            <v>0</v>
          </cell>
        </row>
        <row r="250">
          <cell r="B250">
            <v>0</v>
          </cell>
          <cell r="C250" t="str">
            <v>The unit rate shall also include all materials, labour, equipment, tools, and all other incidental costs required to complete the works.</v>
          </cell>
          <cell r="D250">
            <v>0</v>
          </cell>
          <cell r="E250">
            <v>0</v>
          </cell>
          <cell r="F250">
            <v>0</v>
          </cell>
          <cell r="G250">
            <v>0</v>
          </cell>
          <cell r="H250">
            <v>0</v>
          </cell>
          <cell r="I250">
            <v>0</v>
          </cell>
          <cell r="J250">
            <v>0</v>
          </cell>
          <cell r="K250">
            <v>0</v>
          </cell>
          <cell r="L250">
            <v>0</v>
          </cell>
          <cell r="M250">
            <v>0</v>
          </cell>
          <cell r="N250">
            <v>0</v>
          </cell>
          <cell r="O250">
            <v>0</v>
          </cell>
          <cell r="P250">
            <v>0</v>
          </cell>
          <cell r="Q250">
            <v>0</v>
          </cell>
          <cell r="R250">
            <v>0</v>
          </cell>
          <cell r="S250">
            <v>0</v>
          </cell>
          <cell r="T250">
            <v>0</v>
          </cell>
          <cell r="U250">
            <v>0</v>
          </cell>
          <cell r="V250">
            <v>0</v>
          </cell>
          <cell r="W250">
            <v>0</v>
          </cell>
          <cell r="X250">
            <v>0</v>
          </cell>
          <cell r="Y250">
            <v>0</v>
          </cell>
          <cell r="Z250">
            <v>0</v>
          </cell>
          <cell r="AA250">
            <v>0</v>
          </cell>
          <cell r="AB250">
            <v>0</v>
          </cell>
        </row>
        <row r="251">
          <cell r="B251">
            <v>0</v>
          </cell>
          <cell r="C251" t="str">
            <v xml:space="preserve">Payment shall be made per cubic meter based on the measurement of volume of gravel cushion placed and approved by the Engineer. </v>
          </cell>
          <cell r="D251">
            <v>0</v>
          </cell>
          <cell r="E251">
            <v>0</v>
          </cell>
          <cell r="F251">
            <v>0</v>
          </cell>
          <cell r="G251">
            <v>0</v>
          </cell>
          <cell r="H251">
            <v>0</v>
          </cell>
          <cell r="I251">
            <v>0</v>
          </cell>
          <cell r="J251">
            <v>0</v>
          </cell>
          <cell r="K251">
            <v>0</v>
          </cell>
          <cell r="L251">
            <v>0</v>
          </cell>
          <cell r="M251">
            <v>0</v>
          </cell>
          <cell r="N251">
            <v>0</v>
          </cell>
          <cell r="O251">
            <v>0</v>
          </cell>
          <cell r="P251">
            <v>0</v>
          </cell>
          <cell r="Q251">
            <v>0</v>
          </cell>
          <cell r="R251">
            <v>0</v>
          </cell>
          <cell r="S251">
            <v>0</v>
          </cell>
          <cell r="T251">
            <v>0</v>
          </cell>
          <cell r="U251">
            <v>0</v>
          </cell>
          <cell r="V251">
            <v>0</v>
          </cell>
          <cell r="W251">
            <v>0</v>
          </cell>
          <cell r="X251">
            <v>0</v>
          </cell>
          <cell r="Y251">
            <v>0</v>
          </cell>
          <cell r="Z251">
            <v>0</v>
          </cell>
          <cell r="AA251">
            <v>0</v>
          </cell>
          <cell r="AB251">
            <v>0</v>
          </cell>
        </row>
        <row r="252">
          <cell r="B252" t="str">
            <v>22.16.01</v>
          </cell>
          <cell r="C252" t="str">
            <v>Supply and placing of gravel cushion below reinforced concrete foundations of buildings</v>
          </cell>
          <cell r="D252" t="str">
            <v>cu.m</v>
          </cell>
          <cell r="E252">
            <v>25</v>
          </cell>
          <cell r="F252">
            <v>0</v>
          </cell>
          <cell r="G252">
            <v>0</v>
          </cell>
          <cell r="H252">
            <v>0</v>
          </cell>
          <cell r="I252">
            <v>0</v>
          </cell>
          <cell r="J252">
            <v>0</v>
          </cell>
          <cell r="K252">
            <v>0</v>
          </cell>
          <cell r="L252">
            <v>0</v>
          </cell>
          <cell r="M252">
            <v>0</v>
          </cell>
          <cell r="N252">
            <v>0</v>
          </cell>
          <cell r="O252">
            <v>0</v>
          </cell>
          <cell r="P252">
            <v>0</v>
          </cell>
          <cell r="Q252">
            <v>0</v>
          </cell>
          <cell r="R252">
            <v>0</v>
          </cell>
          <cell r="S252">
            <v>0</v>
          </cell>
          <cell r="T252">
            <v>0</v>
          </cell>
          <cell r="U252">
            <v>0</v>
          </cell>
          <cell r="V252">
            <v>0</v>
          </cell>
          <cell r="W252">
            <v>0</v>
          </cell>
          <cell r="X252">
            <v>0</v>
          </cell>
          <cell r="Y252">
            <v>0</v>
          </cell>
          <cell r="Z252">
            <v>0</v>
          </cell>
          <cell r="AA252">
            <v>0</v>
          </cell>
          <cell r="AB252">
            <v>0</v>
          </cell>
        </row>
        <row r="253">
          <cell r="B253">
            <v>24</v>
          </cell>
          <cell r="C253" t="str">
            <v xml:space="preserve">PAVEMENT WORKS </v>
          </cell>
          <cell r="D253">
            <v>0</v>
          </cell>
          <cell r="E253">
            <v>0</v>
          </cell>
          <cell r="F253">
            <v>0</v>
          </cell>
          <cell r="G253">
            <v>0</v>
          </cell>
          <cell r="H253">
            <v>0</v>
          </cell>
          <cell r="I253">
            <v>0</v>
          </cell>
          <cell r="J253">
            <v>0</v>
          </cell>
          <cell r="K253">
            <v>0</v>
          </cell>
          <cell r="L253">
            <v>0</v>
          </cell>
          <cell r="M253">
            <v>0</v>
          </cell>
          <cell r="N253">
            <v>0</v>
          </cell>
          <cell r="O253">
            <v>0</v>
          </cell>
          <cell r="P253">
            <v>0</v>
          </cell>
          <cell r="Q253">
            <v>0</v>
          </cell>
          <cell r="R253">
            <v>0</v>
          </cell>
          <cell r="S253">
            <v>0</v>
          </cell>
          <cell r="T253">
            <v>0</v>
          </cell>
          <cell r="U253">
            <v>0</v>
          </cell>
          <cell r="V253">
            <v>0</v>
          </cell>
          <cell r="W253">
            <v>0</v>
          </cell>
          <cell r="X253">
            <v>0</v>
          </cell>
          <cell r="Y253">
            <v>0</v>
          </cell>
          <cell r="Z253">
            <v>0</v>
          </cell>
          <cell r="AA253">
            <v>0</v>
          </cell>
          <cell r="AB253">
            <v>0</v>
          </cell>
        </row>
        <row r="254">
          <cell r="B254" t="str">
            <v>24.01</v>
          </cell>
          <cell r="C254" t="str">
            <v>Construction / reconstruction of asphalt concrete pavement</v>
          </cell>
          <cell r="D254">
            <v>0</v>
          </cell>
          <cell r="E254">
            <v>0</v>
          </cell>
          <cell r="F254">
            <v>0</v>
          </cell>
          <cell r="G254">
            <v>0</v>
          </cell>
          <cell r="H254">
            <v>0</v>
          </cell>
          <cell r="I254">
            <v>0</v>
          </cell>
          <cell r="J254">
            <v>0</v>
          </cell>
          <cell r="K254">
            <v>0</v>
          </cell>
          <cell r="L254">
            <v>0</v>
          </cell>
          <cell r="M254">
            <v>0</v>
          </cell>
          <cell r="N254">
            <v>0</v>
          </cell>
          <cell r="O254">
            <v>0</v>
          </cell>
          <cell r="P254">
            <v>0</v>
          </cell>
          <cell r="Q254">
            <v>0</v>
          </cell>
          <cell r="R254">
            <v>0</v>
          </cell>
          <cell r="S254">
            <v>0</v>
          </cell>
          <cell r="T254">
            <v>0</v>
          </cell>
          <cell r="U254">
            <v>0</v>
          </cell>
          <cell r="V254">
            <v>0</v>
          </cell>
          <cell r="W254">
            <v>0</v>
          </cell>
          <cell r="X254">
            <v>0</v>
          </cell>
          <cell r="Y254">
            <v>0</v>
          </cell>
          <cell r="Z254">
            <v>0</v>
          </cell>
        </row>
        <row r="255">
          <cell r="B255">
            <v>0</v>
          </cell>
          <cell r="C255" t="str">
            <v>The works shall include the construction / reconstruction of  asphalt concrete pavement in a quality corresponding to the relevant sections of DIN 18315 to DIN 18318 and in accordance with Technical Specification, Drawings and as directed by the Engineer, including:</v>
          </cell>
          <cell r="D255">
            <v>0</v>
          </cell>
          <cell r="E255">
            <v>0</v>
          </cell>
          <cell r="F255">
            <v>0</v>
          </cell>
          <cell r="G255">
            <v>0</v>
          </cell>
          <cell r="H255">
            <v>0</v>
          </cell>
          <cell r="I255">
            <v>0</v>
          </cell>
          <cell r="J255">
            <v>0</v>
          </cell>
          <cell r="K255">
            <v>0</v>
          </cell>
          <cell r="L255">
            <v>0</v>
          </cell>
          <cell r="M255">
            <v>0</v>
          </cell>
          <cell r="N255">
            <v>0</v>
          </cell>
          <cell r="O255">
            <v>0</v>
          </cell>
          <cell r="P255">
            <v>0</v>
          </cell>
          <cell r="Q255">
            <v>0</v>
          </cell>
          <cell r="R255">
            <v>0</v>
          </cell>
          <cell r="S255">
            <v>0</v>
          </cell>
          <cell r="T255">
            <v>0</v>
          </cell>
          <cell r="U255">
            <v>0</v>
          </cell>
          <cell r="V255">
            <v>0</v>
          </cell>
          <cell r="W255">
            <v>0</v>
          </cell>
          <cell r="X255">
            <v>0</v>
          </cell>
          <cell r="Y255">
            <v>0</v>
          </cell>
          <cell r="Z255">
            <v>0</v>
          </cell>
        </row>
        <row r="256">
          <cell r="B256">
            <v>0</v>
          </cell>
          <cell r="C256" t="str">
            <v>- grading and compaction of subgrade</v>
          </cell>
          <cell r="D256">
            <v>0</v>
          </cell>
          <cell r="E256">
            <v>0</v>
          </cell>
          <cell r="F256">
            <v>0</v>
          </cell>
          <cell r="G256">
            <v>0</v>
          </cell>
          <cell r="H256">
            <v>0</v>
          </cell>
          <cell r="I256">
            <v>0</v>
          </cell>
          <cell r="J256">
            <v>0</v>
          </cell>
          <cell r="K256">
            <v>0</v>
          </cell>
          <cell r="L256">
            <v>0</v>
          </cell>
          <cell r="M256">
            <v>0</v>
          </cell>
          <cell r="N256">
            <v>0</v>
          </cell>
          <cell r="O256">
            <v>0</v>
          </cell>
          <cell r="P256">
            <v>0</v>
          </cell>
          <cell r="Q256">
            <v>0</v>
          </cell>
          <cell r="R256">
            <v>0</v>
          </cell>
          <cell r="S256">
            <v>0</v>
          </cell>
          <cell r="T256">
            <v>0</v>
          </cell>
          <cell r="U256">
            <v>0</v>
          </cell>
          <cell r="V256">
            <v>0</v>
          </cell>
          <cell r="W256">
            <v>0</v>
          </cell>
          <cell r="X256">
            <v>0</v>
          </cell>
          <cell r="Y256">
            <v>0</v>
          </cell>
          <cell r="Z256">
            <v>0</v>
          </cell>
        </row>
        <row r="257">
          <cell r="B257">
            <v>0</v>
          </cell>
          <cell r="C257" t="str">
            <v>- supply, placing and compaction of granular sub-base  with well graded gravel of size 5/31.5 and of thickness as per existing pavement condition</v>
          </cell>
          <cell r="D257">
            <v>0</v>
          </cell>
          <cell r="E257">
            <v>0</v>
          </cell>
          <cell r="F257">
            <v>0</v>
          </cell>
          <cell r="G257">
            <v>0</v>
          </cell>
          <cell r="H257">
            <v>0</v>
          </cell>
          <cell r="I257">
            <v>0</v>
          </cell>
          <cell r="J257">
            <v>0</v>
          </cell>
          <cell r="K257">
            <v>0</v>
          </cell>
          <cell r="L257">
            <v>0</v>
          </cell>
          <cell r="M257">
            <v>0</v>
          </cell>
          <cell r="N257">
            <v>0</v>
          </cell>
          <cell r="O257">
            <v>0</v>
          </cell>
          <cell r="P257">
            <v>0</v>
          </cell>
          <cell r="Q257">
            <v>0</v>
          </cell>
          <cell r="R257">
            <v>0</v>
          </cell>
          <cell r="S257">
            <v>0</v>
          </cell>
          <cell r="T257">
            <v>0</v>
          </cell>
          <cell r="U257">
            <v>0</v>
          </cell>
          <cell r="V257">
            <v>0</v>
          </cell>
          <cell r="W257">
            <v>0</v>
          </cell>
          <cell r="X257">
            <v>0</v>
          </cell>
          <cell r="Y257">
            <v>0</v>
          </cell>
          <cell r="Z257">
            <v>0</v>
          </cell>
        </row>
        <row r="258">
          <cell r="B258">
            <v>0</v>
          </cell>
          <cell r="C258" t="str">
            <v>- supply, placing and compaction of granular road base  with well graded gravel of size 2/21 and of thickness as per existing pavement condition</v>
          </cell>
          <cell r="D258">
            <v>0</v>
          </cell>
          <cell r="E258">
            <v>0</v>
          </cell>
          <cell r="F258">
            <v>0</v>
          </cell>
          <cell r="G258">
            <v>0</v>
          </cell>
          <cell r="H258">
            <v>0</v>
          </cell>
          <cell r="I258">
            <v>0</v>
          </cell>
          <cell r="J258">
            <v>0</v>
          </cell>
          <cell r="K258">
            <v>0</v>
          </cell>
          <cell r="L258">
            <v>0</v>
          </cell>
          <cell r="M258">
            <v>0</v>
          </cell>
          <cell r="N258">
            <v>0</v>
          </cell>
          <cell r="O258">
            <v>0</v>
          </cell>
          <cell r="P258">
            <v>0</v>
          </cell>
          <cell r="Q258">
            <v>0</v>
          </cell>
          <cell r="R258">
            <v>0</v>
          </cell>
          <cell r="S258">
            <v>0</v>
          </cell>
          <cell r="T258">
            <v>0</v>
          </cell>
          <cell r="U258">
            <v>0</v>
          </cell>
          <cell r="V258">
            <v>0</v>
          </cell>
          <cell r="W258">
            <v>0</v>
          </cell>
          <cell r="X258">
            <v>0</v>
          </cell>
          <cell r="Y258">
            <v>0</v>
          </cell>
          <cell r="Z258">
            <v>0</v>
          </cell>
        </row>
        <row r="259">
          <cell r="B259">
            <v>0</v>
          </cell>
          <cell r="C259" t="str">
            <v>- spraying of prime coat MC 70 at a rate of 1.5-2 kg/m² on top of the granular road base course</v>
          </cell>
          <cell r="D259">
            <v>0</v>
          </cell>
          <cell r="E259">
            <v>0</v>
          </cell>
          <cell r="F259">
            <v>0</v>
          </cell>
          <cell r="G259">
            <v>0</v>
          </cell>
          <cell r="H259">
            <v>0</v>
          </cell>
          <cell r="I259">
            <v>0</v>
          </cell>
          <cell r="J259">
            <v>0</v>
          </cell>
          <cell r="K259">
            <v>0</v>
          </cell>
          <cell r="L259">
            <v>0</v>
          </cell>
          <cell r="M259">
            <v>0</v>
          </cell>
          <cell r="N259">
            <v>0</v>
          </cell>
          <cell r="O259">
            <v>0</v>
          </cell>
          <cell r="P259">
            <v>0</v>
          </cell>
          <cell r="Q259">
            <v>0</v>
          </cell>
          <cell r="R259">
            <v>0</v>
          </cell>
          <cell r="S259">
            <v>0</v>
          </cell>
          <cell r="T259">
            <v>0</v>
          </cell>
          <cell r="U259">
            <v>0</v>
          </cell>
          <cell r="V259">
            <v>0</v>
          </cell>
          <cell r="W259">
            <v>0</v>
          </cell>
          <cell r="X259">
            <v>0</v>
          </cell>
          <cell r="Y259">
            <v>0</v>
          </cell>
          <cell r="Z259">
            <v>0</v>
          </cell>
        </row>
        <row r="260">
          <cell r="B260">
            <v>0</v>
          </cell>
          <cell r="C260" t="str">
            <v>- filling of joints at cuts of existing asphalt with hot bitumen</v>
          </cell>
          <cell r="D260">
            <v>0</v>
          </cell>
          <cell r="E260">
            <v>0</v>
          </cell>
          <cell r="F260">
            <v>0</v>
          </cell>
          <cell r="G260">
            <v>0</v>
          </cell>
          <cell r="H260">
            <v>0</v>
          </cell>
          <cell r="I260">
            <v>0</v>
          </cell>
          <cell r="J260">
            <v>0</v>
          </cell>
          <cell r="K260">
            <v>0</v>
          </cell>
          <cell r="L260">
            <v>0</v>
          </cell>
          <cell r="M260">
            <v>0</v>
          </cell>
          <cell r="N260">
            <v>0</v>
          </cell>
          <cell r="O260">
            <v>0</v>
          </cell>
          <cell r="P260">
            <v>0</v>
          </cell>
          <cell r="Q260">
            <v>0</v>
          </cell>
          <cell r="R260">
            <v>0</v>
          </cell>
          <cell r="S260">
            <v>0</v>
          </cell>
          <cell r="T260">
            <v>0</v>
          </cell>
          <cell r="U260">
            <v>0</v>
          </cell>
          <cell r="V260">
            <v>0</v>
          </cell>
          <cell r="W260">
            <v>0</v>
          </cell>
          <cell r="X260">
            <v>0</v>
          </cell>
          <cell r="Y260">
            <v>0</v>
          </cell>
          <cell r="Z260">
            <v>0</v>
          </cell>
        </row>
        <row r="261">
          <cell r="B261">
            <v>0</v>
          </cell>
          <cell r="C261" t="str">
            <v>- supply, placing and compaction of asphalt concrete base course in accordance with existing pavement condition</v>
          </cell>
          <cell r="D261">
            <v>0</v>
          </cell>
          <cell r="E261">
            <v>0</v>
          </cell>
          <cell r="F261">
            <v>0</v>
          </cell>
          <cell r="G261">
            <v>0</v>
          </cell>
          <cell r="H261">
            <v>0</v>
          </cell>
          <cell r="I261">
            <v>0</v>
          </cell>
          <cell r="J261">
            <v>0</v>
          </cell>
          <cell r="K261">
            <v>0</v>
          </cell>
          <cell r="L261">
            <v>0</v>
          </cell>
          <cell r="M261">
            <v>0</v>
          </cell>
          <cell r="N261">
            <v>0</v>
          </cell>
          <cell r="O261">
            <v>0</v>
          </cell>
          <cell r="P261">
            <v>0</v>
          </cell>
          <cell r="Q261">
            <v>0</v>
          </cell>
          <cell r="R261">
            <v>0</v>
          </cell>
          <cell r="S261">
            <v>0</v>
          </cell>
          <cell r="T261">
            <v>0</v>
          </cell>
          <cell r="U261">
            <v>0</v>
          </cell>
          <cell r="V261">
            <v>0</v>
          </cell>
          <cell r="W261">
            <v>0</v>
          </cell>
          <cell r="X261">
            <v>0</v>
          </cell>
          <cell r="Y261">
            <v>0</v>
          </cell>
          <cell r="Z261">
            <v>0</v>
          </cell>
        </row>
        <row r="262">
          <cell r="B262">
            <v>0</v>
          </cell>
          <cell r="C262" t="str">
            <v>- loading, handling, transport of material, unloading, etc.</v>
          </cell>
          <cell r="D262">
            <v>0</v>
          </cell>
          <cell r="E262">
            <v>0</v>
          </cell>
          <cell r="F262">
            <v>0</v>
          </cell>
          <cell r="G262">
            <v>0</v>
          </cell>
          <cell r="H262">
            <v>0</v>
          </cell>
          <cell r="I262">
            <v>0</v>
          </cell>
          <cell r="J262">
            <v>0</v>
          </cell>
          <cell r="K262">
            <v>0</v>
          </cell>
          <cell r="L262">
            <v>0</v>
          </cell>
          <cell r="M262">
            <v>0</v>
          </cell>
          <cell r="N262">
            <v>0</v>
          </cell>
          <cell r="O262">
            <v>0</v>
          </cell>
          <cell r="P262">
            <v>0</v>
          </cell>
          <cell r="Q262">
            <v>0</v>
          </cell>
          <cell r="R262">
            <v>0</v>
          </cell>
          <cell r="S262">
            <v>0</v>
          </cell>
          <cell r="T262">
            <v>0</v>
          </cell>
          <cell r="U262">
            <v>0</v>
          </cell>
          <cell r="V262">
            <v>0</v>
          </cell>
          <cell r="W262">
            <v>0</v>
          </cell>
          <cell r="X262">
            <v>0</v>
          </cell>
          <cell r="Y262">
            <v>0</v>
          </cell>
          <cell r="Z262">
            <v>0</v>
          </cell>
        </row>
        <row r="263">
          <cell r="B263">
            <v>0</v>
          </cell>
          <cell r="C263" t="str">
            <v xml:space="preserve">The unit rates shall include all materials, labour, equipment, tools, and all other incidental costs required to complete the works. </v>
          </cell>
          <cell r="D263">
            <v>0</v>
          </cell>
          <cell r="E263">
            <v>0</v>
          </cell>
          <cell r="F263">
            <v>0</v>
          </cell>
          <cell r="G263">
            <v>0</v>
          </cell>
          <cell r="H263">
            <v>0</v>
          </cell>
          <cell r="I263">
            <v>0</v>
          </cell>
          <cell r="J263">
            <v>0</v>
          </cell>
          <cell r="K263">
            <v>0</v>
          </cell>
          <cell r="L263">
            <v>0</v>
          </cell>
          <cell r="M263">
            <v>0</v>
          </cell>
          <cell r="N263">
            <v>0</v>
          </cell>
          <cell r="O263">
            <v>0</v>
          </cell>
          <cell r="P263">
            <v>0</v>
          </cell>
          <cell r="Q263">
            <v>0</v>
          </cell>
          <cell r="R263">
            <v>0</v>
          </cell>
          <cell r="S263">
            <v>0</v>
          </cell>
          <cell r="T263">
            <v>0</v>
          </cell>
          <cell r="U263">
            <v>0</v>
          </cell>
          <cell r="V263">
            <v>0</v>
          </cell>
          <cell r="W263">
            <v>0</v>
          </cell>
          <cell r="X263">
            <v>0</v>
          </cell>
          <cell r="Y263">
            <v>0</v>
          </cell>
          <cell r="Z263">
            <v>0</v>
          </cell>
        </row>
        <row r="264">
          <cell r="B264">
            <v>0</v>
          </cell>
          <cell r="C264" t="str">
            <v xml:space="preserve">New road or courtyard pavement construction shall be measured per square area and per thickness shown on the drawings or as instructed by the Engineer, completed and approved by the Engineer. Volumes shall be computed as product of area and of approved thickness.  </v>
          </cell>
          <cell r="D264">
            <v>0</v>
          </cell>
          <cell r="E264">
            <v>0</v>
          </cell>
          <cell r="F264">
            <v>0</v>
          </cell>
          <cell r="G264">
            <v>0</v>
          </cell>
          <cell r="H264">
            <v>0</v>
          </cell>
          <cell r="I264">
            <v>0</v>
          </cell>
          <cell r="J264">
            <v>0</v>
          </cell>
          <cell r="K264">
            <v>0</v>
          </cell>
          <cell r="L264">
            <v>0</v>
          </cell>
          <cell r="M264">
            <v>0</v>
          </cell>
          <cell r="N264">
            <v>0</v>
          </cell>
          <cell r="O264">
            <v>0</v>
          </cell>
          <cell r="P264">
            <v>0</v>
          </cell>
          <cell r="Q264">
            <v>0</v>
          </cell>
          <cell r="R264">
            <v>0</v>
          </cell>
          <cell r="S264">
            <v>0</v>
          </cell>
          <cell r="T264">
            <v>0</v>
          </cell>
          <cell r="U264">
            <v>0</v>
          </cell>
          <cell r="V264">
            <v>0</v>
          </cell>
          <cell r="W264">
            <v>0</v>
          </cell>
          <cell r="X264">
            <v>0</v>
          </cell>
          <cell r="Y264">
            <v>0</v>
          </cell>
          <cell r="Z264">
            <v>0</v>
          </cell>
        </row>
        <row r="265">
          <cell r="B265">
            <v>0</v>
          </cell>
          <cell r="C265" t="str">
            <v>Road pavement reconstruction on trenches shall be measured per volume for road sub-base and road base and per square area for asphalt concrete pavement applying the following:</v>
          </cell>
          <cell r="D265">
            <v>0</v>
          </cell>
          <cell r="E265">
            <v>0</v>
          </cell>
          <cell r="F265">
            <v>0</v>
          </cell>
          <cell r="G265">
            <v>0</v>
          </cell>
          <cell r="H265">
            <v>0</v>
          </cell>
          <cell r="I265">
            <v>0</v>
          </cell>
          <cell r="J265">
            <v>0</v>
          </cell>
          <cell r="K265">
            <v>0</v>
          </cell>
          <cell r="L265">
            <v>0</v>
          </cell>
          <cell r="M265">
            <v>0</v>
          </cell>
          <cell r="N265">
            <v>0</v>
          </cell>
          <cell r="O265">
            <v>0</v>
          </cell>
          <cell r="P265">
            <v>0</v>
          </cell>
          <cell r="Q265">
            <v>0</v>
          </cell>
          <cell r="R265">
            <v>0</v>
          </cell>
          <cell r="S265">
            <v>0</v>
          </cell>
          <cell r="T265">
            <v>0</v>
          </cell>
          <cell r="U265">
            <v>0</v>
          </cell>
          <cell r="V265">
            <v>0</v>
          </cell>
          <cell r="W265">
            <v>0</v>
          </cell>
          <cell r="X265">
            <v>0</v>
          </cell>
          <cell r="Y265">
            <v>0</v>
          </cell>
          <cell r="Z265">
            <v>0</v>
          </cell>
        </row>
        <row r="266">
          <cell r="B266">
            <v>0</v>
          </cell>
          <cell r="C266" t="str">
            <v>- Width: = minimum trench width according to the Works Requirements Part B+C and Standard Drawing STD-2.01 plus 20cm on either side</v>
          </cell>
          <cell r="D266">
            <v>0</v>
          </cell>
          <cell r="E266">
            <v>0</v>
          </cell>
          <cell r="F266">
            <v>0</v>
          </cell>
          <cell r="G266">
            <v>0</v>
          </cell>
          <cell r="H266">
            <v>0</v>
          </cell>
          <cell r="I266">
            <v>0</v>
          </cell>
          <cell r="J266">
            <v>0</v>
          </cell>
          <cell r="K266">
            <v>0</v>
          </cell>
          <cell r="L266">
            <v>0</v>
          </cell>
          <cell r="M266">
            <v>0</v>
          </cell>
          <cell r="N266">
            <v>0</v>
          </cell>
          <cell r="O266">
            <v>0</v>
          </cell>
          <cell r="P266">
            <v>0</v>
          </cell>
          <cell r="Q266">
            <v>0</v>
          </cell>
          <cell r="R266">
            <v>0</v>
          </cell>
          <cell r="S266">
            <v>0</v>
          </cell>
          <cell r="T266">
            <v>0</v>
          </cell>
          <cell r="U266">
            <v>0</v>
          </cell>
          <cell r="V266">
            <v>0</v>
          </cell>
          <cell r="W266">
            <v>0</v>
          </cell>
          <cell r="X266">
            <v>0</v>
          </cell>
          <cell r="Y266">
            <v>0</v>
          </cell>
          <cell r="Z266">
            <v>0</v>
          </cell>
        </row>
        <row r="267">
          <cell r="B267">
            <v>0</v>
          </cell>
          <cell r="C267" t="str">
            <v>- Length: = useful pipe length laid and approved by the Engineer</v>
          </cell>
          <cell r="D267">
            <v>0</v>
          </cell>
          <cell r="E267">
            <v>0</v>
          </cell>
          <cell r="F267">
            <v>0</v>
          </cell>
          <cell r="G267">
            <v>0</v>
          </cell>
          <cell r="H267">
            <v>0</v>
          </cell>
          <cell r="I267">
            <v>0</v>
          </cell>
          <cell r="J267">
            <v>0</v>
          </cell>
          <cell r="K267">
            <v>0</v>
          </cell>
          <cell r="L267">
            <v>0</v>
          </cell>
          <cell r="M267">
            <v>0</v>
          </cell>
          <cell r="N267">
            <v>0</v>
          </cell>
          <cell r="O267">
            <v>0</v>
          </cell>
          <cell r="P267">
            <v>0</v>
          </cell>
          <cell r="Q267">
            <v>0</v>
          </cell>
          <cell r="R267">
            <v>0</v>
          </cell>
          <cell r="S267">
            <v>0</v>
          </cell>
          <cell r="T267">
            <v>0</v>
          </cell>
          <cell r="U267">
            <v>0</v>
          </cell>
          <cell r="V267">
            <v>0</v>
          </cell>
          <cell r="W267">
            <v>0</v>
          </cell>
          <cell r="X267">
            <v>0</v>
          </cell>
          <cell r="Y267">
            <v>0</v>
          </cell>
          <cell r="Z267">
            <v>0</v>
          </cell>
        </row>
        <row r="268">
          <cell r="B268">
            <v>0</v>
          </cell>
          <cell r="C268" t="str">
            <v>- Depth: = thickness actually executed and approved by the Engineer</v>
          </cell>
          <cell r="D268">
            <v>0</v>
          </cell>
          <cell r="E268">
            <v>0</v>
          </cell>
          <cell r="F268">
            <v>0</v>
          </cell>
          <cell r="G268">
            <v>0</v>
          </cell>
          <cell r="H268">
            <v>0</v>
          </cell>
          <cell r="I268">
            <v>0</v>
          </cell>
          <cell r="J268">
            <v>0</v>
          </cell>
          <cell r="K268">
            <v>0</v>
          </cell>
          <cell r="L268">
            <v>0</v>
          </cell>
          <cell r="M268">
            <v>0</v>
          </cell>
          <cell r="N268">
            <v>0</v>
          </cell>
          <cell r="O268">
            <v>0</v>
          </cell>
          <cell r="P268">
            <v>0</v>
          </cell>
          <cell r="Q268">
            <v>0</v>
          </cell>
          <cell r="R268">
            <v>0</v>
          </cell>
          <cell r="S268">
            <v>0</v>
          </cell>
          <cell r="T268">
            <v>0</v>
          </cell>
          <cell r="U268">
            <v>0</v>
          </cell>
          <cell r="V268">
            <v>0</v>
          </cell>
          <cell r="W268">
            <v>0</v>
          </cell>
          <cell r="X268">
            <v>0</v>
          </cell>
          <cell r="Y268">
            <v>0</v>
          </cell>
          <cell r="Z268">
            <v>0</v>
          </cell>
        </row>
        <row r="269">
          <cell r="B269">
            <v>0</v>
          </cell>
          <cell r="C269" t="str">
            <v>Square area = width x length; volume = thickness x width x length</v>
          </cell>
          <cell r="D269">
            <v>0</v>
          </cell>
          <cell r="E269">
            <v>0</v>
          </cell>
          <cell r="F269">
            <v>0</v>
          </cell>
          <cell r="G269">
            <v>0</v>
          </cell>
          <cell r="H269">
            <v>0</v>
          </cell>
          <cell r="I269">
            <v>0</v>
          </cell>
          <cell r="J269">
            <v>0</v>
          </cell>
          <cell r="K269">
            <v>0</v>
          </cell>
          <cell r="L269">
            <v>0</v>
          </cell>
          <cell r="M269">
            <v>0</v>
          </cell>
          <cell r="N269">
            <v>0</v>
          </cell>
          <cell r="O269">
            <v>0</v>
          </cell>
          <cell r="P269">
            <v>0</v>
          </cell>
          <cell r="Q269">
            <v>0</v>
          </cell>
          <cell r="R269">
            <v>0</v>
          </cell>
          <cell r="S269">
            <v>0</v>
          </cell>
          <cell r="T269">
            <v>0</v>
          </cell>
          <cell r="U269">
            <v>0</v>
          </cell>
          <cell r="V269">
            <v>0</v>
          </cell>
          <cell r="W269">
            <v>0</v>
          </cell>
          <cell r="X269">
            <v>0</v>
          </cell>
          <cell r="Y269">
            <v>0</v>
          </cell>
          <cell r="Z269">
            <v>0</v>
          </cell>
        </row>
        <row r="270">
          <cell r="B270">
            <v>0</v>
          </cell>
          <cell r="C270" t="str">
            <v>Payment shall be made per cubic meter of road base and subbase and per square meter and per thickness of asphalt concrete.</v>
          </cell>
          <cell r="D270">
            <v>0</v>
          </cell>
          <cell r="E270">
            <v>0</v>
          </cell>
          <cell r="F270">
            <v>0</v>
          </cell>
          <cell r="G270">
            <v>0</v>
          </cell>
          <cell r="H270">
            <v>0</v>
          </cell>
          <cell r="I270">
            <v>0</v>
          </cell>
          <cell r="J270">
            <v>0</v>
          </cell>
          <cell r="K270">
            <v>0</v>
          </cell>
          <cell r="L270">
            <v>0</v>
          </cell>
          <cell r="M270">
            <v>0</v>
          </cell>
          <cell r="N270">
            <v>0</v>
          </cell>
          <cell r="O270">
            <v>0</v>
          </cell>
          <cell r="P270">
            <v>0</v>
          </cell>
          <cell r="Q270">
            <v>0</v>
          </cell>
          <cell r="R270">
            <v>0</v>
          </cell>
          <cell r="S270">
            <v>0</v>
          </cell>
          <cell r="T270">
            <v>0</v>
          </cell>
          <cell r="U270">
            <v>0</v>
          </cell>
          <cell r="V270">
            <v>0</v>
          </cell>
          <cell r="W270">
            <v>0</v>
          </cell>
          <cell r="X270">
            <v>0</v>
          </cell>
          <cell r="Y270">
            <v>0</v>
          </cell>
          <cell r="Z270">
            <v>0</v>
          </cell>
        </row>
        <row r="271">
          <cell r="B271" t="str">
            <v>24.01.01</v>
          </cell>
          <cell r="C271" t="str">
            <v>Construction/reconstruction of granular road sub-base for asphalt concrete road of thickness as per existing pavement condition</v>
          </cell>
          <cell r="D271" t="str">
            <v>cu.m</v>
          </cell>
          <cell r="E271">
            <v>70</v>
          </cell>
          <cell r="F271">
            <v>0</v>
          </cell>
          <cell r="G271">
            <v>0</v>
          </cell>
          <cell r="H271">
            <v>0</v>
          </cell>
          <cell r="I271">
            <v>0</v>
          </cell>
          <cell r="J271">
            <v>0</v>
          </cell>
          <cell r="K271">
            <v>0</v>
          </cell>
          <cell r="L271">
            <v>0</v>
          </cell>
          <cell r="M271">
            <v>0</v>
          </cell>
          <cell r="N271">
            <v>0</v>
          </cell>
          <cell r="O271">
            <v>0</v>
          </cell>
          <cell r="P271">
            <v>0</v>
          </cell>
          <cell r="Q271">
            <v>0</v>
          </cell>
          <cell r="R271">
            <v>0</v>
          </cell>
          <cell r="S271">
            <v>0</v>
          </cell>
          <cell r="T271">
            <v>0</v>
          </cell>
          <cell r="U271">
            <v>0</v>
          </cell>
          <cell r="V271">
            <v>0</v>
          </cell>
          <cell r="W271">
            <v>0</v>
          </cell>
          <cell r="X271">
            <v>0</v>
          </cell>
          <cell r="Y271">
            <v>0</v>
          </cell>
          <cell r="Z271">
            <v>0</v>
          </cell>
          <cell r="AA271">
            <v>0</v>
          </cell>
          <cell r="AB271">
            <v>0</v>
          </cell>
        </row>
        <row r="272">
          <cell r="B272" t="str">
            <v>24.01.02</v>
          </cell>
          <cell r="C272" t="str">
            <v>Construction/reconstruction of granular road base for asphalt concrete road of thickness as per existing pavement condition</v>
          </cell>
          <cell r="D272" t="str">
            <v>cu.m</v>
          </cell>
          <cell r="E272">
            <v>80</v>
          </cell>
          <cell r="F272">
            <v>0</v>
          </cell>
          <cell r="G272">
            <v>0</v>
          </cell>
          <cell r="H272">
            <v>0</v>
          </cell>
          <cell r="I272">
            <v>0</v>
          </cell>
          <cell r="J272">
            <v>0</v>
          </cell>
          <cell r="K272">
            <v>0</v>
          </cell>
          <cell r="L272">
            <v>0</v>
          </cell>
          <cell r="M272">
            <v>0</v>
          </cell>
          <cell r="N272">
            <v>0</v>
          </cell>
          <cell r="O272">
            <v>0</v>
          </cell>
          <cell r="P272">
            <v>0</v>
          </cell>
          <cell r="Q272">
            <v>0</v>
          </cell>
          <cell r="R272">
            <v>0</v>
          </cell>
          <cell r="S272">
            <v>0</v>
          </cell>
          <cell r="T272">
            <v>0</v>
          </cell>
          <cell r="U272">
            <v>0</v>
          </cell>
          <cell r="V272">
            <v>0</v>
          </cell>
          <cell r="W272">
            <v>0</v>
          </cell>
          <cell r="X272">
            <v>0</v>
          </cell>
          <cell r="Y272">
            <v>0</v>
          </cell>
          <cell r="Z272">
            <v>0</v>
          </cell>
          <cell r="AA272">
            <v>0</v>
          </cell>
          <cell r="AB272">
            <v>0</v>
          </cell>
        </row>
        <row r="273">
          <cell r="B273" t="str">
            <v>24.01.03</v>
          </cell>
          <cell r="C273" t="str">
            <v>Construction/reconstruction of asphalt concrete pavement consisting of base course of thickness 50mm, but without wearing course</v>
          </cell>
          <cell r="D273" t="str">
            <v>sq.m</v>
          </cell>
          <cell r="E273">
            <v>40</v>
          </cell>
          <cell r="F273">
            <v>0</v>
          </cell>
          <cell r="G273">
            <v>0</v>
          </cell>
          <cell r="H273">
            <v>0</v>
          </cell>
          <cell r="I273">
            <v>0</v>
          </cell>
          <cell r="J273">
            <v>0</v>
          </cell>
          <cell r="K273">
            <v>0</v>
          </cell>
          <cell r="L273">
            <v>0</v>
          </cell>
          <cell r="M273">
            <v>0</v>
          </cell>
          <cell r="N273">
            <v>0</v>
          </cell>
          <cell r="O273">
            <v>0</v>
          </cell>
          <cell r="P273">
            <v>0</v>
          </cell>
          <cell r="Q273">
            <v>0</v>
          </cell>
          <cell r="R273">
            <v>0</v>
          </cell>
          <cell r="S273">
            <v>0</v>
          </cell>
          <cell r="T273">
            <v>0</v>
          </cell>
          <cell r="U273">
            <v>0</v>
          </cell>
          <cell r="V273">
            <v>0</v>
          </cell>
          <cell r="W273">
            <v>0</v>
          </cell>
          <cell r="X273">
            <v>0</v>
          </cell>
          <cell r="Y273">
            <v>0</v>
          </cell>
          <cell r="Z273">
            <v>0</v>
          </cell>
          <cell r="AA273">
            <v>0</v>
          </cell>
          <cell r="AB273">
            <v>0</v>
          </cell>
        </row>
        <row r="274">
          <cell r="B274" t="str">
            <v>24.01.04</v>
          </cell>
          <cell r="C274" t="str">
            <v>Construction/reconstruction of asphalt concrete pavement consisting of base course of thickness 70mm, but without wearing course</v>
          </cell>
          <cell r="D274" t="str">
            <v>sq.m</v>
          </cell>
          <cell r="E274">
            <v>50</v>
          </cell>
          <cell r="F274">
            <v>0</v>
          </cell>
          <cell r="G274">
            <v>0</v>
          </cell>
          <cell r="H274">
            <v>0</v>
          </cell>
          <cell r="I274">
            <v>0</v>
          </cell>
          <cell r="J274">
            <v>0</v>
          </cell>
          <cell r="K274">
            <v>0</v>
          </cell>
          <cell r="L274">
            <v>0</v>
          </cell>
          <cell r="M274">
            <v>0</v>
          </cell>
          <cell r="N274">
            <v>0</v>
          </cell>
          <cell r="O274">
            <v>0</v>
          </cell>
          <cell r="P274">
            <v>0</v>
          </cell>
          <cell r="Q274">
            <v>0</v>
          </cell>
          <cell r="R274">
            <v>0</v>
          </cell>
          <cell r="S274">
            <v>0</v>
          </cell>
          <cell r="T274">
            <v>0</v>
          </cell>
          <cell r="U274">
            <v>0</v>
          </cell>
          <cell r="V274">
            <v>0</v>
          </cell>
          <cell r="W274">
            <v>0</v>
          </cell>
          <cell r="X274">
            <v>0</v>
          </cell>
          <cell r="Y274">
            <v>0</v>
          </cell>
          <cell r="Z274">
            <v>0</v>
          </cell>
          <cell r="AA274">
            <v>0</v>
          </cell>
          <cell r="AB274">
            <v>0</v>
          </cell>
        </row>
        <row r="275">
          <cell r="B275" t="str">
            <v>24.01.05</v>
          </cell>
          <cell r="C275" t="str">
            <v>Construction/reconstruction of asphalt concrete pavement consisting of base course of thickness 60mm &amp; wearing course of thickness 40mm</v>
          </cell>
          <cell r="D275" t="str">
            <v>sq.m</v>
          </cell>
          <cell r="E275">
            <v>70</v>
          </cell>
          <cell r="F275">
            <v>0</v>
          </cell>
          <cell r="G275">
            <v>0</v>
          </cell>
          <cell r="H275">
            <v>0</v>
          </cell>
          <cell r="I275">
            <v>0</v>
          </cell>
          <cell r="J275">
            <v>0</v>
          </cell>
          <cell r="K275">
            <v>0</v>
          </cell>
          <cell r="L275">
            <v>0</v>
          </cell>
          <cell r="M275">
            <v>0</v>
          </cell>
          <cell r="N275">
            <v>0</v>
          </cell>
          <cell r="O275">
            <v>0</v>
          </cell>
          <cell r="P275">
            <v>0</v>
          </cell>
          <cell r="Q275">
            <v>0</v>
          </cell>
          <cell r="R275">
            <v>0</v>
          </cell>
          <cell r="S275">
            <v>0</v>
          </cell>
          <cell r="T275">
            <v>0</v>
          </cell>
          <cell r="U275">
            <v>0</v>
          </cell>
          <cell r="V275">
            <v>0</v>
          </cell>
          <cell r="W275">
            <v>0</v>
          </cell>
          <cell r="X275">
            <v>0</v>
          </cell>
          <cell r="Y275">
            <v>0</v>
          </cell>
          <cell r="Z275">
            <v>0</v>
          </cell>
          <cell r="AA275">
            <v>0</v>
          </cell>
          <cell r="AB275">
            <v>0</v>
          </cell>
        </row>
        <row r="276">
          <cell r="B276" t="str">
            <v>24.02</v>
          </cell>
          <cell r="C276" t="str">
            <v>Construction / reconstruction of plain or reinforced concrete pavement</v>
          </cell>
          <cell r="D276">
            <v>0</v>
          </cell>
          <cell r="E276">
            <v>0</v>
          </cell>
          <cell r="F276">
            <v>0</v>
          </cell>
          <cell r="G276">
            <v>0</v>
          </cell>
          <cell r="H276">
            <v>0</v>
          </cell>
          <cell r="I276">
            <v>0</v>
          </cell>
          <cell r="J276">
            <v>0</v>
          </cell>
          <cell r="K276">
            <v>0</v>
          </cell>
          <cell r="L276">
            <v>0</v>
          </cell>
          <cell r="M276">
            <v>0</v>
          </cell>
          <cell r="N276">
            <v>0</v>
          </cell>
          <cell r="O276">
            <v>0</v>
          </cell>
          <cell r="P276">
            <v>0</v>
          </cell>
          <cell r="Q276">
            <v>0</v>
          </cell>
          <cell r="R276">
            <v>0</v>
          </cell>
          <cell r="S276">
            <v>0</v>
          </cell>
          <cell r="T276">
            <v>0</v>
          </cell>
          <cell r="U276">
            <v>0</v>
          </cell>
          <cell r="V276">
            <v>0</v>
          </cell>
          <cell r="W276">
            <v>0</v>
          </cell>
          <cell r="X276">
            <v>0</v>
          </cell>
          <cell r="Y276">
            <v>0</v>
          </cell>
          <cell r="Z276">
            <v>0</v>
          </cell>
        </row>
        <row r="277">
          <cell r="B277">
            <v>0</v>
          </cell>
          <cell r="C277" t="str">
            <v>The works shall include the construction/reconstruction of plain or reinforced concrete C20/25 pavement in accordance to Technical Specification, Drawings and as directed by the Engineer, including:</v>
          </cell>
          <cell r="D277">
            <v>0</v>
          </cell>
          <cell r="E277">
            <v>0</v>
          </cell>
          <cell r="F277">
            <v>0</v>
          </cell>
          <cell r="G277">
            <v>0</v>
          </cell>
          <cell r="H277">
            <v>0</v>
          </cell>
          <cell r="I277">
            <v>0</v>
          </cell>
          <cell r="J277">
            <v>0</v>
          </cell>
          <cell r="K277">
            <v>0</v>
          </cell>
          <cell r="L277">
            <v>0</v>
          </cell>
          <cell r="M277">
            <v>0</v>
          </cell>
          <cell r="N277">
            <v>0</v>
          </cell>
          <cell r="O277">
            <v>0</v>
          </cell>
          <cell r="P277">
            <v>0</v>
          </cell>
          <cell r="Q277">
            <v>0</v>
          </cell>
          <cell r="R277">
            <v>0</v>
          </cell>
          <cell r="S277">
            <v>0</v>
          </cell>
          <cell r="T277">
            <v>0</v>
          </cell>
          <cell r="U277">
            <v>0</v>
          </cell>
          <cell r="V277">
            <v>0</v>
          </cell>
          <cell r="W277">
            <v>0</v>
          </cell>
          <cell r="X277">
            <v>0</v>
          </cell>
          <cell r="Y277">
            <v>0</v>
          </cell>
          <cell r="Z277">
            <v>0</v>
          </cell>
        </row>
        <row r="278">
          <cell r="B278">
            <v>0</v>
          </cell>
          <cell r="C278" t="str">
            <v>- grading and compaction of subgrade</v>
          </cell>
          <cell r="D278">
            <v>0</v>
          </cell>
          <cell r="E278">
            <v>0</v>
          </cell>
          <cell r="F278">
            <v>0</v>
          </cell>
          <cell r="G278">
            <v>0</v>
          </cell>
          <cell r="H278">
            <v>0</v>
          </cell>
          <cell r="I278">
            <v>0</v>
          </cell>
          <cell r="J278">
            <v>0</v>
          </cell>
          <cell r="K278">
            <v>0</v>
          </cell>
          <cell r="L278">
            <v>0</v>
          </cell>
          <cell r="M278">
            <v>0</v>
          </cell>
          <cell r="N278">
            <v>0</v>
          </cell>
          <cell r="O278">
            <v>0</v>
          </cell>
          <cell r="P278">
            <v>0</v>
          </cell>
          <cell r="Q278">
            <v>0</v>
          </cell>
          <cell r="R278">
            <v>0</v>
          </cell>
          <cell r="S278">
            <v>0</v>
          </cell>
          <cell r="T278">
            <v>0</v>
          </cell>
          <cell r="U278">
            <v>0</v>
          </cell>
          <cell r="V278">
            <v>0</v>
          </cell>
          <cell r="W278">
            <v>0</v>
          </cell>
          <cell r="X278">
            <v>0</v>
          </cell>
          <cell r="Y278">
            <v>0</v>
          </cell>
          <cell r="Z278">
            <v>0</v>
          </cell>
        </row>
        <row r="279">
          <cell r="B279">
            <v>0</v>
          </cell>
          <cell r="C279" t="str">
            <v>- supply, placing and compaction of granular sub-base with well graded gravel of size 5/31.5 and of thickness as per existing condition</v>
          </cell>
          <cell r="D279">
            <v>0</v>
          </cell>
          <cell r="E279">
            <v>0</v>
          </cell>
          <cell r="F279">
            <v>0</v>
          </cell>
          <cell r="G279">
            <v>0</v>
          </cell>
          <cell r="H279">
            <v>0</v>
          </cell>
          <cell r="I279">
            <v>0</v>
          </cell>
          <cell r="J279">
            <v>0</v>
          </cell>
          <cell r="K279">
            <v>0</v>
          </cell>
          <cell r="L279">
            <v>0</v>
          </cell>
          <cell r="M279">
            <v>0</v>
          </cell>
          <cell r="N279">
            <v>0</v>
          </cell>
          <cell r="O279">
            <v>0</v>
          </cell>
          <cell r="P279">
            <v>0</v>
          </cell>
          <cell r="Q279">
            <v>0</v>
          </cell>
          <cell r="R279">
            <v>0</v>
          </cell>
          <cell r="S279">
            <v>0</v>
          </cell>
          <cell r="T279">
            <v>0</v>
          </cell>
          <cell r="U279">
            <v>0</v>
          </cell>
          <cell r="V279">
            <v>0</v>
          </cell>
          <cell r="W279">
            <v>0</v>
          </cell>
          <cell r="X279">
            <v>0</v>
          </cell>
          <cell r="Y279">
            <v>0</v>
          </cell>
          <cell r="Z279">
            <v>0</v>
          </cell>
        </row>
        <row r="280">
          <cell r="B280">
            <v>0</v>
          </cell>
          <cell r="C280" t="str">
            <v>- supply, placing and compaction of granular base  with well graded gravel of size 2/21 and of thickness as per existing condition</v>
          </cell>
          <cell r="D280">
            <v>0</v>
          </cell>
          <cell r="E280">
            <v>0</v>
          </cell>
          <cell r="F280">
            <v>0</v>
          </cell>
          <cell r="G280">
            <v>0</v>
          </cell>
          <cell r="H280">
            <v>0</v>
          </cell>
          <cell r="I280">
            <v>0</v>
          </cell>
          <cell r="J280">
            <v>0</v>
          </cell>
          <cell r="K280">
            <v>0</v>
          </cell>
          <cell r="L280">
            <v>0</v>
          </cell>
          <cell r="M280">
            <v>0</v>
          </cell>
          <cell r="N280">
            <v>0</v>
          </cell>
          <cell r="O280">
            <v>0</v>
          </cell>
          <cell r="P280">
            <v>0</v>
          </cell>
          <cell r="Q280">
            <v>0</v>
          </cell>
          <cell r="R280">
            <v>0</v>
          </cell>
          <cell r="S280">
            <v>0</v>
          </cell>
          <cell r="T280">
            <v>0</v>
          </cell>
          <cell r="U280">
            <v>0</v>
          </cell>
          <cell r="V280">
            <v>0</v>
          </cell>
          <cell r="W280">
            <v>0</v>
          </cell>
          <cell r="X280">
            <v>0</v>
          </cell>
          <cell r="Y280">
            <v>0</v>
          </cell>
          <cell r="Z280">
            <v>0</v>
          </cell>
        </row>
        <row r="281">
          <cell r="B281">
            <v>0</v>
          </cell>
          <cell r="C281" t="str">
            <v>- supply, placing and compaction of concrete C 20/25,  pavement as per varying thickness in accordance with existing pavement condition.</v>
          </cell>
          <cell r="D281">
            <v>0</v>
          </cell>
          <cell r="E281">
            <v>0</v>
          </cell>
          <cell r="F281">
            <v>0</v>
          </cell>
          <cell r="G281">
            <v>0</v>
          </cell>
          <cell r="H281">
            <v>0</v>
          </cell>
          <cell r="I281">
            <v>0</v>
          </cell>
          <cell r="J281">
            <v>0</v>
          </cell>
          <cell r="K281">
            <v>0</v>
          </cell>
          <cell r="L281">
            <v>0</v>
          </cell>
          <cell r="M281">
            <v>0</v>
          </cell>
          <cell r="N281">
            <v>0</v>
          </cell>
          <cell r="O281">
            <v>0</v>
          </cell>
          <cell r="P281">
            <v>0</v>
          </cell>
          <cell r="Q281">
            <v>0</v>
          </cell>
          <cell r="R281">
            <v>0</v>
          </cell>
          <cell r="S281">
            <v>0</v>
          </cell>
          <cell r="T281">
            <v>0</v>
          </cell>
          <cell r="U281">
            <v>0</v>
          </cell>
          <cell r="V281">
            <v>0</v>
          </cell>
          <cell r="W281">
            <v>0</v>
          </cell>
          <cell r="X281">
            <v>0</v>
          </cell>
          <cell r="Y281">
            <v>0</v>
          </cell>
          <cell r="Z281">
            <v>0</v>
          </cell>
        </row>
        <row r="282">
          <cell r="B282">
            <v>0</v>
          </cell>
          <cell r="C282" t="str">
            <v>- supply and placing of high tensile steel mesh reinforcement of minimum 2 kg/sq.m, where instructed</v>
          </cell>
          <cell r="D282">
            <v>0</v>
          </cell>
          <cell r="E282">
            <v>0</v>
          </cell>
          <cell r="F282">
            <v>0</v>
          </cell>
          <cell r="G282">
            <v>0</v>
          </cell>
          <cell r="H282">
            <v>0</v>
          </cell>
          <cell r="I282">
            <v>0</v>
          </cell>
          <cell r="J282">
            <v>0</v>
          </cell>
          <cell r="K282">
            <v>0</v>
          </cell>
          <cell r="L282">
            <v>0</v>
          </cell>
          <cell r="M282">
            <v>0</v>
          </cell>
          <cell r="N282">
            <v>0</v>
          </cell>
          <cell r="O282">
            <v>0</v>
          </cell>
          <cell r="P282">
            <v>0</v>
          </cell>
          <cell r="Q282">
            <v>0</v>
          </cell>
          <cell r="R282">
            <v>0</v>
          </cell>
          <cell r="S282">
            <v>0</v>
          </cell>
          <cell r="T282">
            <v>0</v>
          </cell>
          <cell r="U282">
            <v>0</v>
          </cell>
          <cell r="V282">
            <v>0</v>
          </cell>
          <cell r="W282">
            <v>0</v>
          </cell>
          <cell r="X282">
            <v>0</v>
          </cell>
          <cell r="Y282">
            <v>0</v>
          </cell>
          <cell r="Z282">
            <v>0</v>
          </cell>
        </row>
        <row r="283">
          <cell r="B283">
            <v>0</v>
          </cell>
          <cell r="C283" t="str">
            <v>- provision of expansion/contraction joints at required intervals</v>
          </cell>
          <cell r="D283">
            <v>0</v>
          </cell>
          <cell r="E283">
            <v>0</v>
          </cell>
          <cell r="F283">
            <v>0</v>
          </cell>
          <cell r="G283">
            <v>0</v>
          </cell>
          <cell r="H283">
            <v>0</v>
          </cell>
          <cell r="I283">
            <v>0</v>
          </cell>
          <cell r="J283">
            <v>0</v>
          </cell>
          <cell r="K283">
            <v>0</v>
          </cell>
          <cell r="L283">
            <v>0</v>
          </cell>
          <cell r="M283">
            <v>0</v>
          </cell>
          <cell r="N283">
            <v>0</v>
          </cell>
          <cell r="O283">
            <v>0</v>
          </cell>
          <cell r="P283">
            <v>0</v>
          </cell>
          <cell r="Q283">
            <v>0</v>
          </cell>
          <cell r="R283">
            <v>0</v>
          </cell>
          <cell r="S283">
            <v>0</v>
          </cell>
          <cell r="T283">
            <v>0</v>
          </cell>
          <cell r="U283">
            <v>0</v>
          </cell>
          <cell r="V283">
            <v>0</v>
          </cell>
          <cell r="W283">
            <v>0</v>
          </cell>
          <cell r="X283">
            <v>0</v>
          </cell>
          <cell r="Y283">
            <v>0</v>
          </cell>
          <cell r="Z283">
            <v>0</v>
          </cell>
        </row>
        <row r="284">
          <cell r="B284">
            <v>0</v>
          </cell>
          <cell r="C284" t="str">
            <v>- brush finish of concrete surface</v>
          </cell>
          <cell r="D284">
            <v>0</v>
          </cell>
          <cell r="E284">
            <v>0</v>
          </cell>
          <cell r="F284">
            <v>0</v>
          </cell>
          <cell r="G284">
            <v>0</v>
          </cell>
          <cell r="H284">
            <v>0</v>
          </cell>
          <cell r="I284">
            <v>0</v>
          </cell>
          <cell r="J284">
            <v>0</v>
          </cell>
          <cell r="K284">
            <v>0</v>
          </cell>
          <cell r="L284">
            <v>0</v>
          </cell>
          <cell r="M284">
            <v>0</v>
          </cell>
          <cell r="N284">
            <v>0</v>
          </cell>
          <cell r="O284">
            <v>0</v>
          </cell>
          <cell r="P284">
            <v>0</v>
          </cell>
          <cell r="Q284">
            <v>0</v>
          </cell>
          <cell r="R284">
            <v>0</v>
          </cell>
          <cell r="S284">
            <v>0</v>
          </cell>
          <cell r="T284">
            <v>0</v>
          </cell>
          <cell r="U284">
            <v>0</v>
          </cell>
          <cell r="V284">
            <v>0</v>
          </cell>
          <cell r="W284">
            <v>0</v>
          </cell>
          <cell r="X284">
            <v>0</v>
          </cell>
          <cell r="Y284">
            <v>0</v>
          </cell>
          <cell r="Z284">
            <v>0</v>
          </cell>
        </row>
        <row r="285">
          <cell r="B285">
            <v>0</v>
          </cell>
          <cell r="C285" t="str">
            <v>- curing of concrete</v>
          </cell>
          <cell r="D285">
            <v>0</v>
          </cell>
          <cell r="E285">
            <v>0</v>
          </cell>
          <cell r="F285">
            <v>0</v>
          </cell>
          <cell r="G285">
            <v>0</v>
          </cell>
          <cell r="H285">
            <v>0</v>
          </cell>
          <cell r="I285">
            <v>0</v>
          </cell>
          <cell r="J285">
            <v>0</v>
          </cell>
          <cell r="K285">
            <v>0</v>
          </cell>
          <cell r="L285">
            <v>0</v>
          </cell>
          <cell r="M285">
            <v>0</v>
          </cell>
          <cell r="N285">
            <v>0</v>
          </cell>
          <cell r="O285">
            <v>0</v>
          </cell>
          <cell r="P285">
            <v>0</v>
          </cell>
          <cell r="Q285">
            <v>0</v>
          </cell>
          <cell r="R285">
            <v>0</v>
          </cell>
          <cell r="S285">
            <v>0</v>
          </cell>
          <cell r="T285">
            <v>0</v>
          </cell>
          <cell r="U285">
            <v>0</v>
          </cell>
          <cell r="V285">
            <v>0</v>
          </cell>
          <cell r="W285">
            <v>0</v>
          </cell>
          <cell r="X285">
            <v>0</v>
          </cell>
          <cell r="Y285">
            <v>0</v>
          </cell>
          <cell r="Z285">
            <v>0</v>
          </cell>
        </row>
        <row r="286">
          <cell r="B286">
            <v>0</v>
          </cell>
          <cell r="C286" t="str">
            <v xml:space="preserve">- taking of  concrete samples and testing </v>
          </cell>
          <cell r="D286">
            <v>0</v>
          </cell>
          <cell r="E286">
            <v>0</v>
          </cell>
          <cell r="F286">
            <v>0</v>
          </cell>
          <cell r="G286">
            <v>0</v>
          </cell>
          <cell r="H286">
            <v>0</v>
          </cell>
          <cell r="I286">
            <v>0</v>
          </cell>
          <cell r="J286">
            <v>0</v>
          </cell>
          <cell r="K286">
            <v>0</v>
          </cell>
          <cell r="L286">
            <v>0</v>
          </cell>
          <cell r="M286">
            <v>0</v>
          </cell>
          <cell r="N286">
            <v>0</v>
          </cell>
          <cell r="O286">
            <v>0</v>
          </cell>
          <cell r="P286">
            <v>0</v>
          </cell>
          <cell r="Q286">
            <v>0</v>
          </cell>
          <cell r="R286">
            <v>0</v>
          </cell>
          <cell r="S286">
            <v>0</v>
          </cell>
          <cell r="T286">
            <v>0</v>
          </cell>
          <cell r="U286">
            <v>0</v>
          </cell>
          <cell r="V286">
            <v>0</v>
          </cell>
          <cell r="W286">
            <v>0</v>
          </cell>
          <cell r="X286">
            <v>0</v>
          </cell>
          <cell r="Y286">
            <v>0</v>
          </cell>
          <cell r="Z286">
            <v>0</v>
          </cell>
        </row>
        <row r="287">
          <cell r="B287">
            <v>0</v>
          </cell>
          <cell r="C287" t="str">
            <v>- loading, handling, transport of material, unloading, etc.</v>
          </cell>
          <cell r="D287">
            <v>0</v>
          </cell>
          <cell r="E287">
            <v>0</v>
          </cell>
          <cell r="F287">
            <v>0</v>
          </cell>
          <cell r="G287">
            <v>0</v>
          </cell>
          <cell r="H287">
            <v>0</v>
          </cell>
          <cell r="I287">
            <v>0</v>
          </cell>
          <cell r="J287">
            <v>0</v>
          </cell>
          <cell r="K287">
            <v>0</v>
          </cell>
          <cell r="L287">
            <v>0</v>
          </cell>
          <cell r="M287">
            <v>0</v>
          </cell>
          <cell r="N287">
            <v>0</v>
          </cell>
          <cell r="O287">
            <v>0</v>
          </cell>
          <cell r="P287">
            <v>0</v>
          </cell>
          <cell r="Q287">
            <v>0</v>
          </cell>
          <cell r="R287">
            <v>0</v>
          </cell>
          <cell r="S287">
            <v>0</v>
          </cell>
          <cell r="T287">
            <v>0</v>
          </cell>
          <cell r="U287">
            <v>0</v>
          </cell>
          <cell r="V287">
            <v>0</v>
          </cell>
          <cell r="W287">
            <v>0</v>
          </cell>
          <cell r="X287">
            <v>0</v>
          </cell>
          <cell r="Y287">
            <v>0</v>
          </cell>
          <cell r="Z287">
            <v>0</v>
          </cell>
        </row>
        <row r="288">
          <cell r="B288">
            <v>0</v>
          </cell>
          <cell r="C288" t="str">
            <v>The unit rates shall include all materials, labour, equipment, tools, and all other incidental costs required to complete the works.</v>
          </cell>
          <cell r="D288">
            <v>0</v>
          </cell>
          <cell r="E288">
            <v>0</v>
          </cell>
          <cell r="F288">
            <v>0</v>
          </cell>
          <cell r="G288">
            <v>0</v>
          </cell>
          <cell r="H288">
            <v>0</v>
          </cell>
          <cell r="I288">
            <v>0</v>
          </cell>
          <cell r="J288">
            <v>0</v>
          </cell>
          <cell r="K288">
            <v>0</v>
          </cell>
          <cell r="L288">
            <v>0</v>
          </cell>
          <cell r="M288">
            <v>0</v>
          </cell>
          <cell r="N288">
            <v>0</v>
          </cell>
          <cell r="O288">
            <v>0</v>
          </cell>
          <cell r="P288">
            <v>0</v>
          </cell>
          <cell r="Q288">
            <v>0</v>
          </cell>
          <cell r="R288">
            <v>0</v>
          </cell>
          <cell r="S288">
            <v>0</v>
          </cell>
          <cell r="T288">
            <v>0</v>
          </cell>
          <cell r="U288">
            <v>0</v>
          </cell>
          <cell r="V288">
            <v>0</v>
          </cell>
          <cell r="W288">
            <v>0</v>
          </cell>
          <cell r="X288">
            <v>0</v>
          </cell>
          <cell r="Y288">
            <v>0</v>
          </cell>
          <cell r="Z288">
            <v>0</v>
          </cell>
        </row>
        <row r="289">
          <cell r="B289">
            <v>0</v>
          </cell>
          <cell r="C289" t="str">
            <v xml:space="preserve">New road or courtyard pavement construction shall be measured per square area and per thickness shown on the drawings or as instructed by the Engineer, completed and approved by the Engineer. Volumes shall be computed as product of area and of approved thickness.  </v>
          </cell>
          <cell r="D289">
            <v>0</v>
          </cell>
          <cell r="E289">
            <v>0</v>
          </cell>
          <cell r="F289">
            <v>0</v>
          </cell>
          <cell r="G289">
            <v>0</v>
          </cell>
          <cell r="H289">
            <v>0</v>
          </cell>
          <cell r="I289">
            <v>0</v>
          </cell>
          <cell r="J289">
            <v>0</v>
          </cell>
          <cell r="K289">
            <v>0</v>
          </cell>
          <cell r="L289">
            <v>0</v>
          </cell>
          <cell r="M289">
            <v>0</v>
          </cell>
          <cell r="N289">
            <v>0</v>
          </cell>
          <cell r="O289">
            <v>0</v>
          </cell>
          <cell r="P289">
            <v>0</v>
          </cell>
          <cell r="Q289">
            <v>0</v>
          </cell>
          <cell r="R289">
            <v>0</v>
          </cell>
          <cell r="S289">
            <v>0</v>
          </cell>
          <cell r="T289">
            <v>0</v>
          </cell>
          <cell r="U289">
            <v>0</v>
          </cell>
          <cell r="V289">
            <v>0</v>
          </cell>
          <cell r="W289">
            <v>0</v>
          </cell>
          <cell r="X289">
            <v>0</v>
          </cell>
          <cell r="Y289">
            <v>0</v>
          </cell>
          <cell r="Z289">
            <v>0</v>
          </cell>
        </row>
        <row r="290">
          <cell r="B290">
            <v>0</v>
          </cell>
          <cell r="C290" t="str">
            <v>Road pavement reconstruction on trenches shall be measured per volume for road sub-base, road base and concrete pavement applying the following:</v>
          </cell>
          <cell r="D290">
            <v>0</v>
          </cell>
          <cell r="E290">
            <v>0</v>
          </cell>
          <cell r="F290">
            <v>0</v>
          </cell>
          <cell r="G290">
            <v>0</v>
          </cell>
          <cell r="H290">
            <v>0</v>
          </cell>
          <cell r="I290">
            <v>0</v>
          </cell>
          <cell r="J290">
            <v>0</v>
          </cell>
          <cell r="K290">
            <v>0</v>
          </cell>
          <cell r="L290">
            <v>0</v>
          </cell>
          <cell r="M290">
            <v>0</v>
          </cell>
          <cell r="N290">
            <v>0</v>
          </cell>
          <cell r="O290">
            <v>0</v>
          </cell>
          <cell r="P290">
            <v>0</v>
          </cell>
          <cell r="Q290">
            <v>0</v>
          </cell>
          <cell r="R290">
            <v>0</v>
          </cell>
          <cell r="S290">
            <v>0</v>
          </cell>
          <cell r="T290">
            <v>0</v>
          </cell>
          <cell r="U290">
            <v>0</v>
          </cell>
          <cell r="V290">
            <v>0</v>
          </cell>
          <cell r="W290">
            <v>0</v>
          </cell>
          <cell r="X290">
            <v>0</v>
          </cell>
          <cell r="Y290">
            <v>0</v>
          </cell>
          <cell r="Z290">
            <v>0</v>
          </cell>
        </row>
        <row r="291">
          <cell r="B291">
            <v>0</v>
          </cell>
          <cell r="C291" t="str">
            <v>- Width: = minimum trench width according to the Works Requirements Part B+C and Standard Drawing STD-2.01 plus 20cm on either side</v>
          </cell>
          <cell r="D291">
            <v>0</v>
          </cell>
          <cell r="E291">
            <v>0</v>
          </cell>
          <cell r="F291">
            <v>0</v>
          </cell>
          <cell r="G291">
            <v>0</v>
          </cell>
          <cell r="H291">
            <v>0</v>
          </cell>
          <cell r="I291">
            <v>0</v>
          </cell>
          <cell r="J291">
            <v>0</v>
          </cell>
          <cell r="K291">
            <v>0</v>
          </cell>
          <cell r="L291">
            <v>0</v>
          </cell>
          <cell r="M291">
            <v>0</v>
          </cell>
          <cell r="N291">
            <v>0</v>
          </cell>
          <cell r="O291">
            <v>0</v>
          </cell>
          <cell r="P291">
            <v>0</v>
          </cell>
          <cell r="Q291">
            <v>0</v>
          </cell>
          <cell r="R291">
            <v>0</v>
          </cell>
          <cell r="S291">
            <v>0</v>
          </cell>
          <cell r="T291">
            <v>0</v>
          </cell>
          <cell r="U291">
            <v>0</v>
          </cell>
          <cell r="V291">
            <v>0</v>
          </cell>
          <cell r="W291">
            <v>0</v>
          </cell>
          <cell r="X291">
            <v>0</v>
          </cell>
          <cell r="Y291">
            <v>0</v>
          </cell>
          <cell r="Z291">
            <v>0</v>
          </cell>
        </row>
        <row r="292">
          <cell r="B292">
            <v>0</v>
          </cell>
          <cell r="C292" t="str">
            <v>- Length: = useful pipe length laid and approved by the Engineer</v>
          </cell>
          <cell r="D292">
            <v>0</v>
          </cell>
          <cell r="E292">
            <v>0</v>
          </cell>
          <cell r="F292">
            <v>0</v>
          </cell>
          <cell r="G292">
            <v>0</v>
          </cell>
          <cell r="H292">
            <v>0</v>
          </cell>
          <cell r="I292">
            <v>0</v>
          </cell>
          <cell r="J292">
            <v>0</v>
          </cell>
          <cell r="K292">
            <v>0</v>
          </cell>
          <cell r="L292">
            <v>0</v>
          </cell>
          <cell r="M292">
            <v>0</v>
          </cell>
          <cell r="N292">
            <v>0</v>
          </cell>
          <cell r="O292">
            <v>0</v>
          </cell>
          <cell r="P292">
            <v>0</v>
          </cell>
          <cell r="Q292">
            <v>0</v>
          </cell>
          <cell r="R292">
            <v>0</v>
          </cell>
          <cell r="S292">
            <v>0</v>
          </cell>
          <cell r="T292">
            <v>0</v>
          </cell>
          <cell r="U292">
            <v>0</v>
          </cell>
          <cell r="V292">
            <v>0</v>
          </cell>
          <cell r="W292">
            <v>0</v>
          </cell>
          <cell r="X292">
            <v>0</v>
          </cell>
          <cell r="Y292">
            <v>0</v>
          </cell>
          <cell r="Z292">
            <v>0</v>
          </cell>
        </row>
        <row r="293">
          <cell r="B293">
            <v>0</v>
          </cell>
          <cell r="C293" t="str">
            <v>- Depth: = thickness actually executed and approved by the Engineer</v>
          </cell>
          <cell r="D293">
            <v>0</v>
          </cell>
          <cell r="E293">
            <v>0</v>
          </cell>
          <cell r="F293">
            <v>0</v>
          </cell>
          <cell r="G293">
            <v>0</v>
          </cell>
          <cell r="H293">
            <v>0</v>
          </cell>
          <cell r="I293">
            <v>0</v>
          </cell>
          <cell r="J293">
            <v>0</v>
          </cell>
          <cell r="K293">
            <v>0</v>
          </cell>
          <cell r="L293">
            <v>0</v>
          </cell>
          <cell r="M293">
            <v>0</v>
          </cell>
          <cell r="N293">
            <v>0</v>
          </cell>
          <cell r="O293">
            <v>0</v>
          </cell>
          <cell r="P293">
            <v>0</v>
          </cell>
          <cell r="Q293">
            <v>0</v>
          </cell>
          <cell r="R293">
            <v>0</v>
          </cell>
          <cell r="S293">
            <v>0</v>
          </cell>
          <cell r="T293">
            <v>0</v>
          </cell>
          <cell r="U293">
            <v>0</v>
          </cell>
          <cell r="V293">
            <v>0</v>
          </cell>
          <cell r="W293">
            <v>0</v>
          </cell>
          <cell r="X293">
            <v>0</v>
          </cell>
          <cell r="Y293">
            <v>0</v>
          </cell>
          <cell r="Z293">
            <v>0</v>
          </cell>
        </row>
        <row r="294">
          <cell r="B294">
            <v>0</v>
          </cell>
          <cell r="C294" t="str">
            <v>Volume = thickness x width x length</v>
          </cell>
          <cell r="D294">
            <v>0</v>
          </cell>
          <cell r="E294">
            <v>0</v>
          </cell>
          <cell r="F294">
            <v>0</v>
          </cell>
          <cell r="G294">
            <v>0</v>
          </cell>
          <cell r="H294">
            <v>0</v>
          </cell>
          <cell r="I294">
            <v>0</v>
          </cell>
          <cell r="J294">
            <v>0</v>
          </cell>
          <cell r="K294">
            <v>0</v>
          </cell>
          <cell r="L294">
            <v>0</v>
          </cell>
          <cell r="M294">
            <v>0</v>
          </cell>
          <cell r="N294">
            <v>0</v>
          </cell>
          <cell r="O294">
            <v>0</v>
          </cell>
          <cell r="P294">
            <v>0</v>
          </cell>
          <cell r="Q294">
            <v>0</v>
          </cell>
          <cell r="R294">
            <v>0</v>
          </cell>
          <cell r="S294">
            <v>0</v>
          </cell>
          <cell r="T294">
            <v>0</v>
          </cell>
          <cell r="U294">
            <v>0</v>
          </cell>
          <cell r="V294">
            <v>0</v>
          </cell>
          <cell r="W294">
            <v>0</v>
          </cell>
          <cell r="X294">
            <v>0</v>
          </cell>
          <cell r="Y294">
            <v>0</v>
          </cell>
          <cell r="Z294">
            <v>0</v>
          </cell>
        </row>
        <row r="295">
          <cell r="B295">
            <v>0</v>
          </cell>
          <cell r="C295" t="str">
            <v>Payment shall be made per cubic meter of road sub-base, road base and kind of concrete pavement.</v>
          </cell>
          <cell r="D295">
            <v>0</v>
          </cell>
          <cell r="E295">
            <v>0</v>
          </cell>
          <cell r="F295">
            <v>0</v>
          </cell>
          <cell r="G295">
            <v>0</v>
          </cell>
          <cell r="H295">
            <v>0</v>
          </cell>
          <cell r="I295">
            <v>0</v>
          </cell>
          <cell r="J295">
            <v>0</v>
          </cell>
          <cell r="K295">
            <v>0</v>
          </cell>
          <cell r="L295">
            <v>0</v>
          </cell>
          <cell r="M295">
            <v>0</v>
          </cell>
          <cell r="N295">
            <v>0</v>
          </cell>
          <cell r="O295">
            <v>0</v>
          </cell>
          <cell r="P295">
            <v>0</v>
          </cell>
          <cell r="Q295">
            <v>0</v>
          </cell>
          <cell r="R295">
            <v>0</v>
          </cell>
          <cell r="S295">
            <v>0</v>
          </cell>
          <cell r="T295">
            <v>0</v>
          </cell>
          <cell r="U295">
            <v>0</v>
          </cell>
          <cell r="V295">
            <v>0</v>
          </cell>
          <cell r="W295">
            <v>0</v>
          </cell>
          <cell r="X295">
            <v>0</v>
          </cell>
          <cell r="Y295">
            <v>0</v>
          </cell>
          <cell r="Z295">
            <v>0</v>
          </cell>
        </row>
        <row r="296">
          <cell r="B296" t="str">
            <v>24.02.01</v>
          </cell>
          <cell r="C296" t="str">
            <v>Construction/reconstruction of granular road sub-base for concrete road of thickness as per existing pavement condition</v>
          </cell>
          <cell r="D296" t="str">
            <v>cu.m</v>
          </cell>
          <cell r="E296">
            <v>110</v>
          </cell>
          <cell r="F296">
            <v>0</v>
          </cell>
          <cell r="G296">
            <v>0</v>
          </cell>
          <cell r="H296">
            <v>0</v>
          </cell>
          <cell r="I296">
            <v>0</v>
          </cell>
          <cell r="J296">
            <v>0</v>
          </cell>
          <cell r="K296">
            <v>0</v>
          </cell>
          <cell r="L296">
            <v>0</v>
          </cell>
          <cell r="M296">
            <v>0</v>
          </cell>
          <cell r="N296">
            <v>0</v>
          </cell>
          <cell r="O296">
            <v>0</v>
          </cell>
          <cell r="P296">
            <v>0</v>
          </cell>
          <cell r="Q296">
            <v>0</v>
          </cell>
          <cell r="R296">
            <v>0</v>
          </cell>
          <cell r="S296">
            <v>0</v>
          </cell>
          <cell r="T296">
            <v>0</v>
          </cell>
          <cell r="U296">
            <v>0</v>
          </cell>
          <cell r="V296">
            <v>0</v>
          </cell>
          <cell r="W296">
            <v>0</v>
          </cell>
          <cell r="X296">
            <v>0</v>
          </cell>
          <cell r="Y296">
            <v>0</v>
          </cell>
          <cell r="Z296">
            <v>0</v>
          </cell>
          <cell r="AA296">
            <v>0</v>
          </cell>
          <cell r="AB296">
            <v>0</v>
          </cell>
        </row>
        <row r="297">
          <cell r="B297" t="str">
            <v>24.02.02</v>
          </cell>
          <cell r="C297" t="str">
            <v>Construction/reconstruction of granular road base for concrete road of thickness as per existing pavement condition</v>
          </cell>
          <cell r="D297" t="str">
            <v>cu.m</v>
          </cell>
          <cell r="E297">
            <v>120</v>
          </cell>
          <cell r="F297">
            <v>0</v>
          </cell>
          <cell r="G297">
            <v>0</v>
          </cell>
          <cell r="H297">
            <v>0</v>
          </cell>
          <cell r="I297">
            <v>0</v>
          </cell>
          <cell r="J297">
            <v>0</v>
          </cell>
          <cell r="K297">
            <v>0</v>
          </cell>
          <cell r="L297">
            <v>0</v>
          </cell>
          <cell r="M297">
            <v>0</v>
          </cell>
          <cell r="N297">
            <v>0</v>
          </cell>
          <cell r="O297">
            <v>0</v>
          </cell>
          <cell r="P297">
            <v>0</v>
          </cell>
          <cell r="Q297">
            <v>0</v>
          </cell>
          <cell r="R297">
            <v>0</v>
          </cell>
          <cell r="S297">
            <v>0</v>
          </cell>
          <cell r="T297">
            <v>0</v>
          </cell>
          <cell r="U297">
            <v>0</v>
          </cell>
          <cell r="V297">
            <v>0</v>
          </cell>
          <cell r="W297">
            <v>0</v>
          </cell>
          <cell r="X297">
            <v>0</v>
          </cell>
          <cell r="Y297">
            <v>0</v>
          </cell>
          <cell r="Z297">
            <v>0</v>
          </cell>
          <cell r="AA297">
            <v>0</v>
          </cell>
          <cell r="AB297">
            <v>0</v>
          </cell>
        </row>
        <row r="298">
          <cell r="B298" t="str">
            <v>24.02.03</v>
          </cell>
          <cell r="C298" t="str">
            <v>Construction / reconstruction of plain concrete pavement. Thickness as per existing pavement condition</v>
          </cell>
          <cell r="D298" t="str">
            <v>cu.m</v>
          </cell>
          <cell r="E298">
            <v>130</v>
          </cell>
          <cell r="F298">
            <v>0</v>
          </cell>
          <cell r="G298">
            <v>0</v>
          </cell>
          <cell r="H298">
            <v>0</v>
          </cell>
          <cell r="I298">
            <v>0</v>
          </cell>
          <cell r="J298">
            <v>0</v>
          </cell>
          <cell r="K298">
            <v>0</v>
          </cell>
          <cell r="L298">
            <v>0</v>
          </cell>
          <cell r="M298">
            <v>0</v>
          </cell>
          <cell r="N298">
            <v>0</v>
          </cell>
          <cell r="O298">
            <v>0</v>
          </cell>
          <cell r="P298">
            <v>0</v>
          </cell>
          <cell r="Q298">
            <v>0</v>
          </cell>
          <cell r="R298">
            <v>0</v>
          </cell>
          <cell r="S298">
            <v>0</v>
          </cell>
          <cell r="T298">
            <v>0</v>
          </cell>
          <cell r="U298">
            <v>0</v>
          </cell>
          <cell r="V298">
            <v>0</v>
          </cell>
          <cell r="W298">
            <v>0</v>
          </cell>
          <cell r="X298">
            <v>0</v>
          </cell>
          <cell r="Y298">
            <v>0</v>
          </cell>
          <cell r="Z298">
            <v>0</v>
          </cell>
          <cell r="AA298">
            <v>0</v>
          </cell>
          <cell r="AB298">
            <v>0</v>
          </cell>
        </row>
        <row r="299">
          <cell r="B299" t="str">
            <v>24.02.04</v>
          </cell>
          <cell r="C299" t="str">
            <v>Construction / reconstruction of  reinforced concrete pavement. Thickness as per existing pavement condition</v>
          </cell>
          <cell r="D299" t="str">
            <v>cu.m</v>
          </cell>
          <cell r="E299">
            <v>160</v>
          </cell>
          <cell r="F299">
            <v>0</v>
          </cell>
          <cell r="G299">
            <v>0</v>
          </cell>
          <cell r="H299">
            <v>0</v>
          </cell>
          <cell r="I299">
            <v>0</v>
          </cell>
          <cell r="J299">
            <v>0</v>
          </cell>
          <cell r="K299">
            <v>0</v>
          </cell>
          <cell r="L299">
            <v>0</v>
          </cell>
          <cell r="M299">
            <v>0</v>
          </cell>
          <cell r="N299">
            <v>0</v>
          </cell>
          <cell r="O299">
            <v>0</v>
          </cell>
          <cell r="P299">
            <v>0</v>
          </cell>
          <cell r="Q299">
            <v>0</v>
          </cell>
          <cell r="R299">
            <v>0</v>
          </cell>
          <cell r="S299">
            <v>0</v>
          </cell>
          <cell r="T299">
            <v>0</v>
          </cell>
          <cell r="U299">
            <v>0</v>
          </cell>
          <cell r="V299">
            <v>0</v>
          </cell>
          <cell r="W299">
            <v>0</v>
          </cell>
          <cell r="X299">
            <v>0</v>
          </cell>
          <cell r="Y299">
            <v>0</v>
          </cell>
          <cell r="Z299">
            <v>0</v>
          </cell>
          <cell r="AA299">
            <v>0</v>
          </cell>
          <cell r="AB299">
            <v>0</v>
          </cell>
        </row>
        <row r="300">
          <cell r="B300" t="str">
            <v>24.05</v>
          </cell>
          <cell r="C300" t="str">
            <v>Construction / reconstruction of gravel road</v>
          </cell>
          <cell r="D300">
            <v>0</v>
          </cell>
          <cell r="E300">
            <v>0</v>
          </cell>
          <cell r="F300">
            <v>0</v>
          </cell>
          <cell r="G300">
            <v>0</v>
          </cell>
          <cell r="H300">
            <v>0</v>
          </cell>
          <cell r="I300">
            <v>0</v>
          </cell>
          <cell r="J300">
            <v>0</v>
          </cell>
          <cell r="K300">
            <v>0</v>
          </cell>
          <cell r="L300">
            <v>0</v>
          </cell>
          <cell r="M300">
            <v>0</v>
          </cell>
          <cell r="N300">
            <v>0</v>
          </cell>
          <cell r="O300">
            <v>0</v>
          </cell>
          <cell r="P300">
            <v>0</v>
          </cell>
          <cell r="Q300">
            <v>0</v>
          </cell>
          <cell r="R300">
            <v>0</v>
          </cell>
          <cell r="S300">
            <v>0</v>
          </cell>
          <cell r="T300">
            <v>0</v>
          </cell>
          <cell r="U300">
            <v>0</v>
          </cell>
          <cell r="V300">
            <v>0</v>
          </cell>
          <cell r="W300">
            <v>0</v>
          </cell>
          <cell r="X300">
            <v>0</v>
          </cell>
          <cell r="Y300">
            <v>0</v>
          </cell>
          <cell r="Z300">
            <v>0</v>
          </cell>
        </row>
        <row r="301">
          <cell r="B301">
            <v>0</v>
          </cell>
          <cell r="C301" t="str">
            <v xml:space="preserve">The works shall include the construction/reconstruction of gravel roads in accordance </v>
          </cell>
          <cell r="D301">
            <v>0</v>
          </cell>
          <cell r="E301">
            <v>0</v>
          </cell>
          <cell r="F301">
            <v>0</v>
          </cell>
          <cell r="G301">
            <v>0</v>
          </cell>
          <cell r="H301">
            <v>0</v>
          </cell>
          <cell r="I301">
            <v>0</v>
          </cell>
          <cell r="J301">
            <v>0</v>
          </cell>
          <cell r="K301">
            <v>0</v>
          </cell>
          <cell r="L301">
            <v>0</v>
          </cell>
          <cell r="M301">
            <v>0</v>
          </cell>
          <cell r="N301">
            <v>0</v>
          </cell>
          <cell r="O301">
            <v>0</v>
          </cell>
          <cell r="P301">
            <v>0</v>
          </cell>
          <cell r="Q301">
            <v>0</v>
          </cell>
          <cell r="R301">
            <v>0</v>
          </cell>
          <cell r="S301">
            <v>0</v>
          </cell>
          <cell r="T301">
            <v>0</v>
          </cell>
          <cell r="U301">
            <v>0</v>
          </cell>
          <cell r="V301">
            <v>0</v>
          </cell>
          <cell r="W301">
            <v>0</v>
          </cell>
          <cell r="X301">
            <v>0</v>
          </cell>
          <cell r="Y301">
            <v>0</v>
          </cell>
          <cell r="Z301">
            <v>0</v>
          </cell>
        </row>
        <row r="302">
          <cell r="B302">
            <v>0</v>
          </cell>
          <cell r="C302" t="str">
            <v>with Technical Specification, Drawings and as directed by the Engineer, including:</v>
          </cell>
          <cell r="D302">
            <v>0</v>
          </cell>
          <cell r="E302">
            <v>0</v>
          </cell>
          <cell r="F302">
            <v>0</v>
          </cell>
          <cell r="G302">
            <v>0</v>
          </cell>
          <cell r="H302">
            <v>0</v>
          </cell>
          <cell r="I302">
            <v>0</v>
          </cell>
          <cell r="J302">
            <v>0</v>
          </cell>
          <cell r="K302">
            <v>0</v>
          </cell>
          <cell r="L302">
            <v>0</v>
          </cell>
          <cell r="M302">
            <v>0</v>
          </cell>
          <cell r="N302">
            <v>0</v>
          </cell>
          <cell r="O302">
            <v>0</v>
          </cell>
          <cell r="P302">
            <v>0</v>
          </cell>
          <cell r="Q302">
            <v>0</v>
          </cell>
          <cell r="R302">
            <v>0</v>
          </cell>
          <cell r="S302">
            <v>0</v>
          </cell>
          <cell r="T302">
            <v>0</v>
          </cell>
          <cell r="U302">
            <v>0</v>
          </cell>
          <cell r="V302">
            <v>0</v>
          </cell>
          <cell r="W302">
            <v>0</v>
          </cell>
          <cell r="X302">
            <v>0</v>
          </cell>
          <cell r="Y302">
            <v>0</v>
          </cell>
          <cell r="Z302">
            <v>0</v>
          </cell>
        </row>
        <row r="303">
          <cell r="B303">
            <v>0</v>
          </cell>
          <cell r="C303" t="str">
            <v>- grading and compaction of subgrade</v>
          </cell>
          <cell r="D303">
            <v>0</v>
          </cell>
          <cell r="E303">
            <v>0</v>
          </cell>
          <cell r="F303">
            <v>0</v>
          </cell>
          <cell r="G303">
            <v>0</v>
          </cell>
          <cell r="H303">
            <v>0</v>
          </cell>
          <cell r="I303">
            <v>0</v>
          </cell>
          <cell r="J303">
            <v>0</v>
          </cell>
          <cell r="K303">
            <v>0</v>
          </cell>
          <cell r="L303">
            <v>0</v>
          </cell>
          <cell r="M303">
            <v>0</v>
          </cell>
          <cell r="N303">
            <v>0</v>
          </cell>
          <cell r="O303">
            <v>0</v>
          </cell>
          <cell r="P303">
            <v>0</v>
          </cell>
          <cell r="Q303">
            <v>0</v>
          </cell>
          <cell r="R303">
            <v>0</v>
          </cell>
          <cell r="S303">
            <v>0</v>
          </cell>
          <cell r="T303">
            <v>0</v>
          </cell>
          <cell r="U303">
            <v>0</v>
          </cell>
          <cell r="V303">
            <v>0</v>
          </cell>
          <cell r="W303">
            <v>0</v>
          </cell>
          <cell r="X303">
            <v>0</v>
          </cell>
          <cell r="Y303">
            <v>0</v>
          </cell>
          <cell r="Z303">
            <v>0</v>
          </cell>
        </row>
        <row r="304">
          <cell r="B304">
            <v>0</v>
          </cell>
          <cell r="C304" t="str">
            <v>- supply, placing, levelling  and compaction of granular sub-base  with well graded gravel of size 5/31.5 and of thickness as per existing condition</v>
          </cell>
          <cell r="D304">
            <v>0</v>
          </cell>
          <cell r="E304">
            <v>0</v>
          </cell>
          <cell r="F304">
            <v>0</v>
          </cell>
          <cell r="G304">
            <v>0</v>
          </cell>
          <cell r="H304">
            <v>0</v>
          </cell>
          <cell r="I304">
            <v>0</v>
          </cell>
          <cell r="J304">
            <v>0</v>
          </cell>
          <cell r="K304">
            <v>0</v>
          </cell>
          <cell r="L304">
            <v>0</v>
          </cell>
          <cell r="M304">
            <v>0</v>
          </cell>
          <cell r="N304">
            <v>0</v>
          </cell>
          <cell r="O304">
            <v>0</v>
          </cell>
          <cell r="P304">
            <v>0</v>
          </cell>
          <cell r="Q304">
            <v>0</v>
          </cell>
          <cell r="R304">
            <v>0</v>
          </cell>
          <cell r="S304">
            <v>0</v>
          </cell>
          <cell r="T304">
            <v>0</v>
          </cell>
          <cell r="U304">
            <v>0</v>
          </cell>
          <cell r="V304">
            <v>0</v>
          </cell>
          <cell r="W304">
            <v>0</v>
          </cell>
          <cell r="X304">
            <v>0</v>
          </cell>
          <cell r="Y304">
            <v>0</v>
          </cell>
          <cell r="Z304">
            <v>0</v>
          </cell>
        </row>
        <row r="305">
          <cell r="B305">
            <v>0</v>
          </cell>
          <cell r="C305" t="str">
            <v>- supply, placing, levelling and compaction of granular road base with well graded gravel of size 2/21 and of thickness as per existing condition</v>
          </cell>
          <cell r="D305">
            <v>0</v>
          </cell>
          <cell r="E305">
            <v>0</v>
          </cell>
          <cell r="F305">
            <v>0</v>
          </cell>
          <cell r="G305">
            <v>0</v>
          </cell>
          <cell r="H305">
            <v>0</v>
          </cell>
          <cell r="I305">
            <v>0</v>
          </cell>
          <cell r="J305">
            <v>0</v>
          </cell>
          <cell r="K305">
            <v>0</v>
          </cell>
          <cell r="L305">
            <v>0</v>
          </cell>
          <cell r="M305">
            <v>0</v>
          </cell>
          <cell r="N305">
            <v>0</v>
          </cell>
          <cell r="O305">
            <v>0</v>
          </cell>
          <cell r="P305">
            <v>0</v>
          </cell>
          <cell r="Q305">
            <v>0</v>
          </cell>
          <cell r="R305">
            <v>0</v>
          </cell>
          <cell r="S305">
            <v>0</v>
          </cell>
          <cell r="T305">
            <v>0</v>
          </cell>
          <cell r="U305">
            <v>0</v>
          </cell>
          <cell r="V305">
            <v>0</v>
          </cell>
          <cell r="W305">
            <v>0</v>
          </cell>
          <cell r="X305">
            <v>0</v>
          </cell>
          <cell r="Y305">
            <v>0</v>
          </cell>
          <cell r="Z305">
            <v>0</v>
          </cell>
        </row>
        <row r="306">
          <cell r="B306">
            <v>0</v>
          </cell>
          <cell r="C306" t="str">
            <v>- loading, handling, transport of material, unloading, etc.</v>
          </cell>
          <cell r="D306">
            <v>0</v>
          </cell>
          <cell r="E306">
            <v>0</v>
          </cell>
          <cell r="F306">
            <v>0</v>
          </cell>
          <cell r="G306">
            <v>0</v>
          </cell>
          <cell r="H306">
            <v>0</v>
          </cell>
          <cell r="I306">
            <v>0</v>
          </cell>
          <cell r="J306">
            <v>0</v>
          </cell>
          <cell r="K306">
            <v>0</v>
          </cell>
          <cell r="L306">
            <v>0</v>
          </cell>
          <cell r="M306">
            <v>0</v>
          </cell>
          <cell r="N306">
            <v>0</v>
          </cell>
          <cell r="O306">
            <v>0</v>
          </cell>
          <cell r="P306">
            <v>0</v>
          </cell>
          <cell r="Q306">
            <v>0</v>
          </cell>
          <cell r="R306">
            <v>0</v>
          </cell>
          <cell r="S306">
            <v>0</v>
          </cell>
          <cell r="T306">
            <v>0</v>
          </cell>
          <cell r="U306">
            <v>0</v>
          </cell>
          <cell r="V306">
            <v>0</v>
          </cell>
          <cell r="W306">
            <v>0</v>
          </cell>
          <cell r="X306">
            <v>0</v>
          </cell>
          <cell r="Y306">
            <v>0</v>
          </cell>
          <cell r="Z306">
            <v>0</v>
          </cell>
        </row>
        <row r="307">
          <cell r="B307">
            <v>0</v>
          </cell>
          <cell r="C307" t="str">
            <v>'The unit rates shall include all materials, labour, equipment, tools and all other incidental costs required to complete the works.</v>
          </cell>
          <cell r="D307">
            <v>0</v>
          </cell>
          <cell r="E307">
            <v>0</v>
          </cell>
          <cell r="F307">
            <v>0</v>
          </cell>
          <cell r="G307">
            <v>0</v>
          </cell>
          <cell r="H307">
            <v>0</v>
          </cell>
          <cell r="I307">
            <v>0</v>
          </cell>
          <cell r="J307">
            <v>0</v>
          </cell>
          <cell r="K307">
            <v>0</v>
          </cell>
          <cell r="L307">
            <v>0</v>
          </cell>
          <cell r="M307">
            <v>0</v>
          </cell>
          <cell r="N307">
            <v>0</v>
          </cell>
          <cell r="O307">
            <v>0</v>
          </cell>
          <cell r="P307">
            <v>0</v>
          </cell>
          <cell r="Q307">
            <v>0</v>
          </cell>
          <cell r="R307">
            <v>0</v>
          </cell>
          <cell r="S307">
            <v>0</v>
          </cell>
          <cell r="T307">
            <v>0</v>
          </cell>
          <cell r="U307">
            <v>0</v>
          </cell>
          <cell r="V307">
            <v>0</v>
          </cell>
          <cell r="W307">
            <v>0</v>
          </cell>
          <cell r="X307">
            <v>0</v>
          </cell>
          <cell r="Y307">
            <v>0</v>
          </cell>
          <cell r="Z307">
            <v>0</v>
          </cell>
        </row>
        <row r="308">
          <cell r="B308">
            <v>0</v>
          </cell>
          <cell r="C308" t="str">
            <v>Construction/reconstruction of gravel road shall be measured per square area and per thickness actually executed and  approved by the Engineer.</v>
          </cell>
          <cell r="D308">
            <v>0</v>
          </cell>
          <cell r="E308">
            <v>0</v>
          </cell>
          <cell r="F308">
            <v>0</v>
          </cell>
          <cell r="G308">
            <v>0</v>
          </cell>
          <cell r="H308">
            <v>0</v>
          </cell>
          <cell r="I308">
            <v>0</v>
          </cell>
          <cell r="J308">
            <v>0</v>
          </cell>
          <cell r="K308">
            <v>0</v>
          </cell>
          <cell r="L308">
            <v>0</v>
          </cell>
          <cell r="M308">
            <v>0</v>
          </cell>
          <cell r="N308">
            <v>0</v>
          </cell>
          <cell r="O308">
            <v>0</v>
          </cell>
          <cell r="P308">
            <v>0</v>
          </cell>
          <cell r="Q308">
            <v>0</v>
          </cell>
          <cell r="R308">
            <v>0</v>
          </cell>
          <cell r="S308">
            <v>0</v>
          </cell>
          <cell r="T308">
            <v>0</v>
          </cell>
          <cell r="U308">
            <v>0</v>
          </cell>
          <cell r="V308">
            <v>0</v>
          </cell>
          <cell r="W308">
            <v>0</v>
          </cell>
          <cell r="X308">
            <v>0</v>
          </cell>
          <cell r="Y308">
            <v>0</v>
          </cell>
          <cell r="Z308">
            <v>0</v>
          </cell>
        </row>
        <row r="309">
          <cell r="B309">
            <v>0</v>
          </cell>
          <cell r="C309" t="str">
            <v>Payment shall be made per cubic meter of road sub-base and road base.</v>
          </cell>
          <cell r="D309">
            <v>0</v>
          </cell>
          <cell r="E309">
            <v>0</v>
          </cell>
          <cell r="F309">
            <v>0</v>
          </cell>
          <cell r="G309">
            <v>0</v>
          </cell>
          <cell r="H309">
            <v>0</v>
          </cell>
          <cell r="I309">
            <v>0</v>
          </cell>
          <cell r="J309">
            <v>0</v>
          </cell>
          <cell r="K309">
            <v>0</v>
          </cell>
          <cell r="L309">
            <v>0</v>
          </cell>
          <cell r="M309">
            <v>0</v>
          </cell>
          <cell r="N309">
            <v>0</v>
          </cell>
          <cell r="O309">
            <v>0</v>
          </cell>
          <cell r="P309">
            <v>0</v>
          </cell>
          <cell r="Q309">
            <v>0</v>
          </cell>
          <cell r="R309">
            <v>0</v>
          </cell>
          <cell r="S309">
            <v>0</v>
          </cell>
          <cell r="T309">
            <v>0</v>
          </cell>
          <cell r="U309">
            <v>0</v>
          </cell>
          <cell r="V309">
            <v>0</v>
          </cell>
          <cell r="W309">
            <v>0</v>
          </cell>
          <cell r="X309">
            <v>0</v>
          </cell>
          <cell r="Y309">
            <v>0</v>
          </cell>
          <cell r="Z309">
            <v>0</v>
          </cell>
        </row>
        <row r="310">
          <cell r="B310" t="str">
            <v>24.05.01</v>
          </cell>
          <cell r="C310" t="str">
            <v>Construction/reconstruction of gravel road sub-base, gravel size 5/31.5</v>
          </cell>
          <cell r="D310" t="str">
            <v>cu.m</v>
          </cell>
          <cell r="E310">
            <v>45</v>
          </cell>
          <cell r="F310">
            <v>0</v>
          </cell>
          <cell r="G310">
            <v>0</v>
          </cell>
          <cell r="H310">
            <v>0</v>
          </cell>
          <cell r="I310">
            <v>0</v>
          </cell>
          <cell r="J310">
            <v>0</v>
          </cell>
          <cell r="K310">
            <v>0</v>
          </cell>
          <cell r="L310">
            <v>0</v>
          </cell>
          <cell r="M310">
            <v>0</v>
          </cell>
          <cell r="N310">
            <v>0</v>
          </cell>
          <cell r="O310">
            <v>0</v>
          </cell>
          <cell r="P310">
            <v>0</v>
          </cell>
          <cell r="Q310">
            <v>0</v>
          </cell>
          <cell r="R310">
            <v>0</v>
          </cell>
          <cell r="S310">
            <v>0</v>
          </cell>
          <cell r="T310">
            <v>0</v>
          </cell>
          <cell r="U310">
            <v>0</v>
          </cell>
          <cell r="V310">
            <v>0</v>
          </cell>
          <cell r="W310">
            <v>0</v>
          </cell>
          <cell r="X310">
            <v>0</v>
          </cell>
          <cell r="Y310">
            <v>0</v>
          </cell>
          <cell r="Z310">
            <v>0</v>
          </cell>
          <cell r="AA310">
            <v>0</v>
          </cell>
          <cell r="AB310">
            <v>0</v>
          </cell>
        </row>
        <row r="311">
          <cell r="B311" t="str">
            <v>24.05.02</v>
          </cell>
          <cell r="C311" t="str">
            <v>Construction/reconstruction of gravel road base, gravel size 2/21</v>
          </cell>
          <cell r="D311" t="str">
            <v>cu.m</v>
          </cell>
          <cell r="E311">
            <v>60</v>
          </cell>
          <cell r="F311">
            <v>0</v>
          </cell>
          <cell r="G311">
            <v>0</v>
          </cell>
          <cell r="H311">
            <v>0</v>
          </cell>
          <cell r="I311">
            <v>0</v>
          </cell>
          <cell r="J311">
            <v>0</v>
          </cell>
          <cell r="K311">
            <v>0</v>
          </cell>
          <cell r="L311">
            <v>0</v>
          </cell>
          <cell r="M311">
            <v>0</v>
          </cell>
          <cell r="N311">
            <v>0</v>
          </cell>
          <cell r="O311">
            <v>0</v>
          </cell>
          <cell r="P311">
            <v>0</v>
          </cell>
          <cell r="Q311">
            <v>0</v>
          </cell>
          <cell r="R311">
            <v>0</v>
          </cell>
          <cell r="S311">
            <v>0</v>
          </cell>
          <cell r="T311">
            <v>0</v>
          </cell>
          <cell r="U311">
            <v>0</v>
          </cell>
          <cell r="V311">
            <v>0</v>
          </cell>
          <cell r="W311">
            <v>0</v>
          </cell>
          <cell r="X311">
            <v>0</v>
          </cell>
          <cell r="Y311">
            <v>0</v>
          </cell>
          <cell r="Z311">
            <v>0</v>
          </cell>
          <cell r="AA311">
            <v>0</v>
          </cell>
          <cell r="AB311">
            <v>0</v>
          </cell>
        </row>
        <row r="312">
          <cell r="B312">
            <v>26</v>
          </cell>
          <cell r="C312" t="str">
            <v xml:space="preserve">MISCELLENEOUS WORKS </v>
          </cell>
          <cell r="D312">
            <v>0</v>
          </cell>
          <cell r="E312">
            <v>0</v>
          </cell>
          <cell r="F312">
            <v>0</v>
          </cell>
          <cell r="G312">
            <v>0</v>
          </cell>
          <cell r="H312">
            <v>0</v>
          </cell>
          <cell r="I312">
            <v>0</v>
          </cell>
          <cell r="J312">
            <v>0</v>
          </cell>
          <cell r="K312">
            <v>0</v>
          </cell>
          <cell r="L312">
            <v>0</v>
          </cell>
          <cell r="M312">
            <v>0</v>
          </cell>
          <cell r="N312">
            <v>0</v>
          </cell>
          <cell r="O312">
            <v>0</v>
          </cell>
          <cell r="P312">
            <v>0</v>
          </cell>
          <cell r="Q312">
            <v>0</v>
          </cell>
          <cell r="R312">
            <v>0</v>
          </cell>
          <cell r="S312">
            <v>0</v>
          </cell>
          <cell r="T312">
            <v>0</v>
          </cell>
          <cell r="U312">
            <v>0</v>
          </cell>
          <cell r="V312">
            <v>0</v>
          </cell>
          <cell r="W312">
            <v>0</v>
          </cell>
          <cell r="X312">
            <v>0</v>
          </cell>
          <cell r="Y312">
            <v>0</v>
          </cell>
          <cell r="Z312">
            <v>0</v>
          </cell>
          <cell r="AA312">
            <v>0</v>
          </cell>
          <cell r="AB312">
            <v>0</v>
          </cell>
        </row>
        <row r="313">
          <cell r="B313" t="str">
            <v>26.07</v>
          </cell>
          <cell r="C313" t="str">
            <v>Extra over items "laying of pipes in trenches" for pipe laying at culvert crossings including preservation of culverts</v>
          </cell>
          <cell r="D313">
            <v>0</v>
          </cell>
          <cell r="E313">
            <v>0</v>
          </cell>
          <cell r="F313">
            <v>0</v>
          </cell>
          <cell r="G313">
            <v>0</v>
          </cell>
          <cell r="H313">
            <v>0</v>
          </cell>
          <cell r="I313">
            <v>0</v>
          </cell>
          <cell r="J313">
            <v>0</v>
          </cell>
          <cell r="K313">
            <v>0</v>
          </cell>
          <cell r="L313">
            <v>0</v>
          </cell>
          <cell r="M313">
            <v>0</v>
          </cell>
          <cell r="N313">
            <v>0</v>
          </cell>
          <cell r="O313">
            <v>0</v>
          </cell>
          <cell r="P313">
            <v>0</v>
          </cell>
          <cell r="Q313">
            <v>0</v>
          </cell>
          <cell r="R313">
            <v>0</v>
          </cell>
          <cell r="S313">
            <v>0</v>
          </cell>
          <cell r="T313">
            <v>0</v>
          </cell>
          <cell r="U313">
            <v>0</v>
          </cell>
          <cell r="V313">
            <v>0</v>
          </cell>
          <cell r="W313">
            <v>0</v>
          </cell>
          <cell r="X313">
            <v>0</v>
          </cell>
          <cell r="Y313">
            <v>0</v>
          </cell>
          <cell r="Z313">
            <v>0</v>
          </cell>
          <cell r="AA313">
            <v>0</v>
          </cell>
          <cell r="AB313">
            <v>0</v>
          </cell>
        </row>
        <row r="314">
          <cell r="B314">
            <v>0</v>
          </cell>
          <cell r="C314" t="str">
            <v>The works shall include:</v>
          </cell>
          <cell r="D314">
            <v>0</v>
          </cell>
          <cell r="E314">
            <v>0</v>
          </cell>
          <cell r="F314">
            <v>0</v>
          </cell>
          <cell r="G314">
            <v>0</v>
          </cell>
          <cell r="H314">
            <v>0</v>
          </cell>
          <cell r="I314">
            <v>0</v>
          </cell>
          <cell r="J314">
            <v>0</v>
          </cell>
          <cell r="K314">
            <v>0</v>
          </cell>
          <cell r="L314">
            <v>0</v>
          </cell>
          <cell r="M314">
            <v>0</v>
          </cell>
          <cell r="N314">
            <v>0</v>
          </cell>
          <cell r="O314">
            <v>0</v>
          </cell>
          <cell r="P314">
            <v>0</v>
          </cell>
          <cell r="Q314">
            <v>0</v>
          </cell>
          <cell r="R314">
            <v>0</v>
          </cell>
          <cell r="S314">
            <v>0</v>
          </cell>
          <cell r="T314">
            <v>0</v>
          </cell>
          <cell r="U314">
            <v>0</v>
          </cell>
          <cell r="V314">
            <v>0</v>
          </cell>
          <cell r="W314">
            <v>0</v>
          </cell>
          <cell r="X314">
            <v>0</v>
          </cell>
          <cell r="Y314">
            <v>0</v>
          </cell>
          <cell r="Z314">
            <v>0</v>
          </cell>
          <cell r="AA314">
            <v>0</v>
          </cell>
          <cell r="AB314">
            <v>0</v>
          </cell>
        </row>
        <row r="315">
          <cell r="B315">
            <v>0</v>
          </cell>
          <cell r="C315" t="str">
            <v xml:space="preserve">- any additional works extra over items "laying of pipes in trenches" for underpassing culverts by mains at crossings, methods are up to discretion of Contractor, but subject to approval of the Engineer </v>
          </cell>
          <cell r="D315">
            <v>0</v>
          </cell>
          <cell r="E315">
            <v>0</v>
          </cell>
          <cell r="F315">
            <v>0</v>
          </cell>
          <cell r="G315">
            <v>0</v>
          </cell>
          <cell r="H315">
            <v>0</v>
          </cell>
          <cell r="I315">
            <v>0</v>
          </cell>
          <cell r="J315">
            <v>0</v>
          </cell>
          <cell r="K315">
            <v>0</v>
          </cell>
          <cell r="L315">
            <v>0</v>
          </cell>
          <cell r="M315">
            <v>0</v>
          </cell>
          <cell r="N315">
            <v>0</v>
          </cell>
          <cell r="O315">
            <v>0</v>
          </cell>
          <cell r="P315">
            <v>0</v>
          </cell>
          <cell r="Q315">
            <v>0</v>
          </cell>
          <cell r="R315">
            <v>0</v>
          </cell>
          <cell r="S315">
            <v>0</v>
          </cell>
          <cell r="T315">
            <v>0</v>
          </cell>
          <cell r="U315">
            <v>0</v>
          </cell>
          <cell r="V315">
            <v>0</v>
          </cell>
          <cell r="W315">
            <v>0</v>
          </cell>
          <cell r="X315">
            <v>0</v>
          </cell>
          <cell r="Y315">
            <v>0</v>
          </cell>
          <cell r="Z315">
            <v>0</v>
          </cell>
          <cell r="AA315">
            <v>0</v>
          </cell>
          <cell r="AB315">
            <v>0</v>
          </cell>
        </row>
        <row r="316">
          <cell r="B316">
            <v>0</v>
          </cell>
          <cell r="C316" t="str">
            <v>- safeguarding the stability of culverts at any time</v>
          </cell>
          <cell r="D316">
            <v>0</v>
          </cell>
          <cell r="E316">
            <v>0</v>
          </cell>
          <cell r="F316">
            <v>0</v>
          </cell>
          <cell r="G316">
            <v>0</v>
          </cell>
          <cell r="H316">
            <v>0</v>
          </cell>
          <cell r="I316">
            <v>0</v>
          </cell>
          <cell r="J316">
            <v>0</v>
          </cell>
          <cell r="K316">
            <v>0</v>
          </cell>
          <cell r="L316">
            <v>0</v>
          </cell>
          <cell r="M316">
            <v>0</v>
          </cell>
          <cell r="N316">
            <v>0</v>
          </cell>
          <cell r="O316">
            <v>0</v>
          </cell>
          <cell r="P316">
            <v>0</v>
          </cell>
          <cell r="Q316">
            <v>0</v>
          </cell>
          <cell r="R316">
            <v>0</v>
          </cell>
          <cell r="S316">
            <v>0</v>
          </cell>
          <cell r="T316">
            <v>0</v>
          </cell>
          <cell r="U316">
            <v>0</v>
          </cell>
          <cell r="V316">
            <v>0</v>
          </cell>
          <cell r="W316">
            <v>0</v>
          </cell>
          <cell r="X316">
            <v>0</v>
          </cell>
          <cell r="Y316">
            <v>0</v>
          </cell>
          <cell r="Z316">
            <v>0</v>
          </cell>
          <cell r="AA316">
            <v>0</v>
          </cell>
          <cell r="AB316">
            <v>0</v>
          </cell>
        </row>
        <row r="317">
          <cell r="B317">
            <v>0</v>
          </cell>
          <cell r="C317" t="str">
            <v>- shoring of pipe trench at all sides</v>
          </cell>
          <cell r="D317">
            <v>0</v>
          </cell>
          <cell r="E317">
            <v>0</v>
          </cell>
          <cell r="F317">
            <v>0</v>
          </cell>
          <cell r="G317">
            <v>0</v>
          </cell>
          <cell r="H317">
            <v>0</v>
          </cell>
          <cell r="I317">
            <v>0</v>
          </cell>
          <cell r="J317">
            <v>0</v>
          </cell>
          <cell r="K317">
            <v>0</v>
          </cell>
          <cell r="L317">
            <v>0</v>
          </cell>
          <cell r="M317">
            <v>0</v>
          </cell>
          <cell r="N317">
            <v>0</v>
          </cell>
          <cell r="O317">
            <v>0</v>
          </cell>
          <cell r="P317">
            <v>0</v>
          </cell>
          <cell r="Q317">
            <v>0</v>
          </cell>
          <cell r="R317">
            <v>0</v>
          </cell>
          <cell r="S317">
            <v>0</v>
          </cell>
          <cell r="T317">
            <v>0</v>
          </cell>
          <cell r="U317">
            <v>0</v>
          </cell>
          <cell r="V317">
            <v>0</v>
          </cell>
          <cell r="W317">
            <v>0</v>
          </cell>
          <cell r="X317">
            <v>0</v>
          </cell>
          <cell r="Y317">
            <v>0</v>
          </cell>
          <cell r="Z317">
            <v>0</v>
          </cell>
          <cell r="AA317">
            <v>0</v>
          </cell>
          <cell r="AB317">
            <v>0</v>
          </cell>
        </row>
        <row r="318">
          <cell r="B318">
            <v>0</v>
          </cell>
          <cell r="C318" t="str">
            <v>- any additional earthworks extra over standard trench width required for the execution of the works</v>
          </cell>
          <cell r="D318">
            <v>0</v>
          </cell>
          <cell r="E318">
            <v>0</v>
          </cell>
          <cell r="F318">
            <v>0</v>
          </cell>
          <cell r="G318">
            <v>0</v>
          </cell>
          <cell r="H318">
            <v>0</v>
          </cell>
          <cell r="I318">
            <v>0</v>
          </cell>
          <cell r="J318">
            <v>0</v>
          </cell>
          <cell r="K318">
            <v>0</v>
          </cell>
          <cell r="L318">
            <v>0</v>
          </cell>
          <cell r="M318">
            <v>0</v>
          </cell>
          <cell r="N318">
            <v>0</v>
          </cell>
          <cell r="O318">
            <v>0</v>
          </cell>
          <cell r="P318">
            <v>0</v>
          </cell>
          <cell r="Q318">
            <v>0</v>
          </cell>
          <cell r="R318">
            <v>0</v>
          </cell>
          <cell r="S318">
            <v>0</v>
          </cell>
          <cell r="T318">
            <v>0</v>
          </cell>
          <cell r="U318">
            <v>0</v>
          </cell>
          <cell r="V318">
            <v>0</v>
          </cell>
          <cell r="W318">
            <v>0</v>
          </cell>
          <cell r="X318">
            <v>0</v>
          </cell>
          <cell r="Y318">
            <v>0</v>
          </cell>
          <cell r="Z318">
            <v>0</v>
          </cell>
          <cell r="AA318">
            <v>0</v>
          </cell>
          <cell r="AB318">
            <v>0</v>
          </cell>
        </row>
        <row r="319">
          <cell r="B319">
            <v>0</v>
          </cell>
          <cell r="C319" t="str">
            <v>- temporary diversions of culvert, if required</v>
          </cell>
          <cell r="D319">
            <v>0</v>
          </cell>
          <cell r="E319">
            <v>0</v>
          </cell>
          <cell r="F319">
            <v>0</v>
          </cell>
          <cell r="G319">
            <v>0</v>
          </cell>
          <cell r="H319">
            <v>0</v>
          </cell>
          <cell r="I319">
            <v>0</v>
          </cell>
          <cell r="J319">
            <v>0</v>
          </cell>
          <cell r="K319">
            <v>0</v>
          </cell>
          <cell r="L319">
            <v>0</v>
          </cell>
          <cell r="M319">
            <v>0</v>
          </cell>
          <cell r="N319">
            <v>0</v>
          </cell>
          <cell r="O319">
            <v>0</v>
          </cell>
          <cell r="P319">
            <v>0</v>
          </cell>
          <cell r="Q319">
            <v>0</v>
          </cell>
          <cell r="R319">
            <v>0</v>
          </cell>
          <cell r="S319">
            <v>0</v>
          </cell>
          <cell r="T319">
            <v>0</v>
          </cell>
          <cell r="U319">
            <v>0</v>
          </cell>
          <cell r="V319">
            <v>0</v>
          </cell>
          <cell r="W319">
            <v>0</v>
          </cell>
          <cell r="X319">
            <v>0</v>
          </cell>
          <cell r="Y319">
            <v>0</v>
          </cell>
          <cell r="Z319">
            <v>0</v>
          </cell>
          <cell r="AA319">
            <v>0</v>
          </cell>
          <cell r="AB319">
            <v>0</v>
          </cell>
        </row>
        <row r="320">
          <cell r="B320">
            <v>0</v>
          </cell>
          <cell r="C320" t="str">
            <v>The unit rate shall include all material, labour, equipment, tools, formworks and other incidental costs required to complete the works.</v>
          </cell>
          <cell r="D320">
            <v>0</v>
          </cell>
          <cell r="E320">
            <v>0</v>
          </cell>
          <cell r="F320">
            <v>0</v>
          </cell>
          <cell r="G320">
            <v>0</v>
          </cell>
          <cell r="H320">
            <v>0</v>
          </cell>
          <cell r="I320">
            <v>0</v>
          </cell>
          <cell r="J320">
            <v>0</v>
          </cell>
          <cell r="K320">
            <v>0</v>
          </cell>
          <cell r="L320">
            <v>0</v>
          </cell>
          <cell r="M320">
            <v>0</v>
          </cell>
          <cell r="N320">
            <v>0</v>
          </cell>
          <cell r="O320">
            <v>0</v>
          </cell>
          <cell r="P320">
            <v>0</v>
          </cell>
          <cell r="Q320">
            <v>0</v>
          </cell>
          <cell r="R320">
            <v>0</v>
          </cell>
          <cell r="S320">
            <v>0</v>
          </cell>
          <cell r="T320">
            <v>0</v>
          </cell>
          <cell r="U320">
            <v>0</v>
          </cell>
          <cell r="V320">
            <v>0</v>
          </cell>
          <cell r="W320">
            <v>0</v>
          </cell>
          <cell r="X320">
            <v>0</v>
          </cell>
          <cell r="Y320">
            <v>0</v>
          </cell>
          <cell r="Z320">
            <v>0</v>
          </cell>
          <cell r="AA320">
            <v>0</v>
          </cell>
          <cell r="AB320">
            <v>0</v>
          </cell>
        </row>
        <row r="321">
          <cell r="B321">
            <v>0</v>
          </cell>
          <cell r="C321" t="str">
            <v xml:space="preserve">Payment shall be made per culvert underpassing executed and approved by the Engineer based on the measurement of the cross-section of culvert. </v>
          </cell>
          <cell r="D321">
            <v>0</v>
          </cell>
          <cell r="E321">
            <v>0</v>
          </cell>
          <cell r="F321">
            <v>0</v>
          </cell>
          <cell r="G321">
            <v>0</v>
          </cell>
          <cell r="H321">
            <v>0</v>
          </cell>
          <cell r="I321">
            <v>0</v>
          </cell>
          <cell r="J321">
            <v>0</v>
          </cell>
          <cell r="K321">
            <v>0</v>
          </cell>
          <cell r="L321">
            <v>0</v>
          </cell>
          <cell r="M321">
            <v>0</v>
          </cell>
          <cell r="N321">
            <v>0</v>
          </cell>
          <cell r="O321">
            <v>0</v>
          </cell>
          <cell r="P321">
            <v>0</v>
          </cell>
          <cell r="Q321">
            <v>0</v>
          </cell>
          <cell r="R321">
            <v>0</v>
          </cell>
          <cell r="S321">
            <v>0</v>
          </cell>
          <cell r="T321">
            <v>0</v>
          </cell>
          <cell r="U321">
            <v>0</v>
          </cell>
          <cell r="V321">
            <v>0</v>
          </cell>
          <cell r="W321">
            <v>0</v>
          </cell>
          <cell r="X321">
            <v>0</v>
          </cell>
          <cell r="Y321">
            <v>0</v>
          </cell>
          <cell r="Z321">
            <v>0</v>
          </cell>
          <cell r="AA321">
            <v>0</v>
          </cell>
          <cell r="AB321">
            <v>0</v>
          </cell>
        </row>
        <row r="322">
          <cell r="B322" t="str">
            <v>26.07.01</v>
          </cell>
          <cell r="C322" t="str">
            <v>Extra over items "laying of pipes in trenches" for crossing of culvert incl. preservation of culvert, clear cross-section not exceeding 3m²</v>
          </cell>
          <cell r="D322" t="str">
            <v>pce.</v>
          </cell>
          <cell r="E322">
            <v>1500</v>
          </cell>
          <cell r="F322">
            <v>0</v>
          </cell>
          <cell r="G322">
            <v>0</v>
          </cell>
          <cell r="H322">
            <v>0</v>
          </cell>
          <cell r="I322">
            <v>0</v>
          </cell>
          <cell r="J322">
            <v>0</v>
          </cell>
          <cell r="K322">
            <v>0</v>
          </cell>
          <cell r="L322">
            <v>0</v>
          </cell>
          <cell r="M322">
            <v>0</v>
          </cell>
          <cell r="N322">
            <v>0</v>
          </cell>
          <cell r="O322">
            <v>0</v>
          </cell>
          <cell r="P322">
            <v>0</v>
          </cell>
          <cell r="Q322">
            <v>0</v>
          </cell>
          <cell r="R322">
            <v>0</v>
          </cell>
          <cell r="S322">
            <v>0</v>
          </cell>
          <cell r="T322">
            <v>0</v>
          </cell>
          <cell r="U322">
            <v>0</v>
          </cell>
          <cell r="V322">
            <v>0</v>
          </cell>
          <cell r="W322">
            <v>0</v>
          </cell>
          <cell r="X322">
            <v>0</v>
          </cell>
          <cell r="Y322">
            <v>0</v>
          </cell>
          <cell r="Z322">
            <v>0</v>
          </cell>
          <cell r="AA322">
            <v>0</v>
          </cell>
          <cell r="AB322">
            <v>0</v>
          </cell>
        </row>
        <row r="323">
          <cell r="B323" t="str">
            <v>26.07.02</v>
          </cell>
          <cell r="C323" t="str">
            <v>Extra over items "laying of pipes in trenches" for crossing of culvert incl. preservation of culvert, clear cross-section not exceeding 6m²</v>
          </cell>
          <cell r="D323" t="str">
            <v>pce.</v>
          </cell>
          <cell r="E323">
            <v>2500</v>
          </cell>
          <cell r="F323">
            <v>0</v>
          </cell>
          <cell r="G323">
            <v>0</v>
          </cell>
          <cell r="H323">
            <v>0</v>
          </cell>
          <cell r="I323">
            <v>0</v>
          </cell>
          <cell r="J323">
            <v>0</v>
          </cell>
          <cell r="K323">
            <v>0</v>
          </cell>
          <cell r="L323">
            <v>0</v>
          </cell>
          <cell r="M323">
            <v>0</v>
          </cell>
          <cell r="N323">
            <v>0</v>
          </cell>
          <cell r="O323">
            <v>0</v>
          </cell>
          <cell r="P323">
            <v>0</v>
          </cell>
          <cell r="Q323">
            <v>0</v>
          </cell>
          <cell r="R323">
            <v>0</v>
          </cell>
          <cell r="S323">
            <v>0</v>
          </cell>
          <cell r="T323">
            <v>0</v>
          </cell>
          <cell r="U323">
            <v>0</v>
          </cell>
          <cell r="V323">
            <v>0</v>
          </cell>
          <cell r="W323">
            <v>0</v>
          </cell>
          <cell r="X323">
            <v>0</v>
          </cell>
          <cell r="Y323">
            <v>0</v>
          </cell>
          <cell r="Z323">
            <v>0</v>
          </cell>
          <cell r="AA323">
            <v>0</v>
          </cell>
          <cell r="AB323">
            <v>0</v>
          </cell>
        </row>
        <row r="324">
          <cell r="B324" t="str">
            <v>26.07.03</v>
          </cell>
          <cell r="C324" t="str">
            <v>Extra over items "laying of pipes in trenches" for crossing of culvert incl. preservation of culvert, clear cross-section not exceeding 10m²</v>
          </cell>
          <cell r="D324" t="str">
            <v>pce.</v>
          </cell>
          <cell r="E324">
            <v>3200</v>
          </cell>
          <cell r="F324">
            <v>0</v>
          </cell>
          <cell r="G324">
            <v>0</v>
          </cell>
          <cell r="H324">
            <v>0</v>
          </cell>
          <cell r="I324">
            <v>0</v>
          </cell>
          <cell r="J324">
            <v>0</v>
          </cell>
          <cell r="K324">
            <v>0</v>
          </cell>
          <cell r="L324">
            <v>0</v>
          </cell>
          <cell r="M324">
            <v>0</v>
          </cell>
          <cell r="N324">
            <v>0</v>
          </cell>
          <cell r="O324">
            <v>0</v>
          </cell>
          <cell r="P324">
            <v>0</v>
          </cell>
          <cell r="Q324">
            <v>0</v>
          </cell>
          <cell r="R324">
            <v>0</v>
          </cell>
          <cell r="S324">
            <v>0</v>
          </cell>
          <cell r="T324">
            <v>0</v>
          </cell>
          <cell r="U324">
            <v>0</v>
          </cell>
          <cell r="V324">
            <v>0</v>
          </cell>
          <cell r="W324">
            <v>0</v>
          </cell>
          <cell r="X324">
            <v>0</v>
          </cell>
          <cell r="Y324">
            <v>0</v>
          </cell>
          <cell r="Z324">
            <v>0</v>
          </cell>
          <cell r="AA324">
            <v>0</v>
          </cell>
          <cell r="AB324">
            <v>0</v>
          </cell>
        </row>
        <row r="325">
          <cell r="B325" t="str">
            <v>26.07.04</v>
          </cell>
          <cell r="C325" t="str">
            <v>Extra over items "laying of pipes in trenches" for crossing of culvert incl. preservation of culvert, clear cross-section not exceeding 15m²</v>
          </cell>
          <cell r="D325" t="str">
            <v>pce.</v>
          </cell>
          <cell r="E325">
            <v>4000</v>
          </cell>
          <cell r="F325">
            <v>0</v>
          </cell>
          <cell r="G325">
            <v>0</v>
          </cell>
          <cell r="H325">
            <v>0</v>
          </cell>
          <cell r="I325">
            <v>0</v>
          </cell>
          <cell r="J325">
            <v>0</v>
          </cell>
          <cell r="K325">
            <v>0</v>
          </cell>
          <cell r="L325">
            <v>0</v>
          </cell>
          <cell r="M325">
            <v>0</v>
          </cell>
          <cell r="N325">
            <v>0</v>
          </cell>
          <cell r="O325">
            <v>0</v>
          </cell>
          <cell r="P325">
            <v>0</v>
          </cell>
          <cell r="Q325">
            <v>0</v>
          </cell>
          <cell r="R325">
            <v>0</v>
          </cell>
          <cell r="S325">
            <v>0</v>
          </cell>
          <cell r="T325">
            <v>0</v>
          </cell>
          <cell r="U325">
            <v>0</v>
          </cell>
          <cell r="V325">
            <v>0</v>
          </cell>
          <cell r="W325">
            <v>0</v>
          </cell>
          <cell r="X325">
            <v>0</v>
          </cell>
          <cell r="Y325">
            <v>0</v>
          </cell>
          <cell r="Z325">
            <v>0</v>
          </cell>
          <cell r="AA325">
            <v>0</v>
          </cell>
          <cell r="AB325">
            <v>0</v>
          </cell>
        </row>
        <row r="326">
          <cell r="B326">
            <v>3</v>
          </cell>
          <cell r="C326" t="str">
            <v>PIPES AND VALVES</v>
          </cell>
          <cell r="D326">
            <v>0</v>
          </cell>
          <cell r="E326">
            <v>0</v>
          </cell>
          <cell r="F326">
            <v>0</v>
          </cell>
          <cell r="G326">
            <v>0</v>
          </cell>
          <cell r="H326">
            <v>0</v>
          </cell>
          <cell r="I326">
            <v>0</v>
          </cell>
          <cell r="J326">
            <v>0</v>
          </cell>
          <cell r="K326">
            <v>0</v>
          </cell>
          <cell r="L326">
            <v>0</v>
          </cell>
          <cell r="M326">
            <v>0</v>
          </cell>
          <cell r="N326">
            <v>0</v>
          </cell>
          <cell r="O326">
            <v>0</v>
          </cell>
          <cell r="P326">
            <v>0</v>
          </cell>
          <cell r="Q326">
            <v>0</v>
          </cell>
          <cell r="R326">
            <v>0</v>
          </cell>
          <cell r="S326">
            <v>0</v>
          </cell>
          <cell r="T326">
            <v>0</v>
          </cell>
          <cell r="U326">
            <v>0</v>
          </cell>
          <cell r="V326">
            <v>0</v>
          </cell>
          <cell r="W326">
            <v>0</v>
          </cell>
          <cell r="X326">
            <v>0</v>
          </cell>
          <cell r="Y326">
            <v>0</v>
          </cell>
          <cell r="Z326">
            <v>0</v>
          </cell>
          <cell r="AA326">
            <v>0</v>
          </cell>
          <cell r="AB326">
            <v>0</v>
          </cell>
        </row>
        <row r="327">
          <cell r="B327">
            <v>31</v>
          </cell>
          <cell r="C327" t="str">
            <v>INSTALLATION OF PIPES AND HYDRAULIC EQUIPMENT FOR RESERVOIRS</v>
          </cell>
          <cell r="D327">
            <v>0</v>
          </cell>
          <cell r="E327">
            <v>0</v>
          </cell>
          <cell r="F327">
            <v>0</v>
          </cell>
          <cell r="G327">
            <v>0</v>
          </cell>
          <cell r="H327">
            <v>0</v>
          </cell>
          <cell r="I327">
            <v>0</v>
          </cell>
          <cell r="J327">
            <v>0</v>
          </cell>
          <cell r="K327">
            <v>0</v>
          </cell>
          <cell r="L327">
            <v>0</v>
          </cell>
          <cell r="M327">
            <v>0</v>
          </cell>
          <cell r="N327">
            <v>0</v>
          </cell>
          <cell r="O327">
            <v>0</v>
          </cell>
          <cell r="P327">
            <v>0</v>
          </cell>
          <cell r="Q327">
            <v>0</v>
          </cell>
          <cell r="R327">
            <v>0</v>
          </cell>
          <cell r="S327">
            <v>0</v>
          </cell>
          <cell r="T327">
            <v>0</v>
          </cell>
          <cell r="U327">
            <v>0</v>
          </cell>
          <cell r="V327">
            <v>0</v>
          </cell>
          <cell r="W327">
            <v>0</v>
          </cell>
          <cell r="X327">
            <v>0</v>
          </cell>
          <cell r="Y327">
            <v>0</v>
          </cell>
          <cell r="Z327">
            <v>0</v>
          </cell>
          <cell r="AA327">
            <v>0</v>
          </cell>
          <cell r="AB327">
            <v>0</v>
          </cell>
        </row>
        <row r="328">
          <cell r="B328" t="str">
            <v>31.01</v>
          </cell>
          <cell r="C328" t="str">
            <v>Installation of pipes and hydraulic equipment for Reservoirs Sites, incl. installation for pumping station and all chambers</v>
          </cell>
          <cell r="D328">
            <v>0</v>
          </cell>
          <cell r="E328">
            <v>0</v>
          </cell>
          <cell r="F328">
            <v>0</v>
          </cell>
          <cell r="G328">
            <v>0</v>
          </cell>
          <cell r="H328">
            <v>0</v>
          </cell>
          <cell r="I328">
            <v>0</v>
          </cell>
          <cell r="J328">
            <v>0</v>
          </cell>
          <cell r="K328">
            <v>0</v>
          </cell>
          <cell r="L328">
            <v>0</v>
          </cell>
          <cell r="M328">
            <v>0</v>
          </cell>
          <cell r="N328">
            <v>0</v>
          </cell>
          <cell r="O328">
            <v>0</v>
          </cell>
          <cell r="P328">
            <v>0</v>
          </cell>
          <cell r="Q328">
            <v>0</v>
          </cell>
          <cell r="R328">
            <v>0</v>
          </cell>
          <cell r="S328">
            <v>0</v>
          </cell>
          <cell r="T328">
            <v>0</v>
          </cell>
          <cell r="U328">
            <v>0</v>
          </cell>
          <cell r="V328">
            <v>0</v>
          </cell>
          <cell r="W328">
            <v>0</v>
          </cell>
          <cell r="X328">
            <v>0</v>
          </cell>
          <cell r="Y328">
            <v>0</v>
          </cell>
          <cell r="Z328">
            <v>0</v>
          </cell>
          <cell r="AA328">
            <v>0</v>
          </cell>
          <cell r="AB328">
            <v>0</v>
          </cell>
        </row>
        <row r="329">
          <cell r="B329">
            <v>0</v>
          </cell>
          <cell r="C329" t="str">
            <v>The works shall include the complete installation of all pipes, valves, fittings, measuring devices, pipe supports, for the reservoirs, pumping stations and all chambers,  in accordance with the Works Requirements Part B+C and the tender drawings</v>
          </cell>
          <cell r="D329">
            <v>0</v>
          </cell>
          <cell r="E329">
            <v>0</v>
          </cell>
          <cell r="F329">
            <v>0</v>
          </cell>
          <cell r="G329">
            <v>0</v>
          </cell>
          <cell r="H329">
            <v>0</v>
          </cell>
          <cell r="I329">
            <v>0</v>
          </cell>
          <cell r="J329">
            <v>0</v>
          </cell>
          <cell r="K329">
            <v>0</v>
          </cell>
          <cell r="L329">
            <v>0</v>
          </cell>
          <cell r="M329">
            <v>0</v>
          </cell>
          <cell r="N329">
            <v>0</v>
          </cell>
          <cell r="O329">
            <v>0</v>
          </cell>
          <cell r="P329">
            <v>0</v>
          </cell>
          <cell r="Q329">
            <v>0</v>
          </cell>
          <cell r="R329">
            <v>0</v>
          </cell>
          <cell r="S329">
            <v>0</v>
          </cell>
          <cell r="T329">
            <v>0</v>
          </cell>
          <cell r="U329">
            <v>0</v>
          </cell>
          <cell r="V329">
            <v>0</v>
          </cell>
          <cell r="W329">
            <v>0</v>
          </cell>
          <cell r="X329">
            <v>0</v>
          </cell>
          <cell r="Y329">
            <v>0</v>
          </cell>
          <cell r="Z329">
            <v>0</v>
          </cell>
        </row>
        <row r="330">
          <cell r="B330">
            <v>0</v>
          </cell>
          <cell r="C330" t="str">
            <v>The works shall furthermore include:</v>
          </cell>
          <cell r="D330">
            <v>0</v>
          </cell>
          <cell r="E330">
            <v>0</v>
          </cell>
          <cell r="F330">
            <v>0</v>
          </cell>
          <cell r="G330">
            <v>0</v>
          </cell>
          <cell r="H330">
            <v>0</v>
          </cell>
          <cell r="I330">
            <v>0</v>
          </cell>
          <cell r="J330">
            <v>0</v>
          </cell>
          <cell r="K330">
            <v>0</v>
          </cell>
          <cell r="L330">
            <v>0</v>
          </cell>
          <cell r="M330">
            <v>0</v>
          </cell>
          <cell r="N330">
            <v>0</v>
          </cell>
          <cell r="O330">
            <v>0</v>
          </cell>
          <cell r="P330">
            <v>0</v>
          </cell>
          <cell r="Q330">
            <v>0</v>
          </cell>
          <cell r="R330">
            <v>0</v>
          </cell>
          <cell r="S330">
            <v>0</v>
          </cell>
          <cell r="T330">
            <v>0</v>
          </cell>
          <cell r="U330">
            <v>0</v>
          </cell>
          <cell r="V330">
            <v>0</v>
          </cell>
          <cell r="W330">
            <v>0</v>
          </cell>
          <cell r="X330">
            <v>0</v>
          </cell>
          <cell r="Y330">
            <v>0</v>
          </cell>
          <cell r="Z330">
            <v>0</v>
          </cell>
        </row>
        <row r="331">
          <cell r="B331">
            <v>0</v>
          </cell>
          <cell r="C331" t="str">
            <v>- loading, handling, transport from storage site to the execution site, unloading, etc. of pipes, fittings, protective tape, etc.</v>
          </cell>
          <cell r="D331">
            <v>0</v>
          </cell>
          <cell r="E331">
            <v>0</v>
          </cell>
          <cell r="F331">
            <v>0</v>
          </cell>
          <cell r="G331">
            <v>0</v>
          </cell>
          <cell r="H331">
            <v>0</v>
          </cell>
          <cell r="I331">
            <v>0</v>
          </cell>
          <cell r="J331">
            <v>0</v>
          </cell>
          <cell r="K331">
            <v>0</v>
          </cell>
          <cell r="L331">
            <v>0</v>
          </cell>
          <cell r="M331">
            <v>0</v>
          </cell>
          <cell r="N331">
            <v>0</v>
          </cell>
          <cell r="O331">
            <v>0</v>
          </cell>
          <cell r="P331">
            <v>0</v>
          </cell>
          <cell r="Q331">
            <v>0</v>
          </cell>
          <cell r="R331">
            <v>0</v>
          </cell>
          <cell r="S331">
            <v>0</v>
          </cell>
          <cell r="T331">
            <v>0</v>
          </cell>
          <cell r="U331">
            <v>0</v>
          </cell>
          <cell r="V331">
            <v>0</v>
          </cell>
          <cell r="W331">
            <v>0</v>
          </cell>
          <cell r="X331">
            <v>0</v>
          </cell>
          <cell r="Y331">
            <v>0</v>
          </cell>
          <cell r="Z331">
            <v>0</v>
          </cell>
        </row>
        <row r="332">
          <cell r="B332">
            <v>0</v>
          </cell>
          <cell r="C332" t="str">
            <v>- straightening  and cleaning of pipes before laying</v>
          </cell>
          <cell r="D332">
            <v>0</v>
          </cell>
          <cell r="E332">
            <v>0</v>
          </cell>
          <cell r="F332">
            <v>0</v>
          </cell>
          <cell r="G332">
            <v>0</v>
          </cell>
          <cell r="H332">
            <v>0</v>
          </cell>
          <cell r="I332">
            <v>0</v>
          </cell>
          <cell r="J332">
            <v>0</v>
          </cell>
          <cell r="K332">
            <v>0</v>
          </cell>
          <cell r="L332">
            <v>0</v>
          </cell>
          <cell r="M332">
            <v>0</v>
          </cell>
          <cell r="N332">
            <v>0</v>
          </cell>
          <cell r="O332">
            <v>0</v>
          </cell>
          <cell r="P332">
            <v>0</v>
          </cell>
          <cell r="Q332">
            <v>0</v>
          </cell>
          <cell r="R332">
            <v>0</v>
          </cell>
          <cell r="S332">
            <v>0</v>
          </cell>
          <cell r="T332">
            <v>0</v>
          </cell>
          <cell r="U332">
            <v>0</v>
          </cell>
          <cell r="V332">
            <v>0</v>
          </cell>
          <cell r="W332">
            <v>0</v>
          </cell>
          <cell r="X332">
            <v>0</v>
          </cell>
          <cell r="Y332">
            <v>0</v>
          </cell>
          <cell r="Z332">
            <v>0</v>
          </cell>
        </row>
        <row r="333">
          <cell r="B333">
            <v>0</v>
          </cell>
          <cell r="C333" t="str">
            <v>- temporary sealing of pipe ends after completion of daily work</v>
          </cell>
          <cell r="D333">
            <v>0</v>
          </cell>
          <cell r="E333">
            <v>0</v>
          </cell>
          <cell r="F333">
            <v>0</v>
          </cell>
          <cell r="G333">
            <v>0</v>
          </cell>
          <cell r="H333">
            <v>0</v>
          </cell>
          <cell r="I333">
            <v>0</v>
          </cell>
          <cell r="J333">
            <v>0</v>
          </cell>
          <cell r="K333">
            <v>0</v>
          </cell>
          <cell r="L333">
            <v>0</v>
          </cell>
          <cell r="M333">
            <v>0</v>
          </cell>
          <cell r="N333">
            <v>0</v>
          </cell>
          <cell r="O333">
            <v>0</v>
          </cell>
          <cell r="P333">
            <v>0</v>
          </cell>
          <cell r="Q333">
            <v>0</v>
          </cell>
          <cell r="R333">
            <v>0</v>
          </cell>
          <cell r="S333">
            <v>0</v>
          </cell>
          <cell r="T333">
            <v>0</v>
          </cell>
          <cell r="U333">
            <v>0</v>
          </cell>
          <cell r="V333">
            <v>0</v>
          </cell>
          <cell r="W333">
            <v>0</v>
          </cell>
          <cell r="X333">
            <v>0</v>
          </cell>
          <cell r="Y333">
            <v>0</v>
          </cell>
          <cell r="Z333">
            <v>0</v>
          </cell>
        </row>
        <row r="334">
          <cell r="B334">
            <v>0</v>
          </cell>
          <cell r="C334" t="str">
            <v>- cutting of pipes, cleaning of cuts, remaking of chamfer</v>
          </cell>
          <cell r="D334">
            <v>0</v>
          </cell>
          <cell r="E334">
            <v>0</v>
          </cell>
          <cell r="F334">
            <v>0</v>
          </cell>
          <cell r="G334">
            <v>0</v>
          </cell>
          <cell r="H334">
            <v>0</v>
          </cell>
          <cell r="I334">
            <v>0</v>
          </cell>
          <cell r="J334">
            <v>0</v>
          </cell>
          <cell r="K334">
            <v>0</v>
          </cell>
          <cell r="L334">
            <v>0</v>
          </cell>
          <cell r="M334">
            <v>0</v>
          </cell>
          <cell r="N334">
            <v>0</v>
          </cell>
          <cell r="O334">
            <v>0</v>
          </cell>
          <cell r="P334">
            <v>0</v>
          </cell>
          <cell r="Q334">
            <v>0</v>
          </cell>
          <cell r="R334">
            <v>0</v>
          </cell>
          <cell r="S334">
            <v>0</v>
          </cell>
          <cell r="T334">
            <v>0</v>
          </cell>
          <cell r="U334">
            <v>0</v>
          </cell>
          <cell r="V334">
            <v>0</v>
          </cell>
          <cell r="W334">
            <v>0</v>
          </cell>
          <cell r="X334">
            <v>0</v>
          </cell>
          <cell r="Y334">
            <v>0</v>
          </cell>
          <cell r="Z334">
            <v>0</v>
          </cell>
        </row>
        <row r="335">
          <cell r="B335">
            <v>0</v>
          </cell>
          <cell r="C335" t="str">
            <v>- laying, jointing and coupling of pipes in accordance with manufacturers instructions, Works Requirements Part B+C, Drawings and as directed by the Engineer.</v>
          </cell>
          <cell r="D335">
            <v>0</v>
          </cell>
          <cell r="E335">
            <v>0</v>
          </cell>
          <cell r="F335">
            <v>0</v>
          </cell>
          <cell r="G335">
            <v>0</v>
          </cell>
          <cell r="H335">
            <v>0</v>
          </cell>
          <cell r="I335">
            <v>0</v>
          </cell>
          <cell r="J335">
            <v>0</v>
          </cell>
          <cell r="K335">
            <v>0</v>
          </cell>
          <cell r="L335">
            <v>0</v>
          </cell>
          <cell r="M335">
            <v>0</v>
          </cell>
          <cell r="N335">
            <v>0</v>
          </cell>
          <cell r="O335">
            <v>0</v>
          </cell>
          <cell r="P335">
            <v>0</v>
          </cell>
          <cell r="Q335">
            <v>0</v>
          </cell>
          <cell r="R335">
            <v>0</v>
          </cell>
          <cell r="S335">
            <v>0</v>
          </cell>
          <cell r="T335">
            <v>0</v>
          </cell>
          <cell r="U335">
            <v>0</v>
          </cell>
          <cell r="V335">
            <v>0</v>
          </cell>
          <cell r="W335">
            <v>0</v>
          </cell>
          <cell r="X335">
            <v>0</v>
          </cell>
          <cell r="Y335">
            <v>0</v>
          </cell>
          <cell r="Z335">
            <v>0</v>
          </cell>
        </row>
        <row r="336">
          <cell r="B336">
            <v>0</v>
          </cell>
          <cell r="C336" t="str">
            <v xml:space="preserve">- laying of marker tape </v>
          </cell>
          <cell r="D336">
            <v>0</v>
          </cell>
          <cell r="E336">
            <v>0</v>
          </cell>
          <cell r="F336">
            <v>0</v>
          </cell>
          <cell r="G336">
            <v>0</v>
          </cell>
          <cell r="H336">
            <v>0</v>
          </cell>
          <cell r="I336">
            <v>0</v>
          </cell>
          <cell r="J336">
            <v>0</v>
          </cell>
          <cell r="K336">
            <v>0</v>
          </cell>
          <cell r="L336">
            <v>0</v>
          </cell>
          <cell r="M336">
            <v>0</v>
          </cell>
          <cell r="N336">
            <v>0</v>
          </cell>
          <cell r="O336">
            <v>0</v>
          </cell>
          <cell r="P336">
            <v>0</v>
          </cell>
          <cell r="Q336">
            <v>0</v>
          </cell>
          <cell r="R336">
            <v>0</v>
          </cell>
          <cell r="S336">
            <v>0</v>
          </cell>
          <cell r="T336">
            <v>0</v>
          </cell>
          <cell r="U336">
            <v>0</v>
          </cell>
          <cell r="V336">
            <v>0</v>
          </cell>
          <cell r="W336">
            <v>0</v>
          </cell>
          <cell r="X336">
            <v>0</v>
          </cell>
          <cell r="Y336">
            <v>0</v>
          </cell>
          <cell r="Z336">
            <v>0</v>
          </cell>
        </row>
        <row r="337">
          <cell r="B337">
            <v>0</v>
          </cell>
          <cell r="C337" t="str">
            <v>- wrapping of flange connections with denso tape or similar approved material</v>
          </cell>
          <cell r="D337">
            <v>0</v>
          </cell>
          <cell r="E337">
            <v>0</v>
          </cell>
          <cell r="F337">
            <v>0</v>
          </cell>
          <cell r="G337">
            <v>0</v>
          </cell>
          <cell r="H337">
            <v>0</v>
          </cell>
          <cell r="I337">
            <v>0</v>
          </cell>
          <cell r="J337">
            <v>0</v>
          </cell>
          <cell r="K337">
            <v>0</v>
          </cell>
          <cell r="L337">
            <v>0</v>
          </cell>
          <cell r="M337">
            <v>0</v>
          </cell>
          <cell r="N337">
            <v>0</v>
          </cell>
          <cell r="O337">
            <v>0</v>
          </cell>
          <cell r="P337">
            <v>0</v>
          </cell>
          <cell r="Q337">
            <v>0</v>
          </cell>
          <cell r="R337">
            <v>0</v>
          </cell>
          <cell r="S337">
            <v>0</v>
          </cell>
          <cell r="T337">
            <v>0</v>
          </cell>
          <cell r="U337">
            <v>0</v>
          </cell>
          <cell r="V337">
            <v>0</v>
          </cell>
          <cell r="W337">
            <v>0</v>
          </cell>
          <cell r="X337">
            <v>0</v>
          </cell>
          <cell r="Y337">
            <v>0</v>
          </cell>
          <cell r="Z337">
            <v>0</v>
          </cell>
        </row>
        <row r="338">
          <cell r="B338">
            <v>0</v>
          </cell>
          <cell r="C338" t="str">
            <v>- execution of hydrostatic pressure test, adjustment of flow as directed, flushing and disinfection in accordance with EN 805 and the Works Requirements Part B+C</v>
          </cell>
          <cell r="D338">
            <v>0</v>
          </cell>
          <cell r="E338">
            <v>0</v>
          </cell>
          <cell r="F338">
            <v>0</v>
          </cell>
          <cell r="G338">
            <v>0</v>
          </cell>
          <cell r="H338">
            <v>0</v>
          </cell>
          <cell r="I338">
            <v>0</v>
          </cell>
          <cell r="J338">
            <v>0</v>
          </cell>
          <cell r="K338">
            <v>0</v>
          </cell>
          <cell r="L338">
            <v>0</v>
          </cell>
          <cell r="M338">
            <v>0</v>
          </cell>
          <cell r="N338">
            <v>0</v>
          </cell>
          <cell r="O338">
            <v>0</v>
          </cell>
          <cell r="P338">
            <v>0</v>
          </cell>
          <cell r="Q338">
            <v>0</v>
          </cell>
          <cell r="R338">
            <v>0</v>
          </cell>
          <cell r="S338">
            <v>0</v>
          </cell>
          <cell r="T338">
            <v>0</v>
          </cell>
          <cell r="U338">
            <v>0</v>
          </cell>
          <cell r="V338">
            <v>0</v>
          </cell>
          <cell r="W338">
            <v>0</v>
          </cell>
          <cell r="X338">
            <v>0</v>
          </cell>
          <cell r="Y338">
            <v>0</v>
          </cell>
          <cell r="Z338">
            <v>0</v>
          </cell>
        </row>
        <row r="339">
          <cell r="B339">
            <v>0</v>
          </cell>
          <cell r="C339" t="str">
            <v>- any temporary sealing of new and existing mains resulting from the sequence of works including supply, installation and removal of end caps, blank flanges or any other fitting, temporary cut off water distribution and connection of new mains after removal of temporary sealing.</v>
          </cell>
          <cell r="D339">
            <v>0</v>
          </cell>
          <cell r="E339">
            <v>0</v>
          </cell>
          <cell r="F339">
            <v>0</v>
          </cell>
          <cell r="G339">
            <v>0</v>
          </cell>
          <cell r="H339">
            <v>0</v>
          </cell>
          <cell r="I339">
            <v>0</v>
          </cell>
          <cell r="J339">
            <v>0</v>
          </cell>
          <cell r="K339">
            <v>0</v>
          </cell>
          <cell r="L339">
            <v>0</v>
          </cell>
          <cell r="M339">
            <v>0</v>
          </cell>
          <cell r="N339">
            <v>0</v>
          </cell>
          <cell r="O339">
            <v>0</v>
          </cell>
          <cell r="P339">
            <v>0</v>
          </cell>
          <cell r="Q339">
            <v>0</v>
          </cell>
          <cell r="R339">
            <v>0</v>
          </cell>
          <cell r="S339">
            <v>0</v>
          </cell>
          <cell r="T339">
            <v>0</v>
          </cell>
          <cell r="U339">
            <v>0</v>
          </cell>
          <cell r="V339">
            <v>0</v>
          </cell>
          <cell r="W339">
            <v>0</v>
          </cell>
          <cell r="X339">
            <v>0</v>
          </cell>
          <cell r="Y339">
            <v>0</v>
          </cell>
          <cell r="Z339">
            <v>0</v>
          </cell>
        </row>
        <row r="340">
          <cell r="B340">
            <v>0</v>
          </cell>
          <cell r="C340" t="str">
            <v>- all earthworks required for investigation and installation, including excavation, levelling, trimming of trench bottom, bedding, backfilling, compaction, dewatering, loading, handling, transport of all surplus or backfill material to or from a site approved by the Engineer and situated within a radius of 20km from the execution site, unloading, bracing and shoring, maintenance and reinstatement of existing services, etc.</v>
          </cell>
          <cell r="D340">
            <v>0</v>
          </cell>
          <cell r="E340">
            <v>0</v>
          </cell>
          <cell r="F340">
            <v>0</v>
          </cell>
          <cell r="G340">
            <v>0</v>
          </cell>
          <cell r="H340">
            <v>0</v>
          </cell>
          <cell r="I340">
            <v>0</v>
          </cell>
          <cell r="J340">
            <v>0</v>
          </cell>
          <cell r="K340">
            <v>0</v>
          </cell>
          <cell r="L340">
            <v>0</v>
          </cell>
          <cell r="M340">
            <v>0</v>
          </cell>
          <cell r="N340">
            <v>0</v>
          </cell>
          <cell r="O340">
            <v>0</v>
          </cell>
          <cell r="P340">
            <v>0</v>
          </cell>
          <cell r="Q340">
            <v>0</v>
          </cell>
          <cell r="R340">
            <v>0</v>
          </cell>
          <cell r="S340">
            <v>0</v>
          </cell>
          <cell r="T340">
            <v>0</v>
          </cell>
          <cell r="U340">
            <v>0</v>
          </cell>
          <cell r="V340">
            <v>0</v>
          </cell>
          <cell r="W340">
            <v>0</v>
          </cell>
          <cell r="X340">
            <v>0</v>
          </cell>
          <cell r="Y340">
            <v>0</v>
          </cell>
          <cell r="Z340">
            <v>0</v>
          </cell>
        </row>
        <row r="341">
          <cell r="B341">
            <v>0</v>
          </cell>
          <cell r="C341" t="str">
            <v xml:space="preserve">The unit rate shall include all materials, labour, equipment, tools, and other incidental costs required to complete the installation works. </v>
          </cell>
          <cell r="D341">
            <v>0</v>
          </cell>
          <cell r="E341">
            <v>0</v>
          </cell>
          <cell r="F341">
            <v>0</v>
          </cell>
          <cell r="G341">
            <v>0</v>
          </cell>
          <cell r="H341">
            <v>0</v>
          </cell>
          <cell r="I341">
            <v>0</v>
          </cell>
          <cell r="J341">
            <v>0</v>
          </cell>
          <cell r="K341">
            <v>0</v>
          </cell>
          <cell r="L341">
            <v>0</v>
          </cell>
          <cell r="M341">
            <v>0</v>
          </cell>
          <cell r="N341">
            <v>0</v>
          </cell>
          <cell r="O341">
            <v>0</v>
          </cell>
          <cell r="P341">
            <v>0</v>
          </cell>
          <cell r="Q341">
            <v>0</v>
          </cell>
          <cell r="R341">
            <v>0</v>
          </cell>
          <cell r="S341">
            <v>0</v>
          </cell>
          <cell r="T341">
            <v>0</v>
          </cell>
          <cell r="U341">
            <v>0</v>
          </cell>
          <cell r="V341">
            <v>0</v>
          </cell>
          <cell r="W341">
            <v>0</v>
          </cell>
          <cell r="X341">
            <v>0</v>
          </cell>
          <cell r="Y341">
            <v>0</v>
          </cell>
          <cell r="Z341">
            <v>0</v>
          </cell>
        </row>
        <row r="342">
          <cell r="B342">
            <v>0</v>
          </cell>
          <cell r="C342" t="str">
            <v>Payment shall be made as a lump sum for the complete installation of pipes, fittings, hydraulic equipment, etc. per reservoir, operational and upon acceptance of all works and supplies by the Engineer.</v>
          </cell>
          <cell r="D342">
            <v>0</v>
          </cell>
          <cell r="E342">
            <v>0</v>
          </cell>
          <cell r="F342">
            <v>0</v>
          </cell>
          <cell r="G342">
            <v>0</v>
          </cell>
          <cell r="H342">
            <v>0</v>
          </cell>
          <cell r="I342">
            <v>0</v>
          </cell>
          <cell r="J342">
            <v>0</v>
          </cell>
          <cell r="K342">
            <v>0</v>
          </cell>
          <cell r="L342">
            <v>0</v>
          </cell>
          <cell r="M342">
            <v>0</v>
          </cell>
          <cell r="N342">
            <v>0</v>
          </cell>
          <cell r="O342">
            <v>0</v>
          </cell>
          <cell r="P342">
            <v>0</v>
          </cell>
          <cell r="Q342">
            <v>0</v>
          </cell>
          <cell r="R342">
            <v>0</v>
          </cell>
          <cell r="S342">
            <v>0</v>
          </cell>
          <cell r="T342">
            <v>0</v>
          </cell>
          <cell r="U342">
            <v>0</v>
          </cell>
          <cell r="V342">
            <v>0</v>
          </cell>
          <cell r="W342">
            <v>0</v>
          </cell>
          <cell r="X342">
            <v>0</v>
          </cell>
          <cell r="Y342">
            <v>0</v>
          </cell>
          <cell r="Z342">
            <v>0</v>
          </cell>
        </row>
        <row r="343">
          <cell r="B343" t="str">
            <v>31.01.01</v>
          </cell>
          <cell r="C343" t="str">
            <v>Installation of pipes and hydraulic equipment for Reservoir D, Tender Drawings Series R-D-2.xx</v>
          </cell>
          <cell r="D343" t="str">
            <v>lump sum</v>
          </cell>
          <cell r="E343">
            <v>91000</v>
          </cell>
          <cell r="F343">
            <v>0</v>
          </cell>
          <cell r="G343">
            <v>0</v>
          </cell>
          <cell r="H343">
            <v>0</v>
          </cell>
          <cell r="I343">
            <v>0</v>
          </cell>
          <cell r="J343">
            <v>0</v>
          </cell>
          <cell r="K343">
            <v>0</v>
          </cell>
          <cell r="L343">
            <v>0</v>
          </cell>
          <cell r="M343">
            <v>0</v>
          </cell>
          <cell r="N343">
            <v>0</v>
          </cell>
          <cell r="O343">
            <v>0</v>
          </cell>
          <cell r="P343">
            <v>0</v>
          </cell>
          <cell r="Q343">
            <v>0</v>
          </cell>
          <cell r="R343">
            <v>0</v>
          </cell>
          <cell r="S343">
            <v>0</v>
          </cell>
          <cell r="T343">
            <v>0</v>
          </cell>
          <cell r="U343">
            <v>0</v>
          </cell>
          <cell r="V343">
            <v>0</v>
          </cell>
          <cell r="W343">
            <v>0</v>
          </cell>
          <cell r="X343">
            <v>0</v>
          </cell>
          <cell r="Y343">
            <v>0</v>
          </cell>
          <cell r="Z343">
            <v>0</v>
          </cell>
          <cell r="AA343">
            <v>0</v>
          </cell>
          <cell r="AB343">
            <v>0</v>
          </cell>
        </row>
        <row r="344">
          <cell r="B344" t="str">
            <v>31.01.02</v>
          </cell>
          <cell r="C344" t="str">
            <v>Installation of pipes and hydraulic equipment for Reservoir A, Tender Drawings Series R-A-2.xx</v>
          </cell>
          <cell r="D344" t="str">
            <v>lump sum</v>
          </cell>
          <cell r="E344">
            <v>77000</v>
          </cell>
          <cell r="F344">
            <v>0</v>
          </cell>
          <cell r="G344">
            <v>0</v>
          </cell>
          <cell r="H344">
            <v>0</v>
          </cell>
          <cell r="I344">
            <v>0</v>
          </cell>
          <cell r="J344">
            <v>0</v>
          </cell>
          <cell r="K344">
            <v>0</v>
          </cell>
          <cell r="L344">
            <v>0</v>
          </cell>
          <cell r="M344">
            <v>0</v>
          </cell>
          <cell r="N344">
            <v>0</v>
          </cell>
          <cell r="O344">
            <v>0</v>
          </cell>
          <cell r="P344">
            <v>0</v>
          </cell>
          <cell r="Q344">
            <v>0</v>
          </cell>
          <cell r="R344">
            <v>0</v>
          </cell>
          <cell r="S344">
            <v>0</v>
          </cell>
          <cell r="T344">
            <v>0</v>
          </cell>
          <cell r="U344">
            <v>0</v>
          </cell>
          <cell r="V344">
            <v>0</v>
          </cell>
          <cell r="W344">
            <v>0</v>
          </cell>
          <cell r="X344">
            <v>0</v>
          </cell>
          <cell r="Y344">
            <v>0</v>
          </cell>
          <cell r="Z344">
            <v>0</v>
          </cell>
          <cell r="AA344">
            <v>0</v>
          </cell>
          <cell r="AB344">
            <v>0</v>
          </cell>
        </row>
        <row r="345">
          <cell r="B345" t="str">
            <v>31.01.03</v>
          </cell>
          <cell r="C345" t="str">
            <v>Installation of pipes and hydraulic equipment for Reservoir B, Tender Drawings Series R-B-2.xx</v>
          </cell>
          <cell r="D345" t="str">
            <v>lump sum</v>
          </cell>
          <cell r="E345">
            <v>70000</v>
          </cell>
          <cell r="F345">
            <v>0</v>
          </cell>
          <cell r="G345">
            <v>0</v>
          </cell>
          <cell r="H345">
            <v>0</v>
          </cell>
          <cell r="I345">
            <v>0</v>
          </cell>
          <cell r="J345">
            <v>0</v>
          </cell>
          <cell r="K345">
            <v>0</v>
          </cell>
          <cell r="L345">
            <v>0</v>
          </cell>
          <cell r="M345">
            <v>0</v>
          </cell>
          <cell r="N345">
            <v>0</v>
          </cell>
          <cell r="O345">
            <v>0</v>
          </cell>
          <cell r="P345">
            <v>0</v>
          </cell>
          <cell r="Q345">
            <v>0</v>
          </cell>
          <cell r="R345">
            <v>0</v>
          </cell>
          <cell r="S345">
            <v>0</v>
          </cell>
          <cell r="T345">
            <v>0</v>
          </cell>
          <cell r="U345">
            <v>0</v>
          </cell>
          <cell r="V345">
            <v>0</v>
          </cell>
          <cell r="W345">
            <v>0</v>
          </cell>
          <cell r="X345">
            <v>0</v>
          </cell>
          <cell r="Y345">
            <v>0</v>
          </cell>
          <cell r="Z345">
            <v>0</v>
          </cell>
          <cell r="AA345">
            <v>0</v>
          </cell>
          <cell r="AB345">
            <v>0</v>
          </cell>
        </row>
        <row r="346">
          <cell r="B346" t="str">
            <v>31.01.04</v>
          </cell>
          <cell r="C346" t="str">
            <v>Installation of pipes and hydraulic equipment for Reservoir C, Tender Drawings Series R-C-2.xx</v>
          </cell>
          <cell r="D346" t="str">
            <v>lump sum</v>
          </cell>
          <cell r="E346">
            <v>52500</v>
          </cell>
          <cell r="F346">
            <v>0</v>
          </cell>
          <cell r="G346">
            <v>0</v>
          </cell>
          <cell r="H346">
            <v>0</v>
          </cell>
          <cell r="I346">
            <v>0</v>
          </cell>
          <cell r="J346">
            <v>0</v>
          </cell>
          <cell r="K346">
            <v>0</v>
          </cell>
          <cell r="L346">
            <v>0</v>
          </cell>
          <cell r="M346">
            <v>0</v>
          </cell>
          <cell r="N346">
            <v>0</v>
          </cell>
          <cell r="O346">
            <v>0</v>
          </cell>
          <cell r="P346">
            <v>0</v>
          </cell>
          <cell r="Q346">
            <v>0</v>
          </cell>
          <cell r="R346">
            <v>0</v>
          </cell>
          <cell r="S346">
            <v>0</v>
          </cell>
          <cell r="T346">
            <v>0</v>
          </cell>
          <cell r="U346">
            <v>0</v>
          </cell>
          <cell r="V346">
            <v>0</v>
          </cell>
          <cell r="W346">
            <v>0</v>
          </cell>
          <cell r="X346">
            <v>0</v>
          </cell>
          <cell r="Y346">
            <v>0</v>
          </cell>
          <cell r="Z346">
            <v>0</v>
          </cell>
          <cell r="AA346">
            <v>0</v>
          </cell>
          <cell r="AB346">
            <v>0</v>
          </cell>
        </row>
        <row r="347">
          <cell r="B347" t="str">
            <v>31.01.05</v>
          </cell>
          <cell r="C347" t="str">
            <v>Installation of pipes and hydraulic equipment for British Reservoir, Tender Drawings Series R-BR-2.xx</v>
          </cell>
          <cell r="D347" t="str">
            <v>lump sum</v>
          </cell>
          <cell r="E347">
            <v>19000</v>
          </cell>
          <cell r="F347">
            <v>0</v>
          </cell>
          <cell r="G347">
            <v>0</v>
          </cell>
          <cell r="H347">
            <v>0</v>
          </cell>
          <cell r="I347">
            <v>0</v>
          </cell>
          <cell r="J347">
            <v>0</v>
          </cell>
          <cell r="K347">
            <v>0</v>
          </cell>
          <cell r="L347">
            <v>0</v>
          </cell>
          <cell r="M347">
            <v>0</v>
          </cell>
          <cell r="N347">
            <v>0</v>
          </cell>
          <cell r="O347">
            <v>0</v>
          </cell>
          <cell r="P347">
            <v>0</v>
          </cell>
          <cell r="Q347">
            <v>0</v>
          </cell>
          <cell r="R347">
            <v>0</v>
          </cell>
          <cell r="S347">
            <v>0</v>
          </cell>
          <cell r="T347">
            <v>0</v>
          </cell>
          <cell r="U347">
            <v>0</v>
          </cell>
          <cell r="V347">
            <v>0</v>
          </cell>
          <cell r="W347">
            <v>0</v>
          </cell>
          <cell r="X347">
            <v>0</v>
          </cell>
          <cell r="Y347">
            <v>0</v>
          </cell>
          <cell r="Z347">
            <v>0</v>
          </cell>
          <cell r="AA347">
            <v>0</v>
          </cell>
          <cell r="AB347">
            <v>0</v>
          </cell>
        </row>
        <row r="348">
          <cell r="B348">
            <v>32</v>
          </cell>
          <cell r="C348" t="str">
            <v>SUPPLY OF PIPES AND FITTINGS OF DUCTILE IRON AND STEEL</v>
          </cell>
          <cell r="D348">
            <v>0</v>
          </cell>
          <cell r="E348">
            <v>0</v>
          </cell>
          <cell r="F348">
            <v>0</v>
          </cell>
          <cell r="G348">
            <v>0</v>
          </cell>
          <cell r="H348">
            <v>0</v>
          </cell>
          <cell r="I348">
            <v>0</v>
          </cell>
          <cell r="J348">
            <v>0</v>
          </cell>
          <cell r="K348">
            <v>0</v>
          </cell>
          <cell r="L348">
            <v>0</v>
          </cell>
          <cell r="M348">
            <v>0</v>
          </cell>
          <cell r="N348">
            <v>0</v>
          </cell>
          <cell r="O348">
            <v>0</v>
          </cell>
          <cell r="P348">
            <v>0</v>
          </cell>
          <cell r="Q348">
            <v>0</v>
          </cell>
          <cell r="R348">
            <v>0</v>
          </cell>
          <cell r="S348">
            <v>0</v>
          </cell>
          <cell r="T348">
            <v>0</v>
          </cell>
          <cell r="U348">
            <v>0</v>
          </cell>
          <cell r="V348">
            <v>0</v>
          </cell>
          <cell r="W348">
            <v>0</v>
          </cell>
          <cell r="X348">
            <v>0</v>
          </cell>
          <cell r="Y348">
            <v>0</v>
          </cell>
          <cell r="Z348">
            <v>0</v>
          </cell>
          <cell r="AA348">
            <v>0</v>
          </cell>
          <cell r="AB348">
            <v>0</v>
          </cell>
        </row>
        <row r="349">
          <cell r="B349" t="str">
            <v>32.01</v>
          </cell>
          <cell r="C349" t="str">
            <v>Supply of ductile iron pipes with spigot and socket type push-in joint</v>
          </cell>
          <cell r="D349">
            <v>0</v>
          </cell>
          <cell r="E349">
            <v>0</v>
          </cell>
          <cell r="F349">
            <v>0</v>
          </cell>
          <cell r="G349">
            <v>0</v>
          </cell>
          <cell r="H349">
            <v>0</v>
          </cell>
          <cell r="I349">
            <v>0</v>
          </cell>
          <cell r="J349">
            <v>0</v>
          </cell>
          <cell r="K349">
            <v>0</v>
          </cell>
          <cell r="L349">
            <v>0</v>
          </cell>
          <cell r="M349">
            <v>0</v>
          </cell>
          <cell r="N349">
            <v>0</v>
          </cell>
          <cell r="O349">
            <v>0</v>
          </cell>
          <cell r="P349">
            <v>0</v>
          </cell>
          <cell r="Q349">
            <v>0</v>
          </cell>
          <cell r="R349">
            <v>0</v>
          </cell>
          <cell r="S349">
            <v>0</v>
          </cell>
          <cell r="T349">
            <v>0</v>
          </cell>
          <cell r="U349">
            <v>0</v>
          </cell>
          <cell r="V349">
            <v>0</v>
          </cell>
          <cell r="W349">
            <v>0</v>
          </cell>
          <cell r="X349">
            <v>0</v>
          </cell>
          <cell r="Y349">
            <v>0</v>
          </cell>
          <cell r="Z349">
            <v>0</v>
          </cell>
          <cell r="AA349">
            <v>0</v>
          </cell>
          <cell r="AB349">
            <v>0</v>
          </cell>
        </row>
        <row r="350">
          <cell r="B350">
            <v>0</v>
          </cell>
          <cell r="C350" t="str">
            <v xml:space="preserve">The unit rate shall include the supply of ductile iron pipes with spigot and socket type push-in joint according to EN 545, class C40 for DN80 - DN300, class C30 for DN350 - DN600, including transport, unloading, handling, storage at storage sites in accordance with the manufacturers instructions and good workmanship, supply of rubber gaskets including 2% reserve, lubricating paste, all accessories necessary for pipe installation, etc. </v>
          </cell>
          <cell r="D350">
            <v>0</v>
          </cell>
          <cell r="E350">
            <v>0</v>
          </cell>
          <cell r="F350">
            <v>0</v>
          </cell>
          <cell r="G350">
            <v>0</v>
          </cell>
          <cell r="H350">
            <v>0</v>
          </cell>
          <cell r="I350">
            <v>0</v>
          </cell>
          <cell r="J350">
            <v>0</v>
          </cell>
          <cell r="K350">
            <v>0</v>
          </cell>
          <cell r="L350">
            <v>0</v>
          </cell>
          <cell r="M350">
            <v>0</v>
          </cell>
          <cell r="N350">
            <v>0</v>
          </cell>
          <cell r="O350">
            <v>0</v>
          </cell>
          <cell r="P350">
            <v>0</v>
          </cell>
          <cell r="Q350">
            <v>0</v>
          </cell>
          <cell r="R350">
            <v>0</v>
          </cell>
          <cell r="S350">
            <v>0</v>
          </cell>
          <cell r="T350">
            <v>0</v>
          </cell>
          <cell r="U350">
            <v>0</v>
          </cell>
          <cell r="V350">
            <v>0</v>
          </cell>
          <cell r="W350">
            <v>0</v>
          </cell>
          <cell r="X350">
            <v>0</v>
          </cell>
          <cell r="Y350">
            <v>0</v>
          </cell>
          <cell r="Z350">
            <v>0</v>
          </cell>
          <cell r="AA350">
            <v>0</v>
          </cell>
          <cell r="AB350">
            <v>0</v>
          </cell>
        </row>
        <row r="351">
          <cell r="B351">
            <v>0</v>
          </cell>
          <cell r="C351" t="str">
            <v>Internal lining shall be of cement mortar, external coating shall be of bituminous paint on zinc rich coating according to the Works Requirements Part B+C.</v>
          </cell>
          <cell r="D351">
            <v>0</v>
          </cell>
          <cell r="E351">
            <v>0</v>
          </cell>
          <cell r="F351">
            <v>0</v>
          </cell>
          <cell r="G351">
            <v>0</v>
          </cell>
          <cell r="H351">
            <v>0</v>
          </cell>
          <cell r="I351">
            <v>0</v>
          </cell>
          <cell r="J351">
            <v>0</v>
          </cell>
          <cell r="K351">
            <v>0</v>
          </cell>
          <cell r="L351">
            <v>0</v>
          </cell>
          <cell r="M351">
            <v>0</v>
          </cell>
          <cell r="N351">
            <v>0</v>
          </cell>
          <cell r="O351">
            <v>0</v>
          </cell>
          <cell r="P351">
            <v>0</v>
          </cell>
          <cell r="Q351">
            <v>0</v>
          </cell>
          <cell r="R351">
            <v>0</v>
          </cell>
          <cell r="S351">
            <v>0</v>
          </cell>
          <cell r="T351">
            <v>0</v>
          </cell>
          <cell r="U351">
            <v>0</v>
          </cell>
          <cell r="V351">
            <v>0</v>
          </cell>
          <cell r="W351">
            <v>0</v>
          </cell>
          <cell r="X351">
            <v>0</v>
          </cell>
          <cell r="Y351">
            <v>0</v>
          </cell>
          <cell r="Z351">
            <v>0</v>
          </cell>
          <cell r="AA351">
            <v>0</v>
          </cell>
          <cell r="AB351">
            <v>0</v>
          </cell>
        </row>
        <row r="352">
          <cell r="B352">
            <v>0</v>
          </cell>
          <cell r="C352" t="str">
            <v>The unit rate shall include all material, labour, equipment, tools and other incidental costs required to complete the works.</v>
          </cell>
          <cell r="D352">
            <v>0</v>
          </cell>
          <cell r="E352">
            <v>0</v>
          </cell>
          <cell r="F352">
            <v>0</v>
          </cell>
          <cell r="G352">
            <v>0</v>
          </cell>
          <cell r="H352">
            <v>0</v>
          </cell>
          <cell r="I352">
            <v>0</v>
          </cell>
          <cell r="J352">
            <v>0</v>
          </cell>
          <cell r="K352">
            <v>0</v>
          </cell>
          <cell r="L352">
            <v>0</v>
          </cell>
          <cell r="M352">
            <v>0</v>
          </cell>
          <cell r="N352">
            <v>0</v>
          </cell>
          <cell r="O352">
            <v>0</v>
          </cell>
          <cell r="P352">
            <v>0</v>
          </cell>
          <cell r="Q352">
            <v>0</v>
          </cell>
          <cell r="R352">
            <v>0</v>
          </cell>
          <cell r="S352">
            <v>0</v>
          </cell>
          <cell r="T352">
            <v>0</v>
          </cell>
          <cell r="U352">
            <v>0</v>
          </cell>
          <cell r="V352">
            <v>0</v>
          </cell>
          <cell r="W352">
            <v>0</v>
          </cell>
          <cell r="X352">
            <v>0</v>
          </cell>
          <cell r="Y352">
            <v>0</v>
          </cell>
          <cell r="Z352">
            <v>0</v>
          </cell>
          <cell r="AA352">
            <v>0</v>
          </cell>
          <cell r="AB352">
            <v>0</v>
          </cell>
        </row>
        <row r="353">
          <cell r="B353">
            <v>0</v>
          </cell>
          <cell r="C353" t="str">
            <v>Payment shall be made per linear meter based on the useful length of pipe, i.e. excluding sockets.</v>
          </cell>
          <cell r="D353">
            <v>0</v>
          </cell>
          <cell r="E353">
            <v>0</v>
          </cell>
          <cell r="F353">
            <v>0</v>
          </cell>
          <cell r="G353">
            <v>0</v>
          </cell>
          <cell r="H353">
            <v>0</v>
          </cell>
          <cell r="I353">
            <v>0</v>
          </cell>
          <cell r="J353">
            <v>0</v>
          </cell>
          <cell r="K353">
            <v>0</v>
          </cell>
          <cell r="L353">
            <v>0</v>
          </cell>
          <cell r="M353">
            <v>0</v>
          </cell>
          <cell r="N353">
            <v>0</v>
          </cell>
          <cell r="O353">
            <v>0</v>
          </cell>
          <cell r="P353">
            <v>0</v>
          </cell>
          <cell r="Q353">
            <v>0</v>
          </cell>
          <cell r="R353">
            <v>0</v>
          </cell>
          <cell r="S353">
            <v>0</v>
          </cell>
          <cell r="T353">
            <v>0</v>
          </cell>
          <cell r="U353">
            <v>0</v>
          </cell>
          <cell r="V353">
            <v>0</v>
          </cell>
          <cell r="W353">
            <v>0</v>
          </cell>
          <cell r="X353">
            <v>0</v>
          </cell>
          <cell r="Y353">
            <v>0</v>
          </cell>
          <cell r="Z353">
            <v>0</v>
          </cell>
          <cell r="AA353">
            <v>0</v>
          </cell>
          <cell r="AB353">
            <v>0</v>
          </cell>
        </row>
        <row r="354">
          <cell r="B354" t="str">
            <v>32.01.05</v>
          </cell>
          <cell r="C354" t="str">
            <v xml:space="preserve">Supply of DI socket  pipes  DN 100 </v>
          </cell>
          <cell r="D354" t="str">
            <v>lin. m.</v>
          </cell>
          <cell r="E354">
            <v>17</v>
          </cell>
          <cell r="F354">
            <v>0</v>
          </cell>
          <cell r="G354">
            <v>0</v>
          </cell>
          <cell r="H354">
            <v>24.1</v>
          </cell>
          <cell r="I354">
            <v>0</v>
          </cell>
          <cell r="J354">
            <v>0</v>
          </cell>
          <cell r="K354">
            <v>0</v>
          </cell>
          <cell r="L354">
            <v>0</v>
          </cell>
          <cell r="M354">
            <v>0</v>
          </cell>
          <cell r="N354">
            <v>0</v>
          </cell>
          <cell r="O354">
            <v>0</v>
          </cell>
          <cell r="P354">
            <v>0</v>
          </cell>
          <cell r="Q354">
            <v>0</v>
          </cell>
          <cell r="R354">
            <v>0</v>
          </cell>
          <cell r="S354">
            <v>0</v>
          </cell>
          <cell r="T354">
            <v>0</v>
          </cell>
          <cell r="U354">
            <v>0</v>
          </cell>
          <cell r="V354">
            <v>0</v>
          </cell>
          <cell r="W354">
            <v>0</v>
          </cell>
          <cell r="X354">
            <v>0</v>
          </cell>
          <cell r="Y354">
            <v>0</v>
          </cell>
          <cell r="Z354">
            <v>0</v>
          </cell>
          <cell r="AA354">
            <v>0</v>
          </cell>
          <cell r="AB354">
            <v>0</v>
          </cell>
        </row>
        <row r="355">
          <cell r="B355" t="str">
            <v>32.01.07</v>
          </cell>
          <cell r="C355" t="str">
            <v>Supply of DI socket  pipes  DN 150</v>
          </cell>
          <cell r="D355" t="str">
            <v>lin. m.</v>
          </cell>
          <cell r="E355">
            <v>25</v>
          </cell>
          <cell r="F355">
            <v>0</v>
          </cell>
          <cell r="G355">
            <v>0</v>
          </cell>
          <cell r="H355">
            <v>35.1</v>
          </cell>
          <cell r="I355">
            <v>0</v>
          </cell>
          <cell r="J355">
            <v>0</v>
          </cell>
          <cell r="K355">
            <v>0</v>
          </cell>
          <cell r="L355">
            <v>0</v>
          </cell>
          <cell r="M355">
            <v>0</v>
          </cell>
          <cell r="N355">
            <v>0</v>
          </cell>
          <cell r="O355">
            <v>0</v>
          </cell>
          <cell r="P355">
            <v>0</v>
          </cell>
          <cell r="Q355">
            <v>0</v>
          </cell>
          <cell r="R355">
            <v>0</v>
          </cell>
          <cell r="S355">
            <v>0</v>
          </cell>
          <cell r="T355">
            <v>0</v>
          </cell>
          <cell r="U355">
            <v>0</v>
          </cell>
          <cell r="V355">
            <v>0</v>
          </cell>
          <cell r="W355">
            <v>0</v>
          </cell>
          <cell r="X355">
            <v>0</v>
          </cell>
          <cell r="Y355">
            <v>0</v>
          </cell>
          <cell r="Z355">
            <v>0</v>
          </cell>
          <cell r="AA355">
            <v>0</v>
          </cell>
          <cell r="AB355">
            <v>0</v>
          </cell>
        </row>
        <row r="356">
          <cell r="B356" t="str">
            <v>32.01.10</v>
          </cell>
          <cell r="C356" t="str">
            <v>Supply of DI socket  pipes  DN 250</v>
          </cell>
          <cell r="D356" t="str">
            <v>lin. m.</v>
          </cell>
          <cell r="E356">
            <v>49</v>
          </cell>
          <cell r="F356">
            <v>0</v>
          </cell>
          <cell r="G356">
            <v>0</v>
          </cell>
          <cell r="H356">
            <v>69.400000000000006</v>
          </cell>
          <cell r="I356">
            <v>0</v>
          </cell>
          <cell r="J356">
            <v>0</v>
          </cell>
          <cell r="K356">
            <v>0</v>
          </cell>
          <cell r="L356">
            <v>0</v>
          </cell>
          <cell r="M356">
            <v>0</v>
          </cell>
          <cell r="N356">
            <v>0</v>
          </cell>
          <cell r="O356">
            <v>0</v>
          </cell>
          <cell r="P356">
            <v>0</v>
          </cell>
          <cell r="Q356">
            <v>0</v>
          </cell>
          <cell r="R356">
            <v>0</v>
          </cell>
          <cell r="S356">
            <v>0</v>
          </cell>
          <cell r="T356">
            <v>0</v>
          </cell>
          <cell r="U356">
            <v>0</v>
          </cell>
          <cell r="V356">
            <v>0</v>
          </cell>
          <cell r="W356">
            <v>0</v>
          </cell>
          <cell r="X356">
            <v>0</v>
          </cell>
          <cell r="Y356">
            <v>0</v>
          </cell>
          <cell r="Z356">
            <v>0</v>
          </cell>
          <cell r="AA356">
            <v>0</v>
          </cell>
          <cell r="AB356">
            <v>0</v>
          </cell>
        </row>
        <row r="357">
          <cell r="B357" t="str">
            <v>32.01.12</v>
          </cell>
          <cell r="C357" t="str">
            <v xml:space="preserve">Supply of DI socket  pipes  DN 300 </v>
          </cell>
          <cell r="D357" t="str">
            <v>lin. m.</v>
          </cell>
          <cell r="E357">
            <v>59</v>
          </cell>
          <cell r="F357">
            <v>0</v>
          </cell>
          <cell r="G357">
            <v>0</v>
          </cell>
          <cell r="H357">
            <v>84.3</v>
          </cell>
          <cell r="I357">
            <v>0</v>
          </cell>
          <cell r="J357">
            <v>0</v>
          </cell>
          <cell r="K357">
            <v>0</v>
          </cell>
          <cell r="L357">
            <v>0</v>
          </cell>
          <cell r="M357">
            <v>0</v>
          </cell>
          <cell r="N357">
            <v>0</v>
          </cell>
          <cell r="O357">
            <v>0</v>
          </cell>
          <cell r="P357">
            <v>0</v>
          </cell>
          <cell r="Q357">
            <v>0</v>
          </cell>
          <cell r="R357">
            <v>0</v>
          </cell>
          <cell r="S357">
            <v>0</v>
          </cell>
          <cell r="T357">
            <v>0</v>
          </cell>
          <cell r="U357">
            <v>0</v>
          </cell>
          <cell r="V357">
            <v>0</v>
          </cell>
          <cell r="W357">
            <v>0</v>
          </cell>
          <cell r="X357">
            <v>0</v>
          </cell>
          <cell r="Y357">
            <v>0</v>
          </cell>
          <cell r="Z357">
            <v>0</v>
          </cell>
          <cell r="AA357">
            <v>0</v>
          </cell>
          <cell r="AB357">
            <v>0</v>
          </cell>
        </row>
        <row r="358">
          <cell r="B358" t="str">
            <v>32.01.14</v>
          </cell>
          <cell r="C358" t="str">
            <v xml:space="preserve">Supply of DI socket  pipes  DN 350 </v>
          </cell>
          <cell r="D358" t="str">
            <v>lin. m.</v>
          </cell>
          <cell r="E358">
            <v>124</v>
          </cell>
          <cell r="F358">
            <v>0</v>
          </cell>
          <cell r="G358">
            <v>0</v>
          </cell>
          <cell r="H358">
            <v>177</v>
          </cell>
          <cell r="I358">
            <v>0</v>
          </cell>
          <cell r="J358">
            <v>0</v>
          </cell>
          <cell r="K358">
            <v>0</v>
          </cell>
          <cell r="L358">
            <v>0</v>
          </cell>
          <cell r="M358">
            <v>0</v>
          </cell>
          <cell r="N358">
            <v>0</v>
          </cell>
          <cell r="O358">
            <v>0</v>
          </cell>
          <cell r="P358">
            <v>0</v>
          </cell>
          <cell r="Q358">
            <v>0</v>
          </cell>
          <cell r="R358">
            <v>0</v>
          </cell>
          <cell r="S358">
            <v>0</v>
          </cell>
          <cell r="T358">
            <v>0</v>
          </cell>
          <cell r="U358">
            <v>0</v>
          </cell>
          <cell r="V358">
            <v>0</v>
          </cell>
          <cell r="W358">
            <v>0</v>
          </cell>
          <cell r="X358">
            <v>0</v>
          </cell>
          <cell r="Y358">
            <v>0</v>
          </cell>
          <cell r="Z358">
            <v>0</v>
          </cell>
          <cell r="AA358">
            <v>0</v>
          </cell>
          <cell r="AB358">
            <v>0</v>
          </cell>
        </row>
        <row r="359">
          <cell r="B359" t="str">
            <v>32.01.16</v>
          </cell>
          <cell r="C359" t="str">
            <v xml:space="preserve">Supply of DI socket  pipes  DN 400 </v>
          </cell>
          <cell r="D359" t="str">
            <v>lin. m.</v>
          </cell>
          <cell r="E359">
            <v>136</v>
          </cell>
          <cell r="F359">
            <v>0</v>
          </cell>
          <cell r="G359">
            <v>0</v>
          </cell>
          <cell r="H359">
            <v>194</v>
          </cell>
          <cell r="I359">
            <v>0</v>
          </cell>
          <cell r="J359">
            <v>0</v>
          </cell>
          <cell r="K359">
            <v>0</v>
          </cell>
          <cell r="L359">
            <v>0</v>
          </cell>
          <cell r="M359">
            <v>0</v>
          </cell>
          <cell r="N359">
            <v>0</v>
          </cell>
          <cell r="O359">
            <v>0</v>
          </cell>
          <cell r="P359">
            <v>0</v>
          </cell>
          <cell r="Q359">
            <v>0</v>
          </cell>
          <cell r="R359">
            <v>0</v>
          </cell>
          <cell r="S359">
            <v>0</v>
          </cell>
          <cell r="T359">
            <v>0</v>
          </cell>
          <cell r="U359">
            <v>0</v>
          </cell>
          <cell r="V359">
            <v>0</v>
          </cell>
          <cell r="W359">
            <v>0</v>
          </cell>
          <cell r="X359">
            <v>0</v>
          </cell>
          <cell r="Y359">
            <v>0</v>
          </cell>
          <cell r="Z359">
            <v>0</v>
          </cell>
          <cell r="AA359">
            <v>0</v>
          </cell>
          <cell r="AB359">
            <v>0</v>
          </cell>
        </row>
        <row r="360">
          <cell r="B360" t="str">
            <v>32.01.18</v>
          </cell>
          <cell r="C360" t="str">
            <v xml:space="preserve">Supply of DI socket  pipes  DN 500 </v>
          </cell>
          <cell r="D360" t="str">
            <v>lin. m.</v>
          </cell>
          <cell r="E360">
            <v>153</v>
          </cell>
          <cell r="F360">
            <v>0</v>
          </cell>
          <cell r="G360">
            <v>0</v>
          </cell>
          <cell r="H360">
            <v>219</v>
          </cell>
          <cell r="I360">
            <v>0</v>
          </cell>
          <cell r="J360">
            <v>0</v>
          </cell>
          <cell r="K360">
            <v>0</v>
          </cell>
          <cell r="L360">
            <v>0</v>
          </cell>
          <cell r="M360">
            <v>0</v>
          </cell>
          <cell r="N360">
            <v>0</v>
          </cell>
          <cell r="O360">
            <v>0</v>
          </cell>
          <cell r="P360">
            <v>0</v>
          </cell>
          <cell r="Q360">
            <v>0</v>
          </cell>
          <cell r="R360">
            <v>0</v>
          </cell>
          <cell r="S360">
            <v>0</v>
          </cell>
          <cell r="T360">
            <v>0</v>
          </cell>
          <cell r="U360">
            <v>0</v>
          </cell>
          <cell r="V360">
            <v>0</v>
          </cell>
          <cell r="W360">
            <v>0</v>
          </cell>
          <cell r="X360">
            <v>0</v>
          </cell>
          <cell r="Y360">
            <v>0</v>
          </cell>
          <cell r="Z360">
            <v>0</v>
          </cell>
          <cell r="AA360">
            <v>0</v>
          </cell>
          <cell r="AB360">
            <v>0</v>
          </cell>
        </row>
        <row r="361">
          <cell r="B361" t="str">
            <v>32.01.20</v>
          </cell>
          <cell r="C361" t="str">
            <v xml:space="preserve">Supply of DI socket  pipes  DN 600 </v>
          </cell>
          <cell r="D361" t="str">
            <v>lin. m.</v>
          </cell>
          <cell r="E361">
            <v>218</v>
          </cell>
          <cell r="F361">
            <v>0</v>
          </cell>
          <cell r="G361">
            <v>0</v>
          </cell>
          <cell r="H361">
            <v>311</v>
          </cell>
          <cell r="I361">
            <v>0</v>
          </cell>
          <cell r="J361">
            <v>0</v>
          </cell>
          <cell r="K361">
            <v>0</v>
          </cell>
          <cell r="L361">
            <v>0</v>
          </cell>
          <cell r="M361">
            <v>0</v>
          </cell>
          <cell r="N361">
            <v>0</v>
          </cell>
          <cell r="O361">
            <v>0</v>
          </cell>
          <cell r="P361">
            <v>0</v>
          </cell>
          <cell r="Q361">
            <v>0</v>
          </cell>
          <cell r="R361">
            <v>0</v>
          </cell>
          <cell r="S361">
            <v>0</v>
          </cell>
          <cell r="T361">
            <v>0</v>
          </cell>
          <cell r="U361">
            <v>0</v>
          </cell>
          <cell r="V361">
            <v>0</v>
          </cell>
          <cell r="W361">
            <v>0</v>
          </cell>
          <cell r="X361">
            <v>0</v>
          </cell>
          <cell r="Y361">
            <v>0</v>
          </cell>
          <cell r="Z361">
            <v>0</v>
          </cell>
          <cell r="AA361">
            <v>0</v>
          </cell>
          <cell r="AB361">
            <v>0</v>
          </cell>
        </row>
        <row r="362">
          <cell r="B362" t="str">
            <v>32.02</v>
          </cell>
          <cell r="C362" t="str">
            <v>Supply of flanged spigot ductile iron pipes, PN 10 / PN 16, L &lt;= 2m</v>
          </cell>
          <cell r="D362">
            <v>0</v>
          </cell>
          <cell r="E362">
            <v>0</v>
          </cell>
          <cell r="F362">
            <v>0</v>
          </cell>
          <cell r="G362">
            <v>0</v>
          </cell>
          <cell r="H362">
            <v>0</v>
          </cell>
          <cell r="I362">
            <v>0</v>
          </cell>
          <cell r="J362">
            <v>0</v>
          </cell>
          <cell r="K362">
            <v>0</v>
          </cell>
          <cell r="L362">
            <v>0</v>
          </cell>
          <cell r="M362">
            <v>0</v>
          </cell>
          <cell r="N362">
            <v>0</v>
          </cell>
          <cell r="O362">
            <v>0</v>
          </cell>
          <cell r="P362">
            <v>0</v>
          </cell>
          <cell r="Q362">
            <v>0</v>
          </cell>
          <cell r="R362">
            <v>0</v>
          </cell>
          <cell r="S362">
            <v>0</v>
          </cell>
          <cell r="T362">
            <v>0</v>
          </cell>
          <cell r="U362">
            <v>0</v>
          </cell>
          <cell r="V362">
            <v>0</v>
          </cell>
          <cell r="W362">
            <v>0</v>
          </cell>
          <cell r="X362">
            <v>0</v>
          </cell>
          <cell r="Y362">
            <v>0</v>
          </cell>
          <cell r="Z362">
            <v>0</v>
          </cell>
          <cell r="AA362">
            <v>0</v>
          </cell>
          <cell r="AB362">
            <v>0</v>
          </cell>
        </row>
        <row r="363">
          <cell r="B363">
            <v>0</v>
          </cell>
          <cell r="C363" t="str">
            <v xml:space="preserve">The unit rate shall include the supply of welded flanged spigot ductile iron pipes according to EN 545, class C40 for DN80 - DN300, class C30 for DN350 - DN600, PN 10 / PN 16, L &lt;= 2m, including transport, unloading, handling, storage at storage sites in accordance with the manufacturers instructions and good workmanship, supply of stainless steel bolts and nuts, gaskets including 2% reserve, denso tape or similar approved material for wrapping buried flange connections, all accessories necessary for pipe installation, etc. </v>
          </cell>
          <cell r="D363">
            <v>0</v>
          </cell>
          <cell r="E363">
            <v>0</v>
          </cell>
          <cell r="F363">
            <v>0</v>
          </cell>
          <cell r="G363">
            <v>0</v>
          </cell>
          <cell r="H363">
            <v>0</v>
          </cell>
          <cell r="I363">
            <v>0</v>
          </cell>
          <cell r="J363">
            <v>0</v>
          </cell>
          <cell r="K363">
            <v>0</v>
          </cell>
          <cell r="L363">
            <v>0</v>
          </cell>
          <cell r="M363">
            <v>0</v>
          </cell>
          <cell r="N363">
            <v>0</v>
          </cell>
          <cell r="O363">
            <v>0</v>
          </cell>
          <cell r="P363">
            <v>0</v>
          </cell>
          <cell r="Q363">
            <v>0</v>
          </cell>
          <cell r="R363">
            <v>0</v>
          </cell>
          <cell r="S363">
            <v>0</v>
          </cell>
          <cell r="T363">
            <v>0</v>
          </cell>
          <cell r="U363">
            <v>0</v>
          </cell>
          <cell r="V363">
            <v>0</v>
          </cell>
          <cell r="W363">
            <v>0</v>
          </cell>
          <cell r="X363">
            <v>0</v>
          </cell>
          <cell r="Y363">
            <v>0</v>
          </cell>
          <cell r="Z363">
            <v>0</v>
          </cell>
          <cell r="AA363">
            <v>0</v>
          </cell>
          <cell r="AB363">
            <v>0</v>
          </cell>
        </row>
        <row r="364">
          <cell r="B364">
            <v>0</v>
          </cell>
          <cell r="C364" t="str">
            <v>Internal lining shall be of cement mortar, external coating shall be of bituminous paint on zinc rich coating according to the Works Requirements Part B+C.</v>
          </cell>
          <cell r="D364">
            <v>0</v>
          </cell>
          <cell r="E364">
            <v>0</v>
          </cell>
          <cell r="F364">
            <v>0</v>
          </cell>
          <cell r="G364">
            <v>0</v>
          </cell>
          <cell r="H364">
            <v>0</v>
          </cell>
          <cell r="I364">
            <v>0</v>
          </cell>
          <cell r="J364">
            <v>0</v>
          </cell>
          <cell r="K364">
            <v>0</v>
          </cell>
          <cell r="L364">
            <v>0</v>
          </cell>
          <cell r="M364">
            <v>0</v>
          </cell>
          <cell r="N364">
            <v>0</v>
          </cell>
          <cell r="O364">
            <v>0</v>
          </cell>
          <cell r="P364">
            <v>0</v>
          </cell>
          <cell r="Q364">
            <v>0</v>
          </cell>
          <cell r="R364">
            <v>0</v>
          </cell>
          <cell r="S364">
            <v>0</v>
          </cell>
          <cell r="T364">
            <v>0</v>
          </cell>
          <cell r="U364">
            <v>0</v>
          </cell>
          <cell r="V364">
            <v>0</v>
          </cell>
          <cell r="W364">
            <v>0</v>
          </cell>
          <cell r="X364">
            <v>0</v>
          </cell>
          <cell r="Y364">
            <v>0</v>
          </cell>
          <cell r="Z364">
            <v>0</v>
          </cell>
          <cell r="AA364">
            <v>0</v>
          </cell>
          <cell r="AB364">
            <v>0</v>
          </cell>
        </row>
        <row r="365">
          <cell r="B365">
            <v>0</v>
          </cell>
          <cell r="C365" t="str">
            <v>The unit rate shall include all material, labour, equipment, tools and other incidental costs required to complete the works.</v>
          </cell>
          <cell r="D365">
            <v>0</v>
          </cell>
          <cell r="E365">
            <v>0</v>
          </cell>
          <cell r="F365">
            <v>0</v>
          </cell>
          <cell r="G365">
            <v>0</v>
          </cell>
          <cell r="H365">
            <v>0</v>
          </cell>
          <cell r="I365">
            <v>0</v>
          </cell>
          <cell r="J365">
            <v>0</v>
          </cell>
          <cell r="K365">
            <v>0</v>
          </cell>
          <cell r="L365">
            <v>0</v>
          </cell>
          <cell r="M365">
            <v>0</v>
          </cell>
          <cell r="N365">
            <v>0</v>
          </cell>
          <cell r="O365">
            <v>0</v>
          </cell>
          <cell r="P365">
            <v>0</v>
          </cell>
          <cell r="Q365">
            <v>0</v>
          </cell>
          <cell r="R365">
            <v>0</v>
          </cell>
          <cell r="S365">
            <v>0</v>
          </cell>
          <cell r="T365">
            <v>0</v>
          </cell>
          <cell r="U365">
            <v>0</v>
          </cell>
          <cell r="V365">
            <v>0</v>
          </cell>
          <cell r="W365">
            <v>0</v>
          </cell>
          <cell r="X365">
            <v>0</v>
          </cell>
          <cell r="Y365">
            <v>0</v>
          </cell>
          <cell r="Z365">
            <v>0</v>
          </cell>
          <cell r="AA365">
            <v>0</v>
          </cell>
          <cell r="AB365">
            <v>0</v>
          </cell>
        </row>
        <row r="366">
          <cell r="B366">
            <v>0</v>
          </cell>
          <cell r="C366" t="str">
            <v>Payment shall be made per piece.</v>
          </cell>
          <cell r="D366">
            <v>0</v>
          </cell>
          <cell r="E366">
            <v>0</v>
          </cell>
          <cell r="F366">
            <v>0</v>
          </cell>
          <cell r="G366">
            <v>0</v>
          </cell>
          <cell r="H366">
            <v>0</v>
          </cell>
          <cell r="I366">
            <v>0</v>
          </cell>
          <cell r="J366">
            <v>0</v>
          </cell>
          <cell r="K366">
            <v>0</v>
          </cell>
          <cell r="L366">
            <v>0</v>
          </cell>
          <cell r="M366">
            <v>0</v>
          </cell>
          <cell r="N366">
            <v>0</v>
          </cell>
          <cell r="O366">
            <v>0</v>
          </cell>
          <cell r="P366">
            <v>0</v>
          </cell>
          <cell r="Q366">
            <v>0</v>
          </cell>
          <cell r="R366">
            <v>0</v>
          </cell>
          <cell r="S366">
            <v>0</v>
          </cell>
          <cell r="T366">
            <v>0</v>
          </cell>
          <cell r="U366">
            <v>0</v>
          </cell>
          <cell r="V366">
            <v>0</v>
          </cell>
          <cell r="W366">
            <v>0</v>
          </cell>
          <cell r="X366">
            <v>0</v>
          </cell>
          <cell r="Y366">
            <v>0</v>
          </cell>
          <cell r="Z366">
            <v>0</v>
          </cell>
          <cell r="AA366">
            <v>0</v>
          </cell>
          <cell r="AB366">
            <v>0</v>
          </cell>
        </row>
        <row r="367">
          <cell r="B367" t="str">
            <v>32.02.08</v>
          </cell>
          <cell r="C367" t="str">
            <v>Supply of flanged spigot DI pipes, DN200, PN10, L &lt;= 2m</v>
          </cell>
          <cell r="D367" t="str">
            <v>pce.</v>
          </cell>
          <cell r="E367">
            <v>206</v>
          </cell>
          <cell r="F367">
            <v>0</v>
          </cell>
          <cell r="G367">
            <v>0</v>
          </cell>
          <cell r="H367">
            <v>0</v>
          </cell>
          <cell r="I367">
            <v>0</v>
          </cell>
          <cell r="J367">
            <v>0</v>
          </cell>
          <cell r="K367">
            <v>0</v>
          </cell>
          <cell r="L367">
            <v>0</v>
          </cell>
          <cell r="M367">
            <v>0</v>
          </cell>
          <cell r="N367">
            <v>0</v>
          </cell>
          <cell r="O367">
            <v>0</v>
          </cell>
          <cell r="P367">
            <v>0</v>
          </cell>
          <cell r="Q367">
            <v>0</v>
          </cell>
          <cell r="R367">
            <v>0</v>
          </cell>
          <cell r="S367">
            <v>0</v>
          </cell>
          <cell r="T367">
            <v>0</v>
          </cell>
          <cell r="U367">
            <v>0</v>
          </cell>
          <cell r="V367">
            <v>0</v>
          </cell>
          <cell r="W367">
            <v>0</v>
          </cell>
          <cell r="X367">
            <v>0</v>
          </cell>
          <cell r="Y367">
            <v>0</v>
          </cell>
          <cell r="Z367">
            <v>0</v>
          </cell>
          <cell r="AA367">
            <v>0</v>
          </cell>
          <cell r="AB367">
            <v>0</v>
          </cell>
        </row>
        <row r="368">
          <cell r="B368" t="str">
            <v>32.02.10</v>
          </cell>
          <cell r="C368" t="str">
            <v>Supply of flanged spigot DI pipes, DN250, PN10, L &lt;= 2m</v>
          </cell>
          <cell r="D368" t="str">
            <v>pce.</v>
          </cell>
          <cell r="E368">
            <v>271</v>
          </cell>
          <cell r="F368">
            <v>0</v>
          </cell>
          <cell r="G368">
            <v>0</v>
          </cell>
          <cell r="H368">
            <v>0</v>
          </cell>
          <cell r="I368">
            <v>0</v>
          </cell>
          <cell r="J368">
            <v>0</v>
          </cell>
          <cell r="K368">
            <v>0</v>
          </cell>
          <cell r="L368">
            <v>0</v>
          </cell>
          <cell r="M368">
            <v>0</v>
          </cell>
          <cell r="N368">
            <v>0</v>
          </cell>
          <cell r="O368">
            <v>0</v>
          </cell>
          <cell r="P368">
            <v>0</v>
          </cell>
          <cell r="Q368">
            <v>0</v>
          </cell>
          <cell r="R368">
            <v>0</v>
          </cell>
          <cell r="S368">
            <v>0</v>
          </cell>
          <cell r="T368">
            <v>0</v>
          </cell>
          <cell r="U368">
            <v>0</v>
          </cell>
          <cell r="V368">
            <v>0</v>
          </cell>
          <cell r="W368">
            <v>0</v>
          </cell>
          <cell r="X368">
            <v>0</v>
          </cell>
          <cell r="Y368">
            <v>0</v>
          </cell>
          <cell r="Z368">
            <v>0</v>
          </cell>
          <cell r="AA368">
            <v>0</v>
          </cell>
          <cell r="AB368">
            <v>0</v>
          </cell>
        </row>
        <row r="369">
          <cell r="B369" t="str">
            <v>32.02.12</v>
          </cell>
          <cell r="C369" t="str">
            <v>Supply of flanged spigot DI pipes, DN300, PN10, L &lt;= 2m</v>
          </cell>
          <cell r="D369" t="str">
            <v>pce.</v>
          </cell>
          <cell r="E369">
            <v>501</v>
          </cell>
          <cell r="F369">
            <v>0</v>
          </cell>
          <cell r="G369">
            <v>0</v>
          </cell>
          <cell r="H369">
            <v>0</v>
          </cell>
          <cell r="I369">
            <v>0</v>
          </cell>
          <cell r="J369">
            <v>0</v>
          </cell>
          <cell r="K369">
            <v>0</v>
          </cell>
          <cell r="L369">
            <v>0</v>
          </cell>
          <cell r="M369">
            <v>0</v>
          </cell>
          <cell r="N369">
            <v>0</v>
          </cell>
          <cell r="O369">
            <v>0</v>
          </cell>
          <cell r="P369">
            <v>0</v>
          </cell>
          <cell r="Q369">
            <v>0</v>
          </cell>
          <cell r="R369">
            <v>0</v>
          </cell>
          <cell r="S369">
            <v>0</v>
          </cell>
          <cell r="T369">
            <v>0</v>
          </cell>
          <cell r="U369">
            <v>0</v>
          </cell>
          <cell r="V369">
            <v>0</v>
          </cell>
          <cell r="W369">
            <v>0</v>
          </cell>
          <cell r="X369">
            <v>0</v>
          </cell>
          <cell r="Y369">
            <v>0</v>
          </cell>
          <cell r="Z369">
            <v>0</v>
          </cell>
          <cell r="AA369">
            <v>0</v>
          </cell>
          <cell r="AB369">
            <v>0</v>
          </cell>
        </row>
        <row r="370">
          <cell r="B370" t="str">
            <v>32.02.16</v>
          </cell>
          <cell r="C370" t="str">
            <v>Supply of flanged spigot DI pipes, DN400, PN10, L &lt;= 2m</v>
          </cell>
          <cell r="D370" t="str">
            <v>pce.</v>
          </cell>
          <cell r="E370">
            <v>599</v>
          </cell>
          <cell r="F370">
            <v>0</v>
          </cell>
          <cell r="G370">
            <v>0</v>
          </cell>
          <cell r="H370">
            <v>0</v>
          </cell>
          <cell r="I370">
            <v>0</v>
          </cell>
          <cell r="J370">
            <v>0</v>
          </cell>
          <cell r="K370">
            <v>0</v>
          </cell>
          <cell r="L370">
            <v>0</v>
          </cell>
          <cell r="M370">
            <v>0</v>
          </cell>
          <cell r="N370">
            <v>0</v>
          </cell>
          <cell r="O370">
            <v>0</v>
          </cell>
          <cell r="P370">
            <v>0</v>
          </cell>
          <cell r="Q370">
            <v>0</v>
          </cell>
          <cell r="R370">
            <v>0</v>
          </cell>
          <cell r="S370">
            <v>0</v>
          </cell>
          <cell r="T370">
            <v>0</v>
          </cell>
          <cell r="U370">
            <v>0</v>
          </cell>
          <cell r="V370">
            <v>0</v>
          </cell>
          <cell r="W370">
            <v>0</v>
          </cell>
          <cell r="X370">
            <v>0</v>
          </cell>
          <cell r="Y370">
            <v>0</v>
          </cell>
          <cell r="Z370">
            <v>0</v>
          </cell>
          <cell r="AA370">
            <v>0</v>
          </cell>
          <cell r="AB370">
            <v>0</v>
          </cell>
        </row>
        <row r="371">
          <cell r="B371" t="str">
            <v>32.02.20</v>
          </cell>
          <cell r="C371" t="str">
            <v>Supply of flanged spigot DI pipes, DN600, PN10, L &lt;= 2m</v>
          </cell>
          <cell r="D371" t="str">
            <v>pce.</v>
          </cell>
          <cell r="E371">
            <v>2356</v>
          </cell>
          <cell r="F371">
            <v>0</v>
          </cell>
          <cell r="G371">
            <v>0</v>
          </cell>
          <cell r="H371">
            <v>0</v>
          </cell>
          <cell r="I371">
            <v>0</v>
          </cell>
          <cell r="J371">
            <v>0</v>
          </cell>
          <cell r="K371">
            <v>0</v>
          </cell>
          <cell r="L371">
            <v>0</v>
          </cell>
          <cell r="M371">
            <v>0</v>
          </cell>
          <cell r="N371">
            <v>0</v>
          </cell>
          <cell r="O371">
            <v>0</v>
          </cell>
          <cell r="P371">
            <v>0</v>
          </cell>
          <cell r="Q371">
            <v>0</v>
          </cell>
          <cell r="R371">
            <v>0</v>
          </cell>
          <cell r="S371">
            <v>0</v>
          </cell>
          <cell r="T371">
            <v>0</v>
          </cell>
          <cell r="U371">
            <v>0</v>
          </cell>
          <cell r="V371">
            <v>0</v>
          </cell>
          <cell r="W371">
            <v>0</v>
          </cell>
          <cell r="X371">
            <v>0</v>
          </cell>
          <cell r="Y371">
            <v>0</v>
          </cell>
          <cell r="Z371">
            <v>0</v>
          </cell>
          <cell r="AA371">
            <v>0</v>
          </cell>
          <cell r="AB371">
            <v>0</v>
          </cell>
        </row>
        <row r="372">
          <cell r="B372" t="str">
            <v>32.03</v>
          </cell>
          <cell r="C372" t="str">
            <v>Supply of flanged spigot ductile iron pipes, PN10 / PN16, L &gt;2m and &lt;= 4m</v>
          </cell>
          <cell r="D372">
            <v>0</v>
          </cell>
          <cell r="E372">
            <v>0</v>
          </cell>
          <cell r="F372">
            <v>0</v>
          </cell>
          <cell r="G372">
            <v>0</v>
          </cell>
          <cell r="H372">
            <v>0</v>
          </cell>
          <cell r="I372">
            <v>0</v>
          </cell>
          <cell r="J372">
            <v>0</v>
          </cell>
          <cell r="K372">
            <v>0</v>
          </cell>
          <cell r="L372">
            <v>0</v>
          </cell>
          <cell r="M372">
            <v>0</v>
          </cell>
          <cell r="N372">
            <v>0</v>
          </cell>
          <cell r="O372">
            <v>0</v>
          </cell>
          <cell r="P372">
            <v>0</v>
          </cell>
          <cell r="Q372">
            <v>0</v>
          </cell>
          <cell r="R372">
            <v>0</v>
          </cell>
          <cell r="S372">
            <v>0</v>
          </cell>
          <cell r="T372">
            <v>0</v>
          </cell>
          <cell r="U372">
            <v>0</v>
          </cell>
          <cell r="V372">
            <v>0</v>
          </cell>
          <cell r="W372">
            <v>0</v>
          </cell>
          <cell r="X372">
            <v>0</v>
          </cell>
          <cell r="Y372">
            <v>0</v>
          </cell>
          <cell r="Z372">
            <v>0</v>
          </cell>
          <cell r="AA372">
            <v>0</v>
          </cell>
          <cell r="AB372">
            <v>0</v>
          </cell>
        </row>
        <row r="373">
          <cell r="B373">
            <v>0</v>
          </cell>
          <cell r="C373" t="str">
            <v xml:space="preserve">The works shall be as described under item 32.02, but for welded flanged spigot ductile iron pipes according to EN 545,  class C40 for DN80 - DN300, class C30 for DN350 - DN600, PN10 / PN16, L &gt;2m and &lt;= 4m. </v>
          </cell>
          <cell r="D373">
            <v>0</v>
          </cell>
          <cell r="E373">
            <v>0</v>
          </cell>
          <cell r="F373">
            <v>0</v>
          </cell>
          <cell r="G373">
            <v>0</v>
          </cell>
          <cell r="H373">
            <v>0</v>
          </cell>
          <cell r="I373">
            <v>0</v>
          </cell>
          <cell r="J373">
            <v>0</v>
          </cell>
          <cell r="K373">
            <v>0</v>
          </cell>
          <cell r="L373">
            <v>0</v>
          </cell>
          <cell r="M373">
            <v>0</v>
          </cell>
          <cell r="N373">
            <v>0</v>
          </cell>
          <cell r="O373">
            <v>0</v>
          </cell>
          <cell r="P373">
            <v>0</v>
          </cell>
          <cell r="Q373">
            <v>0</v>
          </cell>
          <cell r="R373">
            <v>0</v>
          </cell>
          <cell r="S373">
            <v>0</v>
          </cell>
          <cell r="T373">
            <v>0</v>
          </cell>
          <cell r="U373">
            <v>0</v>
          </cell>
          <cell r="V373">
            <v>0</v>
          </cell>
          <cell r="W373">
            <v>0</v>
          </cell>
          <cell r="X373">
            <v>0</v>
          </cell>
          <cell r="Y373">
            <v>0</v>
          </cell>
          <cell r="Z373">
            <v>0</v>
          </cell>
          <cell r="AA373">
            <v>0</v>
          </cell>
          <cell r="AB373">
            <v>0</v>
          </cell>
        </row>
        <row r="374">
          <cell r="B374">
            <v>0</v>
          </cell>
          <cell r="C374" t="str">
            <v>The unit rate shall include all material, labour, equipment, tools and other incidental costs required to complete the works.</v>
          </cell>
          <cell r="D374">
            <v>0</v>
          </cell>
          <cell r="E374">
            <v>0</v>
          </cell>
          <cell r="F374">
            <v>0</v>
          </cell>
          <cell r="G374">
            <v>0</v>
          </cell>
          <cell r="H374">
            <v>0</v>
          </cell>
          <cell r="I374">
            <v>0</v>
          </cell>
          <cell r="J374">
            <v>0</v>
          </cell>
          <cell r="K374">
            <v>0</v>
          </cell>
          <cell r="L374">
            <v>0</v>
          </cell>
          <cell r="M374">
            <v>0</v>
          </cell>
          <cell r="N374">
            <v>0</v>
          </cell>
          <cell r="O374">
            <v>0</v>
          </cell>
          <cell r="P374">
            <v>0</v>
          </cell>
          <cell r="Q374">
            <v>0</v>
          </cell>
          <cell r="R374">
            <v>0</v>
          </cell>
          <cell r="S374">
            <v>0</v>
          </cell>
          <cell r="T374">
            <v>0</v>
          </cell>
          <cell r="U374">
            <v>0</v>
          </cell>
          <cell r="V374">
            <v>0</v>
          </cell>
          <cell r="W374">
            <v>0</v>
          </cell>
          <cell r="X374">
            <v>0</v>
          </cell>
          <cell r="Y374">
            <v>0</v>
          </cell>
          <cell r="Z374">
            <v>0</v>
          </cell>
          <cell r="AA374">
            <v>0</v>
          </cell>
          <cell r="AB374">
            <v>0</v>
          </cell>
        </row>
        <row r="375">
          <cell r="B375">
            <v>0</v>
          </cell>
          <cell r="C375" t="str">
            <v>Payment shall be made per piece.</v>
          </cell>
          <cell r="D375">
            <v>0</v>
          </cell>
          <cell r="E375">
            <v>0</v>
          </cell>
          <cell r="F375">
            <v>0</v>
          </cell>
          <cell r="G375">
            <v>0</v>
          </cell>
          <cell r="H375">
            <v>0</v>
          </cell>
          <cell r="I375">
            <v>0</v>
          </cell>
          <cell r="J375">
            <v>0</v>
          </cell>
          <cell r="K375">
            <v>0</v>
          </cell>
          <cell r="L375">
            <v>0</v>
          </cell>
          <cell r="M375">
            <v>0</v>
          </cell>
          <cell r="N375">
            <v>0</v>
          </cell>
          <cell r="O375">
            <v>0</v>
          </cell>
          <cell r="P375">
            <v>0</v>
          </cell>
          <cell r="Q375">
            <v>0</v>
          </cell>
          <cell r="R375">
            <v>0</v>
          </cell>
          <cell r="S375">
            <v>0</v>
          </cell>
          <cell r="T375">
            <v>0</v>
          </cell>
          <cell r="U375">
            <v>0</v>
          </cell>
          <cell r="V375">
            <v>0</v>
          </cell>
          <cell r="W375">
            <v>0</v>
          </cell>
          <cell r="X375">
            <v>0</v>
          </cell>
          <cell r="Y375">
            <v>0</v>
          </cell>
          <cell r="Z375">
            <v>0</v>
          </cell>
          <cell r="AA375">
            <v>0</v>
          </cell>
          <cell r="AB375">
            <v>0</v>
          </cell>
        </row>
        <row r="376">
          <cell r="B376" t="str">
            <v>32.03.10</v>
          </cell>
          <cell r="C376" t="str">
            <v>Supply of flanged spigot DI pipes, DN250, PN10, L &gt; 2m and &lt;= 4m</v>
          </cell>
          <cell r="D376" t="str">
            <v>pce.</v>
          </cell>
          <cell r="E376">
            <v>352</v>
          </cell>
          <cell r="F376">
            <v>0</v>
          </cell>
          <cell r="G376">
            <v>0</v>
          </cell>
          <cell r="H376">
            <v>0</v>
          </cell>
          <cell r="I376">
            <v>0</v>
          </cell>
          <cell r="J376">
            <v>0</v>
          </cell>
          <cell r="K376">
            <v>0</v>
          </cell>
          <cell r="L376">
            <v>0</v>
          </cell>
          <cell r="M376">
            <v>0</v>
          </cell>
          <cell r="N376">
            <v>0</v>
          </cell>
          <cell r="O376">
            <v>0</v>
          </cell>
          <cell r="P376">
            <v>0</v>
          </cell>
          <cell r="Q376">
            <v>0</v>
          </cell>
          <cell r="R376">
            <v>0</v>
          </cell>
          <cell r="S376">
            <v>0</v>
          </cell>
          <cell r="T376">
            <v>0</v>
          </cell>
          <cell r="U376">
            <v>0</v>
          </cell>
          <cell r="V376">
            <v>0</v>
          </cell>
          <cell r="W376">
            <v>0</v>
          </cell>
          <cell r="X376">
            <v>0</v>
          </cell>
          <cell r="Y376">
            <v>0</v>
          </cell>
          <cell r="Z376">
            <v>0</v>
          </cell>
          <cell r="AA376">
            <v>0</v>
          </cell>
          <cell r="AB376">
            <v>0</v>
          </cell>
        </row>
        <row r="377">
          <cell r="B377" t="str">
            <v>32.03.16</v>
          </cell>
          <cell r="C377" t="str">
            <v>Supply of flanged spigot DI pipes, DN400, PN10, L &gt; 2m and &lt;= 4m</v>
          </cell>
          <cell r="D377" t="str">
            <v>pce.</v>
          </cell>
          <cell r="E377">
            <v>778</v>
          </cell>
          <cell r="F377">
            <v>0</v>
          </cell>
          <cell r="G377">
            <v>0</v>
          </cell>
          <cell r="H377">
            <v>0</v>
          </cell>
          <cell r="I377">
            <v>0</v>
          </cell>
          <cell r="J377">
            <v>0</v>
          </cell>
          <cell r="K377">
            <v>0</v>
          </cell>
          <cell r="L377">
            <v>0</v>
          </cell>
          <cell r="M377">
            <v>0</v>
          </cell>
          <cell r="N377">
            <v>0</v>
          </cell>
          <cell r="O377">
            <v>0</v>
          </cell>
          <cell r="P377">
            <v>0</v>
          </cell>
          <cell r="Q377">
            <v>0</v>
          </cell>
          <cell r="R377">
            <v>0</v>
          </cell>
          <cell r="S377">
            <v>0</v>
          </cell>
          <cell r="T377">
            <v>0</v>
          </cell>
          <cell r="U377">
            <v>0</v>
          </cell>
          <cell r="V377">
            <v>0</v>
          </cell>
          <cell r="W377">
            <v>0</v>
          </cell>
          <cell r="X377">
            <v>0</v>
          </cell>
          <cell r="Y377">
            <v>0</v>
          </cell>
          <cell r="Z377">
            <v>0</v>
          </cell>
          <cell r="AA377">
            <v>0</v>
          </cell>
          <cell r="AB377">
            <v>0</v>
          </cell>
        </row>
        <row r="378">
          <cell r="B378" t="str">
            <v>32.04</v>
          </cell>
          <cell r="C378" t="str">
            <v>Supply of double flanged ductile iron pipes, PN10 / PN16, L &lt;= 2m</v>
          </cell>
          <cell r="D378">
            <v>0</v>
          </cell>
          <cell r="E378">
            <v>0</v>
          </cell>
          <cell r="F378">
            <v>0</v>
          </cell>
          <cell r="G378">
            <v>0</v>
          </cell>
          <cell r="H378">
            <v>0</v>
          </cell>
          <cell r="I378">
            <v>0</v>
          </cell>
          <cell r="J378">
            <v>0</v>
          </cell>
          <cell r="K378">
            <v>0</v>
          </cell>
          <cell r="L378">
            <v>0</v>
          </cell>
          <cell r="M378">
            <v>0</v>
          </cell>
          <cell r="N378">
            <v>0</v>
          </cell>
          <cell r="O378">
            <v>0</v>
          </cell>
          <cell r="P378">
            <v>0</v>
          </cell>
          <cell r="Q378">
            <v>0</v>
          </cell>
          <cell r="R378">
            <v>0</v>
          </cell>
          <cell r="S378">
            <v>0</v>
          </cell>
          <cell r="T378">
            <v>0</v>
          </cell>
          <cell r="U378">
            <v>0</v>
          </cell>
          <cell r="V378">
            <v>0</v>
          </cell>
          <cell r="W378">
            <v>0</v>
          </cell>
          <cell r="X378">
            <v>0</v>
          </cell>
          <cell r="Y378">
            <v>0</v>
          </cell>
          <cell r="Z378">
            <v>0</v>
          </cell>
          <cell r="AA378">
            <v>0</v>
          </cell>
          <cell r="AB378">
            <v>0</v>
          </cell>
        </row>
        <row r="379">
          <cell r="B379">
            <v>0</v>
          </cell>
          <cell r="C379" t="str">
            <v>The works shall be as described under item 32.02, but for welded double flanged ductile iron pipes according to EN 545,  class C40 for DN80 - DN300, class C30 for DN350 - DN600, PN10 / PN16, L &lt;= 2m. The unit rate shall include all material, labour, equipment, tools and other incidental costs required to complete the works. Payment shall be made per piece.</v>
          </cell>
          <cell r="D379">
            <v>0</v>
          </cell>
          <cell r="E379">
            <v>0</v>
          </cell>
          <cell r="F379">
            <v>0</v>
          </cell>
          <cell r="G379">
            <v>0</v>
          </cell>
          <cell r="H379">
            <v>0</v>
          </cell>
          <cell r="I379">
            <v>0</v>
          </cell>
          <cell r="J379">
            <v>0</v>
          </cell>
          <cell r="K379">
            <v>0</v>
          </cell>
          <cell r="L379">
            <v>0</v>
          </cell>
          <cell r="M379">
            <v>0</v>
          </cell>
          <cell r="N379">
            <v>0</v>
          </cell>
          <cell r="O379">
            <v>0</v>
          </cell>
          <cell r="P379">
            <v>0</v>
          </cell>
          <cell r="Q379">
            <v>0</v>
          </cell>
          <cell r="R379">
            <v>0</v>
          </cell>
          <cell r="S379">
            <v>0</v>
          </cell>
          <cell r="T379">
            <v>0</v>
          </cell>
          <cell r="U379">
            <v>0</v>
          </cell>
          <cell r="V379">
            <v>0</v>
          </cell>
          <cell r="W379">
            <v>0</v>
          </cell>
          <cell r="X379">
            <v>0</v>
          </cell>
          <cell r="Y379">
            <v>0</v>
          </cell>
          <cell r="Z379">
            <v>0</v>
          </cell>
          <cell r="AA379">
            <v>0</v>
          </cell>
          <cell r="AB379">
            <v>0</v>
          </cell>
        </row>
        <row r="380">
          <cell r="B380" t="str">
            <v>32.04.10</v>
          </cell>
          <cell r="C380" t="str">
            <v>Supply of double flanged DI pipes, DN250, PN10, L &lt;= 2m</v>
          </cell>
          <cell r="D380" t="str">
            <v>pce.</v>
          </cell>
          <cell r="E380">
            <v>496</v>
          </cell>
          <cell r="F380">
            <v>0</v>
          </cell>
          <cell r="G380">
            <v>0</v>
          </cell>
          <cell r="H380">
            <v>0</v>
          </cell>
          <cell r="I380">
            <v>0</v>
          </cell>
          <cell r="J380">
            <v>0</v>
          </cell>
          <cell r="K380">
            <v>0</v>
          </cell>
          <cell r="L380">
            <v>0</v>
          </cell>
          <cell r="M380">
            <v>0</v>
          </cell>
          <cell r="N380">
            <v>0</v>
          </cell>
          <cell r="O380">
            <v>0</v>
          </cell>
          <cell r="P380">
            <v>0</v>
          </cell>
          <cell r="Q380">
            <v>0</v>
          </cell>
          <cell r="R380">
            <v>0</v>
          </cell>
          <cell r="S380">
            <v>0</v>
          </cell>
          <cell r="T380">
            <v>0</v>
          </cell>
          <cell r="U380">
            <v>0</v>
          </cell>
          <cell r="V380">
            <v>0</v>
          </cell>
          <cell r="W380">
            <v>0</v>
          </cell>
          <cell r="X380">
            <v>0</v>
          </cell>
          <cell r="Y380">
            <v>0</v>
          </cell>
          <cell r="Z380">
            <v>0</v>
          </cell>
          <cell r="AA380">
            <v>0</v>
          </cell>
          <cell r="AB380">
            <v>0</v>
          </cell>
        </row>
        <row r="381">
          <cell r="B381" t="str">
            <v>32.04.12</v>
          </cell>
          <cell r="C381" t="str">
            <v>Supply of double flanged DI pipes, DN300, PN10, L &lt;= 2m</v>
          </cell>
          <cell r="D381" t="str">
            <v>pce.</v>
          </cell>
          <cell r="E381">
            <v>610</v>
          </cell>
          <cell r="F381">
            <v>0</v>
          </cell>
          <cell r="G381">
            <v>0</v>
          </cell>
          <cell r="H381">
            <v>0</v>
          </cell>
          <cell r="I381">
            <v>0</v>
          </cell>
          <cell r="J381">
            <v>0</v>
          </cell>
          <cell r="K381">
            <v>0</v>
          </cell>
          <cell r="L381">
            <v>0</v>
          </cell>
          <cell r="M381">
            <v>0</v>
          </cell>
          <cell r="N381">
            <v>0</v>
          </cell>
          <cell r="O381">
            <v>0</v>
          </cell>
          <cell r="P381">
            <v>0</v>
          </cell>
          <cell r="Q381">
            <v>0</v>
          </cell>
          <cell r="R381">
            <v>0</v>
          </cell>
          <cell r="S381">
            <v>0</v>
          </cell>
          <cell r="T381">
            <v>0</v>
          </cell>
          <cell r="U381">
            <v>0</v>
          </cell>
          <cell r="V381">
            <v>0</v>
          </cell>
          <cell r="W381">
            <v>0</v>
          </cell>
          <cell r="X381">
            <v>0</v>
          </cell>
          <cell r="Y381">
            <v>0</v>
          </cell>
          <cell r="Z381">
            <v>0</v>
          </cell>
          <cell r="AA381">
            <v>0</v>
          </cell>
          <cell r="AB381">
            <v>0</v>
          </cell>
        </row>
        <row r="382">
          <cell r="B382" t="str">
            <v>32.04.14</v>
          </cell>
          <cell r="C382" t="str">
            <v>Supply of double flanged DI pipes, DN350, PN10, L &lt;= 2m</v>
          </cell>
          <cell r="D382" t="str">
            <v>pce.</v>
          </cell>
          <cell r="E382">
            <v>1031</v>
          </cell>
          <cell r="F382">
            <v>0</v>
          </cell>
          <cell r="G382">
            <v>0</v>
          </cell>
          <cell r="H382">
            <v>0</v>
          </cell>
          <cell r="I382">
            <v>0</v>
          </cell>
          <cell r="J382">
            <v>0</v>
          </cell>
          <cell r="K382">
            <v>0</v>
          </cell>
          <cell r="L382">
            <v>0</v>
          </cell>
          <cell r="M382">
            <v>0</v>
          </cell>
          <cell r="N382">
            <v>0</v>
          </cell>
          <cell r="O382">
            <v>0</v>
          </cell>
          <cell r="P382">
            <v>0</v>
          </cell>
          <cell r="Q382">
            <v>0</v>
          </cell>
          <cell r="R382">
            <v>0</v>
          </cell>
          <cell r="S382">
            <v>0</v>
          </cell>
          <cell r="T382">
            <v>0</v>
          </cell>
          <cell r="U382">
            <v>0</v>
          </cell>
          <cell r="V382">
            <v>0</v>
          </cell>
          <cell r="W382">
            <v>0</v>
          </cell>
          <cell r="X382">
            <v>0</v>
          </cell>
          <cell r="Y382">
            <v>0</v>
          </cell>
          <cell r="Z382">
            <v>0</v>
          </cell>
          <cell r="AA382">
            <v>0</v>
          </cell>
          <cell r="AB382">
            <v>0</v>
          </cell>
        </row>
        <row r="383">
          <cell r="B383" t="str">
            <v>32.04.16</v>
          </cell>
          <cell r="C383" t="str">
            <v>Supply of double flanged DI pipes, DN400, PN10, L &lt;= 2m</v>
          </cell>
          <cell r="D383" t="str">
            <v>pce.</v>
          </cell>
          <cell r="E383">
            <v>1081</v>
          </cell>
          <cell r="F383">
            <v>0</v>
          </cell>
          <cell r="G383">
            <v>0</v>
          </cell>
          <cell r="H383">
            <v>0</v>
          </cell>
          <cell r="I383">
            <v>0</v>
          </cell>
          <cell r="J383">
            <v>0</v>
          </cell>
          <cell r="K383">
            <v>0</v>
          </cell>
          <cell r="L383">
            <v>0</v>
          </cell>
          <cell r="M383">
            <v>0</v>
          </cell>
          <cell r="N383">
            <v>0</v>
          </cell>
          <cell r="O383">
            <v>0</v>
          </cell>
          <cell r="P383">
            <v>0</v>
          </cell>
          <cell r="Q383">
            <v>0</v>
          </cell>
          <cell r="R383">
            <v>0</v>
          </cell>
          <cell r="S383">
            <v>0</v>
          </cell>
          <cell r="T383">
            <v>0</v>
          </cell>
          <cell r="U383">
            <v>0</v>
          </cell>
          <cell r="V383">
            <v>0</v>
          </cell>
          <cell r="W383">
            <v>0</v>
          </cell>
          <cell r="X383">
            <v>0</v>
          </cell>
          <cell r="Y383">
            <v>0</v>
          </cell>
          <cell r="Z383">
            <v>0</v>
          </cell>
          <cell r="AA383">
            <v>0</v>
          </cell>
          <cell r="AB383">
            <v>0</v>
          </cell>
        </row>
        <row r="384">
          <cell r="B384" t="str">
            <v>32.05</v>
          </cell>
          <cell r="C384" t="str">
            <v>Supply of double flanged ductile iron pipes,  PN10/PN16, L &gt; 2m and &lt;= 4m</v>
          </cell>
          <cell r="D384">
            <v>0</v>
          </cell>
          <cell r="E384">
            <v>0</v>
          </cell>
          <cell r="F384">
            <v>0</v>
          </cell>
          <cell r="G384">
            <v>0</v>
          </cell>
          <cell r="H384">
            <v>0</v>
          </cell>
          <cell r="I384">
            <v>0</v>
          </cell>
          <cell r="J384">
            <v>0</v>
          </cell>
          <cell r="K384">
            <v>0</v>
          </cell>
          <cell r="L384">
            <v>0</v>
          </cell>
          <cell r="M384">
            <v>0</v>
          </cell>
          <cell r="N384">
            <v>0</v>
          </cell>
          <cell r="O384">
            <v>0</v>
          </cell>
          <cell r="P384">
            <v>0</v>
          </cell>
          <cell r="Q384">
            <v>0</v>
          </cell>
          <cell r="R384">
            <v>0</v>
          </cell>
          <cell r="S384">
            <v>0</v>
          </cell>
          <cell r="T384">
            <v>0</v>
          </cell>
          <cell r="U384">
            <v>0</v>
          </cell>
          <cell r="V384">
            <v>0</v>
          </cell>
          <cell r="W384">
            <v>0</v>
          </cell>
          <cell r="X384">
            <v>0</v>
          </cell>
          <cell r="Y384">
            <v>0</v>
          </cell>
          <cell r="Z384">
            <v>0</v>
          </cell>
          <cell r="AA384">
            <v>0</v>
          </cell>
          <cell r="AB384">
            <v>0</v>
          </cell>
        </row>
        <row r="385">
          <cell r="B385">
            <v>0</v>
          </cell>
          <cell r="C385" t="str">
            <v xml:space="preserve">The works shall be as described under item 32.02, but for welded double flanged ductile iron pipes according to EN 545, class C40 for DN80 - DN300, class C30 for DN350 - DN600, PN10 / PN16, L &gt; 2m and &lt;= 4m. </v>
          </cell>
          <cell r="D385">
            <v>0</v>
          </cell>
          <cell r="E385">
            <v>0</v>
          </cell>
          <cell r="F385">
            <v>0</v>
          </cell>
          <cell r="G385">
            <v>0</v>
          </cell>
          <cell r="H385">
            <v>0</v>
          </cell>
          <cell r="I385">
            <v>0</v>
          </cell>
          <cell r="J385">
            <v>0</v>
          </cell>
          <cell r="K385">
            <v>0</v>
          </cell>
          <cell r="L385">
            <v>0</v>
          </cell>
          <cell r="M385">
            <v>0</v>
          </cell>
          <cell r="N385">
            <v>0</v>
          </cell>
          <cell r="O385">
            <v>0</v>
          </cell>
          <cell r="P385">
            <v>0</v>
          </cell>
          <cell r="Q385">
            <v>0</v>
          </cell>
          <cell r="R385">
            <v>0</v>
          </cell>
          <cell r="S385">
            <v>0</v>
          </cell>
          <cell r="T385">
            <v>0</v>
          </cell>
          <cell r="U385">
            <v>0</v>
          </cell>
          <cell r="V385">
            <v>0</v>
          </cell>
          <cell r="W385">
            <v>0</v>
          </cell>
          <cell r="X385">
            <v>0</v>
          </cell>
          <cell r="Y385">
            <v>0</v>
          </cell>
          <cell r="Z385">
            <v>0</v>
          </cell>
          <cell r="AA385">
            <v>0</v>
          </cell>
          <cell r="AB385">
            <v>0</v>
          </cell>
        </row>
        <row r="386">
          <cell r="B386">
            <v>0</v>
          </cell>
          <cell r="C386" t="str">
            <v>The unit rate shall include all material, labour, equipment, tools and other incidental costs</v>
          </cell>
          <cell r="D386">
            <v>0</v>
          </cell>
          <cell r="E386">
            <v>0</v>
          </cell>
          <cell r="F386">
            <v>0</v>
          </cell>
          <cell r="G386">
            <v>0</v>
          </cell>
          <cell r="H386">
            <v>0</v>
          </cell>
          <cell r="I386">
            <v>0</v>
          </cell>
          <cell r="J386">
            <v>0</v>
          </cell>
          <cell r="K386">
            <v>0</v>
          </cell>
          <cell r="L386">
            <v>0</v>
          </cell>
          <cell r="M386">
            <v>0</v>
          </cell>
          <cell r="N386">
            <v>0</v>
          </cell>
          <cell r="O386">
            <v>0</v>
          </cell>
          <cell r="P386">
            <v>0</v>
          </cell>
          <cell r="Q386">
            <v>0</v>
          </cell>
          <cell r="R386">
            <v>0</v>
          </cell>
          <cell r="S386">
            <v>0</v>
          </cell>
          <cell r="T386">
            <v>0</v>
          </cell>
          <cell r="U386">
            <v>0</v>
          </cell>
          <cell r="V386">
            <v>0</v>
          </cell>
          <cell r="W386">
            <v>0</v>
          </cell>
          <cell r="X386">
            <v>0</v>
          </cell>
          <cell r="Y386">
            <v>0</v>
          </cell>
          <cell r="Z386">
            <v>0</v>
          </cell>
          <cell r="AA386">
            <v>0</v>
          </cell>
          <cell r="AB386">
            <v>0</v>
          </cell>
        </row>
        <row r="387">
          <cell r="B387">
            <v>0</v>
          </cell>
          <cell r="C387" t="str">
            <v>required to complete the works. Payment shall be made per piece.</v>
          </cell>
          <cell r="D387">
            <v>0</v>
          </cell>
          <cell r="E387">
            <v>0</v>
          </cell>
          <cell r="F387">
            <v>0</v>
          </cell>
          <cell r="G387">
            <v>0</v>
          </cell>
          <cell r="H387">
            <v>0</v>
          </cell>
          <cell r="I387">
            <v>0</v>
          </cell>
          <cell r="J387">
            <v>0</v>
          </cell>
          <cell r="K387">
            <v>0</v>
          </cell>
          <cell r="L387">
            <v>0</v>
          </cell>
          <cell r="M387">
            <v>0</v>
          </cell>
          <cell r="N387">
            <v>0</v>
          </cell>
          <cell r="O387">
            <v>0</v>
          </cell>
          <cell r="P387">
            <v>0</v>
          </cell>
          <cell r="Q387">
            <v>0</v>
          </cell>
          <cell r="R387">
            <v>0</v>
          </cell>
          <cell r="S387">
            <v>0</v>
          </cell>
          <cell r="T387">
            <v>0</v>
          </cell>
          <cell r="U387">
            <v>0</v>
          </cell>
          <cell r="V387">
            <v>0</v>
          </cell>
          <cell r="W387">
            <v>0</v>
          </cell>
          <cell r="X387">
            <v>0</v>
          </cell>
          <cell r="Y387">
            <v>0</v>
          </cell>
          <cell r="Z387">
            <v>0</v>
          </cell>
          <cell r="AA387">
            <v>0</v>
          </cell>
          <cell r="AB387">
            <v>0</v>
          </cell>
        </row>
        <row r="388">
          <cell r="B388" t="str">
            <v>32.05.10</v>
          </cell>
          <cell r="C388" t="str">
            <v>Supply of double flanged DI pipes, DN250, PN10, L &gt; 2m and &lt;= 4m</v>
          </cell>
          <cell r="D388" t="str">
            <v>pce.</v>
          </cell>
          <cell r="E388">
            <v>644</v>
          </cell>
          <cell r="F388">
            <v>0</v>
          </cell>
          <cell r="G388">
            <v>0</v>
          </cell>
          <cell r="H388">
            <v>0</v>
          </cell>
          <cell r="I388">
            <v>0</v>
          </cell>
          <cell r="J388">
            <v>0</v>
          </cell>
          <cell r="K388">
            <v>0</v>
          </cell>
          <cell r="L388">
            <v>0</v>
          </cell>
          <cell r="M388">
            <v>0</v>
          </cell>
          <cell r="N388">
            <v>0</v>
          </cell>
          <cell r="O388">
            <v>0</v>
          </cell>
          <cell r="P388">
            <v>0</v>
          </cell>
          <cell r="Q388">
            <v>0</v>
          </cell>
          <cell r="R388">
            <v>0</v>
          </cell>
          <cell r="S388">
            <v>0</v>
          </cell>
          <cell r="T388">
            <v>0</v>
          </cell>
          <cell r="U388">
            <v>0</v>
          </cell>
          <cell r="V388">
            <v>0</v>
          </cell>
          <cell r="W388">
            <v>0</v>
          </cell>
          <cell r="X388">
            <v>0</v>
          </cell>
          <cell r="Y388">
            <v>0</v>
          </cell>
          <cell r="Z388">
            <v>0</v>
          </cell>
          <cell r="AA388">
            <v>0</v>
          </cell>
          <cell r="AB388">
            <v>0</v>
          </cell>
        </row>
        <row r="389">
          <cell r="B389" t="str">
            <v>32.05.12</v>
          </cell>
          <cell r="C389" t="str">
            <v>Supply of double flanged DI pipes, DN300, PN10, L &gt; 2m and &lt;= 4m</v>
          </cell>
          <cell r="D389" t="str">
            <v>pce.</v>
          </cell>
          <cell r="E389">
            <v>793</v>
          </cell>
          <cell r="F389">
            <v>0</v>
          </cell>
          <cell r="G389">
            <v>0</v>
          </cell>
          <cell r="H389">
            <v>0</v>
          </cell>
          <cell r="I389">
            <v>0</v>
          </cell>
          <cell r="J389">
            <v>0</v>
          </cell>
          <cell r="K389">
            <v>0</v>
          </cell>
          <cell r="L389">
            <v>0</v>
          </cell>
          <cell r="M389">
            <v>0</v>
          </cell>
          <cell r="N389">
            <v>0</v>
          </cell>
          <cell r="O389">
            <v>0</v>
          </cell>
          <cell r="P389">
            <v>0</v>
          </cell>
          <cell r="Q389">
            <v>0</v>
          </cell>
          <cell r="R389">
            <v>0</v>
          </cell>
          <cell r="S389">
            <v>0</v>
          </cell>
          <cell r="T389">
            <v>0</v>
          </cell>
          <cell r="U389">
            <v>0</v>
          </cell>
          <cell r="V389">
            <v>0</v>
          </cell>
          <cell r="W389">
            <v>0</v>
          </cell>
          <cell r="X389">
            <v>0</v>
          </cell>
          <cell r="Y389">
            <v>0</v>
          </cell>
          <cell r="Z389">
            <v>0</v>
          </cell>
          <cell r="AA389">
            <v>0</v>
          </cell>
          <cell r="AB389">
            <v>0</v>
          </cell>
        </row>
        <row r="390">
          <cell r="B390" t="str">
            <v>32.06</v>
          </cell>
          <cell r="C390" t="str">
            <v>Supply of flanged spigot ductile iron pipes with puddle flange, PN10 / PN16, L &lt;= 2m</v>
          </cell>
          <cell r="D390">
            <v>0</v>
          </cell>
          <cell r="E390">
            <v>0</v>
          </cell>
          <cell r="F390">
            <v>0</v>
          </cell>
          <cell r="G390">
            <v>0</v>
          </cell>
          <cell r="H390">
            <v>0</v>
          </cell>
          <cell r="I390">
            <v>0</v>
          </cell>
          <cell r="J390">
            <v>0</v>
          </cell>
          <cell r="K390">
            <v>0</v>
          </cell>
          <cell r="L390">
            <v>0</v>
          </cell>
          <cell r="M390">
            <v>0</v>
          </cell>
          <cell r="N390">
            <v>0</v>
          </cell>
          <cell r="O390">
            <v>0</v>
          </cell>
          <cell r="P390">
            <v>0</v>
          </cell>
          <cell r="Q390">
            <v>0</v>
          </cell>
          <cell r="R390">
            <v>0</v>
          </cell>
          <cell r="S390">
            <v>0</v>
          </cell>
          <cell r="T390">
            <v>0</v>
          </cell>
          <cell r="U390">
            <v>0</v>
          </cell>
          <cell r="V390">
            <v>0</v>
          </cell>
          <cell r="W390">
            <v>0</v>
          </cell>
          <cell r="X390">
            <v>0</v>
          </cell>
          <cell r="Y390">
            <v>0</v>
          </cell>
          <cell r="Z390">
            <v>0</v>
          </cell>
          <cell r="AA390">
            <v>0</v>
          </cell>
          <cell r="AB390">
            <v>0</v>
          </cell>
        </row>
        <row r="391">
          <cell r="B391">
            <v>0</v>
          </cell>
          <cell r="C391" t="str">
            <v>The works shall be as described under item 32.02, but for welded flanged spigot ductile iron pipes with puddle flange according to EN 545, class C40 for DN80 - DN300, class C30 for DN350 - DN600, PN10 / PN16, L &lt;= 2m.</v>
          </cell>
          <cell r="D391">
            <v>0</v>
          </cell>
          <cell r="E391">
            <v>0</v>
          </cell>
          <cell r="F391">
            <v>0</v>
          </cell>
          <cell r="G391">
            <v>0</v>
          </cell>
          <cell r="H391">
            <v>0</v>
          </cell>
          <cell r="I391">
            <v>0</v>
          </cell>
          <cell r="J391">
            <v>0</v>
          </cell>
          <cell r="K391">
            <v>0</v>
          </cell>
          <cell r="L391">
            <v>0</v>
          </cell>
          <cell r="M391">
            <v>0</v>
          </cell>
          <cell r="N391">
            <v>0</v>
          </cell>
          <cell r="O391">
            <v>0</v>
          </cell>
          <cell r="P391">
            <v>0</v>
          </cell>
          <cell r="Q391">
            <v>0</v>
          </cell>
          <cell r="R391">
            <v>0</v>
          </cell>
          <cell r="S391">
            <v>0</v>
          </cell>
          <cell r="T391">
            <v>0</v>
          </cell>
          <cell r="U391">
            <v>0</v>
          </cell>
          <cell r="V391">
            <v>0</v>
          </cell>
          <cell r="W391">
            <v>0</v>
          </cell>
          <cell r="X391">
            <v>0</v>
          </cell>
          <cell r="Y391">
            <v>0</v>
          </cell>
          <cell r="Z391">
            <v>0</v>
          </cell>
          <cell r="AA391">
            <v>0</v>
          </cell>
          <cell r="AB391">
            <v>0</v>
          </cell>
        </row>
        <row r="392">
          <cell r="B392">
            <v>0</v>
          </cell>
          <cell r="C392" t="str">
            <v>The unit rate shall include all material, labour, equipment, tools and other incidental costs required to complete the works. Payment shall be made per piece.</v>
          </cell>
          <cell r="D392">
            <v>0</v>
          </cell>
          <cell r="E392">
            <v>0</v>
          </cell>
          <cell r="F392">
            <v>0</v>
          </cell>
          <cell r="G392">
            <v>0</v>
          </cell>
          <cell r="H392">
            <v>0</v>
          </cell>
          <cell r="I392">
            <v>0</v>
          </cell>
          <cell r="J392">
            <v>0</v>
          </cell>
          <cell r="K392">
            <v>0</v>
          </cell>
          <cell r="L392">
            <v>0</v>
          </cell>
          <cell r="M392">
            <v>0</v>
          </cell>
          <cell r="N392">
            <v>0</v>
          </cell>
          <cell r="O392">
            <v>0</v>
          </cell>
          <cell r="P392">
            <v>0</v>
          </cell>
          <cell r="Q392">
            <v>0</v>
          </cell>
          <cell r="R392">
            <v>0</v>
          </cell>
          <cell r="S392">
            <v>0</v>
          </cell>
          <cell r="T392">
            <v>0</v>
          </cell>
          <cell r="U392">
            <v>0</v>
          </cell>
          <cell r="V392">
            <v>0</v>
          </cell>
          <cell r="W392">
            <v>0</v>
          </cell>
          <cell r="X392">
            <v>0</v>
          </cell>
          <cell r="Y392">
            <v>0</v>
          </cell>
          <cell r="Z392">
            <v>0</v>
          </cell>
          <cell r="AA392">
            <v>0</v>
          </cell>
          <cell r="AB392">
            <v>0</v>
          </cell>
        </row>
        <row r="393">
          <cell r="B393" t="str">
            <v>32.06.05</v>
          </cell>
          <cell r="C393" t="str">
            <v>Supply of flanged spigot DI pipes with puddle flange, DN100, PN10/PN16, L &lt;= 2m</v>
          </cell>
          <cell r="D393" t="str">
            <v>pce.</v>
          </cell>
          <cell r="E393">
            <v>62</v>
          </cell>
          <cell r="F393">
            <v>0</v>
          </cell>
          <cell r="G393">
            <v>0</v>
          </cell>
          <cell r="H393">
            <v>0</v>
          </cell>
          <cell r="I393">
            <v>0</v>
          </cell>
          <cell r="J393">
            <v>0</v>
          </cell>
          <cell r="K393">
            <v>0</v>
          </cell>
          <cell r="L393">
            <v>0</v>
          </cell>
          <cell r="M393">
            <v>0</v>
          </cell>
          <cell r="N393">
            <v>0</v>
          </cell>
          <cell r="O393">
            <v>0</v>
          </cell>
          <cell r="P393">
            <v>0</v>
          </cell>
          <cell r="Q393">
            <v>0</v>
          </cell>
          <cell r="R393">
            <v>0</v>
          </cell>
          <cell r="S393">
            <v>0</v>
          </cell>
          <cell r="T393">
            <v>0</v>
          </cell>
          <cell r="U393">
            <v>0</v>
          </cell>
          <cell r="V393">
            <v>0</v>
          </cell>
          <cell r="W393">
            <v>0</v>
          </cell>
          <cell r="X393">
            <v>0</v>
          </cell>
          <cell r="Y393">
            <v>0</v>
          </cell>
          <cell r="Z393">
            <v>0</v>
          </cell>
          <cell r="AA393">
            <v>0</v>
          </cell>
          <cell r="AB393">
            <v>0</v>
          </cell>
        </row>
        <row r="394">
          <cell r="B394" t="str">
            <v>32.06.07</v>
          </cell>
          <cell r="C394" t="str">
            <v>Supply of flanged spigot DI pipes with puddle flange, DN150, PN10/PN16, L &lt;= 2m</v>
          </cell>
          <cell r="D394" t="str">
            <v>pce.</v>
          </cell>
          <cell r="E394">
            <v>92</v>
          </cell>
          <cell r="F394">
            <v>0</v>
          </cell>
          <cell r="G394">
            <v>0</v>
          </cell>
          <cell r="H394">
            <v>0</v>
          </cell>
          <cell r="I394">
            <v>0</v>
          </cell>
          <cell r="J394">
            <v>0</v>
          </cell>
          <cell r="K394">
            <v>0</v>
          </cell>
          <cell r="L394">
            <v>0</v>
          </cell>
          <cell r="M394">
            <v>0</v>
          </cell>
          <cell r="N394">
            <v>0</v>
          </cell>
          <cell r="O394">
            <v>0</v>
          </cell>
          <cell r="P394">
            <v>0</v>
          </cell>
          <cell r="Q394">
            <v>0</v>
          </cell>
          <cell r="R394">
            <v>0</v>
          </cell>
          <cell r="S394">
            <v>0</v>
          </cell>
          <cell r="T394">
            <v>0</v>
          </cell>
          <cell r="U394">
            <v>0</v>
          </cell>
          <cell r="V394">
            <v>0</v>
          </cell>
          <cell r="W394">
            <v>0</v>
          </cell>
          <cell r="X394">
            <v>0</v>
          </cell>
          <cell r="Y394">
            <v>0</v>
          </cell>
          <cell r="Z394">
            <v>0</v>
          </cell>
          <cell r="AA394">
            <v>0</v>
          </cell>
          <cell r="AB394">
            <v>0</v>
          </cell>
        </row>
        <row r="395">
          <cell r="B395" t="str">
            <v>32.06.08</v>
          </cell>
          <cell r="C395" t="str">
            <v>Supply of flanged spigot DI pipes with puddle flange, DN200, PN10, L &lt;= 2m</v>
          </cell>
          <cell r="D395" t="str">
            <v>pce.</v>
          </cell>
          <cell r="E395">
            <v>136</v>
          </cell>
          <cell r="F395">
            <v>0</v>
          </cell>
          <cell r="G395">
            <v>0</v>
          </cell>
          <cell r="H395">
            <v>0</v>
          </cell>
          <cell r="I395">
            <v>0</v>
          </cell>
          <cell r="J395">
            <v>0</v>
          </cell>
          <cell r="K395">
            <v>0</v>
          </cell>
          <cell r="L395">
            <v>0</v>
          </cell>
          <cell r="M395">
            <v>0</v>
          </cell>
          <cell r="N395">
            <v>0</v>
          </cell>
          <cell r="O395">
            <v>0</v>
          </cell>
          <cell r="P395">
            <v>0</v>
          </cell>
          <cell r="Q395">
            <v>0</v>
          </cell>
          <cell r="R395">
            <v>0</v>
          </cell>
          <cell r="S395">
            <v>0</v>
          </cell>
          <cell r="T395">
            <v>0</v>
          </cell>
          <cell r="U395">
            <v>0</v>
          </cell>
          <cell r="V395">
            <v>0</v>
          </cell>
          <cell r="W395">
            <v>0</v>
          </cell>
          <cell r="X395">
            <v>0</v>
          </cell>
          <cell r="Y395">
            <v>0</v>
          </cell>
          <cell r="Z395">
            <v>0</v>
          </cell>
          <cell r="AA395">
            <v>0</v>
          </cell>
          <cell r="AB395">
            <v>0</v>
          </cell>
        </row>
        <row r="396">
          <cell r="B396" t="str">
            <v>32.06.10</v>
          </cell>
          <cell r="C396" t="str">
            <v>Supply of flanged spigot DI pipes with puddle flange, DN250, PN10, L &lt;= 2m</v>
          </cell>
          <cell r="D396" t="str">
            <v>pce.</v>
          </cell>
          <cell r="E396">
            <v>205</v>
          </cell>
          <cell r="F396">
            <v>0</v>
          </cell>
          <cell r="G396">
            <v>0</v>
          </cell>
          <cell r="H396">
            <v>0</v>
          </cell>
          <cell r="I396">
            <v>0</v>
          </cell>
          <cell r="J396">
            <v>0</v>
          </cell>
          <cell r="K396">
            <v>0</v>
          </cell>
          <cell r="L396">
            <v>0</v>
          </cell>
          <cell r="M396">
            <v>0</v>
          </cell>
          <cell r="N396">
            <v>0</v>
          </cell>
          <cell r="O396">
            <v>0</v>
          </cell>
          <cell r="P396">
            <v>0</v>
          </cell>
          <cell r="Q396">
            <v>0</v>
          </cell>
          <cell r="R396">
            <v>0</v>
          </cell>
          <cell r="S396">
            <v>0</v>
          </cell>
          <cell r="T396">
            <v>0</v>
          </cell>
          <cell r="U396">
            <v>0</v>
          </cell>
          <cell r="V396">
            <v>0</v>
          </cell>
          <cell r="W396">
            <v>0</v>
          </cell>
          <cell r="X396">
            <v>0</v>
          </cell>
          <cell r="Y396">
            <v>0</v>
          </cell>
          <cell r="Z396">
            <v>0</v>
          </cell>
          <cell r="AA396">
            <v>0</v>
          </cell>
          <cell r="AB396">
            <v>0</v>
          </cell>
        </row>
        <row r="397">
          <cell r="B397" t="str">
            <v>32.06.12</v>
          </cell>
          <cell r="C397" t="str">
            <v>Supply of flanged spigot DI pipes with puddle flange, DN300, PN10, L &lt;= 2m</v>
          </cell>
          <cell r="D397" t="str">
            <v>pce.</v>
          </cell>
          <cell r="E397">
            <v>271</v>
          </cell>
          <cell r="F397">
            <v>0</v>
          </cell>
          <cell r="G397">
            <v>0</v>
          </cell>
          <cell r="H397">
            <v>0</v>
          </cell>
          <cell r="I397">
            <v>0</v>
          </cell>
          <cell r="J397">
            <v>0</v>
          </cell>
          <cell r="K397">
            <v>0</v>
          </cell>
          <cell r="L397">
            <v>0</v>
          </cell>
          <cell r="M397">
            <v>0</v>
          </cell>
          <cell r="N397">
            <v>0</v>
          </cell>
          <cell r="O397">
            <v>0</v>
          </cell>
          <cell r="P397">
            <v>0</v>
          </cell>
          <cell r="Q397">
            <v>0</v>
          </cell>
          <cell r="R397">
            <v>0</v>
          </cell>
          <cell r="S397">
            <v>0</v>
          </cell>
          <cell r="T397">
            <v>0</v>
          </cell>
          <cell r="U397">
            <v>0</v>
          </cell>
          <cell r="V397">
            <v>0</v>
          </cell>
          <cell r="W397">
            <v>0</v>
          </cell>
          <cell r="X397">
            <v>0</v>
          </cell>
          <cell r="Y397">
            <v>0</v>
          </cell>
          <cell r="Z397">
            <v>0</v>
          </cell>
          <cell r="AA397">
            <v>0</v>
          </cell>
          <cell r="AB397">
            <v>0</v>
          </cell>
        </row>
        <row r="398">
          <cell r="B398" t="str">
            <v>32.06.14</v>
          </cell>
          <cell r="C398" t="str">
            <v>Supply of flanged spigot DI pipes with puddle flange, DN350, PN10, L &lt;= 2m</v>
          </cell>
          <cell r="D398" t="str">
            <v>pce.</v>
          </cell>
          <cell r="E398">
            <v>501</v>
          </cell>
          <cell r="F398">
            <v>0</v>
          </cell>
          <cell r="G398">
            <v>0</v>
          </cell>
          <cell r="H398">
            <v>0</v>
          </cell>
          <cell r="I398">
            <v>0</v>
          </cell>
          <cell r="J398">
            <v>0</v>
          </cell>
          <cell r="K398">
            <v>0</v>
          </cell>
          <cell r="L398">
            <v>0</v>
          </cell>
          <cell r="M398">
            <v>0</v>
          </cell>
          <cell r="N398">
            <v>0</v>
          </cell>
          <cell r="O398">
            <v>0</v>
          </cell>
          <cell r="P398">
            <v>0</v>
          </cell>
          <cell r="Q398">
            <v>0</v>
          </cell>
          <cell r="R398">
            <v>0</v>
          </cell>
          <cell r="S398">
            <v>0</v>
          </cell>
          <cell r="T398">
            <v>0</v>
          </cell>
          <cell r="U398">
            <v>0</v>
          </cell>
          <cell r="V398">
            <v>0</v>
          </cell>
          <cell r="W398">
            <v>0</v>
          </cell>
          <cell r="X398">
            <v>0</v>
          </cell>
          <cell r="Y398">
            <v>0</v>
          </cell>
          <cell r="Z398">
            <v>0</v>
          </cell>
          <cell r="AA398">
            <v>0</v>
          </cell>
          <cell r="AB398">
            <v>0</v>
          </cell>
        </row>
        <row r="399">
          <cell r="B399" t="str">
            <v>32.06.16</v>
          </cell>
          <cell r="C399" t="str">
            <v>Supply of flanged spigot DI pipes with puddle flange, DN400, PN10, L &lt;= 2m</v>
          </cell>
          <cell r="D399" t="str">
            <v>pce.</v>
          </cell>
          <cell r="E399">
            <v>599</v>
          </cell>
          <cell r="F399">
            <v>0</v>
          </cell>
          <cell r="G399">
            <v>0</v>
          </cell>
          <cell r="H399">
            <v>0</v>
          </cell>
          <cell r="I399">
            <v>0</v>
          </cell>
          <cell r="J399">
            <v>0</v>
          </cell>
          <cell r="K399">
            <v>0</v>
          </cell>
          <cell r="L399">
            <v>0</v>
          </cell>
          <cell r="M399">
            <v>0</v>
          </cell>
          <cell r="N399">
            <v>0</v>
          </cell>
          <cell r="O399">
            <v>0</v>
          </cell>
          <cell r="P399">
            <v>0</v>
          </cell>
          <cell r="Q399">
            <v>0</v>
          </cell>
          <cell r="R399">
            <v>0</v>
          </cell>
          <cell r="S399">
            <v>0</v>
          </cell>
          <cell r="T399">
            <v>0</v>
          </cell>
          <cell r="U399">
            <v>0</v>
          </cell>
          <cell r="V399">
            <v>0</v>
          </cell>
          <cell r="W399">
            <v>0</v>
          </cell>
          <cell r="X399">
            <v>0</v>
          </cell>
          <cell r="Y399">
            <v>0</v>
          </cell>
          <cell r="Z399">
            <v>0</v>
          </cell>
          <cell r="AA399">
            <v>0</v>
          </cell>
          <cell r="AB399">
            <v>0</v>
          </cell>
        </row>
        <row r="400">
          <cell r="B400" t="str">
            <v>32.06.18</v>
          </cell>
          <cell r="C400" t="str">
            <v>Supply of flanged spigot DI pipes with puddle flange, DN500, PN10, L &lt;= 2m</v>
          </cell>
          <cell r="D400" t="str">
            <v>pce.</v>
          </cell>
          <cell r="E400">
            <v>1021</v>
          </cell>
          <cell r="F400">
            <v>0</v>
          </cell>
          <cell r="G400">
            <v>0</v>
          </cell>
          <cell r="H400">
            <v>0</v>
          </cell>
          <cell r="I400">
            <v>0</v>
          </cell>
          <cell r="J400">
            <v>0</v>
          </cell>
          <cell r="K400">
            <v>0</v>
          </cell>
          <cell r="L400">
            <v>0</v>
          </cell>
          <cell r="M400">
            <v>0</v>
          </cell>
          <cell r="N400">
            <v>0</v>
          </cell>
          <cell r="O400">
            <v>0</v>
          </cell>
          <cell r="P400">
            <v>0</v>
          </cell>
          <cell r="Q400">
            <v>0</v>
          </cell>
          <cell r="R400">
            <v>0</v>
          </cell>
          <cell r="S400">
            <v>0</v>
          </cell>
          <cell r="T400">
            <v>0</v>
          </cell>
          <cell r="U400">
            <v>0</v>
          </cell>
          <cell r="V400">
            <v>0</v>
          </cell>
          <cell r="W400">
            <v>0</v>
          </cell>
          <cell r="X400">
            <v>0</v>
          </cell>
          <cell r="Y400">
            <v>0</v>
          </cell>
          <cell r="Z400">
            <v>0</v>
          </cell>
          <cell r="AA400">
            <v>0</v>
          </cell>
          <cell r="AB400">
            <v>0</v>
          </cell>
        </row>
        <row r="401">
          <cell r="B401" t="str">
            <v>32.06.20</v>
          </cell>
          <cell r="C401" t="str">
            <v>Supply of flanged spigot DI pipes with puddle flange, DN600, PN10, L &lt;= 2m</v>
          </cell>
          <cell r="D401" t="str">
            <v>pce.</v>
          </cell>
          <cell r="E401">
            <v>1548</v>
          </cell>
          <cell r="F401">
            <v>0</v>
          </cell>
          <cell r="G401">
            <v>0</v>
          </cell>
          <cell r="H401">
            <v>0</v>
          </cell>
          <cell r="I401">
            <v>0</v>
          </cell>
          <cell r="J401">
            <v>0</v>
          </cell>
          <cell r="K401">
            <v>0</v>
          </cell>
          <cell r="L401">
            <v>0</v>
          </cell>
          <cell r="M401">
            <v>0</v>
          </cell>
          <cell r="N401">
            <v>0</v>
          </cell>
          <cell r="O401">
            <v>0</v>
          </cell>
          <cell r="P401">
            <v>0</v>
          </cell>
          <cell r="Q401">
            <v>0</v>
          </cell>
          <cell r="R401">
            <v>0</v>
          </cell>
          <cell r="S401">
            <v>0</v>
          </cell>
          <cell r="T401">
            <v>0</v>
          </cell>
          <cell r="U401">
            <v>0</v>
          </cell>
          <cell r="V401">
            <v>0</v>
          </cell>
          <cell r="W401">
            <v>0</v>
          </cell>
          <cell r="X401">
            <v>0</v>
          </cell>
          <cell r="Y401">
            <v>0</v>
          </cell>
          <cell r="Z401">
            <v>0</v>
          </cell>
          <cell r="AA401">
            <v>0</v>
          </cell>
          <cell r="AB401">
            <v>0</v>
          </cell>
        </row>
        <row r="402">
          <cell r="B402" t="str">
            <v>32.07</v>
          </cell>
          <cell r="C402" t="str">
            <v>Supply of flanged spigot ductile iron pipes with puddle flange, PN10 / PN16,   L &gt; 2m and &lt;= 4m</v>
          </cell>
          <cell r="D402">
            <v>0</v>
          </cell>
          <cell r="E402">
            <v>0</v>
          </cell>
          <cell r="F402">
            <v>0</v>
          </cell>
          <cell r="G402">
            <v>0</v>
          </cell>
          <cell r="H402">
            <v>0</v>
          </cell>
          <cell r="I402">
            <v>0</v>
          </cell>
          <cell r="J402">
            <v>0</v>
          </cell>
          <cell r="K402">
            <v>0</v>
          </cell>
          <cell r="L402">
            <v>0</v>
          </cell>
          <cell r="M402">
            <v>0</v>
          </cell>
          <cell r="N402">
            <v>0</v>
          </cell>
          <cell r="O402">
            <v>0</v>
          </cell>
          <cell r="P402">
            <v>0</v>
          </cell>
          <cell r="Q402">
            <v>0</v>
          </cell>
          <cell r="R402">
            <v>0</v>
          </cell>
          <cell r="S402">
            <v>0</v>
          </cell>
          <cell r="T402">
            <v>0</v>
          </cell>
          <cell r="U402">
            <v>0</v>
          </cell>
          <cell r="V402">
            <v>0</v>
          </cell>
          <cell r="W402">
            <v>0</v>
          </cell>
          <cell r="X402">
            <v>0</v>
          </cell>
          <cell r="Y402">
            <v>0</v>
          </cell>
          <cell r="Z402">
            <v>0</v>
          </cell>
          <cell r="AA402">
            <v>0</v>
          </cell>
          <cell r="AB402">
            <v>0</v>
          </cell>
        </row>
        <row r="403">
          <cell r="B403">
            <v>0</v>
          </cell>
          <cell r="C403" t="str">
            <v>The works shall be as described under item 32.02, but for welded flanged spigot ductile iron pipes with puddle flange according to EN 545, class C40 for DN80 - DN300, class C30 for DN350 - DN600, PN10 / PN16, L &gt; 2m and &lt;= 4m. The unit rate shall include all material, labour, equipment, tools and other incidental costs required to complete the works. Payment shall be made per piece.</v>
          </cell>
          <cell r="D403">
            <v>0</v>
          </cell>
          <cell r="E403">
            <v>0</v>
          </cell>
          <cell r="F403">
            <v>0</v>
          </cell>
          <cell r="G403">
            <v>0</v>
          </cell>
          <cell r="H403">
            <v>0</v>
          </cell>
          <cell r="I403">
            <v>0</v>
          </cell>
          <cell r="J403">
            <v>0</v>
          </cell>
          <cell r="K403">
            <v>0</v>
          </cell>
          <cell r="L403">
            <v>0</v>
          </cell>
          <cell r="M403">
            <v>0</v>
          </cell>
          <cell r="N403">
            <v>0</v>
          </cell>
          <cell r="O403">
            <v>0</v>
          </cell>
          <cell r="P403">
            <v>0</v>
          </cell>
          <cell r="Q403">
            <v>0</v>
          </cell>
          <cell r="R403">
            <v>0</v>
          </cell>
          <cell r="S403">
            <v>0</v>
          </cell>
          <cell r="T403">
            <v>0</v>
          </cell>
          <cell r="U403">
            <v>0</v>
          </cell>
          <cell r="V403">
            <v>0</v>
          </cell>
          <cell r="W403">
            <v>0</v>
          </cell>
          <cell r="X403">
            <v>0</v>
          </cell>
          <cell r="Y403">
            <v>0</v>
          </cell>
          <cell r="Z403">
            <v>0</v>
          </cell>
          <cell r="AA403">
            <v>0</v>
          </cell>
          <cell r="AB403">
            <v>0</v>
          </cell>
        </row>
        <row r="404">
          <cell r="B404" t="str">
            <v>32.07.07</v>
          </cell>
          <cell r="C404" t="str">
            <v>Supply of flanged spigot DI pipes with puddle flange, DN150, PN10/PN16, L &gt; 2m and &lt;= 4m</v>
          </cell>
          <cell r="D404" t="str">
            <v>pce.</v>
          </cell>
          <cell r="E404">
            <v>119</v>
          </cell>
          <cell r="F404">
            <v>0</v>
          </cell>
          <cell r="G404">
            <v>0</v>
          </cell>
          <cell r="H404">
            <v>0</v>
          </cell>
          <cell r="I404">
            <v>0</v>
          </cell>
          <cell r="J404">
            <v>0</v>
          </cell>
          <cell r="K404">
            <v>0</v>
          </cell>
          <cell r="L404">
            <v>0</v>
          </cell>
          <cell r="M404">
            <v>0</v>
          </cell>
          <cell r="N404">
            <v>0</v>
          </cell>
          <cell r="O404">
            <v>0</v>
          </cell>
          <cell r="P404">
            <v>0</v>
          </cell>
          <cell r="Q404">
            <v>0</v>
          </cell>
          <cell r="R404">
            <v>0</v>
          </cell>
          <cell r="S404">
            <v>0</v>
          </cell>
          <cell r="T404">
            <v>0</v>
          </cell>
          <cell r="U404">
            <v>0</v>
          </cell>
          <cell r="V404">
            <v>0</v>
          </cell>
          <cell r="W404">
            <v>0</v>
          </cell>
          <cell r="X404">
            <v>0</v>
          </cell>
          <cell r="Y404">
            <v>0</v>
          </cell>
          <cell r="Z404">
            <v>0</v>
          </cell>
          <cell r="AA404">
            <v>0</v>
          </cell>
          <cell r="AB404">
            <v>0</v>
          </cell>
        </row>
        <row r="405">
          <cell r="B405" t="str">
            <v>32.07.12</v>
          </cell>
          <cell r="C405" t="str">
            <v>Supply of flanged spigot DI pipes with puddle flange, DN300, PN10, L &gt; 2m and &lt;= 4m</v>
          </cell>
          <cell r="D405" t="str">
            <v>pce.</v>
          </cell>
          <cell r="E405">
            <v>354</v>
          </cell>
          <cell r="F405">
            <v>0</v>
          </cell>
          <cell r="G405">
            <v>0</v>
          </cell>
          <cell r="H405">
            <v>0</v>
          </cell>
          <cell r="I405">
            <v>0</v>
          </cell>
          <cell r="J405">
            <v>0</v>
          </cell>
          <cell r="K405">
            <v>0</v>
          </cell>
          <cell r="L405">
            <v>0</v>
          </cell>
          <cell r="M405">
            <v>0</v>
          </cell>
          <cell r="N405">
            <v>0</v>
          </cell>
          <cell r="O405">
            <v>0</v>
          </cell>
          <cell r="P405">
            <v>0</v>
          </cell>
          <cell r="Q405">
            <v>0</v>
          </cell>
          <cell r="R405">
            <v>0</v>
          </cell>
          <cell r="S405">
            <v>0</v>
          </cell>
          <cell r="T405">
            <v>0</v>
          </cell>
          <cell r="U405">
            <v>0</v>
          </cell>
          <cell r="V405">
            <v>0</v>
          </cell>
          <cell r="W405">
            <v>0</v>
          </cell>
          <cell r="X405">
            <v>0</v>
          </cell>
          <cell r="Y405">
            <v>0</v>
          </cell>
          <cell r="Z405">
            <v>0</v>
          </cell>
          <cell r="AA405">
            <v>0</v>
          </cell>
          <cell r="AB405">
            <v>0</v>
          </cell>
        </row>
        <row r="406">
          <cell r="B406" t="str">
            <v>32.07.16</v>
          </cell>
          <cell r="C406" t="str">
            <v>Supply of flanged spigot DI pipes with puddle flange, DN400, PN10, L &gt; 2m and &lt;= 4m</v>
          </cell>
          <cell r="D406" t="str">
            <v>pce.</v>
          </cell>
          <cell r="E406">
            <v>778</v>
          </cell>
          <cell r="F406">
            <v>0</v>
          </cell>
          <cell r="G406">
            <v>0</v>
          </cell>
          <cell r="H406">
            <v>0</v>
          </cell>
          <cell r="I406">
            <v>0</v>
          </cell>
          <cell r="J406">
            <v>0</v>
          </cell>
          <cell r="K406">
            <v>0</v>
          </cell>
          <cell r="L406">
            <v>0</v>
          </cell>
          <cell r="M406">
            <v>0</v>
          </cell>
          <cell r="N406">
            <v>0</v>
          </cell>
          <cell r="O406">
            <v>0</v>
          </cell>
          <cell r="P406">
            <v>0</v>
          </cell>
          <cell r="Q406">
            <v>0</v>
          </cell>
          <cell r="R406">
            <v>0</v>
          </cell>
          <cell r="S406">
            <v>0</v>
          </cell>
          <cell r="T406">
            <v>0</v>
          </cell>
          <cell r="U406">
            <v>0</v>
          </cell>
          <cell r="V406">
            <v>0</v>
          </cell>
          <cell r="W406">
            <v>0</v>
          </cell>
          <cell r="X406">
            <v>0</v>
          </cell>
          <cell r="Y406">
            <v>0</v>
          </cell>
          <cell r="Z406">
            <v>0</v>
          </cell>
          <cell r="AA406">
            <v>0</v>
          </cell>
          <cell r="AB406">
            <v>0</v>
          </cell>
        </row>
        <row r="407">
          <cell r="B407" t="str">
            <v>32.07.18</v>
          </cell>
          <cell r="C407" t="str">
            <v>Supply of flanged spigot DI pipes with puddle flange, DN500, PN10, L &gt; 2m and &lt;= 4m</v>
          </cell>
          <cell r="D407" t="str">
            <v>pce.</v>
          </cell>
          <cell r="E407">
            <v>1327</v>
          </cell>
          <cell r="F407">
            <v>0</v>
          </cell>
          <cell r="G407">
            <v>0</v>
          </cell>
          <cell r="H407">
            <v>0</v>
          </cell>
          <cell r="I407">
            <v>0</v>
          </cell>
          <cell r="J407">
            <v>0</v>
          </cell>
          <cell r="K407">
            <v>0</v>
          </cell>
          <cell r="L407">
            <v>0</v>
          </cell>
          <cell r="M407">
            <v>0</v>
          </cell>
          <cell r="N407">
            <v>0</v>
          </cell>
          <cell r="O407">
            <v>0</v>
          </cell>
          <cell r="P407">
            <v>0</v>
          </cell>
          <cell r="Q407">
            <v>0</v>
          </cell>
          <cell r="R407">
            <v>0</v>
          </cell>
          <cell r="S407">
            <v>0</v>
          </cell>
          <cell r="T407">
            <v>0</v>
          </cell>
          <cell r="U407">
            <v>0</v>
          </cell>
          <cell r="V407">
            <v>0</v>
          </cell>
          <cell r="W407">
            <v>0</v>
          </cell>
          <cell r="X407">
            <v>0</v>
          </cell>
          <cell r="Y407">
            <v>0</v>
          </cell>
          <cell r="Z407">
            <v>0</v>
          </cell>
          <cell r="AA407">
            <v>0</v>
          </cell>
          <cell r="AB407">
            <v>0</v>
          </cell>
        </row>
        <row r="408">
          <cell r="B408" t="str">
            <v>32.07.20</v>
          </cell>
          <cell r="C408" t="str">
            <v>Supply of flanged spigot DI pipes with puddle flange, DN600, PN10, L &gt; 2m and &lt;= 4m</v>
          </cell>
          <cell r="D408" t="str">
            <v>pce.</v>
          </cell>
          <cell r="E408">
            <v>2012</v>
          </cell>
          <cell r="F408">
            <v>0</v>
          </cell>
          <cell r="G408">
            <v>0</v>
          </cell>
          <cell r="H408">
            <v>0</v>
          </cell>
          <cell r="I408">
            <v>0</v>
          </cell>
          <cell r="J408">
            <v>0</v>
          </cell>
          <cell r="K408">
            <v>0</v>
          </cell>
          <cell r="L408">
            <v>0</v>
          </cell>
          <cell r="M408">
            <v>0</v>
          </cell>
          <cell r="N408">
            <v>0</v>
          </cell>
          <cell r="O408">
            <v>0</v>
          </cell>
          <cell r="P408">
            <v>0</v>
          </cell>
          <cell r="Q408">
            <v>0</v>
          </cell>
          <cell r="R408">
            <v>0</v>
          </cell>
          <cell r="S408">
            <v>0</v>
          </cell>
          <cell r="T408">
            <v>0</v>
          </cell>
          <cell r="U408">
            <v>0</v>
          </cell>
          <cell r="V408">
            <v>0</v>
          </cell>
          <cell r="W408">
            <v>0</v>
          </cell>
          <cell r="X408">
            <v>0</v>
          </cell>
          <cell r="Y408">
            <v>0</v>
          </cell>
          <cell r="Z408">
            <v>0</v>
          </cell>
          <cell r="AA408">
            <v>0</v>
          </cell>
          <cell r="AB408">
            <v>0</v>
          </cell>
        </row>
        <row r="409">
          <cell r="B409" t="str">
            <v>32.08</v>
          </cell>
          <cell r="C409" t="str">
            <v>Supply of double flanged ductile iron pipes with puddle flange, PN10 / PN16, L &lt;= 2m</v>
          </cell>
          <cell r="D409">
            <v>0</v>
          </cell>
          <cell r="E409">
            <v>0</v>
          </cell>
          <cell r="F409">
            <v>0</v>
          </cell>
          <cell r="G409">
            <v>0</v>
          </cell>
          <cell r="H409">
            <v>0</v>
          </cell>
          <cell r="I409">
            <v>0</v>
          </cell>
          <cell r="J409">
            <v>0</v>
          </cell>
          <cell r="K409">
            <v>0</v>
          </cell>
          <cell r="L409">
            <v>0</v>
          </cell>
          <cell r="M409">
            <v>0</v>
          </cell>
          <cell r="N409">
            <v>0</v>
          </cell>
          <cell r="O409">
            <v>0</v>
          </cell>
          <cell r="P409">
            <v>0</v>
          </cell>
          <cell r="Q409">
            <v>0</v>
          </cell>
          <cell r="R409">
            <v>0</v>
          </cell>
          <cell r="S409">
            <v>0</v>
          </cell>
          <cell r="T409">
            <v>0</v>
          </cell>
          <cell r="U409">
            <v>0</v>
          </cell>
          <cell r="V409">
            <v>0</v>
          </cell>
          <cell r="W409">
            <v>0</v>
          </cell>
          <cell r="X409">
            <v>0</v>
          </cell>
          <cell r="Y409">
            <v>0</v>
          </cell>
          <cell r="Z409">
            <v>0</v>
          </cell>
          <cell r="AA409">
            <v>0</v>
          </cell>
          <cell r="AB409">
            <v>0</v>
          </cell>
        </row>
        <row r="410">
          <cell r="B410">
            <v>0</v>
          </cell>
          <cell r="C410" t="str">
            <v>The works shall be as described under item 32.02, but for welded double flanged ductile iron pipes with puddle flange according to EN 545, class C40 for DN80 - DN300, class C30 for DN350 - DN600, PN10 / PN16, L &lt;= 2m. The unit rate shall include all material, labour, equipment, tools and other incidental costs required to complete the works. Payment shall be made per piece.</v>
          </cell>
          <cell r="D410">
            <v>0</v>
          </cell>
          <cell r="E410">
            <v>0</v>
          </cell>
          <cell r="F410">
            <v>0</v>
          </cell>
          <cell r="G410">
            <v>0</v>
          </cell>
          <cell r="H410">
            <v>0</v>
          </cell>
          <cell r="I410">
            <v>0</v>
          </cell>
          <cell r="J410">
            <v>0</v>
          </cell>
          <cell r="K410">
            <v>0</v>
          </cell>
          <cell r="L410">
            <v>0</v>
          </cell>
          <cell r="M410">
            <v>0</v>
          </cell>
          <cell r="N410">
            <v>0</v>
          </cell>
          <cell r="O410">
            <v>0</v>
          </cell>
          <cell r="P410">
            <v>0</v>
          </cell>
          <cell r="Q410">
            <v>0</v>
          </cell>
          <cell r="R410">
            <v>0</v>
          </cell>
          <cell r="S410">
            <v>0</v>
          </cell>
          <cell r="T410">
            <v>0</v>
          </cell>
          <cell r="U410">
            <v>0</v>
          </cell>
          <cell r="V410">
            <v>0</v>
          </cell>
          <cell r="W410">
            <v>0</v>
          </cell>
          <cell r="X410">
            <v>0</v>
          </cell>
          <cell r="Y410">
            <v>0</v>
          </cell>
          <cell r="Z410">
            <v>0</v>
          </cell>
          <cell r="AA410">
            <v>0</v>
          </cell>
          <cell r="AB410">
            <v>0</v>
          </cell>
        </row>
        <row r="411">
          <cell r="B411" t="str">
            <v>32.08.08</v>
          </cell>
          <cell r="C411" t="str">
            <v>Supply of double flanged DI pipes with puddle flange, DN200, PN10, L &lt;= 2m</v>
          </cell>
          <cell r="D411" t="str">
            <v>pce.</v>
          </cell>
          <cell r="E411">
            <v>378</v>
          </cell>
          <cell r="F411">
            <v>0</v>
          </cell>
          <cell r="G411">
            <v>0</v>
          </cell>
          <cell r="H411">
            <v>0</v>
          </cell>
          <cell r="I411">
            <v>0</v>
          </cell>
          <cell r="J411">
            <v>0</v>
          </cell>
          <cell r="K411">
            <v>0</v>
          </cell>
          <cell r="L411">
            <v>0</v>
          </cell>
          <cell r="M411">
            <v>0</v>
          </cell>
          <cell r="N411">
            <v>0</v>
          </cell>
          <cell r="O411">
            <v>0</v>
          </cell>
          <cell r="P411">
            <v>0</v>
          </cell>
          <cell r="Q411">
            <v>0</v>
          </cell>
          <cell r="R411">
            <v>0</v>
          </cell>
          <cell r="S411">
            <v>0</v>
          </cell>
          <cell r="T411">
            <v>0</v>
          </cell>
          <cell r="U411">
            <v>0</v>
          </cell>
          <cell r="V411">
            <v>0</v>
          </cell>
          <cell r="W411">
            <v>0</v>
          </cell>
          <cell r="X411">
            <v>0</v>
          </cell>
          <cell r="Y411">
            <v>0</v>
          </cell>
          <cell r="Z411">
            <v>0</v>
          </cell>
          <cell r="AA411">
            <v>0</v>
          </cell>
          <cell r="AB411">
            <v>0</v>
          </cell>
        </row>
        <row r="412">
          <cell r="B412" t="str">
            <v>32.08.10</v>
          </cell>
          <cell r="C412" t="str">
            <v>Supply of double flanged DI pipes with puddle flange, DN250, PN10, L &lt;= 2m</v>
          </cell>
          <cell r="D412" t="str">
            <v>pce.</v>
          </cell>
          <cell r="E412">
            <v>546</v>
          </cell>
          <cell r="F412">
            <v>0</v>
          </cell>
          <cell r="G412">
            <v>0</v>
          </cell>
          <cell r="H412">
            <v>0</v>
          </cell>
          <cell r="I412">
            <v>0</v>
          </cell>
          <cell r="J412">
            <v>0</v>
          </cell>
          <cell r="K412">
            <v>0</v>
          </cell>
          <cell r="L412">
            <v>0</v>
          </cell>
          <cell r="M412">
            <v>0</v>
          </cell>
          <cell r="N412">
            <v>0</v>
          </cell>
          <cell r="O412">
            <v>0</v>
          </cell>
          <cell r="P412">
            <v>0</v>
          </cell>
          <cell r="Q412">
            <v>0</v>
          </cell>
          <cell r="R412">
            <v>0</v>
          </cell>
          <cell r="S412">
            <v>0</v>
          </cell>
          <cell r="T412">
            <v>0</v>
          </cell>
          <cell r="U412">
            <v>0</v>
          </cell>
          <cell r="V412">
            <v>0</v>
          </cell>
          <cell r="W412">
            <v>0</v>
          </cell>
          <cell r="X412">
            <v>0</v>
          </cell>
          <cell r="Y412">
            <v>0</v>
          </cell>
          <cell r="Z412">
            <v>0</v>
          </cell>
          <cell r="AA412">
            <v>0</v>
          </cell>
          <cell r="AB412">
            <v>0</v>
          </cell>
        </row>
        <row r="413">
          <cell r="B413" t="str">
            <v>32.08.12</v>
          </cell>
          <cell r="C413" t="str">
            <v>Supply of double flanged DI pipes with puddle flange, DN300, PN10, L &lt;= 2m</v>
          </cell>
          <cell r="D413" t="str">
            <v>pce.</v>
          </cell>
          <cell r="E413">
            <v>644</v>
          </cell>
          <cell r="F413">
            <v>0</v>
          </cell>
          <cell r="G413">
            <v>0</v>
          </cell>
          <cell r="H413">
            <v>0</v>
          </cell>
          <cell r="I413">
            <v>0</v>
          </cell>
          <cell r="J413">
            <v>0</v>
          </cell>
          <cell r="K413">
            <v>0</v>
          </cell>
          <cell r="L413">
            <v>0</v>
          </cell>
          <cell r="M413">
            <v>0</v>
          </cell>
          <cell r="N413">
            <v>0</v>
          </cell>
          <cell r="O413">
            <v>0</v>
          </cell>
          <cell r="P413">
            <v>0</v>
          </cell>
          <cell r="Q413">
            <v>0</v>
          </cell>
          <cell r="R413">
            <v>0</v>
          </cell>
          <cell r="S413">
            <v>0</v>
          </cell>
          <cell r="T413">
            <v>0</v>
          </cell>
          <cell r="U413">
            <v>0</v>
          </cell>
          <cell r="V413">
            <v>0</v>
          </cell>
          <cell r="W413">
            <v>0</v>
          </cell>
          <cell r="X413">
            <v>0</v>
          </cell>
          <cell r="Y413">
            <v>0</v>
          </cell>
          <cell r="Z413">
            <v>0</v>
          </cell>
          <cell r="AA413">
            <v>0</v>
          </cell>
          <cell r="AB413">
            <v>0</v>
          </cell>
        </row>
        <row r="414">
          <cell r="B414" t="str">
            <v>32.08.20</v>
          </cell>
          <cell r="C414" t="str">
            <v>Supply of double flanged DI pipes with puddle flange, DN600, PN10, L &lt;= 2m</v>
          </cell>
          <cell r="D414" t="str">
            <v>pce.</v>
          </cell>
          <cell r="E414">
            <v>2338</v>
          </cell>
          <cell r="F414">
            <v>0</v>
          </cell>
          <cell r="G414">
            <v>0</v>
          </cell>
          <cell r="H414">
            <v>0</v>
          </cell>
          <cell r="I414">
            <v>0</v>
          </cell>
          <cell r="J414">
            <v>0</v>
          </cell>
          <cell r="K414">
            <v>0</v>
          </cell>
          <cell r="L414">
            <v>0</v>
          </cell>
          <cell r="M414">
            <v>0</v>
          </cell>
          <cell r="N414">
            <v>0</v>
          </cell>
          <cell r="O414">
            <v>0</v>
          </cell>
          <cell r="P414">
            <v>0</v>
          </cell>
          <cell r="Q414">
            <v>0</v>
          </cell>
          <cell r="R414">
            <v>0</v>
          </cell>
          <cell r="S414">
            <v>0</v>
          </cell>
          <cell r="T414">
            <v>0</v>
          </cell>
          <cell r="U414">
            <v>0</v>
          </cell>
          <cell r="V414">
            <v>0</v>
          </cell>
          <cell r="W414">
            <v>0</v>
          </cell>
          <cell r="X414">
            <v>0</v>
          </cell>
          <cell r="Y414">
            <v>0</v>
          </cell>
          <cell r="Z414">
            <v>0</v>
          </cell>
          <cell r="AA414">
            <v>0</v>
          </cell>
          <cell r="AB414">
            <v>0</v>
          </cell>
        </row>
        <row r="415">
          <cell r="B415" t="str">
            <v>32.09</v>
          </cell>
          <cell r="C415" t="str">
            <v>Supply of double flanged ductile iron pipes with puddle flange, PN10 / PN16, L &gt; 2m and &lt;= 4m</v>
          </cell>
          <cell r="D415">
            <v>0</v>
          </cell>
          <cell r="E415">
            <v>0</v>
          </cell>
          <cell r="F415">
            <v>0</v>
          </cell>
          <cell r="G415">
            <v>0</v>
          </cell>
          <cell r="H415">
            <v>0</v>
          </cell>
          <cell r="I415">
            <v>0</v>
          </cell>
          <cell r="J415">
            <v>0</v>
          </cell>
          <cell r="K415">
            <v>0</v>
          </cell>
          <cell r="L415">
            <v>0</v>
          </cell>
          <cell r="M415">
            <v>0</v>
          </cell>
          <cell r="N415">
            <v>0</v>
          </cell>
          <cell r="O415">
            <v>0</v>
          </cell>
          <cell r="P415">
            <v>0</v>
          </cell>
          <cell r="Q415">
            <v>0</v>
          </cell>
          <cell r="R415">
            <v>0</v>
          </cell>
          <cell r="S415">
            <v>0</v>
          </cell>
          <cell r="T415">
            <v>0</v>
          </cell>
          <cell r="U415">
            <v>0</v>
          </cell>
          <cell r="V415">
            <v>0</v>
          </cell>
          <cell r="W415">
            <v>0</v>
          </cell>
          <cell r="X415">
            <v>0</v>
          </cell>
          <cell r="Y415">
            <v>0</v>
          </cell>
          <cell r="Z415">
            <v>0</v>
          </cell>
          <cell r="AA415">
            <v>0</v>
          </cell>
          <cell r="AB415">
            <v>0</v>
          </cell>
        </row>
        <row r="416">
          <cell r="B416">
            <v>0</v>
          </cell>
          <cell r="C416" t="str">
            <v>The works shall be as described under item 32.02, but for welded double flanged ductile iron pipes with puddle flange according to EN 545, class C40 for DN80 - DN300, class C30 for DN350 - DN600, PN10 / PN16, L &gt; 2m and &lt;= 4m. The unit rate shall include all material, labour, equipment, tools and other incidental costs required to complete the works. Payment shall be made per piece.</v>
          </cell>
          <cell r="D416">
            <v>0</v>
          </cell>
          <cell r="E416">
            <v>0</v>
          </cell>
          <cell r="F416">
            <v>0</v>
          </cell>
          <cell r="G416">
            <v>0</v>
          </cell>
          <cell r="H416">
            <v>0</v>
          </cell>
          <cell r="I416">
            <v>0</v>
          </cell>
          <cell r="J416">
            <v>0</v>
          </cell>
          <cell r="K416">
            <v>0</v>
          </cell>
          <cell r="L416">
            <v>0</v>
          </cell>
          <cell r="M416">
            <v>0</v>
          </cell>
          <cell r="N416">
            <v>0</v>
          </cell>
          <cell r="O416">
            <v>0</v>
          </cell>
          <cell r="P416">
            <v>0</v>
          </cell>
          <cell r="Q416">
            <v>0</v>
          </cell>
          <cell r="R416">
            <v>0</v>
          </cell>
          <cell r="S416">
            <v>0</v>
          </cell>
          <cell r="T416">
            <v>0</v>
          </cell>
          <cell r="U416">
            <v>0</v>
          </cell>
          <cell r="V416">
            <v>0</v>
          </cell>
          <cell r="W416">
            <v>0</v>
          </cell>
          <cell r="X416">
            <v>0</v>
          </cell>
          <cell r="Y416">
            <v>0</v>
          </cell>
          <cell r="Z416">
            <v>0</v>
          </cell>
          <cell r="AA416">
            <v>0</v>
          </cell>
          <cell r="AB416">
            <v>0</v>
          </cell>
        </row>
        <row r="417">
          <cell r="B417" t="str">
            <v>32.09.14</v>
          </cell>
          <cell r="C417" t="str">
            <v>Supply of double flanged DI pipes with puddle flange, DN350, PN10, L &gt; 2m and &lt;= 4m</v>
          </cell>
          <cell r="D417" t="str">
            <v>pce.</v>
          </cell>
          <cell r="E417">
            <v>1960</v>
          </cell>
          <cell r="F417">
            <v>0</v>
          </cell>
          <cell r="G417">
            <v>0</v>
          </cell>
          <cell r="H417">
            <v>0</v>
          </cell>
          <cell r="I417">
            <v>0</v>
          </cell>
          <cell r="J417">
            <v>0</v>
          </cell>
          <cell r="K417">
            <v>0</v>
          </cell>
          <cell r="L417">
            <v>0</v>
          </cell>
          <cell r="M417">
            <v>0</v>
          </cell>
          <cell r="N417">
            <v>0</v>
          </cell>
          <cell r="O417">
            <v>0</v>
          </cell>
          <cell r="P417">
            <v>0</v>
          </cell>
          <cell r="Q417">
            <v>0</v>
          </cell>
          <cell r="R417">
            <v>0</v>
          </cell>
          <cell r="S417">
            <v>0</v>
          </cell>
          <cell r="T417">
            <v>0</v>
          </cell>
          <cell r="U417">
            <v>0</v>
          </cell>
          <cell r="V417">
            <v>0</v>
          </cell>
          <cell r="W417">
            <v>0</v>
          </cell>
          <cell r="X417">
            <v>0</v>
          </cell>
          <cell r="Y417">
            <v>0</v>
          </cell>
          <cell r="Z417">
            <v>0</v>
          </cell>
          <cell r="AA417">
            <v>0</v>
          </cell>
          <cell r="AB417">
            <v>0</v>
          </cell>
        </row>
        <row r="418">
          <cell r="B418" t="str">
            <v>32.09.18</v>
          </cell>
          <cell r="C418" t="str">
            <v>Supply of double flanged DI pipes with puddle flange, DN500, PN10, L &gt; 2m and &lt;= 4m</v>
          </cell>
          <cell r="D418" t="str">
            <v>pce.</v>
          </cell>
          <cell r="E418">
            <v>3640</v>
          </cell>
          <cell r="F418">
            <v>0</v>
          </cell>
          <cell r="G418">
            <v>0</v>
          </cell>
          <cell r="H418">
            <v>0</v>
          </cell>
          <cell r="I418">
            <v>0</v>
          </cell>
          <cell r="J418">
            <v>0</v>
          </cell>
          <cell r="K418">
            <v>0</v>
          </cell>
          <cell r="L418">
            <v>0</v>
          </cell>
          <cell r="M418">
            <v>0</v>
          </cell>
          <cell r="N418">
            <v>0</v>
          </cell>
          <cell r="O418">
            <v>0</v>
          </cell>
          <cell r="P418">
            <v>0</v>
          </cell>
          <cell r="Q418">
            <v>0</v>
          </cell>
          <cell r="R418">
            <v>0</v>
          </cell>
          <cell r="S418">
            <v>0</v>
          </cell>
          <cell r="T418">
            <v>0</v>
          </cell>
          <cell r="U418">
            <v>0</v>
          </cell>
          <cell r="V418">
            <v>0</v>
          </cell>
          <cell r="W418">
            <v>0</v>
          </cell>
          <cell r="X418">
            <v>0</v>
          </cell>
          <cell r="Y418">
            <v>0</v>
          </cell>
          <cell r="Z418">
            <v>0</v>
          </cell>
          <cell r="AA418">
            <v>0</v>
          </cell>
          <cell r="AB418">
            <v>0</v>
          </cell>
        </row>
        <row r="419">
          <cell r="B419" t="str">
            <v>32.09.20</v>
          </cell>
          <cell r="C419" t="str">
            <v>Supply of double flanged DI pipes with puddle flange, DN600, PN10, L &gt; 2m and &lt;= 4m</v>
          </cell>
          <cell r="D419" t="str">
            <v>pce.</v>
          </cell>
          <cell r="E419">
            <v>4410</v>
          </cell>
          <cell r="F419">
            <v>0</v>
          </cell>
          <cell r="G419">
            <v>0</v>
          </cell>
          <cell r="H419">
            <v>0</v>
          </cell>
          <cell r="I419">
            <v>0</v>
          </cell>
          <cell r="J419">
            <v>0</v>
          </cell>
          <cell r="K419">
            <v>0</v>
          </cell>
          <cell r="L419">
            <v>0</v>
          </cell>
          <cell r="M419">
            <v>0</v>
          </cell>
          <cell r="N419">
            <v>0</v>
          </cell>
          <cell r="O419">
            <v>0</v>
          </cell>
          <cell r="P419">
            <v>0</v>
          </cell>
          <cell r="Q419">
            <v>0</v>
          </cell>
          <cell r="R419">
            <v>0</v>
          </cell>
          <cell r="S419">
            <v>0</v>
          </cell>
          <cell r="T419">
            <v>0</v>
          </cell>
          <cell r="U419">
            <v>0</v>
          </cell>
          <cell r="V419">
            <v>0</v>
          </cell>
          <cell r="W419">
            <v>0</v>
          </cell>
          <cell r="X419">
            <v>0</v>
          </cell>
          <cell r="Y419">
            <v>0</v>
          </cell>
          <cell r="Z419">
            <v>0</v>
          </cell>
          <cell r="AA419">
            <v>0</v>
          </cell>
          <cell r="AB419">
            <v>0</v>
          </cell>
        </row>
        <row r="420">
          <cell r="B420" t="str">
            <v>32.11</v>
          </cell>
          <cell r="C420" t="str">
            <v>Supply of pipe blocks and tie rods, DI, PN10/PN16</v>
          </cell>
          <cell r="D420">
            <v>0</v>
          </cell>
          <cell r="E420">
            <v>0</v>
          </cell>
          <cell r="F420">
            <v>0</v>
          </cell>
          <cell r="G420">
            <v>0</v>
          </cell>
          <cell r="H420">
            <v>0</v>
          </cell>
          <cell r="I420">
            <v>0</v>
          </cell>
          <cell r="J420">
            <v>0</v>
          </cell>
          <cell r="K420">
            <v>0</v>
          </cell>
          <cell r="L420">
            <v>0</v>
          </cell>
          <cell r="M420">
            <v>0</v>
          </cell>
          <cell r="N420">
            <v>0</v>
          </cell>
          <cell r="O420">
            <v>0</v>
          </cell>
          <cell r="P420">
            <v>0</v>
          </cell>
          <cell r="Q420">
            <v>0</v>
          </cell>
          <cell r="R420">
            <v>0</v>
          </cell>
          <cell r="S420">
            <v>0</v>
          </cell>
          <cell r="T420">
            <v>0</v>
          </cell>
          <cell r="U420">
            <v>0</v>
          </cell>
          <cell r="V420">
            <v>0</v>
          </cell>
          <cell r="W420">
            <v>0</v>
          </cell>
          <cell r="X420">
            <v>0</v>
          </cell>
          <cell r="Y420">
            <v>0</v>
          </cell>
          <cell r="Z420">
            <v>0</v>
          </cell>
          <cell r="AA420">
            <v>0</v>
          </cell>
          <cell r="AB420">
            <v>0</v>
          </cell>
        </row>
        <row r="421">
          <cell r="B421">
            <v>0</v>
          </cell>
          <cell r="C421" t="str">
            <v xml:space="preserve">The works shall be as described under item 32.02, but for pipe blocks for final connections as directed by the Engineer, including tie rods and two flanges, to assemble the pipe block after it has been cut to the desired length (if required), all in accordance with EN 545, class C40 for DN80 - DN300, class C30 for DN350 - DN600, flanges according to EN 1092-2, PN10 / PN16.                                                                                                </v>
          </cell>
          <cell r="D421">
            <v>0</v>
          </cell>
          <cell r="E421">
            <v>0</v>
          </cell>
          <cell r="F421">
            <v>0</v>
          </cell>
          <cell r="G421">
            <v>0</v>
          </cell>
          <cell r="H421">
            <v>0</v>
          </cell>
          <cell r="I421">
            <v>0</v>
          </cell>
          <cell r="J421">
            <v>0</v>
          </cell>
          <cell r="K421">
            <v>0</v>
          </cell>
          <cell r="L421">
            <v>0</v>
          </cell>
          <cell r="M421">
            <v>0</v>
          </cell>
          <cell r="N421">
            <v>0</v>
          </cell>
          <cell r="O421">
            <v>0</v>
          </cell>
          <cell r="P421">
            <v>0</v>
          </cell>
          <cell r="Q421">
            <v>0</v>
          </cell>
          <cell r="R421">
            <v>0</v>
          </cell>
          <cell r="S421">
            <v>0</v>
          </cell>
          <cell r="T421">
            <v>0</v>
          </cell>
          <cell r="U421">
            <v>0</v>
          </cell>
          <cell r="V421">
            <v>0</v>
          </cell>
          <cell r="W421">
            <v>0</v>
          </cell>
          <cell r="X421">
            <v>0</v>
          </cell>
          <cell r="Y421">
            <v>0</v>
          </cell>
          <cell r="Z421">
            <v>0</v>
          </cell>
          <cell r="AA421">
            <v>0</v>
          </cell>
          <cell r="AB421">
            <v>0</v>
          </cell>
        </row>
        <row r="422">
          <cell r="B422">
            <v>0</v>
          </cell>
          <cell r="C422" t="str">
            <v>Payment shall be made per piece.</v>
          </cell>
          <cell r="D422">
            <v>0</v>
          </cell>
          <cell r="E422">
            <v>0</v>
          </cell>
          <cell r="F422">
            <v>0</v>
          </cell>
          <cell r="G422">
            <v>0</v>
          </cell>
          <cell r="H422">
            <v>0</v>
          </cell>
          <cell r="I422">
            <v>0</v>
          </cell>
          <cell r="J422">
            <v>0</v>
          </cell>
          <cell r="K422">
            <v>0</v>
          </cell>
          <cell r="L422">
            <v>0</v>
          </cell>
          <cell r="M422">
            <v>0</v>
          </cell>
          <cell r="N422">
            <v>0</v>
          </cell>
          <cell r="O422">
            <v>0</v>
          </cell>
          <cell r="P422">
            <v>0</v>
          </cell>
          <cell r="Q422">
            <v>0</v>
          </cell>
          <cell r="R422">
            <v>0</v>
          </cell>
          <cell r="S422">
            <v>0</v>
          </cell>
          <cell r="T422">
            <v>0</v>
          </cell>
          <cell r="U422">
            <v>0</v>
          </cell>
          <cell r="V422">
            <v>0</v>
          </cell>
          <cell r="W422">
            <v>0</v>
          </cell>
          <cell r="X422">
            <v>0</v>
          </cell>
          <cell r="Y422">
            <v>0</v>
          </cell>
          <cell r="Z422">
            <v>0</v>
          </cell>
          <cell r="AA422">
            <v>0</v>
          </cell>
          <cell r="AB422">
            <v>0</v>
          </cell>
        </row>
        <row r="423">
          <cell r="B423" t="str">
            <v>32.11.07</v>
          </cell>
          <cell r="C423" t="str">
            <v>Supply of pipe blocks including flanges and tie rods for final connections, DN100, PN10/PN16, L = 0.25m</v>
          </cell>
          <cell r="D423" t="str">
            <v>pce.</v>
          </cell>
          <cell r="E423">
            <v>46</v>
          </cell>
          <cell r="F423">
            <v>0</v>
          </cell>
          <cell r="G423">
            <v>0</v>
          </cell>
          <cell r="H423">
            <v>0</v>
          </cell>
          <cell r="I423">
            <v>0</v>
          </cell>
          <cell r="J423">
            <v>0</v>
          </cell>
          <cell r="K423">
            <v>0</v>
          </cell>
          <cell r="L423">
            <v>0</v>
          </cell>
          <cell r="M423">
            <v>0</v>
          </cell>
          <cell r="N423">
            <v>0</v>
          </cell>
          <cell r="O423">
            <v>0</v>
          </cell>
          <cell r="P423">
            <v>0</v>
          </cell>
          <cell r="Q423">
            <v>0</v>
          </cell>
          <cell r="R423">
            <v>0</v>
          </cell>
          <cell r="S423">
            <v>0</v>
          </cell>
          <cell r="T423">
            <v>0</v>
          </cell>
          <cell r="U423">
            <v>0</v>
          </cell>
          <cell r="V423">
            <v>0</v>
          </cell>
          <cell r="W423">
            <v>0</v>
          </cell>
          <cell r="X423">
            <v>0</v>
          </cell>
          <cell r="Y423">
            <v>0</v>
          </cell>
          <cell r="Z423">
            <v>0</v>
          </cell>
          <cell r="AA423">
            <v>0</v>
          </cell>
          <cell r="AB423">
            <v>0</v>
          </cell>
        </row>
        <row r="424">
          <cell r="B424" t="str">
            <v>32.14</v>
          </cell>
          <cell r="C424" t="str">
            <v>Supply of collars, DI</v>
          </cell>
          <cell r="D424">
            <v>0</v>
          </cell>
          <cell r="E424">
            <v>0</v>
          </cell>
          <cell r="F424">
            <v>0</v>
          </cell>
          <cell r="G424">
            <v>0</v>
          </cell>
          <cell r="H424">
            <v>0</v>
          </cell>
          <cell r="I424">
            <v>0</v>
          </cell>
          <cell r="J424">
            <v>0</v>
          </cell>
          <cell r="K424">
            <v>0</v>
          </cell>
          <cell r="L424">
            <v>0</v>
          </cell>
          <cell r="M424">
            <v>0</v>
          </cell>
          <cell r="N424">
            <v>0</v>
          </cell>
          <cell r="O424">
            <v>0</v>
          </cell>
          <cell r="P424">
            <v>0</v>
          </cell>
          <cell r="Q424">
            <v>0</v>
          </cell>
          <cell r="R424">
            <v>0</v>
          </cell>
          <cell r="S424">
            <v>0</v>
          </cell>
          <cell r="T424">
            <v>0</v>
          </cell>
          <cell r="U424">
            <v>0</v>
          </cell>
          <cell r="V424">
            <v>0</v>
          </cell>
          <cell r="W424">
            <v>0</v>
          </cell>
          <cell r="X424">
            <v>0</v>
          </cell>
          <cell r="Y424">
            <v>0</v>
          </cell>
          <cell r="Z424">
            <v>0</v>
          </cell>
          <cell r="AA424">
            <v>0</v>
          </cell>
          <cell r="AB424">
            <v>0</v>
          </cell>
        </row>
        <row r="425">
          <cell r="B425">
            <v>0</v>
          </cell>
          <cell r="C425" t="str">
            <v>The unit rate shall include the supply of collars of ductile iron according to</v>
          </cell>
          <cell r="D425">
            <v>0</v>
          </cell>
          <cell r="E425">
            <v>0</v>
          </cell>
          <cell r="F425">
            <v>0</v>
          </cell>
          <cell r="G425">
            <v>0</v>
          </cell>
          <cell r="H425">
            <v>0</v>
          </cell>
          <cell r="I425">
            <v>0</v>
          </cell>
          <cell r="J425">
            <v>0</v>
          </cell>
          <cell r="K425">
            <v>0</v>
          </cell>
          <cell r="L425">
            <v>0</v>
          </cell>
          <cell r="M425">
            <v>0</v>
          </cell>
          <cell r="N425">
            <v>0</v>
          </cell>
          <cell r="O425">
            <v>0</v>
          </cell>
          <cell r="P425">
            <v>0</v>
          </cell>
          <cell r="Q425">
            <v>0</v>
          </cell>
          <cell r="R425">
            <v>0</v>
          </cell>
          <cell r="S425">
            <v>0</v>
          </cell>
          <cell r="T425">
            <v>0</v>
          </cell>
          <cell r="U425">
            <v>0</v>
          </cell>
          <cell r="V425">
            <v>0</v>
          </cell>
          <cell r="W425">
            <v>0</v>
          </cell>
          <cell r="X425">
            <v>0</v>
          </cell>
          <cell r="Y425">
            <v>0</v>
          </cell>
          <cell r="Z425">
            <v>0</v>
          </cell>
          <cell r="AA425">
            <v>0</v>
          </cell>
          <cell r="AB425">
            <v>0</v>
          </cell>
        </row>
        <row r="426">
          <cell r="B426">
            <v>0</v>
          </cell>
          <cell r="C426" t="str">
            <v xml:space="preserve"> EN 545, incl. transport, unloading, handling, storage at storage sites in accordance with</v>
          </cell>
          <cell r="D426">
            <v>0</v>
          </cell>
          <cell r="E426">
            <v>0</v>
          </cell>
          <cell r="F426">
            <v>0</v>
          </cell>
          <cell r="G426">
            <v>0</v>
          </cell>
          <cell r="H426">
            <v>0</v>
          </cell>
          <cell r="I426">
            <v>0</v>
          </cell>
          <cell r="J426">
            <v>0</v>
          </cell>
          <cell r="K426">
            <v>0</v>
          </cell>
          <cell r="L426">
            <v>0</v>
          </cell>
          <cell r="M426">
            <v>0</v>
          </cell>
          <cell r="N426">
            <v>0</v>
          </cell>
          <cell r="O426">
            <v>0</v>
          </cell>
          <cell r="P426">
            <v>0</v>
          </cell>
          <cell r="Q426">
            <v>0</v>
          </cell>
          <cell r="R426">
            <v>0</v>
          </cell>
          <cell r="S426">
            <v>0</v>
          </cell>
          <cell r="T426">
            <v>0</v>
          </cell>
          <cell r="U426">
            <v>0</v>
          </cell>
          <cell r="V426">
            <v>0</v>
          </cell>
          <cell r="W426">
            <v>0</v>
          </cell>
          <cell r="X426">
            <v>0</v>
          </cell>
          <cell r="Y426">
            <v>0</v>
          </cell>
          <cell r="Z426">
            <v>0</v>
          </cell>
          <cell r="AA426">
            <v>0</v>
          </cell>
          <cell r="AB426">
            <v>0</v>
          </cell>
        </row>
        <row r="427">
          <cell r="B427">
            <v>0</v>
          </cell>
          <cell r="C427" t="str">
            <v xml:space="preserve"> the manufacturers instructions and good workmanship, supply of rubber gaskets including</v>
          </cell>
          <cell r="D427">
            <v>0</v>
          </cell>
          <cell r="E427">
            <v>0</v>
          </cell>
          <cell r="F427">
            <v>0</v>
          </cell>
          <cell r="G427">
            <v>0</v>
          </cell>
          <cell r="H427">
            <v>0</v>
          </cell>
          <cell r="I427">
            <v>0</v>
          </cell>
          <cell r="J427">
            <v>0</v>
          </cell>
          <cell r="K427">
            <v>0</v>
          </cell>
          <cell r="L427">
            <v>0</v>
          </cell>
          <cell r="M427">
            <v>0</v>
          </cell>
          <cell r="N427">
            <v>0</v>
          </cell>
          <cell r="O427">
            <v>0</v>
          </cell>
          <cell r="P427">
            <v>0</v>
          </cell>
          <cell r="Q427">
            <v>0</v>
          </cell>
          <cell r="R427">
            <v>0</v>
          </cell>
          <cell r="S427">
            <v>0</v>
          </cell>
          <cell r="T427">
            <v>0</v>
          </cell>
          <cell r="U427">
            <v>0</v>
          </cell>
          <cell r="V427">
            <v>0</v>
          </cell>
          <cell r="W427">
            <v>0</v>
          </cell>
          <cell r="X427">
            <v>0</v>
          </cell>
          <cell r="Y427">
            <v>0</v>
          </cell>
          <cell r="Z427">
            <v>0</v>
          </cell>
          <cell r="AA427">
            <v>0</v>
          </cell>
          <cell r="AB427">
            <v>0</v>
          </cell>
        </row>
        <row r="428">
          <cell r="B428">
            <v>0</v>
          </cell>
          <cell r="C428" t="str">
            <v xml:space="preserve"> 2% reserve, lubricating paste, all accessories necessary for installation, etc. </v>
          </cell>
          <cell r="D428">
            <v>0</v>
          </cell>
          <cell r="E428">
            <v>0</v>
          </cell>
          <cell r="F428">
            <v>0</v>
          </cell>
          <cell r="G428">
            <v>0</v>
          </cell>
          <cell r="H428">
            <v>0</v>
          </cell>
          <cell r="I428">
            <v>0</v>
          </cell>
          <cell r="J428">
            <v>0</v>
          </cell>
          <cell r="K428">
            <v>0</v>
          </cell>
          <cell r="L428">
            <v>0</v>
          </cell>
          <cell r="M428">
            <v>0</v>
          </cell>
          <cell r="N428">
            <v>0</v>
          </cell>
          <cell r="O428">
            <v>0</v>
          </cell>
          <cell r="P428">
            <v>0</v>
          </cell>
          <cell r="Q428">
            <v>0</v>
          </cell>
          <cell r="R428">
            <v>0</v>
          </cell>
          <cell r="S428">
            <v>0</v>
          </cell>
          <cell r="T428">
            <v>0</v>
          </cell>
          <cell r="U428">
            <v>0</v>
          </cell>
          <cell r="V428">
            <v>0</v>
          </cell>
          <cell r="W428">
            <v>0</v>
          </cell>
          <cell r="X428">
            <v>0</v>
          </cell>
          <cell r="Y428">
            <v>0</v>
          </cell>
          <cell r="Z428">
            <v>0</v>
          </cell>
          <cell r="AA428">
            <v>0</v>
          </cell>
          <cell r="AB428">
            <v>0</v>
          </cell>
        </row>
        <row r="429">
          <cell r="B429">
            <v>0</v>
          </cell>
          <cell r="C429" t="str">
            <v>Socket joints shall be push-on Tyton or restrained joints, Internal lining shall be of cement mortar, external coating shall be of bituminous paint on zinc rich coating according to the Works Requirements Part B+C.</v>
          </cell>
          <cell r="D429">
            <v>0</v>
          </cell>
          <cell r="E429">
            <v>0</v>
          </cell>
          <cell r="F429">
            <v>0</v>
          </cell>
          <cell r="G429">
            <v>0</v>
          </cell>
          <cell r="H429">
            <v>0</v>
          </cell>
          <cell r="I429">
            <v>0</v>
          </cell>
          <cell r="J429">
            <v>0</v>
          </cell>
          <cell r="K429">
            <v>0</v>
          </cell>
          <cell r="L429">
            <v>0</v>
          </cell>
          <cell r="M429">
            <v>0</v>
          </cell>
          <cell r="N429">
            <v>0</v>
          </cell>
          <cell r="O429">
            <v>0</v>
          </cell>
          <cell r="P429">
            <v>0</v>
          </cell>
          <cell r="Q429">
            <v>0</v>
          </cell>
          <cell r="R429">
            <v>0</v>
          </cell>
          <cell r="S429">
            <v>0</v>
          </cell>
          <cell r="T429">
            <v>0</v>
          </cell>
          <cell r="U429">
            <v>0</v>
          </cell>
          <cell r="V429">
            <v>0</v>
          </cell>
          <cell r="W429">
            <v>0</v>
          </cell>
          <cell r="X429">
            <v>0</v>
          </cell>
          <cell r="Y429">
            <v>0</v>
          </cell>
          <cell r="Z429">
            <v>0</v>
          </cell>
          <cell r="AA429">
            <v>0</v>
          </cell>
          <cell r="AB429">
            <v>0</v>
          </cell>
        </row>
        <row r="430">
          <cell r="B430">
            <v>0</v>
          </cell>
          <cell r="C430" t="str">
            <v>The unit rate shall include all material, labour, equipment, tools and other incidental costs required to complete the works.</v>
          </cell>
          <cell r="D430">
            <v>0</v>
          </cell>
          <cell r="E430">
            <v>0</v>
          </cell>
          <cell r="F430">
            <v>0</v>
          </cell>
          <cell r="G430">
            <v>0</v>
          </cell>
          <cell r="H430">
            <v>0</v>
          </cell>
          <cell r="I430">
            <v>0</v>
          </cell>
          <cell r="J430">
            <v>0</v>
          </cell>
          <cell r="K430">
            <v>0</v>
          </cell>
          <cell r="L430">
            <v>0</v>
          </cell>
          <cell r="M430">
            <v>0</v>
          </cell>
          <cell r="N430">
            <v>0</v>
          </cell>
          <cell r="O430">
            <v>0</v>
          </cell>
          <cell r="P430">
            <v>0</v>
          </cell>
          <cell r="Q430">
            <v>0</v>
          </cell>
          <cell r="R430">
            <v>0</v>
          </cell>
          <cell r="S430">
            <v>0</v>
          </cell>
          <cell r="T430">
            <v>0</v>
          </cell>
          <cell r="U430">
            <v>0</v>
          </cell>
          <cell r="V430">
            <v>0</v>
          </cell>
          <cell r="W430">
            <v>0</v>
          </cell>
          <cell r="X430">
            <v>0</v>
          </cell>
          <cell r="Y430">
            <v>0</v>
          </cell>
          <cell r="Z430">
            <v>0</v>
          </cell>
          <cell r="AA430">
            <v>0</v>
          </cell>
          <cell r="AB430">
            <v>0</v>
          </cell>
        </row>
        <row r="431">
          <cell r="B431">
            <v>0</v>
          </cell>
          <cell r="C431" t="str">
            <v>Payment shall be made per piece supplied to site and as approved by the Engineer.</v>
          </cell>
          <cell r="D431">
            <v>0</v>
          </cell>
          <cell r="E431">
            <v>0</v>
          </cell>
          <cell r="F431">
            <v>0</v>
          </cell>
          <cell r="G431">
            <v>0</v>
          </cell>
          <cell r="H431">
            <v>0</v>
          </cell>
          <cell r="I431">
            <v>0</v>
          </cell>
          <cell r="J431">
            <v>0</v>
          </cell>
          <cell r="K431">
            <v>0</v>
          </cell>
          <cell r="L431">
            <v>0</v>
          </cell>
          <cell r="M431">
            <v>0</v>
          </cell>
          <cell r="N431">
            <v>0</v>
          </cell>
          <cell r="O431">
            <v>0</v>
          </cell>
          <cell r="P431">
            <v>0</v>
          </cell>
          <cell r="Q431">
            <v>0</v>
          </cell>
          <cell r="R431">
            <v>0</v>
          </cell>
          <cell r="S431">
            <v>0</v>
          </cell>
          <cell r="T431">
            <v>0</v>
          </cell>
          <cell r="U431">
            <v>0</v>
          </cell>
          <cell r="V431">
            <v>0</v>
          </cell>
          <cell r="W431">
            <v>0</v>
          </cell>
          <cell r="X431">
            <v>0</v>
          </cell>
          <cell r="Y431">
            <v>0</v>
          </cell>
          <cell r="Z431">
            <v>0</v>
          </cell>
          <cell r="AA431">
            <v>0</v>
          </cell>
          <cell r="AB431">
            <v>0</v>
          </cell>
        </row>
        <row r="432">
          <cell r="B432" t="str">
            <v>32.14.05</v>
          </cell>
          <cell r="C432" t="str">
            <v xml:space="preserve">Supply of collar, DI, DN 100 </v>
          </cell>
          <cell r="D432" t="str">
            <v>pce.</v>
          </cell>
          <cell r="E432">
            <v>122</v>
          </cell>
          <cell r="F432">
            <v>0</v>
          </cell>
          <cell r="G432">
            <v>0</v>
          </cell>
          <cell r="H432">
            <v>0</v>
          </cell>
          <cell r="I432">
            <v>0</v>
          </cell>
          <cell r="J432">
            <v>0</v>
          </cell>
          <cell r="K432">
            <v>0</v>
          </cell>
          <cell r="L432">
            <v>0</v>
          </cell>
          <cell r="M432">
            <v>0</v>
          </cell>
          <cell r="N432">
            <v>0</v>
          </cell>
          <cell r="O432">
            <v>0</v>
          </cell>
          <cell r="P432">
            <v>0</v>
          </cell>
          <cell r="Q432">
            <v>0</v>
          </cell>
          <cell r="R432">
            <v>0</v>
          </cell>
          <cell r="S432">
            <v>0</v>
          </cell>
          <cell r="T432">
            <v>0</v>
          </cell>
          <cell r="U432">
            <v>0</v>
          </cell>
          <cell r="V432">
            <v>0</v>
          </cell>
          <cell r="W432">
            <v>0</v>
          </cell>
          <cell r="X432">
            <v>0</v>
          </cell>
          <cell r="Y432">
            <v>0</v>
          </cell>
          <cell r="Z432">
            <v>0</v>
          </cell>
          <cell r="AA432">
            <v>0</v>
          </cell>
          <cell r="AB432">
            <v>0</v>
          </cell>
        </row>
        <row r="433">
          <cell r="B433" t="str">
            <v>32.14.08</v>
          </cell>
          <cell r="C433" t="str">
            <v>Supply of collar, DI, DN 200</v>
          </cell>
          <cell r="D433" t="str">
            <v>pce.</v>
          </cell>
          <cell r="E433">
            <v>254</v>
          </cell>
          <cell r="F433">
            <v>0</v>
          </cell>
          <cell r="G433">
            <v>0</v>
          </cell>
          <cell r="H433">
            <v>0</v>
          </cell>
          <cell r="I433">
            <v>0</v>
          </cell>
          <cell r="J433">
            <v>0</v>
          </cell>
          <cell r="K433">
            <v>0</v>
          </cell>
          <cell r="L433">
            <v>0</v>
          </cell>
          <cell r="M433">
            <v>0</v>
          </cell>
          <cell r="N433">
            <v>0</v>
          </cell>
          <cell r="O433">
            <v>0</v>
          </cell>
          <cell r="P433">
            <v>0</v>
          </cell>
          <cell r="Q433">
            <v>0</v>
          </cell>
          <cell r="R433">
            <v>0</v>
          </cell>
          <cell r="S433">
            <v>0</v>
          </cell>
          <cell r="T433">
            <v>0</v>
          </cell>
          <cell r="U433">
            <v>0</v>
          </cell>
          <cell r="V433">
            <v>0</v>
          </cell>
          <cell r="W433">
            <v>0</v>
          </cell>
          <cell r="X433">
            <v>0</v>
          </cell>
          <cell r="Y433">
            <v>0</v>
          </cell>
          <cell r="Z433">
            <v>0</v>
          </cell>
          <cell r="AA433">
            <v>0</v>
          </cell>
          <cell r="AB433">
            <v>0</v>
          </cell>
        </row>
        <row r="434">
          <cell r="B434" t="str">
            <v>32.14.10</v>
          </cell>
          <cell r="C434" t="str">
            <v xml:space="preserve">Supply of collar, DI, DN 250 </v>
          </cell>
          <cell r="D434" t="str">
            <v>pce.</v>
          </cell>
          <cell r="E434">
            <v>360</v>
          </cell>
          <cell r="F434">
            <v>0</v>
          </cell>
          <cell r="G434">
            <v>0</v>
          </cell>
          <cell r="H434">
            <v>0</v>
          </cell>
          <cell r="I434">
            <v>0</v>
          </cell>
          <cell r="J434">
            <v>0</v>
          </cell>
          <cell r="K434">
            <v>0</v>
          </cell>
          <cell r="L434">
            <v>0</v>
          </cell>
          <cell r="M434">
            <v>0</v>
          </cell>
          <cell r="N434">
            <v>0</v>
          </cell>
          <cell r="O434">
            <v>0</v>
          </cell>
          <cell r="P434">
            <v>0</v>
          </cell>
          <cell r="Q434">
            <v>0</v>
          </cell>
          <cell r="R434">
            <v>0</v>
          </cell>
          <cell r="S434">
            <v>0</v>
          </cell>
          <cell r="T434">
            <v>0</v>
          </cell>
          <cell r="U434">
            <v>0</v>
          </cell>
          <cell r="V434">
            <v>0</v>
          </cell>
          <cell r="W434">
            <v>0</v>
          </cell>
          <cell r="X434">
            <v>0</v>
          </cell>
          <cell r="Y434">
            <v>0</v>
          </cell>
          <cell r="Z434">
            <v>0</v>
          </cell>
          <cell r="AA434">
            <v>0</v>
          </cell>
          <cell r="AB434">
            <v>0</v>
          </cell>
        </row>
        <row r="435">
          <cell r="B435" t="str">
            <v>32.14.12</v>
          </cell>
          <cell r="C435" t="str">
            <v xml:space="preserve">Supply of collar, DI, DN 300 </v>
          </cell>
          <cell r="D435" t="str">
            <v>pce.</v>
          </cell>
          <cell r="E435">
            <v>469</v>
          </cell>
          <cell r="F435">
            <v>0</v>
          </cell>
          <cell r="G435">
            <v>0</v>
          </cell>
          <cell r="H435">
            <v>0</v>
          </cell>
          <cell r="I435">
            <v>0</v>
          </cell>
          <cell r="J435">
            <v>0</v>
          </cell>
          <cell r="K435">
            <v>0</v>
          </cell>
          <cell r="L435">
            <v>0</v>
          </cell>
          <cell r="M435">
            <v>0</v>
          </cell>
          <cell r="N435">
            <v>0</v>
          </cell>
          <cell r="O435">
            <v>0</v>
          </cell>
          <cell r="P435">
            <v>0</v>
          </cell>
          <cell r="Q435">
            <v>0</v>
          </cell>
          <cell r="R435">
            <v>0</v>
          </cell>
          <cell r="S435">
            <v>0</v>
          </cell>
          <cell r="T435">
            <v>0</v>
          </cell>
          <cell r="U435">
            <v>0</v>
          </cell>
          <cell r="V435">
            <v>0</v>
          </cell>
          <cell r="W435">
            <v>0</v>
          </cell>
          <cell r="X435">
            <v>0</v>
          </cell>
          <cell r="Y435">
            <v>0</v>
          </cell>
          <cell r="Z435">
            <v>0</v>
          </cell>
          <cell r="AA435">
            <v>0</v>
          </cell>
          <cell r="AB435">
            <v>0</v>
          </cell>
        </row>
        <row r="436">
          <cell r="B436" t="str">
            <v>32.14.14</v>
          </cell>
          <cell r="C436" t="str">
            <v xml:space="preserve">Supply of collar, DI, DN 350 </v>
          </cell>
          <cell r="D436" t="str">
            <v>pce.</v>
          </cell>
          <cell r="E436">
            <v>588</v>
          </cell>
          <cell r="F436">
            <v>0</v>
          </cell>
          <cell r="G436">
            <v>0</v>
          </cell>
          <cell r="H436">
            <v>0</v>
          </cell>
          <cell r="I436">
            <v>0</v>
          </cell>
          <cell r="J436">
            <v>0</v>
          </cell>
          <cell r="K436">
            <v>0</v>
          </cell>
          <cell r="L436">
            <v>0</v>
          </cell>
          <cell r="M436">
            <v>0</v>
          </cell>
          <cell r="N436">
            <v>0</v>
          </cell>
          <cell r="O436">
            <v>0</v>
          </cell>
          <cell r="P436">
            <v>0</v>
          </cell>
          <cell r="Q436">
            <v>0</v>
          </cell>
          <cell r="R436">
            <v>0</v>
          </cell>
          <cell r="S436">
            <v>0</v>
          </cell>
          <cell r="T436">
            <v>0</v>
          </cell>
          <cell r="U436">
            <v>0</v>
          </cell>
          <cell r="V436">
            <v>0</v>
          </cell>
          <cell r="W436">
            <v>0</v>
          </cell>
          <cell r="X436">
            <v>0</v>
          </cell>
          <cell r="Y436">
            <v>0</v>
          </cell>
          <cell r="Z436">
            <v>0</v>
          </cell>
          <cell r="AA436">
            <v>0</v>
          </cell>
          <cell r="AB436">
            <v>0</v>
          </cell>
        </row>
        <row r="437">
          <cell r="B437" t="str">
            <v>32.14.16</v>
          </cell>
          <cell r="C437" t="str">
            <v xml:space="preserve">Supply of collar, DI, DN 400 </v>
          </cell>
          <cell r="D437" t="str">
            <v>pce.</v>
          </cell>
          <cell r="E437">
            <v>839</v>
          </cell>
          <cell r="F437">
            <v>0</v>
          </cell>
          <cell r="G437">
            <v>0</v>
          </cell>
          <cell r="H437">
            <v>0</v>
          </cell>
          <cell r="I437">
            <v>0</v>
          </cell>
          <cell r="J437">
            <v>0</v>
          </cell>
          <cell r="K437">
            <v>0</v>
          </cell>
          <cell r="L437">
            <v>0</v>
          </cell>
          <cell r="M437">
            <v>0</v>
          </cell>
          <cell r="N437">
            <v>0</v>
          </cell>
          <cell r="O437">
            <v>0</v>
          </cell>
          <cell r="P437">
            <v>0</v>
          </cell>
          <cell r="Q437">
            <v>0</v>
          </cell>
          <cell r="R437">
            <v>0</v>
          </cell>
          <cell r="S437">
            <v>0</v>
          </cell>
          <cell r="T437">
            <v>0</v>
          </cell>
          <cell r="U437">
            <v>0</v>
          </cell>
          <cell r="V437">
            <v>0</v>
          </cell>
          <cell r="W437">
            <v>0</v>
          </cell>
          <cell r="X437">
            <v>0</v>
          </cell>
          <cell r="Y437">
            <v>0</v>
          </cell>
          <cell r="Z437">
            <v>0</v>
          </cell>
          <cell r="AA437">
            <v>0</v>
          </cell>
          <cell r="AB437">
            <v>0</v>
          </cell>
        </row>
        <row r="438">
          <cell r="B438" t="str">
            <v>32.14.18</v>
          </cell>
          <cell r="C438" t="str">
            <v xml:space="preserve">Supply of collar, DI, DN 500 </v>
          </cell>
          <cell r="D438" t="str">
            <v>pce.</v>
          </cell>
          <cell r="E438">
            <v>1204</v>
          </cell>
          <cell r="F438">
            <v>0</v>
          </cell>
          <cell r="G438">
            <v>0</v>
          </cell>
          <cell r="H438">
            <v>0</v>
          </cell>
          <cell r="I438">
            <v>0</v>
          </cell>
          <cell r="J438">
            <v>0</v>
          </cell>
          <cell r="K438">
            <v>0</v>
          </cell>
          <cell r="L438">
            <v>0</v>
          </cell>
          <cell r="M438">
            <v>0</v>
          </cell>
          <cell r="N438">
            <v>0</v>
          </cell>
          <cell r="O438">
            <v>0</v>
          </cell>
          <cell r="P438">
            <v>0</v>
          </cell>
          <cell r="Q438">
            <v>0</v>
          </cell>
          <cell r="R438">
            <v>0</v>
          </cell>
          <cell r="S438">
            <v>0</v>
          </cell>
          <cell r="T438">
            <v>0</v>
          </cell>
          <cell r="U438">
            <v>0</v>
          </cell>
          <cell r="V438">
            <v>0</v>
          </cell>
          <cell r="W438">
            <v>0</v>
          </cell>
          <cell r="X438">
            <v>0</v>
          </cell>
          <cell r="Y438">
            <v>0</v>
          </cell>
          <cell r="Z438">
            <v>0</v>
          </cell>
          <cell r="AA438">
            <v>0</v>
          </cell>
          <cell r="AB438">
            <v>0</v>
          </cell>
        </row>
        <row r="439">
          <cell r="B439" t="str">
            <v>32.14.19</v>
          </cell>
          <cell r="C439" t="str">
            <v xml:space="preserve">Supply of collar, DI, DN 600 </v>
          </cell>
          <cell r="D439" t="str">
            <v>pce.</v>
          </cell>
          <cell r="E439">
            <v>1715</v>
          </cell>
          <cell r="F439">
            <v>0</v>
          </cell>
          <cell r="G439">
            <v>0</v>
          </cell>
          <cell r="H439">
            <v>0</v>
          </cell>
          <cell r="I439">
            <v>0</v>
          </cell>
          <cell r="J439">
            <v>0</v>
          </cell>
          <cell r="K439">
            <v>0</v>
          </cell>
          <cell r="L439">
            <v>0</v>
          </cell>
          <cell r="M439">
            <v>0</v>
          </cell>
          <cell r="N439">
            <v>0</v>
          </cell>
          <cell r="O439">
            <v>0</v>
          </cell>
          <cell r="P439">
            <v>0</v>
          </cell>
          <cell r="Q439">
            <v>0</v>
          </cell>
          <cell r="R439">
            <v>0</v>
          </cell>
          <cell r="S439">
            <v>0</v>
          </cell>
          <cell r="T439">
            <v>0</v>
          </cell>
          <cell r="U439">
            <v>0</v>
          </cell>
          <cell r="V439">
            <v>0</v>
          </cell>
          <cell r="W439">
            <v>0</v>
          </cell>
          <cell r="X439">
            <v>0</v>
          </cell>
          <cell r="Y439">
            <v>0</v>
          </cell>
          <cell r="Z439">
            <v>0</v>
          </cell>
          <cell r="AA439">
            <v>0</v>
          </cell>
          <cell r="AB439">
            <v>0</v>
          </cell>
        </row>
        <row r="440">
          <cell r="B440" t="str">
            <v>32.15</v>
          </cell>
          <cell r="C440" t="str">
            <v>Supply of double socket 11°15' bends, DI</v>
          </cell>
          <cell r="D440">
            <v>0</v>
          </cell>
          <cell r="E440">
            <v>0</v>
          </cell>
          <cell r="F440">
            <v>0</v>
          </cell>
          <cell r="G440">
            <v>0</v>
          </cell>
          <cell r="H440">
            <v>0</v>
          </cell>
          <cell r="I440">
            <v>0</v>
          </cell>
          <cell r="J440">
            <v>0</v>
          </cell>
          <cell r="K440">
            <v>0</v>
          </cell>
          <cell r="L440">
            <v>0</v>
          </cell>
          <cell r="M440">
            <v>0</v>
          </cell>
          <cell r="N440">
            <v>0</v>
          </cell>
          <cell r="O440">
            <v>0</v>
          </cell>
          <cell r="P440">
            <v>0</v>
          </cell>
          <cell r="Q440">
            <v>0</v>
          </cell>
          <cell r="R440">
            <v>0</v>
          </cell>
          <cell r="S440">
            <v>0</v>
          </cell>
          <cell r="T440">
            <v>0</v>
          </cell>
          <cell r="U440">
            <v>0</v>
          </cell>
          <cell r="V440">
            <v>0</v>
          </cell>
          <cell r="W440">
            <v>0</v>
          </cell>
          <cell r="X440">
            <v>0</v>
          </cell>
          <cell r="Y440">
            <v>0</v>
          </cell>
          <cell r="Z440">
            <v>0</v>
          </cell>
          <cell r="AA440">
            <v>0</v>
          </cell>
          <cell r="AB440">
            <v>0</v>
          </cell>
        </row>
        <row r="441">
          <cell r="B441">
            <v>0</v>
          </cell>
          <cell r="C441" t="str">
            <v xml:space="preserve">The unit rate shall include the supply of double socket 11°15' bends of ductile iron according to  EN 545, including transport, unloading, handling, storage at storage sites in accordance with  the manufacturers instructions and good workmanship, supply of rubber gaskets including 2% reserve, lubricating paste, all accessories necessary for installation, etc. </v>
          </cell>
          <cell r="D441">
            <v>0</v>
          </cell>
          <cell r="E441">
            <v>0</v>
          </cell>
          <cell r="F441">
            <v>0</v>
          </cell>
          <cell r="G441">
            <v>0</v>
          </cell>
          <cell r="H441">
            <v>0</v>
          </cell>
          <cell r="I441">
            <v>0</v>
          </cell>
          <cell r="J441">
            <v>0</v>
          </cell>
          <cell r="K441">
            <v>0</v>
          </cell>
          <cell r="L441">
            <v>0</v>
          </cell>
          <cell r="M441">
            <v>0</v>
          </cell>
          <cell r="N441">
            <v>0</v>
          </cell>
          <cell r="O441">
            <v>0</v>
          </cell>
          <cell r="P441">
            <v>0</v>
          </cell>
          <cell r="Q441">
            <v>0</v>
          </cell>
          <cell r="R441">
            <v>0</v>
          </cell>
          <cell r="S441">
            <v>0</v>
          </cell>
          <cell r="T441">
            <v>0</v>
          </cell>
          <cell r="U441">
            <v>0</v>
          </cell>
          <cell r="V441">
            <v>0</v>
          </cell>
          <cell r="W441">
            <v>0</v>
          </cell>
          <cell r="X441">
            <v>0</v>
          </cell>
          <cell r="Y441">
            <v>0</v>
          </cell>
          <cell r="Z441">
            <v>0</v>
          </cell>
          <cell r="AA441">
            <v>0</v>
          </cell>
          <cell r="AB441">
            <v>0</v>
          </cell>
        </row>
        <row r="442">
          <cell r="B442">
            <v>0</v>
          </cell>
          <cell r="C442" t="str">
            <v>Socket joints shall be push-on Tyton or restrained joints, Internal lining shall be of cement mortar, external coating shall be of bituminous paint on zinc rich coating according to the Works Requirements Part B+C.</v>
          </cell>
          <cell r="D442">
            <v>0</v>
          </cell>
          <cell r="E442">
            <v>0</v>
          </cell>
          <cell r="F442">
            <v>0</v>
          </cell>
          <cell r="G442">
            <v>0</v>
          </cell>
          <cell r="H442">
            <v>0</v>
          </cell>
          <cell r="I442">
            <v>0</v>
          </cell>
          <cell r="J442">
            <v>0</v>
          </cell>
          <cell r="K442">
            <v>0</v>
          </cell>
          <cell r="L442">
            <v>0</v>
          </cell>
          <cell r="M442">
            <v>0</v>
          </cell>
          <cell r="N442">
            <v>0</v>
          </cell>
          <cell r="O442">
            <v>0</v>
          </cell>
          <cell r="P442">
            <v>0</v>
          </cell>
          <cell r="Q442">
            <v>0</v>
          </cell>
          <cell r="R442">
            <v>0</v>
          </cell>
          <cell r="S442">
            <v>0</v>
          </cell>
          <cell r="T442">
            <v>0</v>
          </cell>
          <cell r="U442">
            <v>0</v>
          </cell>
          <cell r="V442">
            <v>0</v>
          </cell>
          <cell r="W442">
            <v>0</v>
          </cell>
          <cell r="X442">
            <v>0</v>
          </cell>
          <cell r="Y442">
            <v>0</v>
          </cell>
          <cell r="Z442">
            <v>0</v>
          </cell>
          <cell r="AA442">
            <v>0</v>
          </cell>
          <cell r="AB442">
            <v>0</v>
          </cell>
        </row>
        <row r="443">
          <cell r="B443">
            <v>0</v>
          </cell>
          <cell r="C443" t="str">
            <v>The unit rate shall include all material, labour, equipment, tools and other incidental costs required to complete the works.</v>
          </cell>
          <cell r="D443">
            <v>0</v>
          </cell>
          <cell r="E443">
            <v>0</v>
          </cell>
          <cell r="F443">
            <v>0</v>
          </cell>
          <cell r="G443">
            <v>0</v>
          </cell>
          <cell r="H443">
            <v>0</v>
          </cell>
          <cell r="I443">
            <v>0</v>
          </cell>
          <cell r="J443">
            <v>0</v>
          </cell>
          <cell r="K443">
            <v>0</v>
          </cell>
          <cell r="L443">
            <v>0</v>
          </cell>
          <cell r="M443">
            <v>0</v>
          </cell>
          <cell r="N443">
            <v>0</v>
          </cell>
          <cell r="O443">
            <v>0</v>
          </cell>
          <cell r="P443">
            <v>0</v>
          </cell>
          <cell r="Q443">
            <v>0</v>
          </cell>
          <cell r="R443">
            <v>0</v>
          </cell>
          <cell r="S443">
            <v>0</v>
          </cell>
          <cell r="T443">
            <v>0</v>
          </cell>
          <cell r="U443">
            <v>0</v>
          </cell>
          <cell r="V443">
            <v>0</v>
          </cell>
          <cell r="W443">
            <v>0</v>
          </cell>
          <cell r="X443">
            <v>0</v>
          </cell>
          <cell r="Y443">
            <v>0</v>
          </cell>
          <cell r="Z443">
            <v>0</v>
          </cell>
          <cell r="AA443">
            <v>0</v>
          </cell>
          <cell r="AB443">
            <v>0</v>
          </cell>
        </row>
        <row r="444">
          <cell r="B444">
            <v>0</v>
          </cell>
          <cell r="C444" t="str">
            <v>Payment shall be made per piece.</v>
          </cell>
          <cell r="D444">
            <v>0</v>
          </cell>
          <cell r="E444">
            <v>0</v>
          </cell>
          <cell r="F444">
            <v>0</v>
          </cell>
          <cell r="G444">
            <v>0</v>
          </cell>
          <cell r="H444">
            <v>0</v>
          </cell>
          <cell r="I444">
            <v>0</v>
          </cell>
          <cell r="J444">
            <v>0</v>
          </cell>
          <cell r="K444">
            <v>0</v>
          </cell>
          <cell r="L444">
            <v>0</v>
          </cell>
          <cell r="M444">
            <v>0</v>
          </cell>
          <cell r="N444">
            <v>0</v>
          </cell>
          <cell r="O444">
            <v>0</v>
          </cell>
          <cell r="P444">
            <v>0</v>
          </cell>
          <cell r="Q444">
            <v>0</v>
          </cell>
          <cell r="R444">
            <v>0</v>
          </cell>
          <cell r="S444">
            <v>0</v>
          </cell>
          <cell r="T444">
            <v>0</v>
          </cell>
          <cell r="U444">
            <v>0</v>
          </cell>
          <cell r="V444">
            <v>0</v>
          </cell>
          <cell r="W444">
            <v>0</v>
          </cell>
          <cell r="X444">
            <v>0</v>
          </cell>
          <cell r="Y444">
            <v>0</v>
          </cell>
          <cell r="Z444">
            <v>0</v>
          </cell>
          <cell r="AA444">
            <v>0</v>
          </cell>
          <cell r="AB444">
            <v>0</v>
          </cell>
        </row>
        <row r="445">
          <cell r="B445" t="str">
            <v>32.15.10</v>
          </cell>
          <cell r="C445" t="str">
            <v xml:space="preserve">Supply of double socket 11°15' bend, DI, DN 250 </v>
          </cell>
          <cell r="D445" t="str">
            <v>pce.</v>
          </cell>
          <cell r="E445">
            <v>394</v>
          </cell>
          <cell r="F445">
            <v>0</v>
          </cell>
          <cell r="G445">
            <v>0</v>
          </cell>
          <cell r="H445">
            <v>0</v>
          </cell>
          <cell r="I445">
            <v>0</v>
          </cell>
          <cell r="J445">
            <v>0</v>
          </cell>
          <cell r="K445">
            <v>0</v>
          </cell>
          <cell r="L445">
            <v>0</v>
          </cell>
          <cell r="M445">
            <v>0</v>
          </cell>
          <cell r="N445">
            <v>0</v>
          </cell>
          <cell r="O445">
            <v>0</v>
          </cell>
          <cell r="P445">
            <v>0</v>
          </cell>
          <cell r="Q445">
            <v>0</v>
          </cell>
          <cell r="R445">
            <v>0</v>
          </cell>
          <cell r="S445">
            <v>0</v>
          </cell>
          <cell r="T445">
            <v>0</v>
          </cell>
          <cell r="U445">
            <v>0</v>
          </cell>
          <cell r="V445">
            <v>0</v>
          </cell>
          <cell r="W445">
            <v>0</v>
          </cell>
          <cell r="X445">
            <v>0</v>
          </cell>
          <cell r="Y445">
            <v>0</v>
          </cell>
          <cell r="Z445">
            <v>0</v>
          </cell>
          <cell r="AA445">
            <v>0</v>
          </cell>
          <cell r="AB445">
            <v>0</v>
          </cell>
        </row>
        <row r="446">
          <cell r="B446" t="str">
            <v>32.15.12</v>
          </cell>
          <cell r="C446" t="str">
            <v xml:space="preserve">Supply of double socket 11°15' bend, DI, DN 300 </v>
          </cell>
          <cell r="D446" t="str">
            <v>pce.</v>
          </cell>
          <cell r="E446">
            <v>599</v>
          </cell>
          <cell r="F446">
            <v>0</v>
          </cell>
          <cell r="G446">
            <v>0</v>
          </cell>
          <cell r="H446">
            <v>0</v>
          </cell>
          <cell r="I446">
            <v>0</v>
          </cell>
          <cell r="J446">
            <v>0</v>
          </cell>
          <cell r="K446">
            <v>0</v>
          </cell>
          <cell r="L446">
            <v>0</v>
          </cell>
          <cell r="M446">
            <v>0</v>
          </cell>
          <cell r="N446">
            <v>0</v>
          </cell>
          <cell r="O446">
            <v>0</v>
          </cell>
          <cell r="P446">
            <v>0</v>
          </cell>
          <cell r="Q446">
            <v>0</v>
          </cell>
          <cell r="R446">
            <v>0</v>
          </cell>
          <cell r="S446">
            <v>0</v>
          </cell>
          <cell r="T446">
            <v>0</v>
          </cell>
          <cell r="U446">
            <v>0</v>
          </cell>
          <cell r="V446">
            <v>0</v>
          </cell>
          <cell r="W446">
            <v>0</v>
          </cell>
          <cell r="X446">
            <v>0</v>
          </cell>
          <cell r="Y446">
            <v>0</v>
          </cell>
          <cell r="Z446">
            <v>0</v>
          </cell>
          <cell r="AA446">
            <v>0</v>
          </cell>
          <cell r="AB446">
            <v>0</v>
          </cell>
        </row>
        <row r="447">
          <cell r="B447" t="str">
            <v>32.15.14</v>
          </cell>
          <cell r="C447" t="str">
            <v xml:space="preserve">Supply of double socket 11°15' bend, DI, DN 350 </v>
          </cell>
          <cell r="D447" t="str">
            <v>pce.</v>
          </cell>
          <cell r="E447">
            <v>816</v>
          </cell>
          <cell r="F447">
            <v>0</v>
          </cell>
          <cell r="G447">
            <v>0</v>
          </cell>
          <cell r="H447">
            <v>0</v>
          </cell>
          <cell r="I447">
            <v>0</v>
          </cell>
          <cell r="J447">
            <v>0</v>
          </cell>
          <cell r="K447">
            <v>0</v>
          </cell>
          <cell r="L447">
            <v>0</v>
          </cell>
          <cell r="M447">
            <v>0</v>
          </cell>
          <cell r="N447">
            <v>0</v>
          </cell>
          <cell r="O447">
            <v>0</v>
          </cell>
          <cell r="P447">
            <v>0</v>
          </cell>
          <cell r="Q447">
            <v>0</v>
          </cell>
          <cell r="R447">
            <v>0</v>
          </cell>
          <cell r="S447">
            <v>0</v>
          </cell>
          <cell r="T447">
            <v>0</v>
          </cell>
          <cell r="U447">
            <v>0</v>
          </cell>
          <cell r="V447">
            <v>0</v>
          </cell>
          <cell r="W447">
            <v>0</v>
          </cell>
          <cell r="X447">
            <v>0</v>
          </cell>
          <cell r="Y447">
            <v>0</v>
          </cell>
          <cell r="Z447">
            <v>0</v>
          </cell>
          <cell r="AA447">
            <v>0</v>
          </cell>
          <cell r="AB447">
            <v>0</v>
          </cell>
        </row>
        <row r="448">
          <cell r="B448" t="str">
            <v>32.15.18</v>
          </cell>
          <cell r="C448" t="str">
            <v xml:space="preserve">Supply of double socket 11°15' bend, DI, DN 500 </v>
          </cell>
          <cell r="D448" t="str">
            <v>pce.</v>
          </cell>
          <cell r="E448">
            <v>1083</v>
          </cell>
          <cell r="F448">
            <v>0</v>
          </cell>
          <cell r="G448">
            <v>0</v>
          </cell>
          <cell r="H448">
            <v>0</v>
          </cell>
          <cell r="I448">
            <v>0</v>
          </cell>
          <cell r="J448">
            <v>0</v>
          </cell>
          <cell r="K448">
            <v>0</v>
          </cell>
          <cell r="L448">
            <v>0</v>
          </cell>
          <cell r="M448">
            <v>0</v>
          </cell>
          <cell r="N448">
            <v>0</v>
          </cell>
          <cell r="O448">
            <v>0</v>
          </cell>
          <cell r="P448">
            <v>0</v>
          </cell>
          <cell r="Q448">
            <v>0</v>
          </cell>
          <cell r="R448">
            <v>0</v>
          </cell>
          <cell r="S448">
            <v>0</v>
          </cell>
          <cell r="T448">
            <v>0</v>
          </cell>
          <cell r="U448">
            <v>0</v>
          </cell>
          <cell r="V448">
            <v>0</v>
          </cell>
          <cell r="W448">
            <v>0</v>
          </cell>
          <cell r="X448">
            <v>0</v>
          </cell>
          <cell r="Y448">
            <v>0</v>
          </cell>
          <cell r="Z448">
            <v>0</v>
          </cell>
          <cell r="AA448">
            <v>0</v>
          </cell>
          <cell r="AB448">
            <v>0</v>
          </cell>
        </row>
        <row r="449">
          <cell r="B449" t="str">
            <v>32.16</v>
          </cell>
          <cell r="C449" t="str">
            <v>Supply of double socket 22°30' bends, DI</v>
          </cell>
          <cell r="D449">
            <v>0</v>
          </cell>
          <cell r="E449">
            <v>0</v>
          </cell>
          <cell r="F449">
            <v>0</v>
          </cell>
          <cell r="G449">
            <v>0</v>
          </cell>
          <cell r="H449">
            <v>0</v>
          </cell>
          <cell r="I449">
            <v>0</v>
          </cell>
          <cell r="J449">
            <v>0</v>
          </cell>
          <cell r="K449">
            <v>0</v>
          </cell>
          <cell r="L449">
            <v>0</v>
          </cell>
          <cell r="M449">
            <v>0</v>
          </cell>
          <cell r="N449">
            <v>0</v>
          </cell>
          <cell r="O449">
            <v>0</v>
          </cell>
          <cell r="P449">
            <v>0</v>
          </cell>
          <cell r="Q449">
            <v>0</v>
          </cell>
          <cell r="R449">
            <v>0</v>
          </cell>
          <cell r="S449">
            <v>0</v>
          </cell>
          <cell r="T449">
            <v>0</v>
          </cell>
          <cell r="U449">
            <v>0</v>
          </cell>
          <cell r="V449">
            <v>0</v>
          </cell>
          <cell r="W449">
            <v>0</v>
          </cell>
          <cell r="X449">
            <v>0</v>
          </cell>
          <cell r="Y449">
            <v>0</v>
          </cell>
          <cell r="Z449">
            <v>0</v>
          </cell>
          <cell r="AA449">
            <v>0</v>
          </cell>
          <cell r="AB449">
            <v>0</v>
          </cell>
        </row>
        <row r="450">
          <cell r="B450">
            <v>0</v>
          </cell>
          <cell r="C450" t="str">
            <v>The works shall be as described under item 32.15, but for double socket 22°30' bends of ductile iron according to EN 545. The unit rate shall include all material, labour, equipment, tools and other incidental costs required to complete the works. Payment shall be made per piece.</v>
          </cell>
          <cell r="D450">
            <v>0</v>
          </cell>
          <cell r="E450">
            <v>0</v>
          </cell>
          <cell r="F450">
            <v>0</v>
          </cell>
          <cell r="G450">
            <v>0</v>
          </cell>
          <cell r="H450">
            <v>0</v>
          </cell>
          <cell r="I450">
            <v>0</v>
          </cell>
          <cell r="J450">
            <v>0</v>
          </cell>
          <cell r="K450">
            <v>0</v>
          </cell>
          <cell r="L450">
            <v>0</v>
          </cell>
          <cell r="M450">
            <v>0</v>
          </cell>
          <cell r="N450">
            <v>0</v>
          </cell>
          <cell r="O450">
            <v>0</v>
          </cell>
          <cell r="P450">
            <v>0</v>
          </cell>
          <cell r="Q450">
            <v>0</v>
          </cell>
          <cell r="R450">
            <v>0</v>
          </cell>
          <cell r="S450">
            <v>0</v>
          </cell>
          <cell r="T450">
            <v>0</v>
          </cell>
          <cell r="U450">
            <v>0</v>
          </cell>
          <cell r="V450">
            <v>0</v>
          </cell>
          <cell r="W450">
            <v>0</v>
          </cell>
          <cell r="X450">
            <v>0</v>
          </cell>
          <cell r="Y450">
            <v>0</v>
          </cell>
          <cell r="Z450">
            <v>0</v>
          </cell>
          <cell r="AA450">
            <v>0</v>
          </cell>
          <cell r="AB450">
            <v>0</v>
          </cell>
        </row>
        <row r="451">
          <cell r="B451" t="str">
            <v>32.16.12</v>
          </cell>
          <cell r="C451" t="str">
            <v xml:space="preserve">Supply of double socket 22°30' bend, DI, DN 300 </v>
          </cell>
          <cell r="D451" t="str">
            <v>pce.</v>
          </cell>
          <cell r="E451">
            <v>611</v>
          </cell>
          <cell r="F451">
            <v>0</v>
          </cell>
          <cell r="G451">
            <v>0</v>
          </cell>
          <cell r="H451">
            <v>0</v>
          </cell>
          <cell r="I451">
            <v>0</v>
          </cell>
          <cell r="J451">
            <v>0</v>
          </cell>
          <cell r="K451">
            <v>0</v>
          </cell>
          <cell r="L451">
            <v>0</v>
          </cell>
          <cell r="M451">
            <v>0</v>
          </cell>
          <cell r="N451">
            <v>0</v>
          </cell>
          <cell r="O451">
            <v>0</v>
          </cell>
          <cell r="P451">
            <v>0</v>
          </cell>
          <cell r="Q451">
            <v>0</v>
          </cell>
          <cell r="R451">
            <v>0</v>
          </cell>
          <cell r="S451">
            <v>0</v>
          </cell>
          <cell r="T451">
            <v>0</v>
          </cell>
          <cell r="U451">
            <v>0</v>
          </cell>
          <cell r="V451">
            <v>0</v>
          </cell>
          <cell r="W451">
            <v>0</v>
          </cell>
          <cell r="X451">
            <v>0</v>
          </cell>
          <cell r="Y451">
            <v>0</v>
          </cell>
          <cell r="Z451">
            <v>0</v>
          </cell>
          <cell r="AA451">
            <v>0</v>
          </cell>
          <cell r="AB451">
            <v>0</v>
          </cell>
        </row>
        <row r="452">
          <cell r="B452" t="str">
            <v>32.16.14</v>
          </cell>
          <cell r="C452" t="str">
            <v xml:space="preserve">Supply of double socket 22°30' bend, DI, DN 350 </v>
          </cell>
          <cell r="D452" t="str">
            <v>pce.</v>
          </cell>
          <cell r="E452">
            <v>964</v>
          </cell>
          <cell r="F452">
            <v>0</v>
          </cell>
          <cell r="G452">
            <v>0</v>
          </cell>
          <cell r="H452">
            <v>0</v>
          </cell>
          <cell r="I452">
            <v>0</v>
          </cell>
          <cell r="J452">
            <v>0</v>
          </cell>
          <cell r="K452">
            <v>0</v>
          </cell>
          <cell r="L452">
            <v>0</v>
          </cell>
          <cell r="M452">
            <v>0</v>
          </cell>
          <cell r="N452">
            <v>0</v>
          </cell>
          <cell r="O452">
            <v>0</v>
          </cell>
          <cell r="P452">
            <v>0</v>
          </cell>
          <cell r="Q452">
            <v>0</v>
          </cell>
          <cell r="R452">
            <v>0</v>
          </cell>
          <cell r="S452">
            <v>0</v>
          </cell>
          <cell r="T452">
            <v>0</v>
          </cell>
          <cell r="U452">
            <v>0</v>
          </cell>
          <cell r="V452">
            <v>0</v>
          </cell>
          <cell r="W452">
            <v>0</v>
          </cell>
          <cell r="X452">
            <v>0</v>
          </cell>
          <cell r="Y452">
            <v>0</v>
          </cell>
          <cell r="Z452">
            <v>0</v>
          </cell>
          <cell r="AA452">
            <v>0</v>
          </cell>
          <cell r="AB452">
            <v>0</v>
          </cell>
        </row>
        <row r="453">
          <cell r="B453" t="str">
            <v>32.16.16</v>
          </cell>
          <cell r="C453" t="str">
            <v xml:space="preserve">Supply of double socket 22°30' bend, DI, DN 400 </v>
          </cell>
          <cell r="D453" t="str">
            <v>pce.</v>
          </cell>
          <cell r="E453">
            <v>993</v>
          </cell>
          <cell r="F453">
            <v>0</v>
          </cell>
          <cell r="G453">
            <v>0</v>
          </cell>
          <cell r="H453">
            <v>0</v>
          </cell>
          <cell r="I453">
            <v>0</v>
          </cell>
          <cell r="J453">
            <v>0</v>
          </cell>
          <cell r="K453">
            <v>0</v>
          </cell>
          <cell r="L453">
            <v>0</v>
          </cell>
          <cell r="M453">
            <v>0</v>
          </cell>
          <cell r="N453">
            <v>0</v>
          </cell>
          <cell r="O453">
            <v>0</v>
          </cell>
          <cell r="P453">
            <v>0</v>
          </cell>
          <cell r="Q453">
            <v>0</v>
          </cell>
          <cell r="R453">
            <v>0</v>
          </cell>
          <cell r="S453">
            <v>0</v>
          </cell>
          <cell r="T453">
            <v>0</v>
          </cell>
          <cell r="U453">
            <v>0</v>
          </cell>
          <cell r="V453">
            <v>0</v>
          </cell>
          <cell r="W453">
            <v>0</v>
          </cell>
          <cell r="X453">
            <v>0</v>
          </cell>
          <cell r="Y453">
            <v>0</v>
          </cell>
          <cell r="Z453">
            <v>0</v>
          </cell>
          <cell r="AA453">
            <v>0</v>
          </cell>
          <cell r="AB453">
            <v>0</v>
          </cell>
        </row>
        <row r="454">
          <cell r="B454" t="str">
            <v>32.16.18</v>
          </cell>
          <cell r="C454" t="str">
            <v xml:space="preserve">Supply of double socket 22°30' bend, DI, DN 500 </v>
          </cell>
          <cell r="D454" t="str">
            <v>pce.</v>
          </cell>
          <cell r="E454">
            <v>1191</v>
          </cell>
          <cell r="F454">
            <v>0</v>
          </cell>
          <cell r="G454">
            <v>0</v>
          </cell>
          <cell r="H454">
            <v>0</v>
          </cell>
          <cell r="I454">
            <v>0</v>
          </cell>
          <cell r="J454">
            <v>0</v>
          </cell>
          <cell r="K454">
            <v>0</v>
          </cell>
          <cell r="L454">
            <v>0</v>
          </cell>
          <cell r="M454">
            <v>0</v>
          </cell>
          <cell r="N454">
            <v>0</v>
          </cell>
          <cell r="O454">
            <v>0</v>
          </cell>
          <cell r="P454">
            <v>0</v>
          </cell>
          <cell r="Q454">
            <v>0</v>
          </cell>
          <cell r="R454">
            <v>0</v>
          </cell>
          <cell r="S454">
            <v>0</v>
          </cell>
          <cell r="T454">
            <v>0</v>
          </cell>
          <cell r="U454">
            <v>0</v>
          </cell>
          <cell r="V454">
            <v>0</v>
          </cell>
          <cell r="W454">
            <v>0</v>
          </cell>
          <cell r="X454">
            <v>0</v>
          </cell>
          <cell r="Y454">
            <v>0</v>
          </cell>
          <cell r="Z454">
            <v>0</v>
          </cell>
          <cell r="AA454">
            <v>0</v>
          </cell>
          <cell r="AB454">
            <v>0</v>
          </cell>
        </row>
        <row r="455">
          <cell r="B455" t="str">
            <v>32.17</v>
          </cell>
          <cell r="C455" t="str">
            <v>Supply of double socket 30° bends, DI</v>
          </cell>
          <cell r="D455">
            <v>0</v>
          </cell>
          <cell r="E455">
            <v>0</v>
          </cell>
          <cell r="F455">
            <v>0</v>
          </cell>
          <cell r="G455">
            <v>0</v>
          </cell>
          <cell r="H455">
            <v>0</v>
          </cell>
          <cell r="I455">
            <v>0</v>
          </cell>
          <cell r="J455">
            <v>0</v>
          </cell>
          <cell r="K455">
            <v>0</v>
          </cell>
          <cell r="L455">
            <v>0</v>
          </cell>
          <cell r="M455">
            <v>0</v>
          </cell>
          <cell r="N455">
            <v>0</v>
          </cell>
          <cell r="O455">
            <v>0</v>
          </cell>
          <cell r="P455">
            <v>0</v>
          </cell>
          <cell r="Q455">
            <v>0</v>
          </cell>
          <cell r="R455">
            <v>0</v>
          </cell>
          <cell r="S455">
            <v>0</v>
          </cell>
          <cell r="T455">
            <v>0</v>
          </cell>
          <cell r="U455">
            <v>0</v>
          </cell>
          <cell r="V455">
            <v>0</v>
          </cell>
          <cell r="W455">
            <v>0</v>
          </cell>
          <cell r="X455">
            <v>0</v>
          </cell>
          <cell r="Y455">
            <v>0</v>
          </cell>
          <cell r="Z455">
            <v>0</v>
          </cell>
          <cell r="AA455">
            <v>0</v>
          </cell>
          <cell r="AB455">
            <v>0</v>
          </cell>
        </row>
        <row r="456">
          <cell r="B456">
            <v>0</v>
          </cell>
          <cell r="C456" t="str">
            <v>The works shall be as described under item 32.15, but for double socket 30° bends of ductile iron according to EN 545. The unit rate shall include all material, labour, equipment, tools and other incidental costs required to complete the works. Payment shall be made per piece.</v>
          </cell>
          <cell r="D456">
            <v>0</v>
          </cell>
          <cell r="E456">
            <v>0</v>
          </cell>
          <cell r="F456">
            <v>0</v>
          </cell>
          <cell r="G456">
            <v>0</v>
          </cell>
          <cell r="H456">
            <v>0</v>
          </cell>
          <cell r="I456">
            <v>0</v>
          </cell>
          <cell r="J456">
            <v>0</v>
          </cell>
          <cell r="K456">
            <v>0</v>
          </cell>
          <cell r="L456">
            <v>0</v>
          </cell>
          <cell r="M456">
            <v>0</v>
          </cell>
          <cell r="N456">
            <v>0</v>
          </cell>
          <cell r="O456">
            <v>0</v>
          </cell>
          <cell r="P456">
            <v>0</v>
          </cell>
          <cell r="Q456">
            <v>0</v>
          </cell>
          <cell r="R456">
            <v>0</v>
          </cell>
          <cell r="S456">
            <v>0</v>
          </cell>
          <cell r="T456">
            <v>0</v>
          </cell>
          <cell r="U456">
            <v>0</v>
          </cell>
          <cell r="V456">
            <v>0</v>
          </cell>
          <cell r="W456">
            <v>0</v>
          </cell>
          <cell r="X456">
            <v>0</v>
          </cell>
          <cell r="Y456">
            <v>0</v>
          </cell>
          <cell r="Z456">
            <v>0</v>
          </cell>
          <cell r="AA456">
            <v>0</v>
          </cell>
          <cell r="AB456">
            <v>0</v>
          </cell>
        </row>
        <row r="457">
          <cell r="B457" t="str">
            <v>32.17.10</v>
          </cell>
          <cell r="C457" t="str">
            <v xml:space="preserve">Supply of double socket 30° bend, DI, DN 250 </v>
          </cell>
          <cell r="D457" t="str">
            <v>pce.</v>
          </cell>
          <cell r="E457">
            <v>216</v>
          </cell>
          <cell r="F457">
            <v>0</v>
          </cell>
          <cell r="G457">
            <v>0</v>
          </cell>
          <cell r="H457">
            <v>0</v>
          </cell>
          <cell r="I457">
            <v>0</v>
          </cell>
          <cell r="J457">
            <v>0</v>
          </cell>
          <cell r="K457">
            <v>0</v>
          </cell>
          <cell r="L457">
            <v>0</v>
          </cell>
          <cell r="M457">
            <v>0</v>
          </cell>
          <cell r="N457">
            <v>0</v>
          </cell>
          <cell r="O457">
            <v>0</v>
          </cell>
          <cell r="P457">
            <v>0</v>
          </cell>
          <cell r="Q457">
            <v>0</v>
          </cell>
          <cell r="R457">
            <v>0</v>
          </cell>
          <cell r="S457">
            <v>0</v>
          </cell>
          <cell r="T457">
            <v>0</v>
          </cell>
          <cell r="U457">
            <v>0</v>
          </cell>
          <cell r="V457">
            <v>0</v>
          </cell>
          <cell r="W457">
            <v>0</v>
          </cell>
          <cell r="X457">
            <v>0</v>
          </cell>
          <cell r="Y457">
            <v>0</v>
          </cell>
          <cell r="Z457">
            <v>0</v>
          </cell>
          <cell r="AA457">
            <v>0</v>
          </cell>
          <cell r="AB457">
            <v>0</v>
          </cell>
        </row>
        <row r="458">
          <cell r="B458" t="str">
            <v>32.17.12</v>
          </cell>
          <cell r="C458" t="str">
            <v xml:space="preserve">Supply of double socket 30° bend, DI, DN 300 </v>
          </cell>
          <cell r="D458" t="str">
            <v>pce.</v>
          </cell>
          <cell r="E458">
            <v>316</v>
          </cell>
          <cell r="F458">
            <v>0</v>
          </cell>
          <cell r="G458">
            <v>0</v>
          </cell>
          <cell r="H458">
            <v>0</v>
          </cell>
          <cell r="I458">
            <v>0</v>
          </cell>
          <cell r="J458">
            <v>0</v>
          </cell>
          <cell r="K458">
            <v>0</v>
          </cell>
          <cell r="L458">
            <v>0</v>
          </cell>
          <cell r="M458">
            <v>0</v>
          </cell>
          <cell r="N458">
            <v>0</v>
          </cell>
          <cell r="O458">
            <v>0</v>
          </cell>
          <cell r="P458">
            <v>0</v>
          </cell>
          <cell r="Q458">
            <v>0</v>
          </cell>
          <cell r="R458">
            <v>0</v>
          </cell>
          <cell r="S458">
            <v>0</v>
          </cell>
          <cell r="T458">
            <v>0</v>
          </cell>
          <cell r="U458">
            <v>0</v>
          </cell>
          <cell r="V458">
            <v>0</v>
          </cell>
          <cell r="W458">
            <v>0</v>
          </cell>
          <cell r="X458">
            <v>0</v>
          </cell>
          <cell r="Y458">
            <v>0</v>
          </cell>
          <cell r="Z458">
            <v>0</v>
          </cell>
          <cell r="AA458">
            <v>0</v>
          </cell>
          <cell r="AB458">
            <v>0</v>
          </cell>
        </row>
        <row r="459">
          <cell r="B459" t="str">
            <v>32.17.14</v>
          </cell>
          <cell r="C459" t="str">
            <v xml:space="preserve">Supply of double socket 30° bend, DI, DN 350 </v>
          </cell>
          <cell r="D459" t="str">
            <v>pce.</v>
          </cell>
          <cell r="E459">
            <v>606</v>
          </cell>
          <cell r="F459">
            <v>0</v>
          </cell>
          <cell r="G459">
            <v>0</v>
          </cell>
          <cell r="H459">
            <v>0</v>
          </cell>
          <cell r="I459">
            <v>0</v>
          </cell>
          <cell r="J459">
            <v>0</v>
          </cell>
          <cell r="K459">
            <v>0</v>
          </cell>
          <cell r="L459">
            <v>0</v>
          </cell>
          <cell r="M459">
            <v>0</v>
          </cell>
          <cell r="N459">
            <v>0</v>
          </cell>
          <cell r="O459">
            <v>0</v>
          </cell>
          <cell r="P459">
            <v>0</v>
          </cell>
          <cell r="Q459">
            <v>0</v>
          </cell>
          <cell r="R459">
            <v>0</v>
          </cell>
          <cell r="S459">
            <v>0</v>
          </cell>
          <cell r="T459">
            <v>0</v>
          </cell>
          <cell r="U459">
            <v>0</v>
          </cell>
          <cell r="V459">
            <v>0</v>
          </cell>
          <cell r="W459">
            <v>0</v>
          </cell>
          <cell r="X459">
            <v>0</v>
          </cell>
          <cell r="Y459">
            <v>0</v>
          </cell>
          <cell r="Z459">
            <v>0</v>
          </cell>
          <cell r="AA459">
            <v>0</v>
          </cell>
          <cell r="AB459">
            <v>0</v>
          </cell>
        </row>
        <row r="460">
          <cell r="B460" t="str">
            <v>32.17.16</v>
          </cell>
          <cell r="C460" t="str">
            <v xml:space="preserve">Supply of double socket 30° bend, DI, DN 400 </v>
          </cell>
          <cell r="D460" t="str">
            <v>pce.</v>
          </cell>
          <cell r="E460">
            <v>554</v>
          </cell>
          <cell r="F460">
            <v>0</v>
          </cell>
          <cell r="G460">
            <v>0</v>
          </cell>
          <cell r="H460">
            <v>0</v>
          </cell>
          <cell r="I460">
            <v>0</v>
          </cell>
          <cell r="J460">
            <v>0</v>
          </cell>
          <cell r="K460">
            <v>0</v>
          </cell>
          <cell r="L460">
            <v>0</v>
          </cell>
          <cell r="M460">
            <v>0</v>
          </cell>
          <cell r="N460">
            <v>0</v>
          </cell>
          <cell r="O460">
            <v>0</v>
          </cell>
          <cell r="P460">
            <v>0</v>
          </cell>
          <cell r="Q460">
            <v>0</v>
          </cell>
          <cell r="R460">
            <v>0</v>
          </cell>
          <cell r="S460">
            <v>0</v>
          </cell>
          <cell r="T460">
            <v>0</v>
          </cell>
          <cell r="U460">
            <v>0</v>
          </cell>
          <cell r="V460">
            <v>0</v>
          </cell>
          <cell r="W460">
            <v>0</v>
          </cell>
          <cell r="X460">
            <v>0</v>
          </cell>
          <cell r="Y460">
            <v>0</v>
          </cell>
          <cell r="Z460">
            <v>0</v>
          </cell>
          <cell r="AA460">
            <v>0</v>
          </cell>
          <cell r="AB460">
            <v>0</v>
          </cell>
        </row>
        <row r="461">
          <cell r="B461" t="str">
            <v>32.17.18</v>
          </cell>
          <cell r="C461" t="str">
            <v xml:space="preserve">Supply of double socket 30° bend, DI, DN 500 </v>
          </cell>
          <cell r="D461" t="str">
            <v>pce.</v>
          </cell>
          <cell r="E461">
            <v>1194</v>
          </cell>
          <cell r="F461">
            <v>0</v>
          </cell>
          <cell r="G461">
            <v>0</v>
          </cell>
          <cell r="H461">
            <v>0</v>
          </cell>
          <cell r="I461">
            <v>0</v>
          </cell>
          <cell r="J461">
            <v>0</v>
          </cell>
          <cell r="K461">
            <v>0</v>
          </cell>
          <cell r="L461">
            <v>0</v>
          </cell>
          <cell r="M461">
            <v>0</v>
          </cell>
          <cell r="N461">
            <v>0</v>
          </cell>
          <cell r="O461">
            <v>0</v>
          </cell>
          <cell r="P461">
            <v>0</v>
          </cell>
          <cell r="Q461">
            <v>0</v>
          </cell>
          <cell r="R461">
            <v>0</v>
          </cell>
          <cell r="S461">
            <v>0</v>
          </cell>
          <cell r="T461">
            <v>0</v>
          </cell>
          <cell r="U461">
            <v>0</v>
          </cell>
          <cell r="V461">
            <v>0</v>
          </cell>
          <cell r="W461">
            <v>0</v>
          </cell>
          <cell r="X461">
            <v>0</v>
          </cell>
          <cell r="Y461">
            <v>0</v>
          </cell>
          <cell r="Z461">
            <v>0</v>
          </cell>
          <cell r="AA461">
            <v>0</v>
          </cell>
          <cell r="AB461">
            <v>0</v>
          </cell>
        </row>
        <row r="462">
          <cell r="B462" t="str">
            <v>32.18</v>
          </cell>
          <cell r="C462" t="str">
            <v>Supply of double socket 45° bends, DI</v>
          </cell>
          <cell r="D462">
            <v>0</v>
          </cell>
          <cell r="E462">
            <v>0</v>
          </cell>
          <cell r="F462">
            <v>0</v>
          </cell>
          <cell r="G462">
            <v>0</v>
          </cell>
          <cell r="H462">
            <v>0</v>
          </cell>
          <cell r="I462">
            <v>0</v>
          </cell>
          <cell r="J462">
            <v>0</v>
          </cell>
          <cell r="K462">
            <v>0</v>
          </cell>
          <cell r="L462">
            <v>0</v>
          </cell>
          <cell r="M462">
            <v>0</v>
          </cell>
          <cell r="N462">
            <v>0</v>
          </cell>
          <cell r="O462">
            <v>0</v>
          </cell>
          <cell r="P462">
            <v>0</v>
          </cell>
          <cell r="Q462">
            <v>0</v>
          </cell>
          <cell r="R462">
            <v>0</v>
          </cell>
          <cell r="S462">
            <v>0</v>
          </cell>
          <cell r="T462">
            <v>0</v>
          </cell>
          <cell r="U462">
            <v>0</v>
          </cell>
          <cell r="V462">
            <v>0</v>
          </cell>
          <cell r="W462">
            <v>0</v>
          </cell>
          <cell r="X462">
            <v>0</v>
          </cell>
          <cell r="Y462">
            <v>0</v>
          </cell>
          <cell r="Z462">
            <v>0</v>
          </cell>
          <cell r="AA462">
            <v>0</v>
          </cell>
          <cell r="AB462">
            <v>0</v>
          </cell>
        </row>
        <row r="463">
          <cell r="B463">
            <v>0</v>
          </cell>
          <cell r="C463" t="str">
            <v>The works shall be as described under item 32.15, but for double socket 45° bends of ductile iron according to EN 545. The unit rate shall include all material, labour, equipment, tools and other incidental costs required to complete the works. Payment shall be made per piece.</v>
          </cell>
          <cell r="D463">
            <v>0</v>
          </cell>
          <cell r="E463">
            <v>0</v>
          </cell>
          <cell r="F463">
            <v>0</v>
          </cell>
          <cell r="G463">
            <v>0</v>
          </cell>
          <cell r="H463">
            <v>0</v>
          </cell>
          <cell r="I463">
            <v>0</v>
          </cell>
          <cell r="J463">
            <v>0</v>
          </cell>
          <cell r="K463">
            <v>0</v>
          </cell>
          <cell r="L463">
            <v>0</v>
          </cell>
          <cell r="M463">
            <v>0</v>
          </cell>
          <cell r="N463">
            <v>0</v>
          </cell>
          <cell r="O463">
            <v>0</v>
          </cell>
          <cell r="P463">
            <v>0</v>
          </cell>
          <cell r="Q463">
            <v>0</v>
          </cell>
          <cell r="R463">
            <v>0</v>
          </cell>
          <cell r="S463">
            <v>0</v>
          </cell>
          <cell r="T463">
            <v>0</v>
          </cell>
          <cell r="U463">
            <v>0</v>
          </cell>
          <cell r="V463">
            <v>0</v>
          </cell>
          <cell r="W463">
            <v>0</v>
          </cell>
          <cell r="X463">
            <v>0</v>
          </cell>
          <cell r="Y463">
            <v>0</v>
          </cell>
          <cell r="Z463">
            <v>0</v>
          </cell>
          <cell r="AA463">
            <v>0</v>
          </cell>
          <cell r="AB463">
            <v>0</v>
          </cell>
        </row>
        <row r="464">
          <cell r="B464" t="str">
            <v>32.18.10</v>
          </cell>
          <cell r="C464" t="str">
            <v xml:space="preserve">Supply of double socket 45° bend, DI, DN 250 </v>
          </cell>
          <cell r="D464" t="str">
            <v>pce.</v>
          </cell>
          <cell r="E464">
            <v>482</v>
          </cell>
          <cell r="F464">
            <v>0</v>
          </cell>
          <cell r="G464">
            <v>0</v>
          </cell>
          <cell r="H464">
            <v>0</v>
          </cell>
          <cell r="I464">
            <v>0</v>
          </cell>
          <cell r="J464">
            <v>0</v>
          </cell>
          <cell r="K464">
            <v>0</v>
          </cell>
          <cell r="L464">
            <v>0</v>
          </cell>
          <cell r="M464">
            <v>0</v>
          </cell>
          <cell r="N464">
            <v>0</v>
          </cell>
          <cell r="O464">
            <v>0</v>
          </cell>
          <cell r="P464">
            <v>0</v>
          </cell>
          <cell r="Q464">
            <v>0</v>
          </cell>
          <cell r="R464">
            <v>0</v>
          </cell>
          <cell r="S464">
            <v>0</v>
          </cell>
          <cell r="T464">
            <v>0</v>
          </cell>
          <cell r="U464">
            <v>0</v>
          </cell>
          <cell r="V464">
            <v>0</v>
          </cell>
          <cell r="W464">
            <v>0</v>
          </cell>
          <cell r="X464">
            <v>0</v>
          </cell>
          <cell r="Y464">
            <v>0</v>
          </cell>
          <cell r="Z464">
            <v>0</v>
          </cell>
          <cell r="AA464">
            <v>0</v>
          </cell>
          <cell r="AB464">
            <v>0</v>
          </cell>
        </row>
        <row r="465">
          <cell r="B465" t="str">
            <v>32.18.12</v>
          </cell>
          <cell r="C465" t="str">
            <v xml:space="preserve">Supply of double socket 45° bend, DI, DN 300 </v>
          </cell>
          <cell r="D465" t="str">
            <v>pce.</v>
          </cell>
          <cell r="E465">
            <v>632</v>
          </cell>
          <cell r="F465">
            <v>0</v>
          </cell>
          <cell r="G465">
            <v>0</v>
          </cell>
          <cell r="H465">
            <v>0</v>
          </cell>
          <cell r="I465">
            <v>0</v>
          </cell>
          <cell r="J465">
            <v>0</v>
          </cell>
          <cell r="K465">
            <v>0</v>
          </cell>
          <cell r="L465">
            <v>0</v>
          </cell>
          <cell r="M465">
            <v>0</v>
          </cell>
          <cell r="N465">
            <v>0</v>
          </cell>
          <cell r="O465">
            <v>0</v>
          </cell>
          <cell r="P465">
            <v>0</v>
          </cell>
          <cell r="Q465">
            <v>0</v>
          </cell>
          <cell r="R465">
            <v>0</v>
          </cell>
          <cell r="S465">
            <v>0</v>
          </cell>
          <cell r="T465">
            <v>0</v>
          </cell>
          <cell r="U465">
            <v>0</v>
          </cell>
          <cell r="V465">
            <v>0</v>
          </cell>
          <cell r="W465">
            <v>0</v>
          </cell>
          <cell r="X465">
            <v>0</v>
          </cell>
          <cell r="Y465">
            <v>0</v>
          </cell>
          <cell r="Z465">
            <v>0</v>
          </cell>
          <cell r="AA465">
            <v>0</v>
          </cell>
          <cell r="AB465">
            <v>0</v>
          </cell>
        </row>
        <row r="466">
          <cell r="B466" t="str">
            <v>32.18.14</v>
          </cell>
          <cell r="C466" t="str">
            <v xml:space="preserve">Supply of double socket 45° bend, DI, DN 350 </v>
          </cell>
          <cell r="D466" t="str">
            <v>pce.</v>
          </cell>
          <cell r="E466">
            <v>924</v>
          </cell>
          <cell r="F466">
            <v>0</v>
          </cell>
          <cell r="G466">
            <v>0</v>
          </cell>
          <cell r="H466">
            <v>0</v>
          </cell>
          <cell r="I466">
            <v>0</v>
          </cell>
          <cell r="J466">
            <v>0</v>
          </cell>
          <cell r="K466">
            <v>0</v>
          </cell>
          <cell r="L466">
            <v>0</v>
          </cell>
          <cell r="M466">
            <v>0</v>
          </cell>
          <cell r="N466">
            <v>0</v>
          </cell>
          <cell r="O466">
            <v>0</v>
          </cell>
          <cell r="P466">
            <v>0</v>
          </cell>
          <cell r="Q466">
            <v>0</v>
          </cell>
          <cell r="R466">
            <v>0</v>
          </cell>
          <cell r="S466">
            <v>0</v>
          </cell>
          <cell r="T466">
            <v>0</v>
          </cell>
          <cell r="U466">
            <v>0</v>
          </cell>
          <cell r="V466">
            <v>0</v>
          </cell>
          <cell r="W466">
            <v>0</v>
          </cell>
          <cell r="X466">
            <v>0</v>
          </cell>
          <cell r="Y466">
            <v>0</v>
          </cell>
          <cell r="Z466">
            <v>0</v>
          </cell>
          <cell r="AA466">
            <v>0</v>
          </cell>
          <cell r="AB466">
            <v>0</v>
          </cell>
        </row>
        <row r="467">
          <cell r="B467" t="str">
            <v>32.18.16</v>
          </cell>
          <cell r="C467" t="str">
            <v xml:space="preserve">Supply of double socket 45° bend, DI, DN 400 </v>
          </cell>
          <cell r="D467" t="str">
            <v>pce.</v>
          </cell>
          <cell r="E467">
            <v>1121</v>
          </cell>
          <cell r="F467">
            <v>0</v>
          </cell>
          <cell r="G467">
            <v>0</v>
          </cell>
          <cell r="H467">
            <v>0</v>
          </cell>
          <cell r="I467">
            <v>0</v>
          </cell>
          <cell r="J467">
            <v>0</v>
          </cell>
          <cell r="K467">
            <v>0</v>
          </cell>
          <cell r="L467">
            <v>0</v>
          </cell>
          <cell r="M467">
            <v>0</v>
          </cell>
          <cell r="N467">
            <v>0</v>
          </cell>
          <cell r="O467">
            <v>0</v>
          </cell>
          <cell r="P467">
            <v>0</v>
          </cell>
          <cell r="Q467">
            <v>0</v>
          </cell>
          <cell r="R467">
            <v>0</v>
          </cell>
          <cell r="S467">
            <v>0</v>
          </cell>
          <cell r="T467">
            <v>0</v>
          </cell>
          <cell r="U467">
            <v>0</v>
          </cell>
          <cell r="V467">
            <v>0</v>
          </cell>
          <cell r="W467">
            <v>0</v>
          </cell>
          <cell r="X467">
            <v>0</v>
          </cell>
          <cell r="Y467">
            <v>0</v>
          </cell>
          <cell r="Z467">
            <v>0</v>
          </cell>
          <cell r="AA467">
            <v>0</v>
          </cell>
          <cell r="AB467">
            <v>0</v>
          </cell>
        </row>
        <row r="468">
          <cell r="B468" t="str">
            <v>32.18.18</v>
          </cell>
          <cell r="C468" t="str">
            <v xml:space="preserve">Supply of double socket 45° bend, DI, DN 500 </v>
          </cell>
          <cell r="D468" t="str">
            <v>pce.</v>
          </cell>
          <cell r="E468">
            <v>1287</v>
          </cell>
          <cell r="F468">
            <v>0</v>
          </cell>
          <cell r="G468">
            <v>0</v>
          </cell>
          <cell r="H468">
            <v>0</v>
          </cell>
          <cell r="I468">
            <v>0</v>
          </cell>
          <cell r="J468">
            <v>0</v>
          </cell>
          <cell r="K468">
            <v>0</v>
          </cell>
          <cell r="L468">
            <v>0</v>
          </cell>
          <cell r="M468">
            <v>0</v>
          </cell>
          <cell r="N468">
            <v>0</v>
          </cell>
          <cell r="O468">
            <v>0</v>
          </cell>
          <cell r="P468">
            <v>0</v>
          </cell>
          <cell r="Q468">
            <v>0</v>
          </cell>
          <cell r="R468">
            <v>0</v>
          </cell>
          <cell r="S468">
            <v>0</v>
          </cell>
          <cell r="T468">
            <v>0</v>
          </cell>
          <cell r="U468">
            <v>0</v>
          </cell>
          <cell r="V468">
            <v>0</v>
          </cell>
          <cell r="W468">
            <v>0</v>
          </cell>
          <cell r="X468">
            <v>0</v>
          </cell>
          <cell r="Y468">
            <v>0</v>
          </cell>
          <cell r="Z468">
            <v>0</v>
          </cell>
          <cell r="AA468">
            <v>0</v>
          </cell>
          <cell r="AB468">
            <v>0</v>
          </cell>
        </row>
        <row r="469">
          <cell r="B469" t="str">
            <v>32.19</v>
          </cell>
          <cell r="C469" t="str">
            <v>Supply of double socket 90° bends, DI</v>
          </cell>
          <cell r="D469">
            <v>0</v>
          </cell>
          <cell r="E469">
            <v>0</v>
          </cell>
          <cell r="F469">
            <v>0</v>
          </cell>
          <cell r="G469">
            <v>0</v>
          </cell>
          <cell r="H469">
            <v>0</v>
          </cell>
          <cell r="I469">
            <v>0</v>
          </cell>
          <cell r="J469">
            <v>0</v>
          </cell>
          <cell r="K469">
            <v>0</v>
          </cell>
          <cell r="L469">
            <v>0</v>
          </cell>
          <cell r="M469">
            <v>0</v>
          </cell>
          <cell r="N469">
            <v>0</v>
          </cell>
          <cell r="O469">
            <v>0</v>
          </cell>
          <cell r="P469">
            <v>0</v>
          </cell>
          <cell r="Q469">
            <v>0</v>
          </cell>
          <cell r="R469">
            <v>0</v>
          </cell>
          <cell r="S469">
            <v>0</v>
          </cell>
          <cell r="T469">
            <v>0</v>
          </cell>
          <cell r="U469">
            <v>0</v>
          </cell>
          <cell r="V469">
            <v>0</v>
          </cell>
          <cell r="W469">
            <v>0</v>
          </cell>
          <cell r="X469">
            <v>0</v>
          </cell>
          <cell r="Y469">
            <v>0</v>
          </cell>
          <cell r="Z469">
            <v>0</v>
          </cell>
          <cell r="AA469">
            <v>0</v>
          </cell>
          <cell r="AB469">
            <v>0</v>
          </cell>
        </row>
        <row r="470">
          <cell r="B470">
            <v>0</v>
          </cell>
          <cell r="C470" t="str">
            <v>The works shall be as described under item 32.15, but for double socket 90° bends of ductile iron according to EN 545. The unit rate shall include all material, labour, equipment, tools and other incidental costs required to complete the works. Payment shall be made per piece.</v>
          </cell>
          <cell r="D470">
            <v>0</v>
          </cell>
          <cell r="E470">
            <v>0</v>
          </cell>
          <cell r="F470">
            <v>0</v>
          </cell>
          <cell r="G470">
            <v>0</v>
          </cell>
          <cell r="H470">
            <v>0</v>
          </cell>
          <cell r="I470">
            <v>0</v>
          </cell>
          <cell r="J470">
            <v>0</v>
          </cell>
          <cell r="K470">
            <v>0</v>
          </cell>
          <cell r="L470">
            <v>0</v>
          </cell>
          <cell r="M470">
            <v>0</v>
          </cell>
          <cell r="N470">
            <v>0</v>
          </cell>
          <cell r="O470">
            <v>0</v>
          </cell>
          <cell r="P470">
            <v>0</v>
          </cell>
          <cell r="Q470">
            <v>0</v>
          </cell>
          <cell r="R470">
            <v>0</v>
          </cell>
          <cell r="S470">
            <v>0</v>
          </cell>
          <cell r="T470">
            <v>0</v>
          </cell>
          <cell r="U470">
            <v>0</v>
          </cell>
          <cell r="V470">
            <v>0</v>
          </cell>
          <cell r="W470">
            <v>0</v>
          </cell>
          <cell r="X470">
            <v>0</v>
          </cell>
          <cell r="Y470">
            <v>0</v>
          </cell>
          <cell r="Z470">
            <v>0</v>
          </cell>
          <cell r="AA470">
            <v>0</v>
          </cell>
          <cell r="AB470">
            <v>0</v>
          </cell>
        </row>
        <row r="471">
          <cell r="B471" t="str">
            <v>32.19.05</v>
          </cell>
          <cell r="C471" t="str">
            <v xml:space="preserve">Supply of double socket 90° bend, DI, DN 100 </v>
          </cell>
          <cell r="D471" t="str">
            <v>pce.</v>
          </cell>
          <cell r="E471">
            <v>80</v>
          </cell>
          <cell r="F471">
            <v>0</v>
          </cell>
          <cell r="G471">
            <v>0</v>
          </cell>
          <cell r="H471">
            <v>0</v>
          </cell>
          <cell r="I471">
            <v>0</v>
          </cell>
          <cell r="J471">
            <v>0</v>
          </cell>
          <cell r="K471">
            <v>0</v>
          </cell>
          <cell r="L471">
            <v>0</v>
          </cell>
          <cell r="M471">
            <v>0</v>
          </cell>
          <cell r="N471">
            <v>0</v>
          </cell>
          <cell r="O471">
            <v>0</v>
          </cell>
          <cell r="P471">
            <v>0</v>
          </cell>
          <cell r="Q471">
            <v>0</v>
          </cell>
          <cell r="R471">
            <v>0</v>
          </cell>
          <cell r="S471">
            <v>0</v>
          </cell>
          <cell r="T471">
            <v>0</v>
          </cell>
          <cell r="U471">
            <v>0</v>
          </cell>
          <cell r="V471">
            <v>0</v>
          </cell>
          <cell r="W471">
            <v>0</v>
          </cell>
          <cell r="X471">
            <v>0</v>
          </cell>
          <cell r="Y471">
            <v>0</v>
          </cell>
          <cell r="Z471">
            <v>0</v>
          </cell>
          <cell r="AA471">
            <v>0</v>
          </cell>
          <cell r="AB471">
            <v>0</v>
          </cell>
        </row>
        <row r="472">
          <cell r="B472" t="str">
            <v>32.19.10</v>
          </cell>
          <cell r="C472" t="str">
            <v xml:space="preserve">Supply of double socket 90° bend, DI, DN 250 </v>
          </cell>
          <cell r="D472" t="str">
            <v>pce.</v>
          </cell>
          <cell r="E472">
            <v>314</v>
          </cell>
          <cell r="F472">
            <v>0</v>
          </cell>
          <cell r="G472">
            <v>0</v>
          </cell>
          <cell r="H472">
            <v>0</v>
          </cell>
          <cell r="I472">
            <v>0</v>
          </cell>
          <cell r="J472">
            <v>0</v>
          </cell>
          <cell r="K472">
            <v>0</v>
          </cell>
          <cell r="L472">
            <v>0</v>
          </cell>
          <cell r="M472">
            <v>0</v>
          </cell>
          <cell r="N472">
            <v>0</v>
          </cell>
          <cell r="O472">
            <v>0</v>
          </cell>
          <cell r="P472">
            <v>0</v>
          </cell>
          <cell r="Q472">
            <v>0</v>
          </cell>
          <cell r="R472">
            <v>0</v>
          </cell>
          <cell r="S472">
            <v>0</v>
          </cell>
          <cell r="T472">
            <v>0</v>
          </cell>
          <cell r="U472">
            <v>0</v>
          </cell>
          <cell r="V472">
            <v>0</v>
          </cell>
          <cell r="W472">
            <v>0</v>
          </cell>
          <cell r="X472">
            <v>0</v>
          </cell>
          <cell r="Y472">
            <v>0</v>
          </cell>
          <cell r="Z472">
            <v>0</v>
          </cell>
          <cell r="AA472">
            <v>0</v>
          </cell>
          <cell r="AB472">
            <v>0</v>
          </cell>
        </row>
        <row r="473">
          <cell r="B473" t="str">
            <v>32.19.12</v>
          </cell>
          <cell r="C473" t="str">
            <v xml:space="preserve">Supply of double socket 90° bend, DI, DN 300 </v>
          </cell>
          <cell r="D473" t="str">
            <v>pce.</v>
          </cell>
          <cell r="E473">
            <v>473</v>
          </cell>
          <cell r="F473">
            <v>0</v>
          </cell>
          <cell r="G473">
            <v>0</v>
          </cell>
          <cell r="H473">
            <v>0</v>
          </cell>
          <cell r="I473">
            <v>0</v>
          </cell>
          <cell r="J473">
            <v>0</v>
          </cell>
          <cell r="K473">
            <v>0</v>
          </cell>
          <cell r="L473">
            <v>0</v>
          </cell>
          <cell r="M473">
            <v>0</v>
          </cell>
          <cell r="N473">
            <v>0</v>
          </cell>
          <cell r="O473">
            <v>0</v>
          </cell>
          <cell r="P473">
            <v>0</v>
          </cell>
          <cell r="Q473">
            <v>0</v>
          </cell>
          <cell r="R473">
            <v>0</v>
          </cell>
          <cell r="S473">
            <v>0</v>
          </cell>
          <cell r="T473">
            <v>0</v>
          </cell>
          <cell r="U473">
            <v>0</v>
          </cell>
          <cell r="V473">
            <v>0</v>
          </cell>
          <cell r="W473">
            <v>0</v>
          </cell>
          <cell r="X473">
            <v>0</v>
          </cell>
          <cell r="Y473">
            <v>0</v>
          </cell>
          <cell r="Z473">
            <v>0</v>
          </cell>
          <cell r="AA473">
            <v>0</v>
          </cell>
          <cell r="AB473">
            <v>0</v>
          </cell>
        </row>
        <row r="474">
          <cell r="B474" t="str">
            <v>32.19.14</v>
          </cell>
          <cell r="C474" t="str">
            <v xml:space="preserve">Supply of double socket 90° bend, DI, DN 350 </v>
          </cell>
          <cell r="D474" t="str">
            <v>pce.</v>
          </cell>
          <cell r="E474">
            <v>1198</v>
          </cell>
          <cell r="F474">
            <v>0</v>
          </cell>
          <cell r="G474">
            <v>0</v>
          </cell>
          <cell r="H474">
            <v>0</v>
          </cell>
          <cell r="I474">
            <v>0</v>
          </cell>
          <cell r="J474">
            <v>0</v>
          </cell>
          <cell r="K474">
            <v>0</v>
          </cell>
          <cell r="L474">
            <v>0</v>
          </cell>
          <cell r="M474">
            <v>0</v>
          </cell>
          <cell r="N474">
            <v>0</v>
          </cell>
          <cell r="O474">
            <v>0</v>
          </cell>
          <cell r="P474">
            <v>0</v>
          </cell>
          <cell r="Q474">
            <v>0</v>
          </cell>
          <cell r="R474">
            <v>0</v>
          </cell>
          <cell r="S474">
            <v>0</v>
          </cell>
          <cell r="T474">
            <v>0</v>
          </cell>
          <cell r="U474">
            <v>0</v>
          </cell>
          <cell r="V474">
            <v>0</v>
          </cell>
          <cell r="W474">
            <v>0</v>
          </cell>
          <cell r="X474">
            <v>0</v>
          </cell>
          <cell r="Y474">
            <v>0</v>
          </cell>
          <cell r="Z474">
            <v>0</v>
          </cell>
          <cell r="AA474">
            <v>0</v>
          </cell>
          <cell r="AB474">
            <v>0</v>
          </cell>
        </row>
        <row r="475">
          <cell r="B475" t="str">
            <v>32.19.16</v>
          </cell>
          <cell r="C475" t="str">
            <v xml:space="preserve">Supply of double socket 90° bend, DI, DN 400 </v>
          </cell>
          <cell r="D475" t="str">
            <v>pce.</v>
          </cell>
          <cell r="E475">
            <v>1274</v>
          </cell>
          <cell r="F475">
            <v>0</v>
          </cell>
          <cell r="G475">
            <v>0</v>
          </cell>
          <cell r="H475">
            <v>0</v>
          </cell>
          <cell r="I475">
            <v>0</v>
          </cell>
          <cell r="J475">
            <v>0</v>
          </cell>
          <cell r="K475">
            <v>0</v>
          </cell>
          <cell r="L475">
            <v>0</v>
          </cell>
          <cell r="M475">
            <v>0</v>
          </cell>
          <cell r="N475">
            <v>0</v>
          </cell>
          <cell r="O475">
            <v>0</v>
          </cell>
          <cell r="P475">
            <v>0</v>
          </cell>
          <cell r="Q475">
            <v>0</v>
          </cell>
          <cell r="R475">
            <v>0</v>
          </cell>
          <cell r="S475">
            <v>0</v>
          </cell>
          <cell r="T475">
            <v>0</v>
          </cell>
          <cell r="U475">
            <v>0</v>
          </cell>
          <cell r="V475">
            <v>0</v>
          </cell>
          <cell r="W475">
            <v>0</v>
          </cell>
          <cell r="X475">
            <v>0</v>
          </cell>
          <cell r="Y475">
            <v>0</v>
          </cell>
          <cell r="Z475">
            <v>0</v>
          </cell>
          <cell r="AA475">
            <v>0</v>
          </cell>
          <cell r="AB475">
            <v>0</v>
          </cell>
        </row>
        <row r="476">
          <cell r="B476" t="str">
            <v>32.19.18</v>
          </cell>
          <cell r="C476" t="str">
            <v xml:space="preserve">Supply of double socket 90° bend, DI, DN 500 </v>
          </cell>
          <cell r="D476" t="str">
            <v>pce.</v>
          </cell>
          <cell r="E476">
            <v>1749</v>
          </cell>
          <cell r="F476">
            <v>0</v>
          </cell>
          <cell r="G476">
            <v>0</v>
          </cell>
          <cell r="H476">
            <v>0</v>
          </cell>
          <cell r="I476">
            <v>0</v>
          </cell>
          <cell r="J476">
            <v>0</v>
          </cell>
          <cell r="K476">
            <v>0</v>
          </cell>
          <cell r="L476">
            <v>0</v>
          </cell>
          <cell r="M476">
            <v>0</v>
          </cell>
          <cell r="N476">
            <v>0</v>
          </cell>
          <cell r="O476">
            <v>0</v>
          </cell>
          <cell r="P476">
            <v>0</v>
          </cell>
          <cell r="Q476">
            <v>0</v>
          </cell>
          <cell r="R476">
            <v>0</v>
          </cell>
          <cell r="S476">
            <v>0</v>
          </cell>
          <cell r="T476">
            <v>0</v>
          </cell>
          <cell r="U476">
            <v>0</v>
          </cell>
          <cell r="V476">
            <v>0</v>
          </cell>
          <cell r="W476">
            <v>0</v>
          </cell>
          <cell r="X476">
            <v>0</v>
          </cell>
          <cell r="Y476">
            <v>0</v>
          </cell>
          <cell r="Z476">
            <v>0</v>
          </cell>
          <cell r="AA476">
            <v>0</v>
          </cell>
          <cell r="AB476">
            <v>0</v>
          </cell>
        </row>
        <row r="477">
          <cell r="B477" t="str">
            <v>32.21</v>
          </cell>
          <cell r="C477" t="str">
            <v>Supply of all socket tees, DI</v>
          </cell>
          <cell r="D477">
            <v>0</v>
          </cell>
          <cell r="E477">
            <v>0</v>
          </cell>
          <cell r="F477">
            <v>0</v>
          </cell>
          <cell r="G477">
            <v>0</v>
          </cell>
          <cell r="H477">
            <v>0</v>
          </cell>
          <cell r="I477">
            <v>0</v>
          </cell>
          <cell r="J477">
            <v>0</v>
          </cell>
          <cell r="K477">
            <v>0</v>
          </cell>
          <cell r="L477">
            <v>0</v>
          </cell>
          <cell r="M477">
            <v>0</v>
          </cell>
          <cell r="N477">
            <v>0</v>
          </cell>
          <cell r="O477">
            <v>0</v>
          </cell>
          <cell r="P477">
            <v>0</v>
          </cell>
          <cell r="Q477">
            <v>0</v>
          </cell>
          <cell r="R477">
            <v>0</v>
          </cell>
          <cell r="S477">
            <v>0</v>
          </cell>
          <cell r="T477">
            <v>0</v>
          </cell>
          <cell r="U477">
            <v>0</v>
          </cell>
          <cell r="V477">
            <v>0</v>
          </cell>
          <cell r="W477">
            <v>0</v>
          </cell>
          <cell r="X477">
            <v>0</v>
          </cell>
          <cell r="Y477">
            <v>0</v>
          </cell>
          <cell r="Z477">
            <v>0</v>
          </cell>
          <cell r="AA477">
            <v>0</v>
          </cell>
          <cell r="AB477">
            <v>0</v>
          </cell>
        </row>
        <row r="478">
          <cell r="B478">
            <v>0</v>
          </cell>
          <cell r="C478" t="str">
            <v>The works shall be as described under item 32.15, but for all socket tees of ductile iron according to EN 545. The unit rate shall include all material, labour, equipment, tools and other incidental costs required to complete the works. Payment shall be made per piece.</v>
          </cell>
          <cell r="D478">
            <v>0</v>
          </cell>
          <cell r="E478">
            <v>0</v>
          </cell>
          <cell r="F478">
            <v>0</v>
          </cell>
          <cell r="G478">
            <v>0</v>
          </cell>
          <cell r="H478">
            <v>0</v>
          </cell>
          <cell r="I478">
            <v>0</v>
          </cell>
          <cell r="J478">
            <v>0</v>
          </cell>
          <cell r="K478">
            <v>0</v>
          </cell>
          <cell r="L478">
            <v>0</v>
          </cell>
          <cell r="M478">
            <v>0</v>
          </cell>
          <cell r="N478">
            <v>0</v>
          </cell>
          <cell r="O478">
            <v>0</v>
          </cell>
          <cell r="P478">
            <v>0</v>
          </cell>
          <cell r="Q478">
            <v>0</v>
          </cell>
          <cell r="R478">
            <v>0</v>
          </cell>
          <cell r="S478">
            <v>0</v>
          </cell>
          <cell r="T478">
            <v>0</v>
          </cell>
          <cell r="U478">
            <v>0</v>
          </cell>
          <cell r="V478">
            <v>0</v>
          </cell>
          <cell r="W478">
            <v>0</v>
          </cell>
          <cell r="X478">
            <v>0</v>
          </cell>
          <cell r="Y478">
            <v>0</v>
          </cell>
          <cell r="Z478">
            <v>0</v>
          </cell>
          <cell r="AA478">
            <v>0</v>
          </cell>
          <cell r="AB478">
            <v>0</v>
          </cell>
        </row>
        <row r="479">
          <cell r="B479" t="str">
            <v>32.21.39</v>
          </cell>
          <cell r="C479" t="str">
            <v>Supply of all socket tee, DI, DN 600/500</v>
          </cell>
          <cell r="D479" t="str">
            <v>pce.</v>
          </cell>
          <cell r="E479">
            <v>3360</v>
          </cell>
          <cell r="F479">
            <v>0</v>
          </cell>
          <cell r="G479">
            <v>0</v>
          </cell>
          <cell r="H479">
            <v>0</v>
          </cell>
          <cell r="I479">
            <v>0</v>
          </cell>
          <cell r="J479">
            <v>0</v>
          </cell>
          <cell r="K479">
            <v>0</v>
          </cell>
          <cell r="L479">
            <v>0</v>
          </cell>
          <cell r="M479">
            <v>0</v>
          </cell>
          <cell r="N479">
            <v>0</v>
          </cell>
          <cell r="O479">
            <v>0</v>
          </cell>
          <cell r="P479">
            <v>0</v>
          </cell>
          <cell r="Q479">
            <v>0</v>
          </cell>
          <cell r="R479">
            <v>0</v>
          </cell>
          <cell r="S479">
            <v>0</v>
          </cell>
          <cell r="T479">
            <v>0</v>
          </cell>
          <cell r="U479">
            <v>0</v>
          </cell>
          <cell r="V479">
            <v>0</v>
          </cell>
          <cell r="W479">
            <v>0</v>
          </cell>
          <cell r="X479">
            <v>0</v>
          </cell>
          <cell r="Y479">
            <v>0</v>
          </cell>
          <cell r="Z479">
            <v>0</v>
          </cell>
          <cell r="AA479">
            <v>0</v>
          </cell>
          <cell r="AB479">
            <v>0</v>
          </cell>
        </row>
        <row r="480">
          <cell r="B480" t="str">
            <v>32.23</v>
          </cell>
          <cell r="C480" t="str">
            <v>Supply of double socket tapers, DI</v>
          </cell>
          <cell r="D480">
            <v>0</v>
          </cell>
          <cell r="E480">
            <v>0</v>
          </cell>
          <cell r="F480">
            <v>0</v>
          </cell>
          <cell r="G480">
            <v>0</v>
          </cell>
          <cell r="H480">
            <v>0</v>
          </cell>
          <cell r="I480">
            <v>0</v>
          </cell>
          <cell r="J480">
            <v>0</v>
          </cell>
          <cell r="K480">
            <v>0</v>
          </cell>
          <cell r="L480">
            <v>0</v>
          </cell>
          <cell r="M480">
            <v>0</v>
          </cell>
          <cell r="N480">
            <v>0</v>
          </cell>
          <cell r="O480">
            <v>0</v>
          </cell>
          <cell r="P480">
            <v>0</v>
          </cell>
          <cell r="Q480">
            <v>0</v>
          </cell>
          <cell r="R480">
            <v>0</v>
          </cell>
          <cell r="S480">
            <v>0</v>
          </cell>
          <cell r="T480">
            <v>0</v>
          </cell>
          <cell r="U480">
            <v>0</v>
          </cell>
          <cell r="V480">
            <v>0</v>
          </cell>
          <cell r="W480">
            <v>0</v>
          </cell>
          <cell r="X480">
            <v>0</v>
          </cell>
          <cell r="Y480">
            <v>0</v>
          </cell>
          <cell r="Z480">
            <v>0</v>
          </cell>
          <cell r="AA480">
            <v>0</v>
          </cell>
          <cell r="AB480">
            <v>0</v>
          </cell>
        </row>
        <row r="481">
          <cell r="B481">
            <v>0</v>
          </cell>
          <cell r="C481" t="str">
            <v>The works shall be as described under item 32.15, but for double socket tapers of ductile iron according to EN 545. The unit rate shall include all material, labour, equipment, tools and other incidental costs required to complete the works. Payment shall be made per piece.</v>
          </cell>
          <cell r="D481">
            <v>0</v>
          </cell>
          <cell r="E481">
            <v>0</v>
          </cell>
          <cell r="F481">
            <v>0</v>
          </cell>
          <cell r="G481">
            <v>0</v>
          </cell>
          <cell r="H481">
            <v>0</v>
          </cell>
          <cell r="I481">
            <v>0</v>
          </cell>
          <cell r="J481">
            <v>0</v>
          </cell>
          <cell r="K481">
            <v>0</v>
          </cell>
          <cell r="L481">
            <v>0</v>
          </cell>
          <cell r="M481">
            <v>0</v>
          </cell>
          <cell r="N481">
            <v>0</v>
          </cell>
          <cell r="O481">
            <v>0</v>
          </cell>
          <cell r="P481">
            <v>0</v>
          </cell>
          <cell r="Q481">
            <v>0</v>
          </cell>
          <cell r="R481">
            <v>0</v>
          </cell>
          <cell r="S481">
            <v>0</v>
          </cell>
          <cell r="T481">
            <v>0</v>
          </cell>
          <cell r="U481">
            <v>0</v>
          </cell>
          <cell r="V481">
            <v>0</v>
          </cell>
          <cell r="W481">
            <v>0</v>
          </cell>
          <cell r="X481">
            <v>0</v>
          </cell>
          <cell r="Y481">
            <v>0</v>
          </cell>
          <cell r="Z481">
            <v>0</v>
          </cell>
          <cell r="AA481">
            <v>0</v>
          </cell>
          <cell r="AB481">
            <v>0</v>
          </cell>
        </row>
        <row r="482">
          <cell r="B482" t="str">
            <v>32.23.17</v>
          </cell>
          <cell r="C482" t="str">
            <v>Supply of double socket taper, DI, DN 300/250</v>
          </cell>
          <cell r="D482" t="str">
            <v>pce.</v>
          </cell>
          <cell r="E482">
            <v>351</v>
          </cell>
          <cell r="F482">
            <v>0</v>
          </cell>
          <cell r="G482">
            <v>0</v>
          </cell>
          <cell r="H482">
            <v>0</v>
          </cell>
          <cell r="I482">
            <v>0</v>
          </cell>
          <cell r="J482">
            <v>0</v>
          </cell>
          <cell r="K482">
            <v>0</v>
          </cell>
          <cell r="L482">
            <v>0</v>
          </cell>
          <cell r="M482">
            <v>0</v>
          </cell>
          <cell r="N482">
            <v>0</v>
          </cell>
          <cell r="O482">
            <v>0</v>
          </cell>
          <cell r="P482">
            <v>0</v>
          </cell>
          <cell r="Q482">
            <v>0</v>
          </cell>
          <cell r="R482">
            <v>0</v>
          </cell>
          <cell r="S482">
            <v>0</v>
          </cell>
          <cell r="T482">
            <v>0</v>
          </cell>
          <cell r="U482">
            <v>0</v>
          </cell>
          <cell r="V482">
            <v>0</v>
          </cell>
          <cell r="W482">
            <v>0</v>
          </cell>
          <cell r="X482">
            <v>0</v>
          </cell>
          <cell r="Y482">
            <v>0</v>
          </cell>
          <cell r="Z482">
            <v>0</v>
          </cell>
          <cell r="AA482">
            <v>0</v>
          </cell>
          <cell r="AB482">
            <v>0</v>
          </cell>
        </row>
        <row r="483">
          <cell r="B483" t="str">
            <v>32.23.19</v>
          </cell>
          <cell r="C483" t="str">
            <v>Supply of double socket taper, DI, DN 350/250</v>
          </cell>
          <cell r="D483" t="str">
            <v>pce.</v>
          </cell>
          <cell r="E483">
            <v>848</v>
          </cell>
          <cell r="F483">
            <v>0</v>
          </cell>
          <cell r="G483">
            <v>0</v>
          </cell>
          <cell r="H483">
            <v>0</v>
          </cell>
          <cell r="I483">
            <v>0</v>
          </cell>
          <cell r="J483">
            <v>0</v>
          </cell>
          <cell r="K483">
            <v>0</v>
          </cell>
          <cell r="L483">
            <v>0</v>
          </cell>
          <cell r="M483">
            <v>0</v>
          </cell>
          <cell r="N483">
            <v>0</v>
          </cell>
          <cell r="O483">
            <v>0</v>
          </cell>
          <cell r="P483">
            <v>0</v>
          </cell>
          <cell r="Q483">
            <v>0</v>
          </cell>
          <cell r="R483">
            <v>0</v>
          </cell>
          <cell r="S483">
            <v>0</v>
          </cell>
          <cell r="T483">
            <v>0</v>
          </cell>
          <cell r="U483">
            <v>0</v>
          </cell>
          <cell r="V483">
            <v>0</v>
          </cell>
          <cell r="W483">
            <v>0</v>
          </cell>
          <cell r="X483">
            <v>0</v>
          </cell>
          <cell r="Y483">
            <v>0</v>
          </cell>
          <cell r="Z483">
            <v>0</v>
          </cell>
          <cell r="AA483">
            <v>0</v>
          </cell>
          <cell r="AB483">
            <v>0</v>
          </cell>
        </row>
        <row r="484">
          <cell r="B484" t="str">
            <v>32.23.20</v>
          </cell>
          <cell r="C484" t="str">
            <v>Supply of double socket taper, DI, DN 350/300</v>
          </cell>
          <cell r="D484" t="str">
            <v>pce.</v>
          </cell>
          <cell r="E484">
            <v>898</v>
          </cell>
          <cell r="F484">
            <v>0</v>
          </cell>
          <cell r="G484">
            <v>0</v>
          </cell>
          <cell r="H484">
            <v>0</v>
          </cell>
          <cell r="I484">
            <v>0</v>
          </cell>
          <cell r="J484">
            <v>0</v>
          </cell>
          <cell r="K484">
            <v>0</v>
          </cell>
          <cell r="L484">
            <v>0</v>
          </cell>
          <cell r="M484">
            <v>0</v>
          </cell>
          <cell r="N484">
            <v>0</v>
          </cell>
          <cell r="O484">
            <v>0</v>
          </cell>
          <cell r="P484">
            <v>0</v>
          </cell>
          <cell r="Q484">
            <v>0</v>
          </cell>
          <cell r="R484">
            <v>0</v>
          </cell>
          <cell r="S484">
            <v>0</v>
          </cell>
          <cell r="T484">
            <v>0</v>
          </cell>
          <cell r="U484">
            <v>0</v>
          </cell>
          <cell r="V484">
            <v>0</v>
          </cell>
          <cell r="W484">
            <v>0</v>
          </cell>
          <cell r="X484">
            <v>0</v>
          </cell>
          <cell r="Y484">
            <v>0</v>
          </cell>
          <cell r="Z484">
            <v>0</v>
          </cell>
          <cell r="AA484">
            <v>0</v>
          </cell>
          <cell r="AB484">
            <v>0</v>
          </cell>
        </row>
        <row r="485">
          <cell r="B485" t="str">
            <v>32.23.23</v>
          </cell>
          <cell r="C485" t="str">
            <v>Supply of double socket taper, DI, DN 400/300</v>
          </cell>
          <cell r="D485" t="str">
            <v>pce.</v>
          </cell>
          <cell r="E485">
            <v>684</v>
          </cell>
          <cell r="F485">
            <v>0</v>
          </cell>
          <cell r="G485">
            <v>0</v>
          </cell>
          <cell r="H485">
            <v>0</v>
          </cell>
          <cell r="I485">
            <v>0</v>
          </cell>
          <cell r="J485">
            <v>0</v>
          </cell>
          <cell r="K485">
            <v>0</v>
          </cell>
          <cell r="L485">
            <v>0</v>
          </cell>
          <cell r="M485">
            <v>0</v>
          </cell>
          <cell r="N485">
            <v>0</v>
          </cell>
          <cell r="O485">
            <v>0</v>
          </cell>
          <cell r="P485">
            <v>0</v>
          </cell>
          <cell r="Q485">
            <v>0</v>
          </cell>
          <cell r="R485">
            <v>0</v>
          </cell>
          <cell r="S485">
            <v>0</v>
          </cell>
          <cell r="T485">
            <v>0</v>
          </cell>
          <cell r="U485">
            <v>0</v>
          </cell>
          <cell r="V485">
            <v>0</v>
          </cell>
          <cell r="W485">
            <v>0</v>
          </cell>
          <cell r="X485">
            <v>0</v>
          </cell>
          <cell r="Y485">
            <v>0</v>
          </cell>
          <cell r="Z485">
            <v>0</v>
          </cell>
          <cell r="AA485">
            <v>0</v>
          </cell>
          <cell r="AB485">
            <v>0</v>
          </cell>
        </row>
        <row r="486">
          <cell r="B486" t="str">
            <v>32.23.27</v>
          </cell>
          <cell r="C486" t="str">
            <v>Supply of double socket taper, DI, DN 500/400</v>
          </cell>
          <cell r="D486" t="str">
            <v>pce.</v>
          </cell>
          <cell r="E486">
            <v>1617</v>
          </cell>
          <cell r="F486">
            <v>0</v>
          </cell>
          <cell r="G486">
            <v>0</v>
          </cell>
          <cell r="H486">
            <v>0</v>
          </cell>
          <cell r="I486">
            <v>0</v>
          </cell>
          <cell r="J486">
            <v>0</v>
          </cell>
          <cell r="K486">
            <v>0</v>
          </cell>
          <cell r="L486">
            <v>0</v>
          </cell>
          <cell r="M486">
            <v>0</v>
          </cell>
          <cell r="N486">
            <v>0</v>
          </cell>
          <cell r="O486">
            <v>0</v>
          </cell>
          <cell r="P486">
            <v>0</v>
          </cell>
          <cell r="Q486">
            <v>0</v>
          </cell>
          <cell r="R486">
            <v>0</v>
          </cell>
          <cell r="S486">
            <v>0</v>
          </cell>
          <cell r="T486">
            <v>0</v>
          </cell>
          <cell r="U486">
            <v>0</v>
          </cell>
          <cell r="V486">
            <v>0</v>
          </cell>
          <cell r="W486">
            <v>0</v>
          </cell>
          <cell r="X486">
            <v>0</v>
          </cell>
          <cell r="Y486">
            <v>0</v>
          </cell>
          <cell r="Z486">
            <v>0</v>
          </cell>
          <cell r="AA486">
            <v>0</v>
          </cell>
          <cell r="AB486">
            <v>0</v>
          </cell>
        </row>
        <row r="487">
          <cell r="B487" t="str">
            <v>32.24</v>
          </cell>
          <cell r="C487" t="str">
            <v>Supply of flap valves with socket, DI</v>
          </cell>
          <cell r="D487">
            <v>0</v>
          </cell>
          <cell r="E487">
            <v>0</v>
          </cell>
          <cell r="F487">
            <v>0</v>
          </cell>
          <cell r="G487">
            <v>0</v>
          </cell>
          <cell r="H487">
            <v>0</v>
          </cell>
          <cell r="I487">
            <v>0</v>
          </cell>
          <cell r="J487">
            <v>0</v>
          </cell>
          <cell r="K487">
            <v>0</v>
          </cell>
          <cell r="L487">
            <v>0</v>
          </cell>
          <cell r="M487">
            <v>0</v>
          </cell>
          <cell r="N487">
            <v>0</v>
          </cell>
          <cell r="O487">
            <v>0</v>
          </cell>
          <cell r="P487">
            <v>0</v>
          </cell>
          <cell r="Q487">
            <v>0</v>
          </cell>
          <cell r="R487">
            <v>0</v>
          </cell>
          <cell r="S487">
            <v>0</v>
          </cell>
          <cell r="T487">
            <v>0</v>
          </cell>
          <cell r="U487">
            <v>0</v>
          </cell>
          <cell r="V487">
            <v>0</v>
          </cell>
          <cell r="W487">
            <v>0</v>
          </cell>
          <cell r="X487">
            <v>0</v>
          </cell>
          <cell r="Y487">
            <v>0</v>
          </cell>
          <cell r="Z487">
            <v>0</v>
          </cell>
          <cell r="AA487">
            <v>0</v>
          </cell>
          <cell r="AB487">
            <v>0</v>
          </cell>
        </row>
        <row r="488">
          <cell r="B488">
            <v>0</v>
          </cell>
          <cell r="C488" t="str">
            <v>The works shall be as described under item 32.15, but for flap valves with socket of ductile iron according to EN 545. The unit rate shall include all material, labour, equipment, tools and other incidental costs required to complete the works. Payment shall be made per piece.</v>
          </cell>
          <cell r="D488">
            <v>0</v>
          </cell>
          <cell r="E488">
            <v>0</v>
          </cell>
          <cell r="F488">
            <v>0</v>
          </cell>
          <cell r="G488">
            <v>0</v>
          </cell>
          <cell r="H488">
            <v>0</v>
          </cell>
          <cell r="I488">
            <v>0</v>
          </cell>
          <cell r="J488">
            <v>0</v>
          </cell>
          <cell r="K488">
            <v>0</v>
          </cell>
          <cell r="L488">
            <v>0</v>
          </cell>
          <cell r="M488">
            <v>0</v>
          </cell>
          <cell r="N488">
            <v>0</v>
          </cell>
          <cell r="O488">
            <v>0</v>
          </cell>
          <cell r="P488">
            <v>0</v>
          </cell>
          <cell r="Q488">
            <v>0</v>
          </cell>
          <cell r="R488">
            <v>0</v>
          </cell>
          <cell r="S488">
            <v>0</v>
          </cell>
          <cell r="T488">
            <v>0</v>
          </cell>
          <cell r="U488">
            <v>0</v>
          </cell>
          <cell r="V488">
            <v>0</v>
          </cell>
          <cell r="W488">
            <v>0</v>
          </cell>
          <cell r="X488">
            <v>0</v>
          </cell>
          <cell r="Y488">
            <v>0</v>
          </cell>
          <cell r="Z488">
            <v>0</v>
          </cell>
          <cell r="AA488">
            <v>0</v>
          </cell>
          <cell r="AB488">
            <v>0</v>
          </cell>
        </row>
        <row r="489">
          <cell r="B489" t="str">
            <v>32.24.10</v>
          </cell>
          <cell r="C489" t="str">
            <v>Supply of flap valve with socket, DI, DN250</v>
          </cell>
          <cell r="D489" t="str">
            <v>pce.</v>
          </cell>
          <cell r="E489">
            <v>196</v>
          </cell>
          <cell r="F489">
            <v>0</v>
          </cell>
          <cell r="G489">
            <v>0</v>
          </cell>
          <cell r="H489">
            <v>0</v>
          </cell>
          <cell r="I489">
            <v>0</v>
          </cell>
          <cell r="J489">
            <v>0</v>
          </cell>
          <cell r="K489">
            <v>0</v>
          </cell>
          <cell r="L489">
            <v>0</v>
          </cell>
          <cell r="M489">
            <v>0</v>
          </cell>
          <cell r="N489">
            <v>0</v>
          </cell>
          <cell r="O489">
            <v>0</v>
          </cell>
          <cell r="P489">
            <v>0</v>
          </cell>
          <cell r="Q489">
            <v>0</v>
          </cell>
          <cell r="R489">
            <v>0</v>
          </cell>
          <cell r="S489">
            <v>0</v>
          </cell>
          <cell r="T489">
            <v>0</v>
          </cell>
          <cell r="U489">
            <v>0</v>
          </cell>
          <cell r="V489">
            <v>0</v>
          </cell>
          <cell r="W489">
            <v>0</v>
          </cell>
          <cell r="X489">
            <v>0</v>
          </cell>
          <cell r="Y489">
            <v>0</v>
          </cell>
          <cell r="Z489">
            <v>0</v>
          </cell>
          <cell r="AA489">
            <v>0</v>
          </cell>
          <cell r="AB489">
            <v>0</v>
          </cell>
        </row>
        <row r="490">
          <cell r="B490" t="str">
            <v>32.24.17</v>
          </cell>
          <cell r="C490" t="str">
            <v>Supply of flap valve with socket, DI, DN600</v>
          </cell>
          <cell r="D490" t="str">
            <v>pce.</v>
          </cell>
          <cell r="E490">
            <v>784</v>
          </cell>
          <cell r="F490">
            <v>0</v>
          </cell>
          <cell r="G490">
            <v>0</v>
          </cell>
          <cell r="H490">
            <v>0</v>
          </cell>
          <cell r="I490">
            <v>0</v>
          </cell>
          <cell r="J490">
            <v>0</v>
          </cell>
          <cell r="K490">
            <v>0</v>
          </cell>
          <cell r="L490">
            <v>0</v>
          </cell>
          <cell r="M490">
            <v>0</v>
          </cell>
          <cell r="N490">
            <v>0</v>
          </cell>
          <cell r="O490">
            <v>0</v>
          </cell>
          <cell r="P490">
            <v>0</v>
          </cell>
          <cell r="Q490">
            <v>0</v>
          </cell>
          <cell r="R490">
            <v>0</v>
          </cell>
          <cell r="S490">
            <v>0</v>
          </cell>
          <cell r="T490">
            <v>0</v>
          </cell>
          <cell r="U490">
            <v>0</v>
          </cell>
          <cell r="V490">
            <v>0</v>
          </cell>
          <cell r="W490">
            <v>0</v>
          </cell>
          <cell r="X490">
            <v>0</v>
          </cell>
          <cell r="Y490">
            <v>0</v>
          </cell>
          <cell r="Z490">
            <v>0</v>
          </cell>
          <cell r="AA490">
            <v>0</v>
          </cell>
          <cell r="AB490">
            <v>0</v>
          </cell>
        </row>
        <row r="491">
          <cell r="B491" t="str">
            <v>32.34</v>
          </cell>
          <cell r="C491" t="str">
            <v>Supply of flanged branch on double socket tee, DI, PN10 / PN16, DN 80-600</v>
          </cell>
          <cell r="D491">
            <v>0</v>
          </cell>
          <cell r="E491">
            <v>0</v>
          </cell>
          <cell r="F491">
            <v>0</v>
          </cell>
          <cell r="G491">
            <v>0</v>
          </cell>
          <cell r="H491">
            <v>0</v>
          </cell>
          <cell r="I491">
            <v>0</v>
          </cell>
          <cell r="J491">
            <v>0</v>
          </cell>
          <cell r="K491">
            <v>0</v>
          </cell>
          <cell r="L491">
            <v>0</v>
          </cell>
          <cell r="M491">
            <v>0</v>
          </cell>
          <cell r="N491">
            <v>0</v>
          </cell>
          <cell r="O491">
            <v>0</v>
          </cell>
          <cell r="P491">
            <v>0</v>
          </cell>
          <cell r="Q491">
            <v>0</v>
          </cell>
          <cell r="R491">
            <v>0</v>
          </cell>
          <cell r="S491">
            <v>0</v>
          </cell>
          <cell r="T491">
            <v>0</v>
          </cell>
          <cell r="U491">
            <v>0</v>
          </cell>
          <cell r="V491">
            <v>0</v>
          </cell>
          <cell r="W491">
            <v>0</v>
          </cell>
          <cell r="X491">
            <v>0</v>
          </cell>
          <cell r="Y491">
            <v>0</v>
          </cell>
          <cell r="Z491">
            <v>0</v>
          </cell>
          <cell r="AA491">
            <v>0</v>
          </cell>
          <cell r="AB491">
            <v>0</v>
          </cell>
        </row>
        <row r="492">
          <cell r="B492">
            <v>0</v>
          </cell>
          <cell r="C492" t="str">
            <v>The works shall be as described under item 32.30, but for flanged branch on double socket tee of ductile iron according to EN 545, PN10/PN16, DN 80-600. The unit rate shall include all material, labour, equipment, tools and other incidental costs required to complete the works. Payment shall be made per piece.</v>
          </cell>
          <cell r="D492">
            <v>0</v>
          </cell>
          <cell r="E492">
            <v>0</v>
          </cell>
          <cell r="F492">
            <v>0</v>
          </cell>
          <cell r="G492">
            <v>0</v>
          </cell>
          <cell r="H492">
            <v>0</v>
          </cell>
          <cell r="I492">
            <v>0</v>
          </cell>
          <cell r="J492">
            <v>0</v>
          </cell>
          <cell r="K492">
            <v>0</v>
          </cell>
          <cell r="L492">
            <v>0</v>
          </cell>
          <cell r="M492">
            <v>0</v>
          </cell>
          <cell r="N492">
            <v>0</v>
          </cell>
          <cell r="O492">
            <v>0</v>
          </cell>
          <cell r="P492">
            <v>0</v>
          </cell>
          <cell r="Q492">
            <v>0</v>
          </cell>
          <cell r="R492">
            <v>0</v>
          </cell>
          <cell r="S492">
            <v>0</v>
          </cell>
          <cell r="T492">
            <v>0</v>
          </cell>
          <cell r="U492">
            <v>0</v>
          </cell>
          <cell r="V492">
            <v>0</v>
          </cell>
          <cell r="W492">
            <v>0</v>
          </cell>
          <cell r="X492">
            <v>0</v>
          </cell>
          <cell r="Y492">
            <v>0</v>
          </cell>
          <cell r="Z492">
            <v>0</v>
          </cell>
          <cell r="AA492">
            <v>0</v>
          </cell>
          <cell r="AB492">
            <v>0</v>
          </cell>
        </row>
        <row r="493">
          <cell r="B493" t="str">
            <v>32.34.26</v>
          </cell>
          <cell r="C493" t="str">
            <v>Supply of flanged branch on double socket tee, DI, DN 300/150, PN10/PN16</v>
          </cell>
          <cell r="D493" t="str">
            <v>pce.</v>
          </cell>
          <cell r="E493">
            <v>441</v>
          </cell>
          <cell r="F493">
            <v>0</v>
          </cell>
          <cell r="G493">
            <v>0</v>
          </cell>
          <cell r="H493">
            <v>0</v>
          </cell>
          <cell r="I493">
            <v>0</v>
          </cell>
          <cell r="J493">
            <v>0</v>
          </cell>
          <cell r="K493">
            <v>0</v>
          </cell>
          <cell r="L493">
            <v>0</v>
          </cell>
          <cell r="M493">
            <v>0</v>
          </cell>
          <cell r="N493">
            <v>0</v>
          </cell>
          <cell r="O493">
            <v>0</v>
          </cell>
          <cell r="P493">
            <v>0</v>
          </cell>
          <cell r="Q493">
            <v>0</v>
          </cell>
          <cell r="R493">
            <v>0</v>
          </cell>
          <cell r="S493">
            <v>0</v>
          </cell>
          <cell r="T493">
            <v>0</v>
          </cell>
          <cell r="U493">
            <v>0</v>
          </cell>
          <cell r="V493">
            <v>0</v>
          </cell>
          <cell r="W493">
            <v>0</v>
          </cell>
          <cell r="X493">
            <v>0</v>
          </cell>
          <cell r="Y493">
            <v>0</v>
          </cell>
          <cell r="Z493">
            <v>0</v>
          </cell>
          <cell r="AA493">
            <v>0</v>
          </cell>
          <cell r="AB493">
            <v>0</v>
          </cell>
        </row>
        <row r="494">
          <cell r="B494" t="str">
            <v>32.34.36</v>
          </cell>
          <cell r="C494" t="str">
            <v>Supply of flanged branch on double socket tee, DI, DN 350/200, PN10</v>
          </cell>
          <cell r="D494" t="str">
            <v>pce.</v>
          </cell>
          <cell r="E494">
            <v>770</v>
          </cell>
          <cell r="F494">
            <v>0</v>
          </cell>
          <cell r="G494">
            <v>0</v>
          </cell>
          <cell r="H494">
            <v>0</v>
          </cell>
          <cell r="I494">
            <v>0</v>
          </cell>
          <cell r="J494">
            <v>0</v>
          </cell>
          <cell r="K494">
            <v>0</v>
          </cell>
          <cell r="L494">
            <v>0</v>
          </cell>
          <cell r="M494">
            <v>0</v>
          </cell>
          <cell r="N494">
            <v>0</v>
          </cell>
          <cell r="O494">
            <v>0</v>
          </cell>
          <cell r="P494">
            <v>0</v>
          </cell>
          <cell r="Q494">
            <v>0</v>
          </cell>
          <cell r="R494">
            <v>0</v>
          </cell>
          <cell r="S494">
            <v>0</v>
          </cell>
          <cell r="T494">
            <v>0</v>
          </cell>
          <cell r="U494">
            <v>0</v>
          </cell>
          <cell r="V494">
            <v>0</v>
          </cell>
          <cell r="W494">
            <v>0</v>
          </cell>
          <cell r="X494">
            <v>0</v>
          </cell>
          <cell r="Y494">
            <v>0</v>
          </cell>
          <cell r="Z494">
            <v>0</v>
          </cell>
          <cell r="AA494">
            <v>0</v>
          </cell>
          <cell r="AB494">
            <v>0</v>
          </cell>
        </row>
        <row r="495">
          <cell r="B495" t="str">
            <v>32.34.37</v>
          </cell>
          <cell r="C495" t="str">
            <v>Supply of flanged branch on double socket tee, DI, DN 350/250, PN10</v>
          </cell>
          <cell r="D495" t="str">
            <v>pce.</v>
          </cell>
          <cell r="E495">
            <v>1066</v>
          </cell>
          <cell r="F495">
            <v>0</v>
          </cell>
          <cell r="G495">
            <v>0</v>
          </cell>
          <cell r="H495">
            <v>0</v>
          </cell>
          <cell r="I495">
            <v>0</v>
          </cell>
          <cell r="J495">
            <v>0</v>
          </cell>
          <cell r="K495">
            <v>0</v>
          </cell>
          <cell r="L495">
            <v>0</v>
          </cell>
          <cell r="M495">
            <v>0</v>
          </cell>
          <cell r="N495">
            <v>0</v>
          </cell>
          <cell r="O495">
            <v>0</v>
          </cell>
          <cell r="P495">
            <v>0</v>
          </cell>
          <cell r="Q495">
            <v>0</v>
          </cell>
          <cell r="R495">
            <v>0</v>
          </cell>
          <cell r="S495">
            <v>0</v>
          </cell>
          <cell r="T495">
            <v>0</v>
          </cell>
          <cell r="U495">
            <v>0</v>
          </cell>
          <cell r="V495">
            <v>0</v>
          </cell>
          <cell r="W495">
            <v>0</v>
          </cell>
          <cell r="X495">
            <v>0</v>
          </cell>
          <cell r="Y495">
            <v>0</v>
          </cell>
          <cell r="Z495">
            <v>0</v>
          </cell>
          <cell r="AA495">
            <v>0</v>
          </cell>
          <cell r="AB495">
            <v>0</v>
          </cell>
        </row>
        <row r="496">
          <cell r="B496" t="str">
            <v>32.34.45</v>
          </cell>
          <cell r="C496" t="str">
            <v>Supply of flanged branch on double socket tee, DI, DN 400/200, PN10</v>
          </cell>
          <cell r="D496" t="str">
            <v>pce.</v>
          </cell>
          <cell r="E496">
            <v>1071</v>
          </cell>
          <cell r="F496">
            <v>0</v>
          </cell>
          <cell r="G496">
            <v>0</v>
          </cell>
          <cell r="H496">
            <v>0</v>
          </cell>
          <cell r="I496">
            <v>0</v>
          </cell>
          <cell r="J496">
            <v>0</v>
          </cell>
          <cell r="K496">
            <v>0</v>
          </cell>
          <cell r="L496">
            <v>0</v>
          </cell>
          <cell r="M496">
            <v>0</v>
          </cell>
          <cell r="N496">
            <v>0</v>
          </cell>
          <cell r="O496">
            <v>0</v>
          </cell>
          <cell r="P496">
            <v>0</v>
          </cell>
          <cell r="Q496">
            <v>0</v>
          </cell>
          <cell r="R496">
            <v>0</v>
          </cell>
          <cell r="S496">
            <v>0</v>
          </cell>
          <cell r="T496">
            <v>0</v>
          </cell>
          <cell r="U496">
            <v>0</v>
          </cell>
          <cell r="V496">
            <v>0</v>
          </cell>
          <cell r="W496">
            <v>0</v>
          </cell>
          <cell r="X496">
            <v>0</v>
          </cell>
          <cell r="Y496">
            <v>0</v>
          </cell>
          <cell r="Z496">
            <v>0</v>
          </cell>
          <cell r="AA496">
            <v>0</v>
          </cell>
          <cell r="AB496">
            <v>0</v>
          </cell>
        </row>
        <row r="497">
          <cell r="B497" t="str">
            <v>32.34.58</v>
          </cell>
          <cell r="C497" t="str">
            <v>Supply of flanged branch on double socket tee, DI, DN 500/200, PN10</v>
          </cell>
          <cell r="D497" t="str">
            <v>pce.</v>
          </cell>
          <cell r="E497">
            <v>1290</v>
          </cell>
          <cell r="F497">
            <v>0</v>
          </cell>
          <cell r="G497">
            <v>0</v>
          </cell>
          <cell r="H497">
            <v>0</v>
          </cell>
          <cell r="I497">
            <v>0</v>
          </cell>
          <cell r="J497">
            <v>0</v>
          </cell>
          <cell r="K497">
            <v>0</v>
          </cell>
          <cell r="L497">
            <v>0</v>
          </cell>
          <cell r="M497">
            <v>0</v>
          </cell>
          <cell r="N497">
            <v>0</v>
          </cell>
          <cell r="O497">
            <v>0</v>
          </cell>
          <cell r="P497">
            <v>0</v>
          </cell>
          <cell r="Q497">
            <v>0</v>
          </cell>
          <cell r="R497">
            <v>0</v>
          </cell>
          <cell r="S497">
            <v>0</v>
          </cell>
          <cell r="T497">
            <v>0</v>
          </cell>
          <cell r="U497">
            <v>0</v>
          </cell>
          <cell r="V497">
            <v>0</v>
          </cell>
          <cell r="W497">
            <v>0</v>
          </cell>
          <cell r="X497">
            <v>0</v>
          </cell>
          <cell r="Y497">
            <v>0</v>
          </cell>
          <cell r="Z497">
            <v>0</v>
          </cell>
          <cell r="AA497">
            <v>0</v>
          </cell>
          <cell r="AB497">
            <v>0</v>
          </cell>
        </row>
        <row r="498">
          <cell r="B498" t="str">
            <v>32.36</v>
          </cell>
          <cell r="C498" t="str">
            <v>Supply of flanged branch on double socket level invert tee, DI, PN10 / PN16</v>
          </cell>
          <cell r="D498">
            <v>0</v>
          </cell>
          <cell r="E498">
            <v>0</v>
          </cell>
          <cell r="F498">
            <v>0</v>
          </cell>
          <cell r="G498">
            <v>0</v>
          </cell>
          <cell r="H498">
            <v>0</v>
          </cell>
          <cell r="I498">
            <v>0</v>
          </cell>
          <cell r="J498">
            <v>0</v>
          </cell>
          <cell r="K498">
            <v>0</v>
          </cell>
          <cell r="L498">
            <v>0</v>
          </cell>
          <cell r="M498">
            <v>0</v>
          </cell>
          <cell r="N498">
            <v>0</v>
          </cell>
          <cell r="O498">
            <v>0</v>
          </cell>
          <cell r="P498">
            <v>0</v>
          </cell>
          <cell r="Q498">
            <v>0</v>
          </cell>
          <cell r="R498">
            <v>0</v>
          </cell>
          <cell r="S498">
            <v>0</v>
          </cell>
          <cell r="T498">
            <v>0</v>
          </cell>
          <cell r="U498">
            <v>0</v>
          </cell>
          <cell r="V498">
            <v>0</v>
          </cell>
          <cell r="W498">
            <v>0</v>
          </cell>
          <cell r="X498">
            <v>0</v>
          </cell>
          <cell r="Y498">
            <v>0</v>
          </cell>
          <cell r="Z498">
            <v>0</v>
          </cell>
          <cell r="AA498">
            <v>0</v>
          </cell>
          <cell r="AB498">
            <v>0</v>
          </cell>
        </row>
        <row r="499">
          <cell r="B499">
            <v>0</v>
          </cell>
          <cell r="C499" t="str">
            <v>The works shall be as described under item 32.30, but for flanged branch on double socket level invert tee of ductile iron according to EN 545, PN10/PN16. The unit rate shall include all material, labour, equipment, tools and other incidental costs required to complete the works. Payment shall be made per piece.</v>
          </cell>
          <cell r="D499">
            <v>0</v>
          </cell>
          <cell r="E499">
            <v>0</v>
          </cell>
          <cell r="F499">
            <v>0</v>
          </cell>
          <cell r="G499">
            <v>0</v>
          </cell>
          <cell r="H499">
            <v>0</v>
          </cell>
          <cell r="I499">
            <v>0</v>
          </cell>
          <cell r="J499">
            <v>0</v>
          </cell>
          <cell r="K499">
            <v>0</v>
          </cell>
          <cell r="L499">
            <v>0</v>
          </cell>
          <cell r="M499">
            <v>0</v>
          </cell>
          <cell r="N499">
            <v>0</v>
          </cell>
          <cell r="O499">
            <v>0</v>
          </cell>
          <cell r="P499">
            <v>0</v>
          </cell>
          <cell r="Q499">
            <v>0</v>
          </cell>
          <cell r="R499">
            <v>0</v>
          </cell>
          <cell r="S499">
            <v>0</v>
          </cell>
          <cell r="T499">
            <v>0</v>
          </cell>
          <cell r="U499">
            <v>0</v>
          </cell>
          <cell r="V499">
            <v>0</v>
          </cell>
          <cell r="W499">
            <v>0</v>
          </cell>
          <cell r="X499">
            <v>0</v>
          </cell>
          <cell r="Y499">
            <v>0</v>
          </cell>
          <cell r="Z499">
            <v>0</v>
          </cell>
          <cell r="AA499">
            <v>0</v>
          </cell>
          <cell r="AB499">
            <v>0</v>
          </cell>
        </row>
        <row r="500">
          <cell r="B500" t="str">
            <v>32.36.01</v>
          </cell>
          <cell r="C500" t="str">
            <v>Supply of flanged branch on double socket level invert tee, DI, DN 300/100, PN10/PN16</v>
          </cell>
          <cell r="D500" t="str">
            <v>pce.</v>
          </cell>
          <cell r="E500">
            <v>497</v>
          </cell>
          <cell r="F500">
            <v>0</v>
          </cell>
          <cell r="G500">
            <v>0</v>
          </cell>
          <cell r="H500">
            <v>0</v>
          </cell>
          <cell r="I500">
            <v>0</v>
          </cell>
          <cell r="J500">
            <v>0</v>
          </cell>
          <cell r="K500">
            <v>0</v>
          </cell>
          <cell r="L500">
            <v>0</v>
          </cell>
          <cell r="M500">
            <v>0</v>
          </cell>
          <cell r="N500">
            <v>0</v>
          </cell>
          <cell r="O500">
            <v>0</v>
          </cell>
          <cell r="P500">
            <v>0</v>
          </cell>
          <cell r="Q500">
            <v>0</v>
          </cell>
          <cell r="R500">
            <v>0</v>
          </cell>
          <cell r="S500">
            <v>0</v>
          </cell>
          <cell r="T500">
            <v>0</v>
          </cell>
          <cell r="U500">
            <v>0</v>
          </cell>
          <cell r="V500">
            <v>0</v>
          </cell>
          <cell r="W500">
            <v>0</v>
          </cell>
          <cell r="X500">
            <v>0</v>
          </cell>
          <cell r="Y500">
            <v>0</v>
          </cell>
          <cell r="Z500">
            <v>0</v>
          </cell>
          <cell r="AA500">
            <v>0</v>
          </cell>
          <cell r="AB500">
            <v>0</v>
          </cell>
        </row>
        <row r="501">
          <cell r="B501" t="str">
            <v>32.36.02</v>
          </cell>
          <cell r="C501" t="str">
            <v>Supply of flanged branch on double socket level invert tee, DI, DN 350/100, PN10/PN16</v>
          </cell>
          <cell r="D501" t="str">
            <v>pce.</v>
          </cell>
          <cell r="E501">
            <v>805</v>
          </cell>
          <cell r="F501">
            <v>0</v>
          </cell>
          <cell r="G501">
            <v>0</v>
          </cell>
          <cell r="H501">
            <v>0</v>
          </cell>
          <cell r="I501">
            <v>0</v>
          </cell>
          <cell r="J501">
            <v>0</v>
          </cell>
          <cell r="K501">
            <v>0</v>
          </cell>
          <cell r="L501">
            <v>0</v>
          </cell>
          <cell r="M501">
            <v>0</v>
          </cell>
          <cell r="N501">
            <v>0</v>
          </cell>
          <cell r="O501">
            <v>0</v>
          </cell>
          <cell r="P501">
            <v>0</v>
          </cell>
          <cell r="Q501">
            <v>0</v>
          </cell>
          <cell r="R501">
            <v>0</v>
          </cell>
          <cell r="S501">
            <v>0</v>
          </cell>
          <cell r="T501">
            <v>0</v>
          </cell>
          <cell r="U501">
            <v>0</v>
          </cell>
          <cell r="V501">
            <v>0</v>
          </cell>
          <cell r="W501">
            <v>0</v>
          </cell>
          <cell r="X501">
            <v>0</v>
          </cell>
          <cell r="Y501">
            <v>0</v>
          </cell>
          <cell r="Z501">
            <v>0</v>
          </cell>
          <cell r="AA501">
            <v>0</v>
          </cell>
          <cell r="AB501">
            <v>0</v>
          </cell>
        </row>
        <row r="502">
          <cell r="B502" t="str">
            <v>32.44</v>
          </cell>
          <cell r="C502" t="str">
            <v>Supply of double flanged 45° bends, DI, PN10 / PN16</v>
          </cell>
          <cell r="D502">
            <v>0</v>
          </cell>
          <cell r="E502">
            <v>0</v>
          </cell>
          <cell r="F502">
            <v>0</v>
          </cell>
          <cell r="G502">
            <v>0</v>
          </cell>
          <cell r="H502">
            <v>0</v>
          </cell>
          <cell r="I502">
            <v>0</v>
          </cell>
          <cell r="J502">
            <v>0</v>
          </cell>
          <cell r="K502">
            <v>0</v>
          </cell>
          <cell r="L502">
            <v>0</v>
          </cell>
          <cell r="M502">
            <v>0</v>
          </cell>
          <cell r="N502">
            <v>0</v>
          </cell>
          <cell r="O502">
            <v>0</v>
          </cell>
          <cell r="P502">
            <v>0</v>
          </cell>
          <cell r="Q502">
            <v>0</v>
          </cell>
          <cell r="R502">
            <v>0</v>
          </cell>
          <cell r="S502">
            <v>0</v>
          </cell>
          <cell r="T502">
            <v>0</v>
          </cell>
          <cell r="U502">
            <v>0</v>
          </cell>
          <cell r="V502">
            <v>0</v>
          </cell>
          <cell r="W502">
            <v>0</v>
          </cell>
          <cell r="X502">
            <v>0</v>
          </cell>
          <cell r="Y502">
            <v>0</v>
          </cell>
          <cell r="Z502">
            <v>0</v>
          </cell>
          <cell r="AA502">
            <v>0</v>
          </cell>
          <cell r="AB502">
            <v>0</v>
          </cell>
        </row>
        <row r="503">
          <cell r="B503">
            <v>0</v>
          </cell>
          <cell r="C503" t="str">
            <v>The works shall be as described under item 32.40, but for double flanged 45° bends of ductile iron according to EN 545, PN10/PN16. The unit rate shall include all material, labour, equipment, tools and other incidental costs required to complete the works. Payment shall be made per piece.</v>
          </cell>
          <cell r="D503">
            <v>0</v>
          </cell>
          <cell r="E503">
            <v>0</v>
          </cell>
          <cell r="F503">
            <v>0</v>
          </cell>
          <cell r="G503">
            <v>0</v>
          </cell>
          <cell r="H503">
            <v>0</v>
          </cell>
          <cell r="I503">
            <v>0</v>
          </cell>
          <cell r="J503">
            <v>0</v>
          </cell>
          <cell r="K503">
            <v>0</v>
          </cell>
          <cell r="L503">
            <v>0</v>
          </cell>
          <cell r="M503">
            <v>0</v>
          </cell>
          <cell r="N503">
            <v>0</v>
          </cell>
          <cell r="O503">
            <v>0</v>
          </cell>
          <cell r="P503">
            <v>0</v>
          </cell>
          <cell r="Q503">
            <v>0</v>
          </cell>
          <cell r="R503">
            <v>0</v>
          </cell>
          <cell r="S503">
            <v>0</v>
          </cell>
          <cell r="T503">
            <v>0</v>
          </cell>
          <cell r="U503">
            <v>0</v>
          </cell>
          <cell r="V503">
            <v>0</v>
          </cell>
          <cell r="W503">
            <v>0</v>
          </cell>
          <cell r="X503">
            <v>0</v>
          </cell>
          <cell r="Y503">
            <v>0</v>
          </cell>
          <cell r="Z503">
            <v>0</v>
          </cell>
          <cell r="AA503">
            <v>0</v>
          </cell>
          <cell r="AB503">
            <v>0</v>
          </cell>
        </row>
        <row r="504">
          <cell r="B504" t="str">
            <v>32.44.20</v>
          </cell>
          <cell r="C504" t="str">
            <v xml:space="preserve">Supply of double flanged 45° bend, DI, DN 600, PN10 </v>
          </cell>
          <cell r="D504" t="str">
            <v>pce.</v>
          </cell>
          <cell r="E504">
            <v>2928</v>
          </cell>
          <cell r="F504">
            <v>0</v>
          </cell>
          <cell r="G504">
            <v>0</v>
          </cell>
          <cell r="H504">
            <v>0</v>
          </cell>
          <cell r="I504">
            <v>0</v>
          </cell>
          <cell r="J504">
            <v>0</v>
          </cell>
          <cell r="K504">
            <v>0</v>
          </cell>
          <cell r="L504">
            <v>0</v>
          </cell>
          <cell r="M504">
            <v>0</v>
          </cell>
          <cell r="N504">
            <v>0</v>
          </cell>
          <cell r="O504">
            <v>0</v>
          </cell>
          <cell r="P504">
            <v>0</v>
          </cell>
          <cell r="Q504">
            <v>0</v>
          </cell>
          <cell r="R504">
            <v>0</v>
          </cell>
          <cell r="S504">
            <v>0</v>
          </cell>
          <cell r="T504">
            <v>0</v>
          </cell>
          <cell r="U504">
            <v>0</v>
          </cell>
          <cell r="V504">
            <v>0</v>
          </cell>
          <cell r="W504">
            <v>0</v>
          </cell>
          <cell r="X504">
            <v>0</v>
          </cell>
          <cell r="Y504">
            <v>0</v>
          </cell>
          <cell r="Z504">
            <v>0</v>
          </cell>
          <cell r="AA504">
            <v>0</v>
          </cell>
          <cell r="AB504">
            <v>0</v>
          </cell>
        </row>
        <row r="505">
          <cell r="B505" t="str">
            <v>32.45</v>
          </cell>
          <cell r="C505" t="str">
            <v>Supply of double flanged 90° bends, DI, PN10 / PN16</v>
          </cell>
          <cell r="D505">
            <v>0</v>
          </cell>
          <cell r="E505">
            <v>0</v>
          </cell>
          <cell r="F505">
            <v>0</v>
          </cell>
          <cell r="G505">
            <v>0</v>
          </cell>
          <cell r="H505">
            <v>0</v>
          </cell>
          <cell r="I505">
            <v>0</v>
          </cell>
          <cell r="J505">
            <v>0</v>
          </cell>
          <cell r="K505">
            <v>0</v>
          </cell>
          <cell r="L505">
            <v>0</v>
          </cell>
          <cell r="M505">
            <v>0</v>
          </cell>
          <cell r="N505">
            <v>0</v>
          </cell>
          <cell r="O505">
            <v>0</v>
          </cell>
          <cell r="P505">
            <v>0</v>
          </cell>
          <cell r="Q505">
            <v>0</v>
          </cell>
          <cell r="R505">
            <v>0</v>
          </cell>
          <cell r="S505">
            <v>0</v>
          </cell>
          <cell r="T505">
            <v>0</v>
          </cell>
          <cell r="U505">
            <v>0</v>
          </cell>
          <cell r="V505">
            <v>0</v>
          </cell>
          <cell r="W505">
            <v>0</v>
          </cell>
          <cell r="X505">
            <v>0</v>
          </cell>
          <cell r="Y505">
            <v>0</v>
          </cell>
          <cell r="Z505">
            <v>0</v>
          </cell>
          <cell r="AA505">
            <v>0</v>
          </cell>
          <cell r="AB505">
            <v>0</v>
          </cell>
        </row>
        <row r="506">
          <cell r="B506">
            <v>0</v>
          </cell>
          <cell r="C506" t="str">
            <v>The works shall be as described under item 32.40, but for double flanged 90° bends of ductile  iron according to EN 545, PN10/PN16. The unit rate shall include all material, labour, equipment, tools and other incidental costs required to complete the works. Payment shall be made per piece.</v>
          </cell>
          <cell r="D506">
            <v>0</v>
          </cell>
          <cell r="E506">
            <v>0</v>
          </cell>
          <cell r="F506">
            <v>0</v>
          </cell>
          <cell r="G506">
            <v>0</v>
          </cell>
          <cell r="H506">
            <v>0</v>
          </cell>
          <cell r="I506">
            <v>0</v>
          </cell>
          <cell r="J506">
            <v>0</v>
          </cell>
          <cell r="K506">
            <v>0</v>
          </cell>
          <cell r="L506">
            <v>0</v>
          </cell>
          <cell r="M506">
            <v>0</v>
          </cell>
          <cell r="N506">
            <v>0</v>
          </cell>
          <cell r="O506">
            <v>0</v>
          </cell>
          <cell r="P506">
            <v>0</v>
          </cell>
          <cell r="Q506">
            <v>0</v>
          </cell>
          <cell r="R506">
            <v>0</v>
          </cell>
          <cell r="S506">
            <v>0</v>
          </cell>
          <cell r="T506">
            <v>0</v>
          </cell>
          <cell r="U506">
            <v>0</v>
          </cell>
          <cell r="V506">
            <v>0</v>
          </cell>
          <cell r="W506">
            <v>0</v>
          </cell>
          <cell r="X506">
            <v>0</v>
          </cell>
          <cell r="Y506">
            <v>0</v>
          </cell>
          <cell r="Z506">
            <v>0</v>
          </cell>
          <cell r="AA506">
            <v>0</v>
          </cell>
          <cell r="AB506">
            <v>0</v>
          </cell>
        </row>
        <row r="507">
          <cell r="B507" t="str">
            <v>32.45.08</v>
          </cell>
          <cell r="C507" t="str">
            <v xml:space="preserve">Supply of double flanged 90° bend, DI, DN 200, PN10 </v>
          </cell>
          <cell r="D507" t="str">
            <v>pce.</v>
          </cell>
          <cell r="E507">
            <v>233</v>
          </cell>
          <cell r="F507">
            <v>0</v>
          </cell>
          <cell r="G507">
            <v>0</v>
          </cell>
          <cell r="H507">
            <v>0</v>
          </cell>
          <cell r="I507">
            <v>0</v>
          </cell>
          <cell r="J507">
            <v>0</v>
          </cell>
          <cell r="K507">
            <v>0</v>
          </cell>
          <cell r="L507">
            <v>0</v>
          </cell>
          <cell r="M507">
            <v>0</v>
          </cell>
          <cell r="N507">
            <v>0</v>
          </cell>
          <cell r="O507">
            <v>0</v>
          </cell>
          <cell r="P507">
            <v>0</v>
          </cell>
          <cell r="Q507">
            <v>0</v>
          </cell>
          <cell r="R507">
            <v>0</v>
          </cell>
          <cell r="S507">
            <v>0</v>
          </cell>
          <cell r="T507">
            <v>0</v>
          </cell>
          <cell r="U507">
            <v>0</v>
          </cell>
          <cell r="V507">
            <v>0</v>
          </cell>
          <cell r="W507">
            <v>0</v>
          </cell>
          <cell r="X507">
            <v>0</v>
          </cell>
          <cell r="Y507">
            <v>0</v>
          </cell>
          <cell r="Z507">
            <v>0</v>
          </cell>
          <cell r="AA507">
            <v>0</v>
          </cell>
          <cell r="AB507">
            <v>0</v>
          </cell>
        </row>
        <row r="508">
          <cell r="B508" t="str">
            <v>32.45.10</v>
          </cell>
          <cell r="C508" t="str">
            <v xml:space="preserve">Supply of double flanged 90° bend, DI, DN 250, PN10 </v>
          </cell>
          <cell r="D508" t="str">
            <v>pce.</v>
          </cell>
          <cell r="E508">
            <v>356</v>
          </cell>
          <cell r="F508">
            <v>0</v>
          </cell>
          <cell r="G508">
            <v>0</v>
          </cell>
          <cell r="H508">
            <v>0</v>
          </cell>
          <cell r="I508">
            <v>0</v>
          </cell>
          <cell r="J508">
            <v>0</v>
          </cell>
          <cell r="K508">
            <v>0</v>
          </cell>
          <cell r="L508">
            <v>0</v>
          </cell>
          <cell r="M508">
            <v>0</v>
          </cell>
          <cell r="N508">
            <v>0</v>
          </cell>
          <cell r="O508">
            <v>0</v>
          </cell>
          <cell r="P508">
            <v>0</v>
          </cell>
          <cell r="Q508">
            <v>0</v>
          </cell>
          <cell r="R508">
            <v>0</v>
          </cell>
          <cell r="S508">
            <v>0</v>
          </cell>
          <cell r="T508">
            <v>0</v>
          </cell>
          <cell r="U508">
            <v>0</v>
          </cell>
          <cell r="V508">
            <v>0</v>
          </cell>
          <cell r="W508">
            <v>0</v>
          </cell>
          <cell r="X508">
            <v>0</v>
          </cell>
          <cell r="Y508">
            <v>0</v>
          </cell>
          <cell r="Z508">
            <v>0</v>
          </cell>
          <cell r="AA508">
            <v>0</v>
          </cell>
          <cell r="AB508">
            <v>0</v>
          </cell>
        </row>
        <row r="509">
          <cell r="B509" t="str">
            <v>32.45.12</v>
          </cell>
          <cell r="C509" t="str">
            <v xml:space="preserve">Supply of double flanged 90° bend, DI, DN 300, PN10 </v>
          </cell>
          <cell r="D509" t="str">
            <v>pce.</v>
          </cell>
          <cell r="E509">
            <v>434</v>
          </cell>
          <cell r="F509">
            <v>0</v>
          </cell>
          <cell r="G509">
            <v>0</v>
          </cell>
          <cell r="H509">
            <v>0</v>
          </cell>
          <cell r="I509">
            <v>0</v>
          </cell>
          <cell r="J509">
            <v>0</v>
          </cell>
          <cell r="K509">
            <v>0</v>
          </cell>
          <cell r="L509">
            <v>0</v>
          </cell>
          <cell r="M509">
            <v>0</v>
          </cell>
          <cell r="N509">
            <v>0</v>
          </cell>
          <cell r="O509">
            <v>0</v>
          </cell>
          <cell r="P509">
            <v>0</v>
          </cell>
          <cell r="Q509">
            <v>0</v>
          </cell>
          <cell r="R509">
            <v>0</v>
          </cell>
          <cell r="S509">
            <v>0</v>
          </cell>
          <cell r="T509">
            <v>0</v>
          </cell>
          <cell r="U509">
            <v>0</v>
          </cell>
          <cell r="V509">
            <v>0</v>
          </cell>
          <cell r="W509">
            <v>0</v>
          </cell>
          <cell r="X509">
            <v>0</v>
          </cell>
          <cell r="Y509">
            <v>0</v>
          </cell>
          <cell r="Z509">
            <v>0</v>
          </cell>
          <cell r="AA509">
            <v>0</v>
          </cell>
          <cell r="AB509">
            <v>0</v>
          </cell>
        </row>
        <row r="510">
          <cell r="B510" t="str">
            <v>32.45.16</v>
          </cell>
          <cell r="C510" t="str">
            <v xml:space="preserve">Supply of double flanged 90° bend, DI, DN 400, PN10 </v>
          </cell>
          <cell r="D510" t="str">
            <v>pce.</v>
          </cell>
          <cell r="E510">
            <v>974</v>
          </cell>
          <cell r="F510">
            <v>0</v>
          </cell>
          <cell r="G510">
            <v>0</v>
          </cell>
          <cell r="H510">
            <v>0</v>
          </cell>
          <cell r="I510">
            <v>0</v>
          </cell>
          <cell r="J510">
            <v>0</v>
          </cell>
          <cell r="K510">
            <v>0</v>
          </cell>
          <cell r="L510">
            <v>0</v>
          </cell>
          <cell r="M510">
            <v>0</v>
          </cell>
          <cell r="N510">
            <v>0</v>
          </cell>
          <cell r="O510">
            <v>0</v>
          </cell>
          <cell r="P510">
            <v>0</v>
          </cell>
          <cell r="Q510">
            <v>0</v>
          </cell>
          <cell r="R510">
            <v>0</v>
          </cell>
          <cell r="S510">
            <v>0</v>
          </cell>
          <cell r="T510">
            <v>0</v>
          </cell>
          <cell r="U510">
            <v>0</v>
          </cell>
          <cell r="V510">
            <v>0</v>
          </cell>
          <cell r="W510">
            <v>0</v>
          </cell>
          <cell r="X510">
            <v>0</v>
          </cell>
          <cell r="Y510">
            <v>0</v>
          </cell>
          <cell r="Z510">
            <v>0</v>
          </cell>
          <cell r="AA510">
            <v>0</v>
          </cell>
          <cell r="AB510">
            <v>0</v>
          </cell>
        </row>
        <row r="511">
          <cell r="B511" t="str">
            <v>32.45.20</v>
          </cell>
          <cell r="C511" t="str">
            <v xml:space="preserve">Supply of double flanged 90° bend, DI, DN 600, PN10 </v>
          </cell>
          <cell r="D511" t="str">
            <v>pce.</v>
          </cell>
          <cell r="E511">
            <v>3713</v>
          </cell>
          <cell r="F511">
            <v>0</v>
          </cell>
          <cell r="G511">
            <v>0</v>
          </cell>
          <cell r="H511">
            <v>0</v>
          </cell>
          <cell r="I511">
            <v>0</v>
          </cell>
          <cell r="J511">
            <v>0</v>
          </cell>
          <cell r="K511">
            <v>0</v>
          </cell>
          <cell r="L511">
            <v>0</v>
          </cell>
          <cell r="M511">
            <v>0</v>
          </cell>
          <cell r="N511">
            <v>0</v>
          </cell>
          <cell r="O511">
            <v>0</v>
          </cell>
          <cell r="P511">
            <v>0</v>
          </cell>
          <cell r="Q511">
            <v>0</v>
          </cell>
          <cell r="R511">
            <v>0</v>
          </cell>
          <cell r="S511">
            <v>0</v>
          </cell>
          <cell r="T511">
            <v>0</v>
          </cell>
          <cell r="U511">
            <v>0</v>
          </cell>
          <cell r="V511">
            <v>0</v>
          </cell>
          <cell r="W511">
            <v>0</v>
          </cell>
          <cell r="X511">
            <v>0</v>
          </cell>
          <cell r="Y511">
            <v>0</v>
          </cell>
          <cell r="Z511">
            <v>0</v>
          </cell>
          <cell r="AA511">
            <v>0</v>
          </cell>
          <cell r="AB511">
            <v>0</v>
          </cell>
        </row>
        <row r="512">
          <cell r="B512" t="str">
            <v>32.46</v>
          </cell>
          <cell r="C512" t="str">
            <v>Supply of double flanged 90° duckfoot bends, DI, PN10 / PN16</v>
          </cell>
          <cell r="D512">
            <v>0</v>
          </cell>
          <cell r="E512">
            <v>0</v>
          </cell>
          <cell r="F512">
            <v>0</v>
          </cell>
          <cell r="G512">
            <v>0</v>
          </cell>
          <cell r="H512">
            <v>0</v>
          </cell>
          <cell r="I512">
            <v>0</v>
          </cell>
          <cell r="J512">
            <v>0</v>
          </cell>
          <cell r="K512">
            <v>0</v>
          </cell>
          <cell r="L512">
            <v>0</v>
          </cell>
          <cell r="M512">
            <v>0</v>
          </cell>
          <cell r="N512">
            <v>0</v>
          </cell>
          <cell r="O512">
            <v>0</v>
          </cell>
          <cell r="P512">
            <v>0</v>
          </cell>
          <cell r="Q512">
            <v>0</v>
          </cell>
          <cell r="R512">
            <v>0</v>
          </cell>
          <cell r="S512">
            <v>0</v>
          </cell>
          <cell r="T512">
            <v>0</v>
          </cell>
          <cell r="U512">
            <v>0</v>
          </cell>
          <cell r="V512">
            <v>0</v>
          </cell>
          <cell r="W512">
            <v>0</v>
          </cell>
          <cell r="X512">
            <v>0</v>
          </cell>
          <cell r="Y512">
            <v>0</v>
          </cell>
          <cell r="Z512">
            <v>0</v>
          </cell>
          <cell r="AA512">
            <v>0</v>
          </cell>
          <cell r="AB512">
            <v>0</v>
          </cell>
        </row>
        <row r="513">
          <cell r="B513">
            <v>0</v>
          </cell>
          <cell r="C513" t="str">
            <v>The works shall be as described under item 32.40, but for double flanged 90° duckfoot bends  of ductile iron according to EN 545, PN10/PN16. The unit rate shall include all material, labour, equipment, tools and other incidental costs required to complete the works. Payment shall be made per piece.</v>
          </cell>
          <cell r="D513">
            <v>0</v>
          </cell>
          <cell r="E513">
            <v>0</v>
          </cell>
          <cell r="F513">
            <v>0</v>
          </cell>
          <cell r="G513">
            <v>0</v>
          </cell>
          <cell r="H513">
            <v>0</v>
          </cell>
          <cell r="I513">
            <v>0</v>
          </cell>
          <cell r="J513">
            <v>0</v>
          </cell>
          <cell r="K513">
            <v>0</v>
          </cell>
          <cell r="L513">
            <v>0</v>
          </cell>
          <cell r="M513">
            <v>0</v>
          </cell>
          <cell r="N513">
            <v>0</v>
          </cell>
          <cell r="O513">
            <v>0</v>
          </cell>
          <cell r="P513">
            <v>0</v>
          </cell>
          <cell r="Q513">
            <v>0</v>
          </cell>
          <cell r="R513">
            <v>0</v>
          </cell>
          <cell r="S513">
            <v>0</v>
          </cell>
          <cell r="T513">
            <v>0</v>
          </cell>
          <cell r="U513">
            <v>0</v>
          </cell>
          <cell r="V513">
            <v>0</v>
          </cell>
          <cell r="W513">
            <v>0</v>
          </cell>
          <cell r="X513">
            <v>0</v>
          </cell>
          <cell r="Y513">
            <v>0</v>
          </cell>
          <cell r="Z513">
            <v>0</v>
          </cell>
          <cell r="AA513">
            <v>0</v>
          </cell>
          <cell r="AB513">
            <v>0</v>
          </cell>
        </row>
        <row r="514">
          <cell r="B514" t="str">
            <v>32.46.05</v>
          </cell>
          <cell r="C514" t="str">
            <v>Supply of double flanged 90° duckfoot bend, DI, DN 100, PN10/PN16</v>
          </cell>
          <cell r="D514" t="str">
            <v>pce.</v>
          </cell>
          <cell r="E514">
            <v>91</v>
          </cell>
          <cell r="F514">
            <v>0</v>
          </cell>
          <cell r="G514">
            <v>0</v>
          </cell>
          <cell r="H514">
            <v>0</v>
          </cell>
          <cell r="I514">
            <v>0</v>
          </cell>
          <cell r="J514">
            <v>0</v>
          </cell>
          <cell r="K514">
            <v>0</v>
          </cell>
          <cell r="L514">
            <v>0</v>
          </cell>
          <cell r="M514">
            <v>0</v>
          </cell>
          <cell r="N514">
            <v>0</v>
          </cell>
          <cell r="O514">
            <v>0</v>
          </cell>
          <cell r="P514">
            <v>0</v>
          </cell>
          <cell r="Q514">
            <v>0</v>
          </cell>
          <cell r="R514">
            <v>0</v>
          </cell>
          <cell r="S514">
            <v>0</v>
          </cell>
          <cell r="T514">
            <v>0</v>
          </cell>
          <cell r="U514">
            <v>0</v>
          </cell>
          <cell r="V514">
            <v>0</v>
          </cell>
          <cell r="W514">
            <v>0</v>
          </cell>
          <cell r="X514">
            <v>0</v>
          </cell>
          <cell r="Y514">
            <v>0</v>
          </cell>
          <cell r="Z514">
            <v>0</v>
          </cell>
          <cell r="AA514">
            <v>0</v>
          </cell>
          <cell r="AB514">
            <v>0</v>
          </cell>
        </row>
        <row r="515">
          <cell r="B515" t="str">
            <v>32.47</v>
          </cell>
          <cell r="C515" t="str">
            <v>Supply of all flanged tees, DI, PN10 / PN16, DN 80-500</v>
          </cell>
          <cell r="D515">
            <v>0</v>
          </cell>
          <cell r="E515">
            <v>0</v>
          </cell>
          <cell r="F515">
            <v>0</v>
          </cell>
          <cell r="G515">
            <v>0</v>
          </cell>
          <cell r="H515">
            <v>0</v>
          </cell>
          <cell r="I515">
            <v>0</v>
          </cell>
          <cell r="J515">
            <v>0</v>
          </cell>
          <cell r="K515">
            <v>0</v>
          </cell>
          <cell r="L515">
            <v>0</v>
          </cell>
          <cell r="M515">
            <v>0</v>
          </cell>
          <cell r="N515">
            <v>0</v>
          </cell>
          <cell r="O515">
            <v>0</v>
          </cell>
          <cell r="P515">
            <v>0</v>
          </cell>
          <cell r="Q515">
            <v>0</v>
          </cell>
          <cell r="R515">
            <v>0</v>
          </cell>
          <cell r="S515">
            <v>0</v>
          </cell>
          <cell r="T515">
            <v>0</v>
          </cell>
          <cell r="U515">
            <v>0</v>
          </cell>
          <cell r="V515">
            <v>0</v>
          </cell>
          <cell r="W515">
            <v>0</v>
          </cell>
          <cell r="X515">
            <v>0</v>
          </cell>
          <cell r="Y515">
            <v>0</v>
          </cell>
          <cell r="Z515">
            <v>0</v>
          </cell>
          <cell r="AA515">
            <v>0</v>
          </cell>
          <cell r="AB515">
            <v>0</v>
          </cell>
        </row>
        <row r="516">
          <cell r="B516">
            <v>0</v>
          </cell>
          <cell r="C516" t="str">
            <v>The works shall be as described under item 32.40, but for all flanged tees of ductile iron according to EN 545, PN10/PN16, DN80-500. The unit rate shall include all material, labour, equipment, tools and other incidental costs required to complete the works. Payment shall be made per piece.</v>
          </cell>
          <cell r="D516">
            <v>0</v>
          </cell>
          <cell r="E516">
            <v>0</v>
          </cell>
          <cell r="F516">
            <v>0</v>
          </cell>
          <cell r="G516">
            <v>0</v>
          </cell>
          <cell r="H516">
            <v>0</v>
          </cell>
          <cell r="I516">
            <v>0</v>
          </cell>
          <cell r="J516">
            <v>0</v>
          </cell>
          <cell r="K516">
            <v>0</v>
          </cell>
          <cell r="L516">
            <v>0</v>
          </cell>
          <cell r="M516">
            <v>0</v>
          </cell>
          <cell r="N516">
            <v>0</v>
          </cell>
          <cell r="O516">
            <v>0</v>
          </cell>
          <cell r="P516">
            <v>0</v>
          </cell>
          <cell r="Q516">
            <v>0</v>
          </cell>
          <cell r="R516">
            <v>0</v>
          </cell>
          <cell r="S516">
            <v>0</v>
          </cell>
          <cell r="T516">
            <v>0</v>
          </cell>
          <cell r="U516">
            <v>0</v>
          </cell>
          <cell r="V516">
            <v>0</v>
          </cell>
          <cell r="W516">
            <v>0</v>
          </cell>
          <cell r="X516">
            <v>0</v>
          </cell>
          <cell r="Y516">
            <v>0</v>
          </cell>
          <cell r="Z516">
            <v>0</v>
          </cell>
          <cell r="AA516">
            <v>0</v>
          </cell>
          <cell r="AB516">
            <v>0</v>
          </cell>
        </row>
        <row r="517">
          <cell r="B517" t="str">
            <v>32.47.02</v>
          </cell>
          <cell r="C517" t="str">
            <v>Supply of all flanged tee, DI, DN 100/80, PN10/PN16</v>
          </cell>
          <cell r="D517" t="str">
            <v>pce.</v>
          </cell>
          <cell r="E517">
            <v>94</v>
          </cell>
          <cell r="F517">
            <v>0</v>
          </cell>
          <cell r="G517">
            <v>0</v>
          </cell>
          <cell r="H517">
            <v>0</v>
          </cell>
          <cell r="I517">
            <v>0</v>
          </cell>
          <cell r="J517">
            <v>0</v>
          </cell>
          <cell r="K517">
            <v>0</v>
          </cell>
          <cell r="L517">
            <v>0</v>
          </cell>
          <cell r="M517">
            <v>0</v>
          </cell>
          <cell r="N517">
            <v>0</v>
          </cell>
          <cell r="O517">
            <v>0</v>
          </cell>
          <cell r="P517">
            <v>0</v>
          </cell>
          <cell r="Q517">
            <v>0</v>
          </cell>
          <cell r="R517">
            <v>0</v>
          </cell>
          <cell r="S517">
            <v>0</v>
          </cell>
          <cell r="T517">
            <v>0</v>
          </cell>
          <cell r="U517">
            <v>0</v>
          </cell>
          <cell r="V517">
            <v>0</v>
          </cell>
          <cell r="W517">
            <v>0</v>
          </cell>
          <cell r="X517">
            <v>0</v>
          </cell>
          <cell r="Y517">
            <v>0</v>
          </cell>
          <cell r="Z517">
            <v>0</v>
          </cell>
          <cell r="AA517">
            <v>0</v>
          </cell>
          <cell r="AB517">
            <v>0</v>
          </cell>
        </row>
        <row r="518">
          <cell r="B518" t="str">
            <v>32.47.08</v>
          </cell>
          <cell r="C518" t="str">
            <v>Supply of all flanged tee, DI, DN 150/100, PN10/PN16</v>
          </cell>
          <cell r="D518" t="str">
            <v>pce.</v>
          </cell>
          <cell r="E518">
            <v>156</v>
          </cell>
          <cell r="F518">
            <v>0</v>
          </cell>
          <cell r="G518">
            <v>0</v>
          </cell>
          <cell r="H518">
            <v>0</v>
          </cell>
          <cell r="I518">
            <v>0</v>
          </cell>
          <cell r="J518">
            <v>0</v>
          </cell>
          <cell r="K518">
            <v>0</v>
          </cell>
          <cell r="L518">
            <v>0</v>
          </cell>
          <cell r="M518">
            <v>0</v>
          </cell>
          <cell r="N518">
            <v>0</v>
          </cell>
          <cell r="O518">
            <v>0</v>
          </cell>
          <cell r="P518">
            <v>0</v>
          </cell>
          <cell r="Q518">
            <v>0</v>
          </cell>
          <cell r="R518">
            <v>0</v>
          </cell>
          <cell r="S518">
            <v>0</v>
          </cell>
          <cell r="T518">
            <v>0</v>
          </cell>
          <cell r="U518">
            <v>0</v>
          </cell>
          <cell r="V518">
            <v>0</v>
          </cell>
          <cell r="W518">
            <v>0</v>
          </cell>
          <cell r="X518">
            <v>0</v>
          </cell>
          <cell r="Y518">
            <v>0</v>
          </cell>
          <cell r="Z518">
            <v>0</v>
          </cell>
          <cell r="AA518">
            <v>0</v>
          </cell>
          <cell r="AB518">
            <v>0</v>
          </cell>
        </row>
        <row r="519">
          <cell r="B519" t="str">
            <v>32.47.13</v>
          </cell>
          <cell r="C519" t="str">
            <v>Supply of all flanged tee, DI, DN 200/100, PN10</v>
          </cell>
          <cell r="D519" t="str">
            <v>pce.</v>
          </cell>
          <cell r="E519">
            <v>237</v>
          </cell>
          <cell r="F519">
            <v>0</v>
          </cell>
          <cell r="G519">
            <v>0</v>
          </cell>
          <cell r="H519">
            <v>0</v>
          </cell>
          <cell r="I519">
            <v>0</v>
          </cell>
          <cell r="J519">
            <v>0</v>
          </cell>
          <cell r="K519">
            <v>0</v>
          </cell>
          <cell r="L519">
            <v>0</v>
          </cell>
          <cell r="M519">
            <v>0</v>
          </cell>
          <cell r="N519">
            <v>0</v>
          </cell>
          <cell r="O519">
            <v>0</v>
          </cell>
          <cell r="P519">
            <v>0</v>
          </cell>
          <cell r="Q519">
            <v>0</v>
          </cell>
          <cell r="R519">
            <v>0</v>
          </cell>
          <cell r="S519">
            <v>0</v>
          </cell>
          <cell r="T519">
            <v>0</v>
          </cell>
          <cell r="U519">
            <v>0</v>
          </cell>
          <cell r="V519">
            <v>0</v>
          </cell>
          <cell r="W519">
            <v>0</v>
          </cell>
          <cell r="X519">
            <v>0</v>
          </cell>
          <cell r="Y519">
            <v>0</v>
          </cell>
          <cell r="Z519">
            <v>0</v>
          </cell>
          <cell r="AA519">
            <v>0</v>
          </cell>
          <cell r="AB519">
            <v>0</v>
          </cell>
        </row>
        <row r="520">
          <cell r="B520" t="str">
            <v>32.47.27</v>
          </cell>
          <cell r="C520" t="str">
            <v>Supply of all flanged tee, DI, DN 250/150, PN10</v>
          </cell>
          <cell r="D520" t="str">
            <v>pce.</v>
          </cell>
          <cell r="E520">
            <v>438</v>
          </cell>
          <cell r="F520">
            <v>0</v>
          </cell>
          <cell r="G520">
            <v>0</v>
          </cell>
          <cell r="H520">
            <v>0</v>
          </cell>
          <cell r="I520">
            <v>0</v>
          </cell>
          <cell r="J520">
            <v>0</v>
          </cell>
          <cell r="K520">
            <v>0</v>
          </cell>
          <cell r="L520">
            <v>0</v>
          </cell>
          <cell r="M520">
            <v>0</v>
          </cell>
          <cell r="N520">
            <v>0</v>
          </cell>
          <cell r="O520">
            <v>0</v>
          </cell>
          <cell r="P520">
            <v>0</v>
          </cell>
          <cell r="Q520">
            <v>0</v>
          </cell>
          <cell r="R520">
            <v>0</v>
          </cell>
          <cell r="S520">
            <v>0</v>
          </cell>
          <cell r="T520">
            <v>0</v>
          </cell>
          <cell r="U520">
            <v>0</v>
          </cell>
          <cell r="V520">
            <v>0</v>
          </cell>
          <cell r="W520">
            <v>0</v>
          </cell>
          <cell r="X520">
            <v>0</v>
          </cell>
          <cell r="Y520">
            <v>0</v>
          </cell>
          <cell r="Z520">
            <v>0</v>
          </cell>
          <cell r="AA520">
            <v>0</v>
          </cell>
          <cell r="AB520">
            <v>0</v>
          </cell>
        </row>
        <row r="521">
          <cell r="B521" t="str">
            <v>32.47.29</v>
          </cell>
          <cell r="C521" t="str">
            <v>Supply of all flanged tee, DI, DN 250/200, PN10</v>
          </cell>
          <cell r="D521" t="str">
            <v>pce.</v>
          </cell>
          <cell r="E521">
            <v>477</v>
          </cell>
          <cell r="F521">
            <v>0</v>
          </cell>
          <cell r="G521">
            <v>0</v>
          </cell>
          <cell r="H521">
            <v>0</v>
          </cell>
          <cell r="I521">
            <v>0</v>
          </cell>
          <cell r="J521">
            <v>0</v>
          </cell>
          <cell r="K521">
            <v>0</v>
          </cell>
          <cell r="L521">
            <v>0</v>
          </cell>
          <cell r="M521">
            <v>0</v>
          </cell>
          <cell r="N521">
            <v>0</v>
          </cell>
          <cell r="O521">
            <v>0</v>
          </cell>
          <cell r="P521">
            <v>0</v>
          </cell>
          <cell r="Q521">
            <v>0</v>
          </cell>
          <cell r="R521">
            <v>0</v>
          </cell>
          <cell r="S521">
            <v>0</v>
          </cell>
          <cell r="T521">
            <v>0</v>
          </cell>
          <cell r="U521">
            <v>0</v>
          </cell>
          <cell r="V521">
            <v>0</v>
          </cell>
          <cell r="W521">
            <v>0</v>
          </cell>
          <cell r="X521">
            <v>0</v>
          </cell>
          <cell r="Y521">
            <v>0</v>
          </cell>
          <cell r="Z521">
            <v>0</v>
          </cell>
          <cell r="AA521">
            <v>0</v>
          </cell>
          <cell r="AB521">
            <v>0</v>
          </cell>
        </row>
        <row r="522">
          <cell r="B522" t="str">
            <v>32.47.31</v>
          </cell>
          <cell r="C522" t="str">
            <v>Supply of all flanged tee, DI, DN 250/250, PN10</v>
          </cell>
          <cell r="D522" t="str">
            <v>pce.</v>
          </cell>
          <cell r="E522">
            <v>468</v>
          </cell>
          <cell r="F522">
            <v>0</v>
          </cell>
          <cell r="G522">
            <v>0</v>
          </cell>
          <cell r="H522">
            <v>0</v>
          </cell>
          <cell r="I522">
            <v>0</v>
          </cell>
          <cell r="J522">
            <v>0</v>
          </cell>
          <cell r="K522">
            <v>0</v>
          </cell>
          <cell r="L522">
            <v>0</v>
          </cell>
          <cell r="M522">
            <v>0</v>
          </cell>
          <cell r="N522">
            <v>0</v>
          </cell>
          <cell r="O522">
            <v>0</v>
          </cell>
          <cell r="P522">
            <v>0</v>
          </cell>
          <cell r="Q522">
            <v>0</v>
          </cell>
          <cell r="R522">
            <v>0</v>
          </cell>
          <cell r="S522">
            <v>0</v>
          </cell>
          <cell r="T522">
            <v>0</v>
          </cell>
          <cell r="U522">
            <v>0</v>
          </cell>
          <cell r="V522">
            <v>0</v>
          </cell>
          <cell r="W522">
            <v>0</v>
          </cell>
          <cell r="X522">
            <v>0</v>
          </cell>
          <cell r="Y522">
            <v>0</v>
          </cell>
          <cell r="Z522">
            <v>0</v>
          </cell>
          <cell r="AA522">
            <v>0</v>
          </cell>
          <cell r="AB522">
            <v>0</v>
          </cell>
        </row>
        <row r="523">
          <cell r="B523" t="str">
            <v>32.47.39</v>
          </cell>
          <cell r="C523" t="str">
            <v>Supply of all flanged tee, DI, DN 300/150, PN10</v>
          </cell>
          <cell r="D523" t="str">
            <v>pce.</v>
          </cell>
          <cell r="E523">
            <v>529</v>
          </cell>
          <cell r="F523">
            <v>0</v>
          </cell>
          <cell r="G523">
            <v>0</v>
          </cell>
          <cell r="H523">
            <v>0</v>
          </cell>
          <cell r="I523">
            <v>0</v>
          </cell>
          <cell r="J523">
            <v>0</v>
          </cell>
          <cell r="K523">
            <v>0</v>
          </cell>
          <cell r="L523">
            <v>0</v>
          </cell>
          <cell r="M523">
            <v>0</v>
          </cell>
          <cell r="N523">
            <v>0</v>
          </cell>
          <cell r="O523">
            <v>0</v>
          </cell>
          <cell r="P523">
            <v>0</v>
          </cell>
          <cell r="Q523">
            <v>0</v>
          </cell>
          <cell r="R523">
            <v>0</v>
          </cell>
          <cell r="S523">
            <v>0</v>
          </cell>
          <cell r="T523">
            <v>0</v>
          </cell>
          <cell r="U523">
            <v>0</v>
          </cell>
          <cell r="V523">
            <v>0</v>
          </cell>
          <cell r="W523">
            <v>0</v>
          </cell>
          <cell r="X523">
            <v>0</v>
          </cell>
          <cell r="Y523">
            <v>0</v>
          </cell>
          <cell r="Z523">
            <v>0</v>
          </cell>
          <cell r="AA523">
            <v>0</v>
          </cell>
          <cell r="AB523">
            <v>0</v>
          </cell>
        </row>
        <row r="524">
          <cell r="B524" t="str">
            <v>32.47.41</v>
          </cell>
          <cell r="C524" t="str">
            <v>Supply of all flanged tee, DI, DN 300/200, PN10</v>
          </cell>
          <cell r="D524" t="str">
            <v>pce.</v>
          </cell>
          <cell r="E524">
            <v>539</v>
          </cell>
          <cell r="F524">
            <v>0</v>
          </cell>
          <cell r="G524">
            <v>0</v>
          </cell>
          <cell r="H524">
            <v>0</v>
          </cell>
          <cell r="I524">
            <v>0</v>
          </cell>
          <cell r="J524">
            <v>0</v>
          </cell>
          <cell r="K524">
            <v>0</v>
          </cell>
          <cell r="L524">
            <v>0</v>
          </cell>
          <cell r="M524">
            <v>0</v>
          </cell>
          <cell r="N524">
            <v>0</v>
          </cell>
          <cell r="O524">
            <v>0</v>
          </cell>
          <cell r="P524">
            <v>0</v>
          </cell>
          <cell r="Q524">
            <v>0</v>
          </cell>
          <cell r="R524">
            <v>0</v>
          </cell>
          <cell r="S524">
            <v>0</v>
          </cell>
          <cell r="T524">
            <v>0</v>
          </cell>
          <cell r="U524">
            <v>0</v>
          </cell>
          <cell r="V524">
            <v>0</v>
          </cell>
          <cell r="W524">
            <v>0</v>
          </cell>
          <cell r="X524">
            <v>0</v>
          </cell>
          <cell r="Y524">
            <v>0</v>
          </cell>
          <cell r="Z524">
            <v>0</v>
          </cell>
          <cell r="AA524">
            <v>0</v>
          </cell>
          <cell r="AB524">
            <v>0</v>
          </cell>
        </row>
        <row r="525">
          <cell r="B525" t="str">
            <v>32.47.45</v>
          </cell>
          <cell r="C525" t="str">
            <v>Supply of all flanged tee, DI, DN 300/300, PN10</v>
          </cell>
          <cell r="D525" t="str">
            <v>pce.</v>
          </cell>
          <cell r="E525">
            <v>584</v>
          </cell>
          <cell r="F525">
            <v>0</v>
          </cell>
          <cell r="G525">
            <v>0</v>
          </cell>
          <cell r="H525">
            <v>0</v>
          </cell>
          <cell r="I525">
            <v>0</v>
          </cell>
          <cell r="J525">
            <v>0</v>
          </cell>
          <cell r="K525">
            <v>0</v>
          </cell>
          <cell r="L525">
            <v>0</v>
          </cell>
          <cell r="M525">
            <v>0</v>
          </cell>
          <cell r="N525">
            <v>0</v>
          </cell>
          <cell r="O525">
            <v>0</v>
          </cell>
          <cell r="P525">
            <v>0</v>
          </cell>
          <cell r="Q525">
            <v>0</v>
          </cell>
          <cell r="R525">
            <v>0</v>
          </cell>
          <cell r="S525">
            <v>0</v>
          </cell>
          <cell r="T525">
            <v>0</v>
          </cell>
          <cell r="U525">
            <v>0</v>
          </cell>
          <cell r="V525">
            <v>0</v>
          </cell>
          <cell r="W525">
            <v>0</v>
          </cell>
          <cell r="X525">
            <v>0</v>
          </cell>
          <cell r="Y525">
            <v>0</v>
          </cell>
          <cell r="Z525">
            <v>0</v>
          </cell>
          <cell r="AA525">
            <v>0</v>
          </cell>
          <cell r="AB525">
            <v>0</v>
          </cell>
        </row>
        <row r="526">
          <cell r="B526" t="str">
            <v>32.47.53</v>
          </cell>
          <cell r="C526" t="str">
            <v>Supply of all flanged tee, DI, DN 350/200, PN10</v>
          </cell>
          <cell r="D526" t="str">
            <v>pce.</v>
          </cell>
          <cell r="E526">
            <v>1126</v>
          </cell>
          <cell r="F526">
            <v>0</v>
          </cell>
          <cell r="G526">
            <v>0</v>
          </cell>
          <cell r="H526">
            <v>0</v>
          </cell>
          <cell r="I526">
            <v>0</v>
          </cell>
          <cell r="J526">
            <v>0</v>
          </cell>
          <cell r="K526">
            <v>0</v>
          </cell>
          <cell r="L526">
            <v>0</v>
          </cell>
          <cell r="M526">
            <v>0</v>
          </cell>
          <cell r="N526">
            <v>0</v>
          </cell>
          <cell r="O526">
            <v>0</v>
          </cell>
          <cell r="P526">
            <v>0</v>
          </cell>
          <cell r="Q526">
            <v>0</v>
          </cell>
          <cell r="R526">
            <v>0</v>
          </cell>
          <cell r="S526">
            <v>0</v>
          </cell>
          <cell r="T526">
            <v>0</v>
          </cell>
          <cell r="U526">
            <v>0</v>
          </cell>
          <cell r="V526">
            <v>0</v>
          </cell>
          <cell r="W526">
            <v>0</v>
          </cell>
          <cell r="X526">
            <v>0</v>
          </cell>
          <cell r="Y526">
            <v>0</v>
          </cell>
          <cell r="Z526">
            <v>0</v>
          </cell>
          <cell r="AA526">
            <v>0</v>
          </cell>
          <cell r="AB526">
            <v>0</v>
          </cell>
        </row>
        <row r="527">
          <cell r="B527" t="str">
            <v>32.47.55</v>
          </cell>
          <cell r="C527" t="str">
            <v>Supply of all flanged tee, DI, DN 350/250, PN10</v>
          </cell>
          <cell r="D527" t="str">
            <v>pce.</v>
          </cell>
          <cell r="E527">
            <v>1457</v>
          </cell>
          <cell r="F527">
            <v>0</v>
          </cell>
          <cell r="G527">
            <v>0</v>
          </cell>
          <cell r="H527">
            <v>0</v>
          </cell>
          <cell r="I527">
            <v>0</v>
          </cell>
          <cell r="J527">
            <v>0</v>
          </cell>
          <cell r="K527">
            <v>0</v>
          </cell>
          <cell r="L527">
            <v>0</v>
          </cell>
          <cell r="M527">
            <v>0</v>
          </cell>
          <cell r="N527">
            <v>0</v>
          </cell>
          <cell r="O527">
            <v>0</v>
          </cell>
          <cell r="P527">
            <v>0</v>
          </cell>
          <cell r="Q527">
            <v>0</v>
          </cell>
          <cell r="R527">
            <v>0</v>
          </cell>
          <cell r="S527">
            <v>0</v>
          </cell>
          <cell r="T527">
            <v>0</v>
          </cell>
          <cell r="U527">
            <v>0</v>
          </cell>
          <cell r="V527">
            <v>0</v>
          </cell>
          <cell r="W527">
            <v>0</v>
          </cell>
          <cell r="X527">
            <v>0</v>
          </cell>
          <cell r="Y527">
            <v>0</v>
          </cell>
          <cell r="Z527">
            <v>0</v>
          </cell>
          <cell r="AA527">
            <v>0</v>
          </cell>
          <cell r="AB527">
            <v>0</v>
          </cell>
        </row>
        <row r="528">
          <cell r="B528" t="str">
            <v>32.47.59</v>
          </cell>
          <cell r="C528" t="str">
            <v>Supply of all flanged tee, DI, DN 350/350, PN10</v>
          </cell>
          <cell r="D528" t="str">
            <v>pce.</v>
          </cell>
          <cell r="E528">
            <v>1484</v>
          </cell>
          <cell r="F528">
            <v>0</v>
          </cell>
          <cell r="G528">
            <v>0</v>
          </cell>
          <cell r="H528">
            <v>0</v>
          </cell>
          <cell r="I528">
            <v>0</v>
          </cell>
          <cell r="J528">
            <v>0</v>
          </cell>
          <cell r="K528">
            <v>0</v>
          </cell>
          <cell r="L528">
            <v>0</v>
          </cell>
          <cell r="M528">
            <v>0</v>
          </cell>
          <cell r="N528">
            <v>0</v>
          </cell>
          <cell r="O528">
            <v>0</v>
          </cell>
          <cell r="P528">
            <v>0</v>
          </cell>
          <cell r="Q528">
            <v>0</v>
          </cell>
          <cell r="R528">
            <v>0</v>
          </cell>
          <cell r="S528">
            <v>0</v>
          </cell>
          <cell r="T528">
            <v>0</v>
          </cell>
          <cell r="U528">
            <v>0</v>
          </cell>
          <cell r="V528">
            <v>0</v>
          </cell>
          <cell r="W528">
            <v>0</v>
          </cell>
          <cell r="X528">
            <v>0</v>
          </cell>
          <cell r="Y528">
            <v>0</v>
          </cell>
          <cell r="Z528">
            <v>0</v>
          </cell>
          <cell r="AA528">
            <v>0</v>
          </cell>
          <cell r="AB528">
            <v>0</v>
          </cell>
        </row>
        <row r="529">
          <cell r="B529" t="str">
            <v>32.47.75</v>
          </cell>
          <cell r="C529" t="str">
            <v>Supply of all flanged tee, DI, DN 400/400, PN10</v>
          </cell>
          <cell r="D529" t="str">
            <v>pce.</v>
          </cell>
          <cell r="E529">
            <v>1576</v>
          </cell>
          <cell r="F529">
            <v>0</v>
          </cell>
          <cell r="G529">
            <v>0</v>
          </cell>
          <cell r="H529">
            <v>0</v>
          </cell>
          <cell r="I529">
            <v>0</v>
          </cell>
          <cell r="J529">
            <v>0</v>
          </cell>
          <cell r="K529">
            <v>0</v>
          </cell>
          <cell r="L529">
            <v>0</v>
          </cell>
          <cell r="M529">
            <v>0</v>
          </cell>
          <cell r="N529">
            <v>0</v>
          </cell>
          <cell r="O529">
            <v>0</v>
          </cell>
          <cell r="P529">
            <v>0</v>
          </cell>
          <cell r="Q529">
            <v>0</v>
          </cell>
          <cell r="R529">
            <v>0</v>
          </cell>
          <cell r="S529">
            <v>0</v>
          </cell>
          <cell r="T529">
            <v>0</v>
          </cell>
          <cell r="U529">
            <v>0</v>
          </cell>
          <cell r="V529">
            <v>0</v>
          </cell>
          <cell r="W529">
            <v>0</v>
          </cell>
          <cell r="X529">
            <v>0</v>
          </cell>
          <cell r="Y529">
            <v>0</v>
          </cell>
          <cell r="Z529">
            <v>0</v>
          </cell>
          <cell r="AA529">
            <v>0</v>
          </cell>
          <cell r="AB529">
            <v>0</v>
          </cell>
        </row>
        <row r="530">
          <cell r="B530" t="str">
            <v>32.47.89</v>
          </cell>
          <cell r="C530" t="str">
            <v>Supply of all flanged tee, DI, DN 500/350, PN10</v>
          </cell>
          <cell r="D530" t="str">
            <v>pce.</v>
          </cell>
          <cell r="E530">
            <v>2416</v>
          </cell>
          <cell r="F530">
            <v>0</v>
          </cell>
          <cell r="G530">
            <v>0</v>
          </cell>
          <cell r="H530">
            <v>0</v>
          </cell>
          <cell r="I530">
            <v>0</v>
          </cell>
          <cell r="J530">
            <v>0</v>
          </cell>
          <cell r="K530">
            <v>0</v>
          </cell>
          <cell r="L530">
            <v>0</v>
          </cell>
          <cell r="M530">
            <v>0</v>
          </cell>
          <cell r="N530">
            <v>0</v>
          </cell>
          <cell r="O530">
            <v>0</v>
          </cell>
          <cell r="P530">
            <v>0</v>
          </cell>
          <cell r="Q530">
            <v>0</v>
          </cell>
          <cell r="R530">
            <v>0</v>
          </cell>
          <cell r="S530">
            <v>0</v>
          </cell>
          <cell r="T530">
            <v>0</v>
          </cell>
          <cell r="U530">
            <v>0</v>
          </cell>
          <cell r="V530">
            <v>0</v>
          </cell>
          <cell r="W530">
            <v>0</v>
          </cell>
          <cell r="X530">
            <v>0</v>
          </cell>
          <cell r="Y530">
            <v>0</v>
          </cell>
          <cell r="Z530">
            <v>0</v>
          </cell>
          <cell r="AA530">
            <v>0</v>
          </cell>
          <cell r="AB530">
            <v>0</v>
          </cell>
        </row>
        <row r="531">
          <cell r="B531" t="str">
            <v>32.47.93</v>
          </cell>
          <cell r="C531" t="str">
            <v>Supply of all flanged tee, DI, DN 500/500, PN10</v>
          </cell>
          <cell r="D531" t="str">
            <v>pce.</v>
          </cell>
          <cell r="E531">
            <v>2459</v>
          </cell>
          <cell r="F531">
            <v>0</v>
          </cell>
          <cell r="G531">
            <v>0</v>
          </cell>
          <cell r="H531">
            <v>0</v>
          </cell>
          <cell r="I531">
            <v>0</v>
          </cell>
          <cell r="J531">
            <v>0</v>
          </cell>
          <cell r="K531">
            <v>0</v>
          </cell>
          <cell r="L531">
            <v>0</v>
          </cell>
          <cell r="M531">
            <v>0</v>
          </cell>
          <cell r="N531">
            <v>0</v>
          </cell>
          <cell r="O531">
            <v>0</v>
          </cell>
          <cell r="P531">
            <v>0</v>
          </cell>
          <cell r="Q531">
            <v>0</v>
          </cell>
          <cell r="R531">
            <v>0</v>
          </cell>
          <cell r="S531">
            <v>0</v>
          </cell>
          <cell r="T531">
            <v>0</v>
          </cell>
          <cell r="U531">
            <v>0</v>
          </cell>
          <cell r="V531">
            <v>0</v>
          </cell>
          <cell r="W531">
            <v>0</v>
          </cell>
          <cell r="X531">
            <v>0</v>
          </cell>
          <cell r="Y531">
            <v>0</v>
          </cell>
          <cell r="Z531">
            <v>0</v>
          </cell>
          <cell r="AA531">
            <v>0</v>
          </cell>
          <cell r="AB531">
            <v>0</v>
          </cell>
        </row>
        <row r="532">
          <cell r="B532" t="str">
            <v>32.48</v>
          </cell>
          <cell r="C532" t="str">
            <v>Supply of all flanged tees, DI, PN10 / PN16, ≥ DN 600</v>
          </cell>
          <cell r="D532">
            <v>0</v>
          </cell>
          <cell r="E532">
            <v>0</v>
          </cell>
          <cell r="F532">
            <v>0</v>
          </cell>
          <cell r="G532">
            <v>0</v>
          </cell>
          <cell r="H532">
            <v>0</v>
          </cell>
          <cell r="I532">
            <v>0</v>
          </cell>
          <cell r="J532">
            <v>0</v>
          </cell>
          <cell r="K532">
            <v>0</v>
          </cell>
          <cell r="L532">
            <v>0</v>
          </cell>
          <cell r="M532">
            <v>0</v>
          </cell>
          <cell r="N532">
            <v>0</v>
          </cell>
          <cell r="O532">
            <v>0</v>
          </cell>
          <cell r="P532">
            <v>0</v>
          </cell>
          <cell r="Q532">
            <v>0</v>
          </cell>
          <cell r="R532">
            <v>0</v>
          </cell>
          <cell r="S532">
            <v>0</v>
          </cell>
          <cell r="T532">
            <v>0</v>
          </cell>
          <cell r="U532">
            <v>0</v>
          </cell>
          <cell r="V532">
            <v>0</v>
          </cell>
          <cell r="W532">
            <v>0</v>
          </cell>
          <cell r="X532">
            <v>0</v>
          </cell>
          <cell r="Y532">
            <v>0</v>
          </cell>
          <cell r="Z532">
            <v>0</v>
          </cell>
          <cell r="AA532">
            <v>0</v>
          </cell>
          <cell r="AB532">
            <v>0</v>
          </cell>
        </row>
        <row r="533">
          <cell r="B533">
            <v>0</v>
          </cell>
          <cell r="C533" t="str">
            <v>The works shall be as described under item 32.40, but for all flanged tees of ductile iron according to EN 545, PN10/PN16, ≥ DN 600. The unit rate shall include all material, labour, equipment, tools and other incidental costs required to complete the works. Payment shall be made per piece.</v>
          </cell>
          <cell r="D533">
            <v>0</v>
          </cell>
          <cell r="E533">
            <v>0</v>
          </cell>
          <cell r="F533">
            <v>0</v>
          </cell>
          <cell r="G533">
            <v>0</v>
          </cell>
          <cell r="H533">
            <v>0</v>
          </cell>
          <cell r="I533">
            <v>0</v>
          </cell>
          <cell r="J533">
            <v>0</v>
          </cell>
          <cell r="K533">
            <v>0</v>
          </cell>
          <cell r="L533">
            <v>0</v>
          </cell>
          <cell r="M533">
            <v>0</v>
          </cell>
          <cell r="N533">
            <v>0</v>
          </cell>
          <cell r="O533">
            <v>0</v>
          </cell>
          <cell r="P533">
            <v>0</v>
          </cell>
          <cell r="Q533">
            <v>0</v>
          </cell>
          <cell r="R533">
            <v>0</v>
          </cell>
          <cell r="S533">
            <v>0</v>
          </cell>
          <cell r="T533">
            <v>0</v>
          </cell>
          <cell r="U533">
            <v>0</v>
          </cell>
          <cell r="V533">
            <v>0</v>
          </cell>
          <cell r="W533">
            <v>0</v>
          </cell>
          <cell r="X533">
            <v>0</v>
          </cell>
          <cell r="Y533">
            <v>0</v>
          </cell>
          <cell r="Z533">
            <v>0</v>
          </cell>
          <cell r="AA533">
            <v>0</v>
          </cell>
          <cell r="AB533">
            <v>0</v>
          </cell>
        </row>
        <row r="534">
          <cell r="B534" t="str">
            <v>32.48.11</v>
          </cell>
          <cell r="C534" t="str">
            <v>Supply of all flanged tee, DI, DN 600/300, PN10</v>
          </cell>
          <cell r="D534" t="str">
            <v>pce.</v>
          </cell>
          <cell r="E534">
            <v>3725</v>
          </cell>
          <cell r="F534">
            <v>0</v>
          </cell>
          <cell r="G534">
            <v>0</v>
          </cell>
          <cell r="H534">
            <v>0</v>
          </cell>
          <cell r="I534">
            <v>0</v>
          </cell>
          <cell r="J534">
            <v>0</v>
          </cell>
          <cell r="K534">
            <v>0</v>
          </cell>
          <cell r="L534">
            <v>0</v>
          </cell>
          <cell r="M534">
            <v>0</v>
          </cell>
          <cell r="N534">
            <v>0</v>
          </cell>
          <cell r="O534">
            <v>0</v>
          </cell>
          <cell r="P534">
            <v>0</v>
          </cell>
          <cell r="Q534">
            <v>0</v>
          </cell>
          <cell r="R534">
            <v>0</v>
          </cell>
          <cell r="S534">
            <v>0</v>
          </cell>
          <cell r="T534">
            <v>0</v>
          </cell>
          <cell r="U534">
            <v>0</v>
          </cell>
          <cell r="V534">
            <v>0</v>
          </cell>
          <cell r="W534">
            <v>0</v>
          </cell>
          <cell r="X534">
            <v>0</v>
          </cell>
          <cell r="Y534">
            <v>0</v>
          </cell>
          <cell r="Z534">
            <v>0</v>
          </cell>
          <cell r="AA534">
            <v>0</v>
          </cell>
          <cell r="AB534">
            <v>0</v>
          </cell>
        </row>
        <row r="535">
          <cell r="B535" t="str">
            <v>32.48.13</v>
          </cell>
          <cell r="C535" t="str">
            <v>Supply of all flanged tee, DI, DN 600/350, PN10</v>
          </cell>
          <cell r="D535" t="str">
            <v>pce.</v>
          </cell>
          <cell r="E535">
            <v>3738</v>
          </cell>
          <cell r="F535">
            <v>0</v>
          </cell>
          <cell r="G535">
            <v>0</v>
          </cell>
          <cell r="H535">
            <v>0</v>
          </cell>
          <cell r="I535">
            <v>0</v>
          </cell>
          <cell r="J535">
            <v>0</v>
          </cell>
          <cell r="K535">
            <v>0</v>
          </cell>
          <cell r="L535">
            <v>0</v>
          </cell>
          <cell r="M535">
            <v>0</v>
          </cell>
          <cell r="N535">
            <v>0</v>
          </cell>
          <cell r="O535">
            <v>0</v>
          </cell>
          <cell r="P535">
            <v>0</v>
          </cell>
          <cell r="Q535">
            <v>0</v>
          </cell>
          <cell r="R535">
            <v>0</v>
          </cell>
          <cell r="S535">
            <v>0</v>
          </cell>
          <cell r="T535">
            <v>0</v>
          </cell>
          <cell r="U535">
            <v>0</v>
          </cell>
          <cell r="V535">
            <v>0</v>
          </cell>
          <cell r="W535">
            <v>0</v>
          </cell>
          <cell r="X535">
            <v>0</v>
          </cell>
          <cell r="Y535">
            <v>0</v>
          </cell>
          <cell r="Z535">
            <v>0</v>
          </cell>
          <cell r="AA535">
            <v>0</v>
          </cell>
          <cell r="AB535">
            <v>0</v>
          </cell>
        </row>
        <row r="536">
          <cell r="B536" t="str">
            <v>32.48.17</v>
          </cell>
          <cell r="C536" t="str">
            <v>Supply of all flanged tee, DI, DN 600/500, PN10</v>
          </cell>
          <cell r="D536" t="str">
            <v>pce.</v>
          </cell>
          <cell r="E536">
            <v>3773</v>
          </cell>
          <cell r="F536">
            <v>0</v>
          </cell>
          <cell r="G536">
            <v>0</v>
          </cell>
          <cell r="H536">
            <v>0</v>
          </cell>
          <cell r="I536">
            <v>0</v>
          </cell>
          <cell r="J536">
            <v>0</v>
          </cell>
          <cell r="K536">
            <v>0</v>
          </cell>
          <cell r="L536">
            <v>0</v>
          </cell>
          <cell r="M536">
            <v>0</v>
          </cell>
          <cell r="N536">
            <v>0</v>
          </cell>
          <cell r="O536">
            <v>0</v>
          </cell>
          <cell r="P536">
            <v>0</v>
          </cell>
          <cell r="Q536">
            <v>0</v>
          </cell>
          <cell r="R536">
            <v>0</v>
          </cell>
          <cell r="S536">
            <v>0</v>
          </cell>
          <cell r="T536">
            <v>0</v>
          </cell>
          <cell r="U536">
            <v>0</v>
          </cell>
          <cell r="V536">
            <v>0</v>
          </cell>
          <cell r="W536">
            <v>0</v>
          </cell>
          <cell r="X536">
            <v>0</v>
          </cell>
          <cell r="Y536">
            <v>0</v>
          </cell>
          <cell r="Z536">
            <v>0</v>
          </cell>
          <cell r="AA536">
            <v>0</v>
          </cell>
          <cell r="AB536">
            <v>0</v>
          </cell>
        </row>
        <row r="537">
          <cell r="B537" t="str">
            <v>32.49</v>
          </cell>
          <cell r="C537" t="str">
            <v>Supply of all flanged level invert tees, DI, PN10 / PN16</v>
          </cell>
          <cell r="D537">
            <v>0</v>
          </cell>
          <cell r="E537">
            <v>0</v>
          </cell>
          <cell r="F537">
            <v>0</v>
          </cell>
          <cell r="G537">
            <v>0</v>
          </cell>
          <cell r="H537">
            <v>0</v>
          </cell>
          <cell r="I537">
            <v>0</v>
          </cell>
          <cell r="J537">
            <v>0</v>
          </cell>
          <cell r="K537">
            <v>0</v>
          </cell>
          <cell r="L537">
            <v>0</v>
          </cell>
          <cell r="M537">
            <v>0</v>
          </cell>
          <cell r="N537">
            <v>0</v>
          </cell>
          <cell r="O537">
            <v>0</v>
          </cell>
          <cell r="P537">
            <v>0</v>
          </cell>
          <cell r="Q537">
            <v>0</v>
          </cell>
          <cell r="R537">
            <v>0</v>
          </cell>
          <cell r="S537">
            <v>0</v>
          </cell>
          <cell r="T537">
            <v>0</v>
          </cell>
          <cell r="U537">
            <v>0</v>
          </cell>
          <cell r="V537">
            <v>0</v>
          </cell>
          <cell r="W537">
            <v>0</v>
          </cell>
          <cell r="X537">
            <v>0</v>
          </cell>
          <cell r="Y537">
            <v>0</v>
          </cell>
          <cell r="Z537">
            <v>0</v>
          </cell>
          <cell r="AA537">
            <v>0</v>
          </cell>
          <cell r="AB537">
            <v>0</v>
          </cell>
        </row>
        <row r="538">
          <cell r="B538">
            <v>0</v>
          </cell>
          <cell r="C538" t="str">
            <v>The works shall be as described under item 32.40, but for all flanged level invert tees of ductile iron according to EN 545, PN10/PN16. The unit rate shall include all material, labour, equipment, tools and other incidental costs required to complete the works. Payment shall be made per piece.</v>
          </cell>
          <cell r="D538">
            <v>0</v>
          </cell>
          <cell r="E538">
            <v>0</v>
          </cell>
          <cell r="F538">
            <v>0</v>
          </cell>
          <cell r="G538">
            <v>0</v>
          </cell>
          <cell r="H538">
            <v>0</v>
          </cell>
          <cell r="I538">
            <v>0</v>
          </cell>
          <cell r="J538">
            <v>0</v>
          </cell>
          <cell r="K538">
            <v>0</v>
          </cell>
          <cell r="L538">
            <v>0</v>
          </cell>
          <cell r="M538">
            <v>0</v>
          </cell>
          <cell r="N538">
            <v>0</v>
          </cell>
          <cell r="O538">
            <v>0</v>
          </cell>
          <cell r="P538">
            <v>0</v>
          </cell>
          <cell r="Q538">
            <v>0</v>
          </cell>
          <cell r="R538">
            <v>0</v>
          </cell>
          <cell r="S538">
            <v>0</v>
          </cell>
          <cell r="T538">
            <v>0</v>
          </cell>
          <cell r="U538">
            <v>0</v>
          </cell>
          <cell r="V538">
            <v>0</v>
          </cell>
          <cell r="W538">
            <v>0</v>
          </cell>
          <cell r="X538">
            <v>0</v>
          </cell>
          <cell r="Y538">
            <v>0</v>
          </cell>
          <cell r="Z538">
            <v>0</v>
          </cell>
          <cell r="AA538">
            <v>0</v>
          </cell>
          <cell r="AB538">
            <v>0</v>
          </cell>
        </row>
        <row r="539">
          <cell r="B539" t="str">
            <v>32.49.01</v>
          </cell>
          <cell r="C539" t="str">
            <v>Supply of all flanged level invert tee, DI, DN 300/100, PN10</v>
          </cell>
          <cell r="D539" t="str">
            <v>pce.</v>
          </cell>
          <cell r="E539">
            <v>574</v>
          </cell>
          <cell r="F539">
            <v>0</v>
          </cell>
          <cell r="G539">
            <v>0</v>
          </cell>
          <cell r="H539">
            <v>0</v>
          </cell>
          <cell r="I539">
            <v>0</v>
          </cell>
          <cell r="J539">
            <v>0</v>
          </cell>
          <cell r="K539">
            <v>0</v>
          </cell>
          <cell r="L539">
            <v>0</v>
          </cell>
          <cell r="M539">
            <v>0</v>
          </cell>
          <cell r="N539">
            <v>0</v>
          </cell>
          <cell r="O539">
            <v>0</v>
          </cell>
          <cell r="P539">
            <v>0</v>
          </cell>
          <cell r="Q539">
            <v>0</v>
          </cell>
          <cell r="R539">
            <v>0</v>
          </cell>
          <cell r="S539">
            <v>0</v>
          </cell>
          <cell r="T539">
            <v>0</v>
          </cell>
          <cell r="U539">
            <v>0</v>
          </cell>
          <cell r="V539">
            <v>0</v>
          </cell>
          <cell r="W539">
            <v>0</v>
          </cell>
          <cell r="X539">
            <v>0</v>
          </cell>
          <cell r="Y539">
            <v>0</v>
          </cell>
          <cell r="Z539">
            <v>0</v>
          </cell>
          <cell r="AA539">
            <v>0</v>
          </cell>
          <cell r="AB539">
            <v>0</v>
          </cell>
        </row>
        <row r="540">
          <cell r="B540" t="str">
            <v>32.49.07</v>
          </cell>
          <cell r="C540" t="str">
            <v>Supply of all flanged level invert tee, DI, DN 500/150, PN10</v>
          </cell>
          <cell r="D540" t="str">
            <v>pce.</v>
          </cell>
          <cell r="E540">
            <v>1622</v>
          </cell>
          <cell r="F540">
            <v>0</v>
          </cell>
          <cell r="G540">
            <v>0</v>
          </cell>
          <cell r="H540">
            <v>0</v>
          </cell>
          <cell r="I540">
            <v>0</v>
          </cell>
          <cell r="J540">
            <v>0</v>
          </cell>
          <cell r="K540">
            <v>0</v>
          </cell>
          <cell r="L540">
            <v>0</v>
          </cell>
          <cell r="M540">
            <v>0</v>
          </cell>
          <cell r="N540">
            <v>0</v>
          </cell>
          <cell r="O540">
            <v>0</v>
          </cell>
          <cell r="P540">
            <v>0</v>
          </cell>
          <cell r="Q540">
            <v>0</v>
          </cell>
          <cell r="R540">
            <v>0</v>
          </cell>
          <cell r="S540">
            <v>0</v>
          </cell>
          <cell r="T540">
            <v>0</v>
          </cell>
          <cell r="U540">
            <v>0</v>
          </cell>
          <cell r="V540">
            <v>0</v>
          </cell>
          <cell r="W540">
            <v>0</v>
          </cell>
          <cell r="X540">
            <v>0</v>
          </cell>
          <cell r="Y540">
            <v>0</v>
          </cell>
          <cell r="Z540">
            <v>0</v>
          </cell>
          <cell r="AA540">
            <v>0</v>
          </cell>
          <cell r="AB540">
            <v>0</v>
          </cell>
        </row>
        <row r="541">
          <cell r="B541" t="str">
            <v>32.51</v>
          </cell>
          <cell r="C541" t="str">
            <v>Supply of blank flanges, DI, PN10 / PN16</v>
          </cell>
          <cell r="D541">
            <v>0</v>
          </cell>
          <cell r="E541">
            <v>0</v>
          </cell>
          <cell r="F541">
            <v>0</v>
          </cell>
          <cell r="G541">
            <v>0</v>
          </cell>
          <cell r="H541">
            <v>0</v>
          </cell>
          <cell r="I541">
            <v>0</v>
          </cell>
          <cell r="J541">
            <v>0</v>
          </cell>
          <cell r="K541">
            <v>0</v>
          </cell>
          <cell r="L541">
            <v>0</v>
          </cell>
          <cell r="M541">
            <v>0</v>
          </cell>
          <cell r="N541">
            <v>0</v>
          </cell>
          <cell r="O541">
            <v>0</v>
          </cell>
          <cell r="P541">
            <v>0</v>
          </cell>
          <cell r="Q541">
            <v>0</v>
          </cell>
          <cell r="R541">
            <v>0</v>
          </cell>
          <cell r="S541">
            <v>0</v>
          </cell>
          <cell r="T541">
            <v>0</v>
          </cell>
          <cell r="U541">
            <v>0</v>
          </cell>
          <cell r="V541">
            <v>0</v>
          </cell>
          <cell r="W541">
            <v>0</v>
          </cell>
          <cell r="X541">
            <v>0</v>
          </cell>
          <cell r="Y541">
            <v>0</v>
          </cell>
          <cell r="Z541">
            <v>0</v>
          </cell>
          <cell r="AA541">
            <v>0</v>
          </cell>
          <cell r="AB541">
            <v>0</v>
          </cell>
        </row>
        <row r="542">
          <cell r="B542">
            <v>0</v>
          </cell>
          <cell r="C542" t="str">
            <v>The works shall be as described under item 32.40, but for blank flanges of ductile iron according to EN 545, PN10/PN16. The unit rate shall include all material, labour, equipment, tools and other incidental costs required to complete the works. Payment shall be made per piece.</v>
          </cell>
          <cell r="D542">
            <v>0</v>
          </cell>
          <cell r="E542">
            <v>0</v>
          </cell>
          <cell r="F542">
            <v>0</v>
          </cell>
          <cell r="G542">
            <v>0</v>
          </cell>
          <cell r="H542">
            <v>0</v>
          </cell>
          <cell r="I542">
            <v>0</v>
          </cell>
          <cell r="J542">
            <v>0</v>
          </cell>
          <cell r="K542">
            <v>0</v>
          </cell>
          <cell r="L542">
            <v>0</v>
          </cell>
          <cell r="M542">
            <v>0</v>
          </cell>
          <cell r="N542">
            <v>0</v>
          </cell>
          <cell r="O542">
            <v>0</v>
          </cell>
          <cell r="P542">
            <v>0</v>
          </cell>
          <cell r="Q542">
            <v>0</v>
          </cell>
          <cell r="R542">
            <v>0</v>
          </cell>
          <cell r="S542">
            <v>0</v>
          </cell>
          <cell r="T542">
            <v>0</v>
          </cell>
          <cell r="U542">
            <v>0</v>
          </cell>
          <cell r="V542">
            <v>0</v>
          </cell>
          <cell r="W542">
            <v>0</v>
          </cell>
          <cell r="X542">
            <v>0</v>
          </cell>
          <cell r="Y542">
            <v>0</v>
          </cell>
          <cell r="Z542">
            <v>0</v>
          </cell>
          <cell r="AA542">
            <v>0</v>
          </cell>
          <cell r="AB542">
            <v>0</v>
          </cell>
        </row>
        <row r="543">
          <cell r="B543" t="str">
            <v>32.51.04</v>
          </cell>
          <cell r="C543" t="str">
            <v>Supply of blank flange, DI, DN80, PN10/PN16</v>
          </cell>
          <cell r="D543" t="str">
            <v>pce.</v>
          </cell>
          <cell r="E543">
            <v>18</v>
          </cell>
          <cell r="F543">
            <v>0</v>
          </cell>
          <cell r="G543">
            <v>0</v>
          </cell>
          <cell r="H543">
            <v>0</v>
          </cell>
          <cell r="I543">
            <v>0</v>
          </cell>
          <cell r="J543">
            <v>0</v>
          </cell>
          <cell r="K543">
            <v>0</v>
          </cell>
          <cell r="L543">
            <v>0</v>
          </cell>
          <cell r="M543">
            <v>0</v>
          </cell>
          <cell r="N543">
            <v>0</v>
          </cell>
          <cell r="O543">
            <v>0</v>
          </cell>
          <cell r="P543">
            <v>0</v>
          </cell>
          <cell r="Q543">
            <v>0</v>
          </cell>
          <cell r="R543">
            <v>0</v>
          </cell>
          <cell r="S543">
            <v>0</v>
          </cell>
          <cell r="T543">
            <v>0</v>
          </cell>
          <cell r="U543">
            <v>0</v>
          </cell>
          <cell r="V543">
            <v>0</v>
          </cell>
          <cell r="W543">
            <v>0</v>
          </cell>
          <cell r="X543">
            <v>0</v>
          </cell>
          <cell r="Y543">
            <v>0</v>
          </cell>
          <cell r="Z543">
            <v>0</v>
          </cell>
          <cell r="AA543">
            <v>0</v>
          </cell>
          <cell r="AB543">
            <v>0</v>
          </cell>
        </row>
        <row r="544">
          <cell r="B544" t="str">
            <v>32.51.05</v>
          </cell>
          <cell r="C544" t="str">
            <v>Supply of blank flange, DI, DN100, PN10/PN16</v>
          </cell>
          <cell r="D544" t="str">
            <v>pce.</v>
          </cell>
          <cell r="E544">
            <v>21</v>
          </cell>
          <cell r="F544">
            <v>0</v>
          </cell>
          <cell r="G544">
            <v>0</v>
          </cell>
          <cell r="H544">
            <v>0</v>
          </cell>
          <cell r="I544">
            <v>0</v>
          </cell>
          <cell r="J544">
            <v>0</v>
          </cell>
          <cell r="K544">
            <v>0</v>
          </cell>
          <cell r="L544">
            <v>0</v>
          </cell>
          <cell r="M544">
            <v>0</v>
          </cell>
          <cell r="N544">
            <v>0</v>
          </cell>
          <cell r="O544">
            <v>0</v>
          </cell>
          <cell r="P544">
            <v>0</v>
          </cell>
          <cell r="Q544">
            <v>0</v>
          </cell>
          <cell r="R544">
            <v>0</v>
          </cell>
          <cell r="S544">
            <v>0</v>
          </cell>
          <cell r="T544">
            <v>0</v>
          </cell>
          <cell r="U544">
            <v>0</v>
          </cell>
          <cell r="V544">
            <v>0</v>
          </cell>
          <cell r="W544">
            <v>0</v>
          </cell>
          <cell r="X544">
            <v>0</v>
          </cell>
          <cell r="Y544">
            <v>0</v>
          </cell>
          <cell r="Z544">
            <v>0</v>
          </cell>
          <cell r="AA544">
            <v>0</v>
          </cell>
          <cell r="AB544">
            <v>0</v>
          </cell>
        </row>
        <row r="545">
          <cell r="B545" t="str">
            <v>32.51.07</v>
          </cell>
          <cell r="C545" t="str">
            <v>Supply of blank flange, DI, DN150, PN10/PN16</v>
          </cell>
          <cell r="D545" t="str">
            <v>pce.</v>
          </cell>
          <cell r="E545">
            <v>39</v>
          </cell>
          <cell r="F545">
            <v>0</v>
          </cell>
          <cell r="G545">
            <v>0</v>
          </cell>
          <cell r="H545">
            <v>0</v>
          </cell>
          <cell r="I545">
            <v>0</v>
          </cell>
          <cell r="J545">
            <v>0</v>
          </cell>
          <cell r="K545">
            <v>0</v>
          </cell>
          <cell r="L545">
            <v>0</v>
          </cell>
          <cell r="M545">
            <v>0</v>
          </cell>
          <cell r="N545">
            <v>0</v>
          </cell>
          <cell r="O545">
            <v>0</v>
          </cell>
          <cell r="P545">
            <v>0</v>
          </cell>
          <cell r="Q545">
            <v>0</v>
          </cell>
          <cell r="R545">
            <v>0</v>
          </cell>
          <cell r="S545">
            <v>0</v>
          </cell>
          <cell r="T545">
            <v>0</v>
          </cell>
          <cell r="U545">
            <v>0</v>
          </cell>
          <cell r="V545">
            <v>0</v>
          </cell>
          <cell r="W545">
            <v>0</v>
          </cell>
          <cell r="X545">
            <v>0</v>
          </cell>
          <cell r="Y545">
            <v>0</v>
          </cell>
          <cell r="Z545">
            <v>0</v>
          </cell>
          <cell r="AA545">
            <v>0</v>
          </cell>
          <cell r="AB545">
            <v>0</v>
          </cell>
        </row>
        <row r="546">
          <cell r="B546" t="str">
            <v>32.51.08</v>
          </cell>
          <cell r="C546" t="str">
            <v>Supply of blank flange, DI, DN200, PN10</v>
          </cell>
          <cell r="D546" t="str">
            <v>pce.</v>
          </cell>
          <cell r="E546">
            <v>55</v>
          </cell>
          <cell r="F546">
            <v>0</v>
          </cell>
          <cell r="G546">
            <v>0</v>
          </cell>
          <cell r="H546">
            <v>0</v>
          </cell>
          <cell r="I546">
            <v>0</v>
          </cell>
          <cell r="J546">
            <v>0</v>
          </cell>
          <cell r="K546">
            <v>0</v>
          </cell>
          <cell r="L546">
            <v>0</v>
          </cell>
          <cell r="M546">
            <v>0</v>
          </cell>
          <cell r="N546">
            <v>0</v>
          </cell>
          <cell r="O546">
            <v>0</v>
          </cell>
          <cell r="P546">
            <v>0</v>
          </cell>
          <cell r="Q546">
            <v>0</v>
          </cell>
          <cell r="R546">
            <v>0</v>
          </cell>
          <cell r="S546">
            <v>0</v>
          </cell>
          <cell r="T546">
            <v>0</v>
          </cell>
          <cell r="U546">
            <v>0</v>
          </cell>
          <cell r="V546">
            <v>0</v>
          </cell>
          <cell r="W546">
            <v>0</v>
          </cell>
          <cell r="X546">
            <v>0</v>
          </cell>
          <cell r="Y546">
            <v>0</v>
          </cell>
          <cell r="Z546">
            <v>0</v>
          </cell>
          <cell r="AA546">
            <v>0</v>
          </cell>
          <cell r="AB546">
            <v>0</v>
          </cell>
        </row>
        <row r="547">
          <cell r="B547" t="str">
            <v>32.51.10</v>
          </cell>
          <cell r="C547" t="str">
            <v>Supply of blank flange, DI, DN250, PN10</v>
          </cell>
          <cell r="D547" t="str">
            <v>pce.</v>
          </cell>
          <cell r="E547">
            <v>106</v>
          </cell>
          <cell r="F547">
            <v>0</v>
          </cell>
          <cell r="G547">
            <v>0</v>
          </cell>
          <cell r="H547">
            <v>0</v>
          </cell>
          <cell r="I547">
            <v>0</v>
          </cell>
          <cell r="J547">
            <v>0</v>
          </cell>
          <cell r="K547">
            <v>0</v>
          </cell>
          <cell r="L547">
            <v>0</v>
          </cell>
          <cell r="M547">
            <v>0</v>
          </cell>
          <cell r="N547">
            <v>0</v>
          </cell>
          <cell r="O547">
            <v>0</v>
          </cell>
          <cell r="P547">
            <v>0</v>
          </cell>
          <cell r="Q547">
            <v>0</v>
          </cell>
          <cell r="R547">
            <v>0</v>
          </cell>
          <cell r="S547">
            <v>0</v>
          </cell>
          <cell r="T547">
            <v>0</v>
          </cell>
          <cell r="U547">
            <v>0</v>
          </cell>
          <cell r="V547">
            <v>0</v>
          </cell>
          <cell r="W547">
            <v>0</v>
          </cell>
          <cell r="X547">
            <v>0</v>
          </cell>
          <cell r="Y547">
            <v>0</v>
          </cell>
          <cell r="Z547">
            <v>0</v>
          </cell>
          <cell r="AA547">
            <v>0</v>
          </cell>
          <cell r="AB547">
            <v>0</v>
          </cell>
        </row>
        <row r="548">
          <cell r="B548" t="str">
            <v>32.51.12</v>
          </cell>
          <cell r="C548" t="str">
            <v>Supply of blank flange, DI, DN300, PN10</v>
          </cell>
          <cell r="D548" t="str">
            <v>pce.</v>
          </cell>
          <cell r="E548">
            <v>138</v>
          </cell>
          <cell r="F548">
            <v>0</v>
          </cell>
          <cell r="G548">
            <v>0</v>
          </cell>
          <cell r="H548">
            <v>0</v>
          </cell>
          <cell r="I548">
            <v>0</v>
          </cell>
          <cell r="J548">
            <v>0</v>
          </cell>
          <cell r="K548">
            <v>0</v>
          </cell>
          <cell r="L548">
            <v>0</v>
          </cell>
          <cell r="M548">
            <v>0</v>
          </cell>
          <cell r="N548">
            <v>0</v>
          </cell>
          <cell r="O548">
            <v>0</v>
          </cell>
          <cell r="P548">
            <v>0</v>
          </cell>
          <cell r="Q548">
            <v>0</v>
          </cell>
          <cell r="R548">
            <v>0</v>
          </cell>
          <cell r="S548">
            <v>0</v>
          </cell>
          <cell r="T548">
            <v>0</v>
          </cell>
          <cell r="U548">
            <v>0</v>
          </cell>
          <cell r="V548">
            <v>0</v>
          </cell>
          <cell r="W548">
            <v>0</v>
          </cell>
          <cell r="X548">
            <v>0</v>
          </cell>
          <cell r="Y548">
            <v>0</v>
          </cell>
          <cell r="Z548">
            <v>0</v>
          </cell>
          <cell r="AA548">
            <v>0</v>
          </cell>
          <cell r="AB548">
            <v>0</v>
          </cell>
        </row>
        <row r="549">
          <cell r="B549" t="str">
            <v>32.51.14</v>
          </cell>
          <cell r="C549" t="str">
            <v>Supply of blank flange, DI, DN350, PN10</v>
          </cell>
          <cell r="D549" t="str">
            <v>pce.</v>
          </cell>
          <cell r="E549">
            <v>186</v>
          </cell>
          <cell r="F549">
            <v>0</v>
          </cell>
          <cell r="G549">
            <v>0</v>
          </cell>
          <cell r="H549">
            <v>0</v>
          </cell>
          <cell r="I549">
            <v>0</v>
          </cell>
          <cell r="J549">
            <v>0</v>
          </cell>
          <cell r="K549">
            <v>0</v>
          </cell>
          <cell r="L549">
            <v>0</v>
          </cell>
          <cell r="M549">
            <v>0</v>
          </cell>
          <cell r="N549">
            <v>0</v>
          </cell>
          <cell r="O549">
            <v>0</v>
          </cell>
          <cell r="P549">
            <v>0</v>
          </cell>
          <cell r="Q549">
            <v>0</v>
          </cell>
          <cell r="R549">
            <v>0</v>
          </cell>
          <cell r="S549">
            <v>0</v>
          </cell>
          <cell r="T549">
            <v>0</v>
          </cell>
          <cell r="U549">
            <v>0</v>
          </cell>
          <cell r="V549">
            <v>0</v>
          </cell>
          <cell r="W549">
            <v>0</v>
          </cell>
          <cell r="X549">
            <v>0</v>
          </cell>
          <cell r="Y549">
            <v>0</v>
          </cell>
          <cell r="Z549">
            <v>0</v>
          </cell>
          <cell r="AA549">
            <v>0</v>
          </cell>
          <cell r="AB549">
            <v>0</v>
          </cell>
        </row>
        <row r="550">
          <cell r="B550" t="str">
            <v>32.51.16</v>
          </cell>
          <cell r="C550" t="str">
            <v>Supply of blank flange, DI, DN400, PN10</v>
          </cell>
          <cell r="D550" t="str">
            <v>pce.</v>
          </cell>
          <cell r="E550">
            <v>241</v>
          </cell>
          <cell r="F550">
            <v>0</v>
          </cell>
          <cell r="G550">
            <v>0</v>
          </cell>
          <cell r="H550">
            <v>0</v>
          </cell>
          <cell r="I550">
            <v>0</v>
          </cell>
          <cell r="J550">
            <v>0</v>
          </cell>
          <cell r="K550">
            <v>0</v>
          </cell>
          <cell r="L550">
            <v>0</v>
          </cell>
          <cell r="M550">
            <v>0</v>
          </cell>
          <cell r="N550">
            <v>0</v>
          </cell>
          <cell r="O550">
            <v>0</v>
          </cell>
          <cell r="P550">
            <v>0</v>
          </cell>
          <cell r="Q550">
            <v>0</v>
          </cell>
          <cell r="R550">
            <v>0</v>
          </cell>
          <cell r="S550">
            <v>0</v>
          </cell>
          <cell r="T550">
            <v>0</v>
          </cell>
          <cell r="U550">
            <v>0</v>
          </cell>
          <cell r="V550">
            <v>0</v>
          </cell>
          <cell r="W550">
            <v>0</v>
          </cell>
          <cell r="X550">
            <v>0</v>
          </cell>
          <cell r="Y550">
            <v>0</v>
          </cell>
          <cell r="Z550">
            <v>0</v>
          </cell>
          <cell r="AA550">
            <v>0</v>
          </cell>
          <cell r="AB550">
            <v>0</v>
          </cell>
        </row>
        <row r="551">
          <cell r="B551" t="str">
            <v>32.52</v>
          </cell>
          <cell r="C551" t="str">
            <v>Supply of double flanged concentric tapers, DI, PN10 / PN16</v>
          </cell>
          <cell r="D551">
            <v>0</v>
          </cell>
          <cell r="E551">
            <v>0</v>
          </cell>
          <cell r="F551">
            <v>0</v>
          </cell>
          <cell r="G551">
            <v>0</v>
          </cell>
          <cell r="H551">
            <v>0</v>
          </cell>
          <cell r="I551">
            <v>0</v>
          </cell>
          <cell r="J551">
            <v>0</v>
          </cell>
          <cell r="K551">
            <v>0</v>
          </cell>
          <cell r="L551">
            <v>0</v>
          </cell>
          <cell r="M551">
            <v>0</v>
          </cell>
          <cell r="N551">
            <v>0</v>
          </cell>
          <cell r="O551">
            <v>0</v>
          </cell>
          <cell r="P551">
            <v>0</v>
          </cell>
          <cell r="Q551">
            <v>0</v>
          </cell>
          <cell r="R551">
            <v>0</v>
          </cell>
          <cell r="S551">
            <v>0</v>
          </cell>
          <cell r="T551">
            <v>0</v>
          </cell>
          <cell r="U551">
            <v>0</v>
          </cell>
          <cell r="V551">
            <v>0</v>
          </cell>
          <cell r="W551">
            <v>0</v>
          </cell>
          <cell r="X551">
            <v>0</v>
          </cell>
          <cell r="Y551">
            <v>0</v>
          </cell>
          <cell r="Z551">
            <v>0</v>
          </cell>
          <cell r="AA551">
            <v>0</v>
          </cell>
          <cell r="AB551">
            <v>0</v>
          </cell>
        </row>
        <row r="552">
          <cell r="B552">
            <v>0</v>
          </cell>
          <cell r="C552" t="str">
            <v>The works shall be as described under item 32.40, but for double flanged concentric tapers of ductile iron according to EN 545, PN10/PN16. The unit rate shall include all  material, labour, equipment, tools and other incidental costs required to complete the works. Payment shall be made per piece.</v>
          </cell>
          <cell r="D552">
            <v>0</v>
          </cell>
          <cell r="E552">
            <v>0</v>
          </cell>
          <cell r="F552">
            <v>0</v>
          </cell>
          <cell r="G552">
            <v>0</v>
          </cell>
          <cell r="H552">
            <v>0</v>
          </cell>
          <cell r="I552">
            <v>0</v>
          </cell>
          <cell r="J552">
            <v>0</v>
          </cell>
          <cell r="K552">
            <v>0</v>
          </cell>
          <cell r="L552">
            <v>0</v>
          </cell>
          <cell r="M552">
            <v>0</v>
          </cell>
          <cell r="N552">
            <v>0</v>
          </cell>
          <cell r="O552">
            <v>0</v>
          </cell>
          <cell r="P552">
            <v>0</v>
          </cell>
          <cell r="Q552">
            <v>0</v>
          </cell>
          <cell r="R552">
            <v>0</v>
          </cell>
          <cell r="S552">
            <v>0</v>
          </cell>
          <cell r="T552">
            <v>0</v>
          </cell>
          <cell r="U552">
            <v>0</v>
          </cell>
          <cell r="V552">
            <v>0</v>
          </cell>
          <cell r="W552">
            <v>0</v>
          </cell>
          <cell r="X552">
            <v>0</v>
          </cell>
          <cell r="Y552">
            <v>0</v>
          </cell>
          <cell r="Z552">
            <v>0</v>
          </cell>
          <cell r="AA552">
            <v>0</v>
          </cell>
          <cell r="AB552">
            <v>0</v>
          </cell>
        </row>
        <row r="553">
          <cell r="B553" t="str">
            <v>32.52.21</v>
          </cell>
          <cell r="C553" t="str">
            <v>Supply of double flanged concentric taper, DI, DN 250/200, PN10</v>
          </cell>
          <cell r="D553" t="str">
            <v>pce.</v>
          </cell>
          <cell r="E553">
            <v>204</v>
          </cell>
          <cell r="F553">
            <v>0</v>
          </cell>
          <cell r="G553">
            <v>0</v>
          </cell>
          <cell r="H553">
            <v>0</v>
          </cell>
          <cell r="I553">
            <v>0</v>
          </cell>
          <cell r="J553">
            <v>0</v>
          </cell>
          <cell r="K553">
            <v>0</v>
          </cell>
          <cell r="L553">
            <v>0</v>
          </cell>
          <cell r="M553">
            <v>0</v>
          </cell>
          <cell r="N553">
            <v>0</v>
          </cell>
          <cell r="O553">
            <v>0</v>
          </cell>
          <cell r="P553">
            <v>0</v>
          </cell>
          <cell r="Q553">
            <v>0</v>
          </cell>
          <cell r="R553">
            <v>0</v>
          </cell>
          <cell r="S553">
            <v>0</v>
          </cell>
          <cell r="T553">
            <v>0</v>
          </cell>
          <cell r="U553">
            <v>0</v>
          </cell>
          <cell r="V553">
            <v>0</v>
          </cell>
          <cell r="W553">
            <v>0</v>
          </cell>
          <cell r="X553">
            <v>0</v>
          </cell>
          <cell r="Y553">
            <v>0</v>
          </cell>
          <cell r="Z553">
            <v>0</v>
          </cell>
          <cell r="AA553">
            <v>0</v>
          </cell>
          <cell r="AB553">
            <v>0</v>
          </cell>
        </row>
        <row r="554">
          <cell r="B554" t="str">
            <v>32.52.29</v>
          </cell>
          <cell r="C554" t="str">
            <v>Supply of double flanged concentric taper, DI, DN 300/250, PN10</v>
          </cell>
          <cell r="D554" t="str">
            <v>pce.</v>
          </cell>
          <cell r="E554">
            <v>255</v>
          </cell>
          <cell r="F554">
            <v>0</v>
          </cell>
          <cell r="G554">
            <v>0</v>
          </cell>
          <cell r="H554">
            <v>0</v>
          </cell>
          <cell r="I554">
            <v>0</v>
          </cell>
          <cell r="J554">
            <v>0</v>
          </cell>
          <cell r="K554">
            <v>0</v>
          </cell>
          <cell r="L554">
            <v>0</v>
          </cell>
          <cell r="M554">
            <v>0</v>
          </cell>
          <cell r="N554">
            <v>0</v>
          </cell>
          <cell r="O554">
            <v>0</v>
          </cell>
          <cell r="P554">
            <v>0</v>
          </cell>
          <cell r="Q554">
            <v>0</v>
          </cell>
          <cell r="R554">
            <v>0</v>
          </cell>
          <cell r="S554">
            <v>0</v>
          </cell>
          <cell r="T554">
            <v>0</v>
          </cell>
          <cell r="U554">
            <v>0</v>
          </cell>
          <cell r="V554">
            <v>0</v>
          </cell>
          <cell r="W554">
            <v>0</v>
          </cell>
          <cell r="X554">
            <v>0</v>
          </cell>
          <cell r="Y554">
            <v>0</v>
          </cell>
          <cell r="Z554">
            <v>0</v>
          </cell>
          <cell r="AA554">
            <v>0</v>
          </cell>
          <cell r="AB554">
            <v>0</v>
          </cell>
        </row>
        <row r="555">
          <cell r="B555" t="str">
            <v>32.52.31</v>
          </cell>
          <cell r="C555" t="str">
            <v>Supply of double flanged concentric taper, DI, DN 350/200, PN10</v>
          </cell>
          <cell r="D555" t="str">
            <v>pce.</v>
          </cell>
          <cell r="E555">
            <v>676</v>
          </cell>
          <cell r="F555">
            <v>0</v>
          </cell>
          <cell r="G555">
            <v>0</v>
          </cell>
          <cell r="H555">
            <v>0</v>
          </cell>
          <cell r="I555">
            <v>0</v>
          </cell>
          <cell r="J555">
            <v>0</v>
          </cell>
          <cell r="K555">
            <v>0</v>
          </cell>
          <cell r="L555">
            <v>0</v>
          </cell>
          <cell r="M555">
            <v>0</v>
          </cell>
          <cell r="N555">
            <v>0</v>
          </cell>
          <cell r="O555">
            <v>0</v>
          </cell>
          <cell r="P555">
            <v>0</v>
          </cell>
          <cell r="Q555">
            <v>0</v>
          </cell>
          <cell r="R555">
            <v>0</v>
          </cell>
          <cell r="S555">
            <v>0</v>
          </cell>
          <cell r="T555">
            <v>0</v>
          </cell>
          <cell r="U555">
            <v>0</v>
          </cell>
          <cell r="V555">
            <v>0</v>
          </cell>
          <cell r="W555">
            <v>0</v>
          </cell>
          <cell r="X555">
            <v>0</v>
          </cell>
          <cell r="Y555">
            <v>0</v>
          </cell>
          <cell r="Z555">
            <v>0</v>
          </cell>
          <cell r="AA555">
            <v>0</v>
          </cell>
          <cell r="AB555">
            <v>0</v>
          </cell>
        </row>
        <row r="556">
          <cell r="B556" t="str">
            <v>32.52.33</v>
          </cell>
          <cell r="C556" t="str">
            <v>Supply of double flanged concentric taper, DI, DN 350/250, PN10</v>
          </cell>
          <cell r="D556" t="str">
            <v>pce.</v>
          </cell>
          <cell r="E556">
            <v>500</v>
          </cell>
          <cell r="F556">
            <v>0</v>
          </cell>
          <cell r="G556">
            <v>0</v>
          </cell>
          <cell r="H556">
            <v>0</v>
          </cell>
          <cell r="I556">
            <v>0</v>
          </cell>
          <cell r="J556">
            <v>0</v>
          </cell>
          <cell r="K556">
            <v>0</v>
          </cell>
          <cell r="L556">
            <v>0</v>
          </cell>
          <cell r="M556">
            <v>0</v>
          </cell>
          <cell r="N556">
            <v>0</v>
          </cell>
          <cell r="O556">
            <v>0</v>
          </cell>
          <cell r="P556">
            <v>0</v>
          </cell>
          <cell r="Q556">
            <v>0</v>
          </cell>
          <cell r="R556">
            <v>0</v>
          </cell>
          <cell r="S556">
            <v>0</v>
          </cell>
          <cell r="T556">
            <v>0</v>
          </cell>
          <cell r="U556">
            <v>0</v>
          </cell>
          <cell r="V556">
            <v>0</v>
          </cell>
          <cell r="W556">
            <v>0</v>
          </cell>
          <cell r="X556">
            <v>0</v>
          </cell>
          <cell r="Y556">
            <v>0</v>
          </cell>
          <cell r="Z556">
            <v>0</v>
          </cell>
          <cell r="AA556">
            <v>0</v>
          </cell>
          <cell r="AB556">
            <v>0</v>
          </cell>
        </row>
        <row r="557">
          <cell r="B557" t="str">
            <v>32.52.35</v>
          </cell>
          <cell r="C557" t="str">
            <v>Supply of double flanged concentric taper, DI, DN 350/300, PN10</v>
          </cell>
          <cell r="D557" t="str">
            <v>pce.</v>
          </cell>
          <cell r="E557">
            <v>443</v>
          </cell>
          <cell r="F557">
            <v>0</v>
          </cell>
          <cell r="G557">
            <v>0</v>
          </cell>
          <cell r="H557">
            <v>0</v>
          </cell>
          <cell r="I557">
            <v>0</v>
          </cell>
          <cell r="J557">
            <v>0</v>
          </cell>
          <cell r="K557">
            <v>0</v>
          </cell>
          <cell r="L557">
            <v>0</v>
          </cell>
          <cell r="M557">
            <v>0</v>
          </cell>
          <cell r="N557">
            <v>0</v>
          </cell>
          <cell r="O557">
            <v>0</v>
          </cell>
          <cell r="P557">
            <v>0</v>
          </cell>
          <cell r="Q557">
            <v>0</v>
          </cell>
          <cell r="R557">
            <v>0</v>
          </cell>
          <cell r="S557">
            <v>0</v>
          </cell>
          <cell r="T557">
            <v>0</v>
          </cell>
          <cell r="U557">
            <v>0</v>
          </cell>
          <cell r="V557">
            <v>0</v>
          </cell>
          <cell r="W557">
            <v>0</v>
          </cell>
          <cell r="X557">
            <v>0</v>
          </cell>
          <cell r="Y557">
            <v>0</v>
          </cell>
          <cell r="Z557">
            <v>0</v>
          </cell>
          <cell r="AA557">
            <v>0</v>
          </cell>
          <cell r="AB557">
            <v>0</v>
          </cell>
        </row>
        <row r="558">
          <cell r="B558" t="str">
            <v>32.52.43</v>
          </cell>
          <cell r="C558" t="str">
            <v>Supply of double flanged concentric taper, DI, DN 400/350, PN10</v>
          </cell>
          <cell r="D558" t="str">
            <v>pce.</v>
          </cell>
          <cell r="E558">
            <v>565</v>
          </cell>
          <cell r="F558">
            <v>0</v>
          </cell>
          <cell r="G558">
            <v>0</v>
          </cell>
          <cell r="H558">
            <v>0</v>
          </cell>
          <cell r="I558">
            <v>0</v>
          </cell>
          <cell r="J558">
            <v>0</v>
          </cell>
          <cell r="K558">
            <v>0</v>
          </cell>
          <cell r="L558">
            <v>0</v>
          </cell>
          <cell r="M558">
            <v>0</v>
          </cell>
          <cell r="N558">
            <v>0</v>
          </cell>
          <cell r="O558">
            <v>0</v>
          </cell>
          <cell r="P558">
            <v>0</v>
          </cell>
          <cell r="Q558">
            <v>0</v>
          </cell>
          <cell r="R558">
            <v>0</v>
          </cell>
          <cell r="S558">
            <v>0</v>
          </cell>
          <cell r="T558">
            <v>0</v>
          </cell>
          <cell r="U558">
            <v>0</v>
          </cell>
          <cell r="V558">
            <v>0</v>
          </cell>
          <cell r="W558">
            <v>0</v>
          </cell>
          <cell r="X558">
            <v>0</v>
          </cell>
          <cell r="Y558">
            <v>0</v>
          </cell>
          <cell r="Z558">
            <v>0</v>
          </cell>
          <cell r="AA558">
            <v>0</v>
          </cell>
          <cell r="AB558">
            <v>0</v>
          </cell>
        </row>
        <row r="559">
          <cell r="B559" t="str">
            <v>32.52.44</v>
          </cell>
          <cell r="C559" t="str">
            <v>Supply of double flanged concentric taper, DI, DN 500/250, PN10</v>
          </cell>
          <cell r="D559" t="str">
            <v>pce.</v>
          </cell>
          <cell r="E559">
            <v>1283</v>
          </cell>
          <cell r="F559">
            <v>0</v>
          </cell>
          <cell r="G559">
            <v>0</v>
          </cell>
          <cell r="H559">
            <v>0</v>
          </cell>
          <cell r="I559">
            <v>0</v>
          </cell>
          <cell r="J559">
            <v>0</v>
          </cell>
          <cell r="K559">
            <v>0</v>
          </cell>
          <cell r="L559">
            <v>0</v>
          </cell>
          <cell r="M559">
            <v>0</v>
          </cell>
          <cell r="N559">
            <v>0</v>
          </cell>
          <cell r="O559">
            <v>0</v>
          </cell>
          <cell r="P559">
            <v>0</v>
          </cell>
          <cell r="Q559">
            <v>0</v>
          </cell>
          <cell r="R559">
            <v>0</v>
          </cell>
          <cell r="S559">
            <v>0</v>
          </cell>
          <cell r="T559">
            <v>0</v>
          </cell>
          <cell r="U559">
            <v>0</v>
          </cell>
          <cell r="V559">
            <v>0</v>
          </cell>
          <cell r="W559">
            <v>0</v>
          </cell>
          <cell r="X559">
            <v>0</v>
          </cell>
          <cell r="Y559">
            <v>0</v>
          </cell>
          <cell r="Z559">
            <v>0</v>
          </cell>
          <cell r="AA559">
            <v>0</v>
          </cell>
          <cell r="AB559">
            <v>0</v>
          </cell>
        </row>
        <row r="560">
          <cell r="B560" t="str">
            <v>32.52.45</v>
          </cell>
          <cell r="C560" t="str">
            <v>Supply of double flanged concentric taper, DI, DN 500/350, PN10</v>
          </cell>
          <cell r="D560" t="str">
            <v>pce.</v>
          </cell>
          <cell r="E560">
            <v>1547</v>
          </cell>
          <cell r="F560">
            <v>0</v>
          </cell>
          <cell r="G560">
            <v>0</v>
          </cell>
          <cell r="H560">
            <v>0</v>
          </cell>
          <cell r="I560">
            <v>0</v>
          </cell>
          <cell r="J560">
            <v>0</v>
          </cell>
          <cell r="K560">
            <v>0</v>
          </cell>
          <cell r="L560">
            <v>0</v>
          </cell>
          <cell r="M560">
            <v>0</v>
          </cell>
          <cell r="N560">
            <v>0</v>
          </cell>
          <cell r="O560">
            <v>0</v>
          </cell>
          <cell r="P560">
            <v>0</v>
          </cell>
          <cell r="Q560">
            <v>0</v>
          </cell>
          <cell r="R560">
            <v>0</v>
          </cell>
          <cell r="S560">
            <v>0</v>
          </cell>
          <cell r="T560">
            <v>0</v>
          </cell>
          <cell r="U560">
            <v>0</v>
          </cell>
          <cell r="V560">
            <v>0</v>
          </cell>
          <cell r="W560">
            <v>0</v>
          </cell>
          <cell r="X560">
            <v>0</v>
          </cell>
          <cell r="Y560">
            <v>0</v>
          </cell>
          <cell r="Z560">
            <v>0</v>
          </cell>
          <cell r="AA560">
            <v>0</v>
          </cell>
          <cell r="AB560">
            <v>0</v>
          </cell>
        </row>
        <row r="561">
          <cell r="B561" t="str">
            <v>32.52.47</v>
          </cell>
          <cell r="C561" t="str">
            <v>Supply of double flanged concentric taper, DI, DN 500/400, PN10</v>
          </cell>
          <cell r="D561" t="str">
            <v>pce.</v>
          </cell>
          <cell r="E561">
            <v>1136</v>
          </cell>
          <cell r="F561">
            <v>0</v>
          </cell>
          <cell r="G561">
            <v>0</v>
          </cell>
          <cell r="H561">
            <v>0</v>
          </cell>
          <cell r="I561">
            <v>0</v>
          </cell>
          <cell r="J561">
            <v>0</v>
          </cell>
          <cell r="K561">
            <v>0</v>
          </cell>
          <cell r="L561">
            <v>0</v>
          </cell>
          <cell r="M561">
            <v>0</v>
          </cell>
          <cell r="N561">
            <v>0</v>
          </cell>
          <cell r="O561">
            <v>0</v>
          </cell>
          <cell r="P561">
            <v>0</v>
          </cell>
          <cell r="Q561">
            <v>0</v>
          </cell>
          <cell r="R561">
            <v>0</v>
          </cell>
          <cell r="S561">
            <v>0</v>
          </cell>
          <cell r="T561">
            <v>0</v>
          </cell>
          <cell r="U561">
            <v>0</v>
          </cell>
          <cell r="V561">
            <v>0</v>
          </cell>
          <cell r="W561">
            <v>0</v>
          </cell>
          <cell r="X561">
            <v>0</v>
          </cell>
          <cell r="Y561">
            <v>0</v>
          </cell>
          <cell r="Z561">
            <v>0</v>
          </cell>
          <cell r="AA561">
            <v>0</v>
          </cell>
          <cell r="AB561">
            <v>0</v>
          </cell>
        </row>
        <row r="562">
          <cell r="B562" t="str">
            <v>32.52.49</v>
          </cell>
          <cell r="C562" t="str">
            <v>Supply of double flanged concentric taper, DI, DN 600/400, PN10</v>
          </cell>
          <cell r="D562" t="str">
            <v>pce.</v>
          </cell>
          <cell r="E562">
            <v>1728</v>
          </cell>
          <cell r="F562">
            <v>0</v>
          </cell>
          <cell r="G562">
            <v>0</v>
          </cell>
          <cell r="H562">
            <v>0</v>
          </cell>
          <cell r="I562">
            <v>0</v>
          </cell>
          <cell r="J562">
            <v>0</v>
          </cell>
          <cell r="K562">
            <v>0</v>
          </cell>
          <cell r="L562">
            <v>0</v>
          </cell>
          <cell r="M562">
            <v>0</v>
          </cell>
          <cell r="N562">
            <v>0</v>
          </cell>
          <cell r="O562">
            <v>0</v>
          </cell>
          <cell r="P562">
            <v>0</v>
          </cell>
          <cell r="Q562">
            <v>0</v>
          </cell>
          <cell r="R562">
            <v>0</v>
          </cell>
          <cell r="S562">
            <v>0</v>
          </cell>
          <cell r="T562">
            <v>0</v>
          </cell>
          <cell r="U562">
            <v>0</v>
          </cell>
          <cell r="V562">
            <v>0</v>
          </cell>
          <cell r="W562">
            <v>0</v>
          </cell>
          <cell r="X562">
            <v>0</v>
          </cell>
          <cell r="Y562">
            <v>0</v>
          </cell>
          <cell r="Z562">
            <v>0</v>
          </cell>
          <cell r="AA562">
            <v>0</v>
          </cell>
          <cell r="AB562">
            <v>0</v>
          </cell>
        </row>
        <row r="563">
          <cell r="B563" t="str">
            <v>32.54</v>
          </cell>
          <cell r="C563" t="str">
            <v>Supply of reducing flanges, DI, PN10 / PN16</v>
          </cell>
          <cell r="D563">
            <v>0</v>
          </cell>
          <cell r="E563">
            <v>0</v>
          </cell>
          <cell r="F563">
            <v>0</v>
          </cell>
          <cell r="G563">
            <v>0</v>
          </cell>
          <cell r="H563">
            <v>0</v>
          </cell>
          <cell r="I563">
            <v>0</v>
          </cell>
          <cell r="J563">
            <v>0</v>
          </cell>
          <cell r="K563">
            <v>0</v>
          </cell>
          <cell r="L563">
            <v>0</v>
          </cell>
          <cell r="M563">
            <v>0</v>
          </cell>
          <cell r="N563">
            <v>0</v>
          </cell>
          <cell r="O563">
            <v>0</v>
          </cell>
          <cell r="P563">
            <v>0</v>
          </cell>
          <cell r="Q563">
            <v>0</v>
          </cell>
          <cell r="R563">
            <v>0</v>
          </cell>
          <cell r="S563">
            <v>0</v>
          </cell>
          <cell r="T563">
            <v>0</v>
          </cell>
          <cell r="U563">
            <v>0</v>
          </cell>
          <cell r="V563">
            <v>0</v>
          </cell>
          <cell r="W563">
            <v>0</v>
          </cell>
          <cell r="X563">
            <v>0</v>
          </cell>
          <cell r="Y563">
            <v>0</v>
          </cell>
          <cell r="Z563">
            <v>0</v>
          </cell>
          <cell r="AA563">
            <v>0</v>
          </cell>
          <cell r="AB563">
            <v>0</v>
          </cell>
        </row>
        <row r="564">
          <cell r="B564">
            <v>0</v>
          </cell>
          <cell r="C564" t="str">
            <v>The works shall be as described under item 32.40, but for reducing flanges of ductile iron according to EN 545, PN10/PN16. The unit rate shall include all  material, labour, equipment, tools and other incidental costs required to complete the works. Payment shall be made per piece.</v>
          </cell>
          <cell r="D564">
            <v>0</v>
          </cell>
          <cell r="E564">
            <v>0</v>
          </cell>
          <cell r="F564">
            <v>0</v>
          </cell>
          <cell r="G564">
            <v>0</v>
          </cell>
          <cell r="H564">
            <v>0</v>
          </cell>
          <cell r="I564">
            <v>0</v>
          </cell>
          <cell r="J564">
            <v>0</v>
          </cell>
          <cell r="K564">
            <v>0</v>
          </cell>
          <cell r="L564">
            <v>0</v>
          </cell>
          <cell r="M564">
            <v>0</v>
          </cell>
          <cell r="N564">
            <v>0</v>
          </cell>
          <cell r="O564">
            <v>0</v>
          </cell>
          <cell r="P564">
            <v>0</v>
          </cell>
          <cell r="Q564">
            <v>0</v>
          </cell>
          <cell r="R564">
            <v>0</v>
          </cell>
          <cell r="S564">
            <v>0</v>
          </cell>
          <cell r="T564">
            <v>0</v>
          </cell>
          <cell r="U564">
            <v>0</v>
          </cell>
          <cell r="V564">
            <v>0</v>
          </cell>
          <cell r="W564">
            <v>0</v>
          </cell>
          <cell r="X564">
            <v>0</v>
          </cell>
          <cell r="Y564">
            <v>0</v>
          </cell>
          <cell r="Z564">
            <v>0</v>
          </cell>
          <cell r="AA564">
            <v>0</v>
          </cell>
          <cell r="AB564">
            <v>0</v>
          </cell>
        </row>
        <row r="565">
          <cell r="B565" t="str">
            <v>32.54.02</v>
          </cell>
          <cell r="C565" t="str">
            <v>Supply of reducing flange, DI, DN 80/50, PN10/PN16</v>
          </cell>
          <cell r="D565" t="str">
            <v>pce.</v>
          </cell>
          <cell r="E565">
            <v>36</v>
          </cell>
          <cell r="F565">
            <v>0</v>
          </cell>
          <cell r="G565">
            <v>0</v>
          </cell>
          <cell r="H565">
            <v>0</v>
          </cell>
          <cell r="I565">
            <v>0</v>
          </cell>
          <cell r="J565">
            <v>0</v>
          </cell>
          <cell r="K565">
            <v>0</v>
          </cell>
          <cell r="L565">
            <v>0</v>
          </cell>
          <cell r="M565">
            <v>0</v>
          </cell>
          <cell r="N565">
            <v>0</v>
          </cell>
          <cell r="O565">
            <v>0</v>
          </cell>
          <cell r="P565">
            <v>0</v>
          </cell>
          <cell r="Q565">
            <v>0</v>
          </cell>
          <cell r="R565">
            <v>0</v>
          </cell>
          <cell r="S565">
            <v>0</v>
          </cell>
          <cell r="T565">
            <v>0</v>
          </cell>
          <cell r="U565">
            <v>0</v>
          </cell>
          <cell r="V565">
            <v>0</v>
          </cell>
          <cell r="W565">
            <v>0</v>
          </cell>
          <cell r="X565">
            <v>0</v>
          </cell>
          <cell r="Y565">
            <v>0</v>
          </cell>
          <cell r="Z565">
            <v>0</v>
          </cell>
          <cell r="AA565">
            <v>0</v>
          </cell>
          <cell r="AB565">
            <v>0</v>
          </cell>
        </row>
        <row r="566">
          <cell r="B566" t="str">
            <v>32.54.04</v>
          </cell>
          <cell r="C566" t="str">
            <v>Supply of reducing flange, DI, DN 100/50, PN10/PN16</v>
          </cell>
          <cell r="D566" t="str">
            <v>pce.</v>
          </cell>
          <cell r="E566">
            <v>53</v>
          </cell>
          <cell r="F566">
            <v>0</v>
          </cell>
          <cell r="G566">
            <v>0</v>
          </cell>
          <cell r="H566">
            <v>0</v>
          </cell>
          <cell r="I566">
            <v>0</v>
          </cell>
          <cell r="J566">
            <v>0</v>
          </cell>
          <cell r="K566">
            <v>0</v>
          </cell>
          <cell r="L566">
            <v>0</v>
          </cell>
          <cell r="M566">
            <v>0</v>
          </cell>
          <cell r="N566">
            <v>0</v>
          </cell>
          <cell r="O566">
            <v>0</v>
          </cell>
          <cell r="P566">
            <v>0</v>
          </cell>
          <cell r="Q566">
            <v>0</v>
          </cell>
          <cell r="R566">
            <v>0</v>
          </cell>
          <cell r="S566">
            <v>0</v>
          </cell>
          <cell r="T566">
            <v>0</v>
          </cell>
          <cell r="U566">
            <v>0</v>
          </cell>
          <cell r="V566">
            <v>0</v>
          </cell>
          <cell r="W566">
            <v>0</v>
          </cell>
          <cell r="X566">
            <v>0</v>
          </cell>
          <cell r="Y566">
            <v>0</v>
          </cell>
          <cell r="Z566">
            <v>0</v>
          </cell>
          <cell r="AA566">
            <v>0</v>
          </cell>
          <cell r="AB566">
            <v>0</v>
          </cell>
        </row>
        <row r="567">
          <cell r="B567" t="str">
            <v>32.54.06</v>
          </cell>
          <cell r="C567" t="str">
            <v>Supply of reducing flange, DI, DN 150/80, PN10/PN16</v>
          </cell>
          <cell r="D567" t="str">
            <v>pce.</v>
          </cell>
          <cell r="E567">
            <v>113</v>
          </cell>
          <cell r="F567">
            <v>0</v>
          </cell>
          <cell r="G567">
            <v>0</v>
          </cell>
          <cell r="H567">
            <v>0</v>
          </cell>
          <cell r="I567">
            <v>0</v>
          </cell>
          <cell r="J567">
            <v>0</v>
          </cell>
          <cell r="K567">
            <v>0</v>
          </cell>
          <cell r="L567">
            <v>0</v>
          </cell>
          <cell r="M567">
            <v>0</v>
          </cell>
          <cell r="N567">
            <v>0</v>
          </cell>
          <cell r="O567">
            <v>0</v>
          </cell>
          <cell r="P567">
            <v>0</v>
          </cell>
          <cell r="Q567">
            <v>0</v>
          </cell>
          <cell r="R567">
            <v>0</v>
          </cell>
          <cell r="S567">
            <v>0</v>
          </cell>
          <cell r="T567">
            <v>0</v>
          </cell>
          <cell r="U567">
            <v>0</v>
          </cell>
          <cell r="V567">
            <v>0</v>
          </cell>
          <cell r="W567">
            <v>0</v>
          </cell>
          <cell r="X567">
            <v>0</v>
          </cell>
          <cell r="Y567">
            <v>0</v>
          </cell>
          <cell r="Z567">
            <v>0</v>
          </cell>
          <cell r="AA567">
            <v>0</v>
          </cell>
          <cell r="AB567">
            <v>0</v>
          </cell>
        </row>
        <row r="568">
          <cell r="B568" t="str">
            <v>32.54.12</v>
          </cell>
          <cell r="C568" t="str">
            <v>Supply of reducing flange, DI, DN 200/80, PN10</v>
          </cell>
          <cell r="D568" t="str">
            <v>pce.</v>
          </cell>
          <cell r="E568">
            <v>144</v>
          </cell>
          <cell r="F568">
            <v>0</v>
          </cell>
          <cell r="G568">
            <v>0</v>
          </cell>
          <cell r="H568">
            <v>0</v>
          </cell>
          <cell r="I568">
            <v>0</v>
          </cell>
          <cell r="J568">
            <v>0</v>
          </cell>
          <cell r="K568">
            <v>0</v>
          </cell>
          <cell r="L568">
            <v>0</v>
          </cell>
          <cell r="M568">
            <v>0</v>
          </cell>
          <cell r="N568">
            <v>0</v>
          </cell>
          <cell r="O568">
            <v>0</v>
          </cell>
          <cell r="P568">
            <v>0</v>
          </cell>
          <cell r="Q568">
            <v>0</v>
          </cell>
          <cell r="R568">
            <v>0</v>
          </cell>
          <cell r="S568">
            <v>0</v>
          </cell>
          <cell r="T568">
            <v>0</v>
          </cell>
          <cell r="U568">
            <v>0</v>
          </cell>
          <cell r="V568">
            <v>0</v>
          </cell>
          <cell r="W568">
            <v>0</v>
          </cell>
          <cell r="X568">
            <v>0</v>
          </cell>
          <cell r="Y568">
            <v>0</v>
          </cell>
          <cell r="Z568">
            <v>0</v>
          </cell>
          <cell r="AA568">
            <v>0</v>
          </cell>
          <cell r="AB568">
            <v>0</v>
          </cell>
        </row>
        <row r="569">
          <cell r="B569" t="str">
            <v>32.54.14</v>
          </cell>
          <cell r="C569" t="str">
            <v>Supply of reducing flange, DI, DN 200/100, PN10</v>
          </cell>
          <cell r="D569" t="str">
            <v>pce.</v>
          </cell>
          <cell r="E569">
            <v>182</v>
          </cell>
          <cell r="F569">
            <v>0</v>
          </cell>
          <cell r="G569">
            <v>0</v>
          </cell>
          <cell r="H569">
            <v>0</v>
          </cell>
          <cell r="I569">
            <v>0</v>
          </cell>
          <cell r="J569">
            <v>0</v>
          </cell>
          <cell r="K569">
            <v>0</v>
          </cell>
          <cell r="L569">
            <v>0</v>
          </cell>
          <cell r="M569">
            <v>0</v>
          </cell>
          <cell r="N569">
            <v>0</v>
          </cell>
          <cell r="O569">
            <v>0</v>
          </cell>
          <cell r="P569">
            <v>0</v>
          </cell>
          <cell r="Q569">
            <v>0</v>
          </cell>
          <cell r="R569">
            <v>0</v>
          </cell>
          <cell r="S569">
            <v>0</v>
          </cell>
          <cell r="T569">
            <v>0</v>
          </cell>
          <cell r="U569">
            <v>0</v>
          </cell>
          <cell r="V569">
            <v>0</v>
          </cell>
          <cell r="W569">
            <v>0</v>
          </cell>
          <cell r="X569">
            <v>0</v>
          </cell>
          <cell r="Y569">
            <v>0</v>
          </cell>
          <cell r="Z569">
            <v>0</v>
          </cell>
          <cell r="AA569">
            <v>0</v>
          </cell>
          <cell r="AB569">
            <v>0</v>
          </cell>
        </row>
        <row r="570">
          <cell r="B570" t="str">
            <v>32.56</v>
          </cell>
          <cell r="C570" t="str">
            <v>Supply of all flanged Y-piece 45°, DI, PN10 / PN16, DN 80-500</v>
          </cell>
          <cell r="D570">
            <v>0</v>
          </cell>
          <cell r="E570">
            <v>0</v>
          </cell>
          <cell r="F570">
            <v>0</v>
          </cell>
          <cell r="G570">
            <v>0</v>
          </cell>
          <cell r="H570">
            <v>0</v>
          </cell>
          <cell r="I570">
            <v>0</v>
          </cell>
          <cell r="J570">
            <v>0</v>
          </cell>
          <cell r="K570">
            <v>0</v>
          </cell>
          <cell r="L570">
            <v>0</v>
          </cell>
          <cell r="M570">
            <v>0</v>
          </cell>
          <cell r="N570">
            <v>0</v>
          </cell>
          <cell r="O570">
            <v>0</v>
          </cell>
          <cell r="P570">
            <v>0</v>
          </cell>
          <cell r="Q570">
            <v>0</v>
          </cell>
          <cell r="R570">
            <v>0</v>
          </cell>
          <cell r="S570">
            <v>0</v>
          </cell>
          <cell r="T570">
            <v>0</v>
          </cell>
          <cell r="U570">
            <v>0</v>
          </cell>
          <cell r="V570">
            <v>0</v>
          </cell>
          <cell r="W570">
            <v>0</v>
          </cell>
          <cell r="X570">
            <v>0</v>
          </cell>
          <cell r="Y570">
            <v>0</v>
          </cell>
          <cell r="Z570">
            <v>0</v>
          </cell>
          <cell r="AA570">
            <v>0</v>
          </cell>
          <cell r="AB570">
            <v>0</v>
          </cell>
        </row>
        <row r="571">
          <cell r="B571">
            <v>0</v>
          </cell>
          <cell r="C571" t="str">
            <v>The works shall be as described under item 32.40, but for all flanged wyes of ductile iron according to EN 545, PN10/PN16, DN80-500. The unit rate shall include all material, labour, equipment, tools and other incidental costs required to complete the works. Payment shall be made per piece.</v>
          </cell>
          <cell r="D571">
            <v>0</v>
          </cell>
          <cell r="E571">
            <v>0</v>
          </cell>
          <cell r="F571">
            <v>0</v>
          </cell>
          <cell r="G571">
            <v>0</v>
          </cell>
          <cell r="H571">
            <v>0</v>
          </cell>
          <cell r="I571">
            <v>0</v>
          </cell>
          <cell r="J571">
            <v>0</v>
          </cell>
          <cell r="K571">
            <v>0</v>
          </cell>
          <cell r="L571">
            <v>0</v>
          </cell>
          <cell r="M571">
            <v>0</v>
          </cell>
          <cell r="N571">
            <v>0</v>
          </cell>
          <cell r="O571">
            <v>0</v>
          </cell>
          <cell r="P571">
            <v>0</v>
          </cell>
          <cell r="Q571">
            <v>0</v>
          </cell>
          <cell r="R571">
            <v>0</v>
          </cell>
          <cell r="S571">
            <v>0</v>
          </cell>
          <cell r="T571">
            <v>0</v>
          </cell>
          <cell r="U571">
            <v>0</v>
          </cell>
          <cell r="V571">
            <v>0</v>
          </cell>
          <cell r="W571">
            <v>0</v>
          </cell>
          <cell r="X571">
            <v>0</v>
          </cell>
          <cell r="Y571">
            <v>0</v>
          </cell>
          <cell r="Z571">
            <v>0</v>
          </cell>
          <cell r="AA571">
            <v>0</v>
          </cell>
          <cell r="AB571">
            <v>0</v>
          </cell>
        </row>
        <row r="572">
          <cell r="B572" t="str">
            <v>32.56.05</v>
          </cell>
          <cell r="C572" t="str">
            <v>Supply of all flanged Y-piece 45°, DI, DN 250/250, PN10</v>
          </cell>
          <cell r="D572" t="str">
            <v>pce.</v>
          </cell>
          <cell r="E572">
            <v>690</v>
          </cell>
          <cell r="F572">
            <v>0</v>
          </cell>
          <cell r="G572">
            <v>0</v>
          </cell>
          <cell r="H572">
            <v>0</v>
          </cell>
          <cell r="I572">
            <v>0</v>
          </cell>
          <cell r="J572">
            <v>0</v>
          </cell>
          <cell r="K572">
            <v>0</v>
          </cell>
          <cell r="L572">
            <v>0</v>
          </cell>
          <cell r="M572">
            <v>0</v>
          </cell>
          <cell r="N572">
            <v>0</v>
          </cell>
          <cell r="O572">
            <v>0</v>
          </cell>
          <cell r="P572">
            <v>0</v>
          </cell>
          <cell r="Q572">
            <v>0</v>
          </cell>
          <cell r="R572">
            <v>0</v>
          </cell>
          <cell r="S572">
            <v>0</v>
          </cell>
          <cell r="T572">
            <v>0</v>
          </cell>
          <cell r="U572">
            <v>0</v>
          </cell>
          <cell r="V572">
            <v>0</v>
          </cell>
          <cell r="W572">
            <v>0</v>
          </cell>
          <cell r="X572">
            <v>0</v>
          </cell>
          <cell r="Y572">
            <v>0</v>
          </cell>
          <cell r="Z572">
            <v>0</v>
          </cell>
          <cell r="AA572">
            <v>0</v>
          </cell>
          <cell r="AB572">
            <v>0</v>
          </cell>
        </row>
        <row r="573">
          <cell r="B573" t="str">
            <v>32.57</v>
          </cell>
          <cell r="C573" t="str">
            <v>Supply of all socket Y-piece 45°, DI, PN10 / PN16, DN 80-500</v>
          </cell>
          <cell r="D573">
            <v>0</v>
          </cell>
          <cell r="E573">
            <v>0</v>
          </cell>
          <cell r="F573">
            <v>0</v>
          </cell>
          <cell r="G573">
            <v>0</v>
          </cell>
          <cell r="H573">
            <v>0</v>
          </cell>
          <cell r="I573">
            <v>0</v>
          </cell>
          <cell r="J573">
            <v>0</v>
          </cell>
          <cell r="K573">
            <v>0</v>
          </cell>
          <cell r="L573">
            <v>0</v>
          </cell>
          <cell r="M573">
            <v>0</v>
          </cell>
          <cell r="N573">
            <v>0</v>
          </cell>
          <cell r="O573">
            <v>0</v>
          </cell>
          <cell r="P573">
            <v>0</v>
          </cell>
          <cell r="Q573">
            <v>0</v>
          </cell>
          <cell r="R573">
            <v>0</v>
          </cell>
          <cell r="S573">
            <v>0</v>
          </cell>
          <cell r="T573">
            <v>0</v>
          </cell>
          <cell r="U573">
            <v>0</v>
          </cell>
          <cell r="V573">
            <v>0</v>
          </cell>
          <cell r="W573">
            <v>0</v>
          </cell>
          <cell r="X573">
            <v>0</v>
          </cell>
          <cell r="Y573">
            <v>0</v>
          </cell>
          <cell r="Z573">
            <v>0</v>
          </cell>
          <cell r="AA573">
            <v>0</v>
          </cell>
          <cell r="AB573">
            <v>0</v>
          </cell>
        </row>
        <row r="574">
          <cell r="B574">
            <v>0</v>
          </cell>
          <cell r="C574" t="str">
            <v>The works shall be as described under item 32.40, but for all socket wyes of ductile iron according to EN 545, PN10/PN16, DN80-500. The unit rate shall include all material, labour, equipment, tools and other incidental costs required to complete the works. Payment shall be made per piece.</v>
          </cell>
          <cell r="D574">
            <v>0</v>
          </cell>
          <cell r="E574">
            <v>0</v>
          </cell>
          <cell r="F574">
            <v>0</v>
          </cell>
          <cell r="G574">
            <v>0</v>
          </cell>
          <cell r="H574">
            <v>0</v>
          </cell>
          <cell r="I574">
            <v>0</v>
          </cell>
          <cell r="J574">
            <v>0</v>
          </cell>
          <cell r="K574">
            <v>0</v>
          </cell>
          <cell r="L574">
            <v>0</v>
          </cell>
          <cell r="M574">
            <v>0</v>
          </cell>
          <cell r="N574">
            <v>0</v>
          </cell>
          <cell r="O574">
            <v>0</v>
          </cell>
          <cell r="P574">
            <v>0</v>
          </cell>
          <cell r="Q574">
            <v>0</v>
          </cell>
          <cell r="R574">
            <v>0</v>
          </cell>
          <cell r="S574">
            <v>0</v>
          </cell>
          <cell r="T574">
            <v>0</v>
          </cell>
          <cell r="U574">
            <v>0</v>
          </cell>
          <cell r="V574">
            <v>0</v>
          </cell>
          <cell r="W574">
            <v>0</v>
          </cell>
          <cell r="X574">
            <v>0</v>
          </cell>
          <cell r="Y574">
            <v>0</v>
          </cell>
          <cell r="Z574">
            <v>0</v>
          </cell>
          <cell r="AA574">
            <v>0</v>
          </cell>
          <cell r="AB574">
            <v>0</v>
          </cell>
        </row>
        <row r="575">
          <cell r="B575" t="str">
            <v>32.57.03</v>
          </cell>
          <cell r="C575" t="str">
            <v>Supply of all socket Y-piece 45°, DI, DN 250/250, PN10</v>
          </cell>
          <cell r="D575" t="str">
            <v>pce.</v>
          </cell>
          <cell r="E575">
            <v>650</v>
          </cell>
          <cell r="F575">
            <v>0</v>
          </cell>
          <cell r="G575">
            <v>0</v>
          </cell>
          <cell r="H575">
            <v>0</v>
          </cell>
          <cell r="I575">
            <v>0</v>
          </cell>
          <cell r="J575">
            <v>0</v>
          </cell>
          <cell r="K575">
            <v>0</v>
          </cell>
          <cell r="L575">
            <v>0</v>
          </cell>
          <cell r="M575">
            <v>0</v>
          </cell>
          <cell r="N575">
            <v>0</v>
          </cell>
          <cell r="O575">
            <v>0</v>
          </cell>
          <cell r="P575">
            <v>0</v>
          </cell>
          <cell r="Q575">
            <v>0</v>
          </cell>
          <cell r="R575">
            <v>0</v>
          </cell>
          <cell r="S575">
            <v>0</v>
          </cell>
          <cell r="T575">
            <v>0</v>
          </cell>
          <cell r="U575">
            <v>0</v>
          </cell>
          <cell r="V575">
            <v>0</v>
          </cell>
          <cell r="W575">
            <v>0</v>
          </cell>
          <cell r="X575">
            <v>0</v>
          </cell>
          <cell r="Y575">
            <v>0</v>
          </cell>
          <cell r="Z575">
            <v>0</v>
          </cell>
          <cell r="AA575">
            <v>0</v>
          </cell>
          <cell r="AB575">
            <v>0</v>
          </cell>
        </row>
        <row r="576">
          <cell r="B576" t="str">
            <v>32.58</v>
          </cell>
          <cell r="C576" t="str">
            <v>Supply of flanged bell mouth, DI</v>
          </cell>
          <cell r="D576">
            <v>0</v>
          </cell>
          <cell r="E576">
            <v>0</v>
          </cell>
          <cell r="F576">
            <v>0</v>
          </cell>
          <cell r="G576">
            <v>0</v>
          </cell>
          <cell r="H576">
            <v>0</v>
          </cell>
          <cell r="I576">
            <v>0</v>
          </cell>
          <cell r="J576">
            <v>0</v>
          </cell>
          <cell r="K576">
            <v>0</v>
          </cell>
          <cell r="L576">
            <v>0</v>
          </cell>
          <cell r="M576">
            <v>0</v>
          </cell>
          <cell r="N576">
            <v>0</v>
          </cell>
          <cell r="O576">
            <v>0</v>
          </cell>
          <cell r="P576">
            <v>0</v>
          </cell>
          <cell r="Q576">
            <v>0</v>
          </cell>
          <cell r="R576">
            <v>0</v>
          </cell>
          <cell r="S576">
            <v>0</v>
          </cell>
          <cell r="T576">
            <v>0</v>
          </cell>
          <cell r="U576">
            <v>0</v>
          </cell>
          <cell r="V576">
            <v>0</v>
          </cell>
          <cell r="W576">
            <v>0</v>
          </cell>
          <cell r="X576">
            <v>0</v>
          </cell>
          <cell r="Y576">
            <v>0</v>
          </cell>
          <cell r="Z576">
            <v>0</v>
          </cell>
          <cell r="AA576">
            <v>0</v>
          </cell>
          <cell r="AB576">
            <v>0</v>
          </cell>
        </row>
        <row r="577">
          <cell r="B577">
            <v>0</v>
          </cell>
          <cell r="C577" t="str">
            <v xml:space="preserve">The unit rate shall include the supply of flanged bell mouth,  including transport, unloading, handling, storage at storage sites in accordance with the manufacturers instructions and good workmanship, supply of stainles steel bolts, all accessories necessary for installation, etc. </v>
          </cell>
          <cell r="D577">
            <v>0</v>
          </cell>
          <cell r="E577">
            <v>0</v>
          </cell>
          <cell r="F577">
            <v>0</v>
          </cell>
          <cell r="G577">
            <v>0</v>
          </cell>
          <cell r="H577">
            <v>0</v>
          </cell>
          <cell r="I577">
            <v>0</v>
          </cell>
          <cell r="J577">
            <v>0</v>
          </cell>
          <cell r="K577">
            <v>0</v>
          </cell>
          <cell r="L577">
            <v>0</v>
          </cell>
          <cell r="M577">
            <v>0</v>
          </cell>
          <cell r="N577">
            <v>0</v>
          </cell>
          <cell r="O577">
            <v>0</v>
          </cell>
          <cell r="P577">
            <v>0</v>
          </cell>
          <cell r="Q577">
            <v>0</v>
          </cell>
          <cell r="R577">
            <v>0</v>
          </cell>
          <cell r="S577">
            <v>0</v>
          </cell>
          <cell r="T577">
            <v>0</v>
          </cell>
          <cell r="U577">
            <v>0</v>
          </cell>
          <cell r="V577">
            <v>0</v>
          </cell>
          <cell r="W577">
            <v>0</v>
          </cell>
          <cell r="X577">
            <v>0</v>
          </cell>
          <cell r="Y577">
            <v>0</v>
          </cell>
          <cell r="Z577">
            <v>0</v>
          </cell>
          <cell r="AA577">
            <v>0</v>
          </cell>
          <cell r="AB577">
            <v>0</v>
          </cell>
        </row>
        <row r="578">
          <cell r="B578">
            <v>0</v>
          </cell>
          <cell r="C578" t="str">
            <v>Materials, coatings, etc. shall be according toWork Requirements Part B+C</v>
          </cell>
          <cell r="D578">
            <v>0</v>
          </cell>
          <cell r="E578">
            <v>0</v>
          </cell>
          <cell r="F578">
            <v>0</v>
          </cell>
          <cell r="G578">
            <v>0</v>
          </cell>
          <cell r="H578">
            <v>0</v>
          </cell>
          <cell r="I578">
            <v>0</v>
          </cell>
          <cell r="J578">
            <v>0</v>
          </cell>
          <cell r="K578">
            <v>0</v>
          </cell>
          <cell r="L578">
            <v>0</v>
          </cell>
          <cell r="M578">
            <v>0</v>
          </cell>
          <cell r="N578">
            <v>0</v>
          </cell>
          <cell r="O578">
            <v>0</v>
          </cell>
          <cell r="P578">
            <v>0</v>
          </cell>
          <cell r="Q578">
            <v>0</v>
          </cell>
          <cell r="R578">
            <v>0</v>
          </cell>
          <cell r="S578">
            <v>0</v>
          </cell>
          <cell r="T578">
            <v>0</v>
          </cell>
          <cell r="U578">
            <v>0</v>
          </cell>
          <cell r="V578">
            <v>0</v>
          </cell>
          <cell r="W578">
            <v>0</v>
          </cell>
          <cell r="X578">
            <v>0</v>
          </cell>
          <cell r="Y578">
            <v>0</v>
          </cell>
          <cell r="Z578">
            <v>0</v>
          </cell>
          <cell r="AA578">
            <v>0</v>
          </cell>
          <cell r="AB578">
            <v>0</v>
          </cell>
        </row>
        <row r="579">
          <cell r="B579">
            <v>0</v>
          </cell>
          <cell r="C579" t="str">
            <v>The unit rate shall include all material, labour, equipment, tools and other incidental costs required to complete the works.</v>
          </cell>
          <cell r="D579">
            <v>0</v>
          </cell>
          <cell r="E579">
            <v>0</v>
          </cell>
          <cell r="F579">
            <v>0</v>
          </cell>
          <cell r="G579">
            <v>0</v>
          </cell>
          <cell r="H579">
            <v>0</v>
          </cell>
          <cell r="I579">
            <v>0</v>
          </cell>
          <cell r="J579">
            <v>0</v>
          </cell>
          <cell r="K579">
            <v>0</v>
          </cell>
          <cell r="L579">
            <v>0</v>
          </cell>
          <cell r="M579">
            <v>0</v>
          </cell>
          <cell r="N579">
            <v>0</v>
          </cell>
          <cell r="O579">
            <v>0</v>
          </cell>
          <cell r="P579">
            <v>0</v>
          </cell>
          <cell r="Q579">
            <v>0</v>
          </cell>
          <cell r="R579">
            <v>0</v>
          </cell>
          <cell r="S579">
            <v>0</v>
          </cell>
          <cell r="T579">
            <v>0</v>
          </cell>
          <cell r="U579">
            <v>0</v>
          </cell>
          <cell r="V579">
            <v>0</v>
          </cell>
          <cell r="W579">
            <v>0</v>
          </cell>
          <cell r="X579">
            <v>0</v>
          </cell>
          <cell r="Y579">
            <v>0</v>
          </cell>
          <cell r="Z579">
            <v>0</v>
          </cell>
          <cell r="AA579">
            <v>0</v>
          </cell>
          <cell r="AB579">
            <v>0</v>
          </cell>
        </row>
        <row r="580">
          <cell r="B580">
            <v>0</v>
          </cell>
          <cell r="C580" t="str">
            <v>Payment shall be made per piece.</v>
          </cell>
          <cell r="D580">
            <v>0</v>
          </cell>
          <cell r="E580">
            <v>0</v>
          </cell>
          <cell r="F580">
            <v>0</v>
          </cell>
          <cell r="G580">
            <v>0</v>
          </cell>
          <cell r="H580">
            <v>0</v>
          </cell>
          <cell r="I580">
            <v>0</v>
          </cell>
          <cell r="J580">
            <v>0</v>
          </cell>
          <cell r="K580">
            <v>0</v>
          </cell>
          <cell r="L580">
            <v>0</v>
          </cell>
          <cell r="M580">
            <v>0</v>
          </cell>
          <cell r="N580">
            <v>0</v>
          </cell>
          <cell r="O580">
            <v>0</v>
          </cell>
          <cell r="P580">
            <v>0</v>
          </cell>
          <cell r="Q580">
            <v>0</v>
          </cell>
          <cell r="R580">
            <v>0</v>
          </cell>
          <cell r="S580">
            <v>0</v>
          </cell>
          <cell r="T580">
            <v>0</v>
          </cell>
          <cell r="U580">
            <v>0</v>
          </cell>
          <cell r="V580">
            <v>0</v>
          </cell>
          <cell r="W580">
            <v>0</v>
          </cell>
          <cell r="X580">
            <v>0</v>
          </cell>
          <cell r="Y580">
            <v>0</v>
          </cell>
          <cell r="Z580">
            <v>0</v>
          </cell>
          <cell r="AA580">
            <v>0</v>
          </cell>
          <cell r="AB580">
            <v>0</v>
          </cell>
        </row>
        <row r="581">
          <cell r="B581" t="str">
            <v>32.58.03</v>
          </cell>
          <cell r="C581" t="str">
            <v>Supply of bell mouth, DN200</v>
          </cell>
          <cell r="D581" t="str">
            <v>pce.</v>
          </cell>
          <cell r="E581">
            <v>239</v>
          </cell>
          <cell r="F581">
            <v>0</v>
          </cell>
          <cell r="G581">
            <v>0</v>
          </cell>
          <cell r="H581">
            <v>0</v>
          </cell>
          <cell r="I581">
            <v>0</v>
          </cell>
          <cell r="J581">
            <v>0</v>
          </cell>
          <cell r="K581">
            <v>0</v>
          </cell>
          <cell r="L581">
            <v>0</v>
          </cell>
          <cell r="M581">
            <v>0</v>
          </cell>
          <cell r="N581">
            <v>0</v>
          </cell>
          <cell r="O581">
            <v>0</v>
          </cell>
          <cell r="P581">
            <v>0</v>
          </cell>
          <cell r="Q581">
            <v>0</v>
          </cell>
          <cell r="R581">
            <v>0</v>
          </cell>
          <cell r="S581">
            <v>0</v>
          </cell>
          <cell r="T581">
            <v>0</v>
          </cell>
          <cell r="U581">
            <v>0</v>
          </cell>
          <cell r="V581">
            <v>0</v>
          </cell>
          <cell r="W581">
            <v>0</v>
          </cell>
          <cell r="X581">
            <v>0</v>
          </cell>
          <cell r="Y581">
            <v>0</v>
          </cell>
          <cell r="Z581">
            <v>0</v>
          </cell>
          <cell r="AA581">
            <v>0</v>
          </cell>
          <cell r="AB581">
            <v>0</v>
          </cell>
        </row>
        <row r="582">
          <cell r="B582" t="str">
            <v>32.58.04</v>
          </cell>
          <cell r="C582" t="str">
            <v>Supply of bell mouth, DN250</v>
          </cell>
          <cell r="D582" t="str">
            <v>pce.</v>
          </cell>
          <cell r="E582">
            <v>359</v>
          </cell>
          <cell r="F582">
            <v>0</v>
          </cell>
          <cell r="G582">
            <v>0</v>
          </cell>
          <cell r="H582">
            <v>0</v>
          </cell>
          <cell r="I582">
            <v>0</v>
          </cell>
          <cell r="J582">
            <v>0</v>
          </cell>
          <cell r="K582">
            <v>0</v>
          </cell>
          <cell r="L582">
            <v>0</v>
          </cell>
          <cell r="M582">
            <v>0</v>
          </cell>
          <cell r="N582">
            <v>0</v>
          </cell>
          <cell r="O582">
            <v>0</v>
          </cell>
          <cell r="P582">
            <v>0</v>
          </cell>
          <cell r="Q582">
            <v>0</v>
          </cell>
          <cell r="R582">
            <v>0</v>
          </cell>
          <cell r="S582">
            <v>0</v>
          </cell>
          <cell r="T582">
            <v>0</v>
          </cell>
          <cell r="U582">
            <v>0</v>
          </cell>
          <cell r="V582">
            <v>0</v>
          </cell>
          <cell r="W582">
            <v>0</v>
          </cell>
          <cell r="X582">
            <v>0</v>
          </cell>
          <cell r="Y582">
            <v>0</v>
          </cell>
          <cell r="Z582">
            <v>0</v>
          </cell>
          <cell r="AA582">
            <v>0</v>
          </cell>
          <cell r="AB582">
            <v>0</v>
          </cell>
        </row>
        <row r="583">
          <cell r="B583" t="str">
            <v>32.58.05</v>
          </cell>
          <cell r="C583" t="str">
            <v>Supply of bell mouth, DN300</v>
          </cell>
          <cell r="D583" t="str">
            <v>pce.</v>
          </cell>
          <cell r="E583">
            <v>459</v>
          </cell>
          <cell r="F583">
            <v>0</v>
          </cell>
          <cell r="G583">
            <v>0</v>
          </cell>
          <cell r="H583">
            <v>0</v>
          </cell>
          <cell r="I583">
            <v>0</v>
          </cell>
          <cell r="J583">
            <v>0</v>
          </cell>
          <cell r="K583">
            <v>0</v>
          </cell>
          <cell r="L583">
            <v>0</v>
          </cell>
          <cell r="M583">
            <v>0</v>
          </cell>
          <cell r="N583">
            <v>0</v>
          </cell>
          <cell r="O583">
            <v>0</v>
          </cell>
          <cell r="P583">
            <v>0</v>
          </cell>
          <cell r="Q583">
            <v>0</v>
          </cell>
          <cell r="R583">
            <v>0</v>
          </cell>
          <cell r="S583">
            <v>0</v>
          </cell>
          <cell r="T583">
            <v>0</v>
          </cell>
          <cell r="U583">
            <v>0</v>
          </cell>
          <cell r="V583">
            <v>0</v>
          </cell>
          <cell r="W583">
            <v>0</v>
          </cell>
          <cell r="X583">
            <v>0</v>
          </cell>
          <cell r="Y583">
            <v>0</v>
          </cell>
          <cell r="Z583">
            <v>0</v>
          </cell>
          <cell r="AA583">
            <v>0</v>
          </cell>
          <cell r="AB583">
            <v>0</v>
          </cell>
        </row>
        <row r="584">
          <cell r="B584" t="str">
            <v>32.58.06</v>
          </cell>
          <cell r="C584" t="str">
            <v>Supply of bell mouth, DN600</v>
          </cell>
          <cell r="D584" t="str">
            <v>pce.</v>
          </cell>
          <cell r="E584">
            <v>2967</v>
          </cell>
          <cell r="F584">
            <v>0</v>
          </cell>
          <cell r="G584">
            <v>0</v>
          </cell>
          <cell r="H584">
            <v>0</v>
          </cell>
          <cell r="I584">
            <v>0</v>
          </cell>
          <cell r="J584">
            <v>0</v>
          </cell>
          <cell r="K584">
            <v>0</v>
          </cell>
          <cell r="L584">
            <v>0</v>
          </cell>
          <cell r="M584">
            <v>0</v>
          </cell>
          <cell r="N584">
            <v>0</v>
          </cell>
          <cell r="O584">
            <v>0</v>
          </cell>
          <cell r="P584">
            <v>0</v>
          </cell>
          <cell r="Q584">
            <v>0</v>
          </cell>
          <cell r="R584">
            <v>0</v>
          </cell>
          <cell r="S584">
            <v>0</v>
          </cell>
          <cell r="T584">
            <v>0</v>
          </cell>
          <cell r="U584">
            <v>0</v>
          </cell>
          <cell r="V584">
            <v>0</v>
          </cell>
          <cell r="W584">
            <v>0</v>
          </cell>
          <cell r="X584">
            <v>0</v>
          </cell>
          <cell r="Y584">
            <v>0</v>
          </cell>
          <cell r="Z584">
            <v>0</v>
          </cell>
          <cell r="AA584">
            <v>0</v>
          </cell>
          <cell r="AB584">
            <v>0</v>
          </cell>
        </row>
        <row r="585">
          <cell r="B585" t="str">
            <v>33</v>
          </cell>
          <cell r="C585" t="str">
            <v>SUPPLY OF PIPES AND FITTINGS OF THERMOPLASTIC MATERIAL</v>
          </cell>
          <cell r="D585">
            <v>0</v>
          </cell>
          <cell r="E585">
            <v>0</v>
          </cell>
          <cell r="F585">
            <v>0</v>
          </cell>
          <cell r="G585">
            <v>0</v>
          </cell>
          <cell r="H585">
            <v>0</v>
          </cell>
          <cell r="I585">
            <v>0</v>
          </cell>
          <cell r="J585">
            <v>0</v>
          </cell>
          <cell r="K585">
            <v>0</v>
          </cell>
          <cell r="L585">
            <v>0</v>
          </cell>
          <cell r="M585">
            <v>0</v>
          </cell>
          <cell r="N585">
            <v>0</v>
          </cell>
          <cell r="O585">
            <v>0</v>
          </cell>
          <cell r="P585">
            <v>0</v>
          </cell>
          <cell r="Q585">
            <v>0</v>
          </cell>
          <cell r="R585">
            <v>0</v>
          </cell>
          <cell r="S585">
            <v>0</v>
          </cell>
          <cell r="T585">
            <v>0</v>
          </cell>
          <cell r="U585">
            <v>0</v>
          </cell>
          <cell r="V585">
            <v>0</v>
          </cell>
          <cell r="W585">
            <v>0</v>
          </cell>
          <cell r="X585">
            <v>0</v>
          </cell>
          <cell r="Y585">
            <v>0</v>
          </cell>
          <cell r="Z585">
            <v>0</v>
          </cell>
        </row>
        <row r="586">
          <cell r="B586" t="str">
            <v>33.01</v>
          </cell>
          <cell r="C586" t="str">
            <v xml:space="preserve">Supply of PE Pipes                                                                                  </v>
          </cell>
          <cell r="D586">
            <v>0</v>
          </cell>
          <cell r="E586">
            <v>0</v>
          </cell>
          <cell r="F586">
            <v>0</v>
          </cell>
          <cell r="G586">
            <v>0</v>
          </cell>
          <cell r="H586">
            <v>0</v>
          </cell>
          <cell r="I586">
            <v>0</v>
          </cell>
          <cell r="J586">
            <v>0</v>
          </cell>
          <cell r="K586">
            <v>0</v>
          </cell>
          <cell r="L586">
            <v>0</v>
          </cell>
          <cell r="M586">
            <v>0</v>
          </cell>
          <cell r="N586">
            <v>0</v>
          </cell>
          <cell r="O586">
            <v>0</v>
          </cell>
          <cell r="P586">
            <v>0</v>
          </cell>
          <cell r="Q586">
            <v>0</v>
          </cell>
          <cell r="R586">
            <v>0</v>
          </cell>
          <cell r="S586">
            <v>0</v>
          </cell>
          <cell r="T586">
            <v>0</v>
          </cell>
          <cell r="U586">
            <v>0</v>
          </cell>
          <cell r="V586">
            <v>0</v>
          </cell>
          <cell r="W586">
            <v>0</v>
          </cell>
          <cell r="X586">
            <v>0</v>
          </cell>
          <cell r="Y586">
            <v>0</v>
          </cell>
          <cell r="Z586">
            <v>0</v>
          </cell>
        </row>
        <row r="587">
          <cell r="B587">
            <v>0</v>
          </cell>
          <cell r="C587" t="str">
            <v xml:space="preserve">The unit rate shall include the supply of PE pipes according to EN 12201, including transport, unloading, handling, storage at storage sites in accordance with the manufacturers instructions and good workmanship, all accessories necessary for pipe installation, etc. </v>
          </cell>
          <cell r="D587">
            <v>0</v>
          </cell>
          <cell r="E587">
            <v>0</v>
          </cell>
          <cell r="F587">
            <v>0</v>
          </cell>
          <cell r="G587">
            <v>0</v>
          </cell>
          <cell r="H587">
            <v>0</v>
          </cell>
          <cell r="I587">
            <v>0</v>
          </cell>
          <cell r="J587">
            <v>0</v>
          </cell>
          <cell r="K587">
            <v>0</v>
          </cell>
          <cell r="L587">
            <v>0</v>
          </cell>
          <cell r="M587">
            <v>0</v>
          </cell>
          <cell r="N587">
            <v>0</v>
          </cell>
          <cell r="O587">
            <v>0</v>
          </cell>
          <cell r="P587">
            <v>0</v>
          </cell>
          <cell r="Q587">
            <v>0</v>
          </cell>
          <cell r="R587">
            <v>0</v>
          </cell>
          <cell r="S587">
            <v>0</v>
          </cell>
          <cell r="T587">
            <v>0</v>
          </cell>
          <cell r="U587">
            <v>0</v>
          </cell>
          <cell r="V587">
            <v>0</v>
          </cell>
          <cell r="W587">
            <v>0</v>
          </cell>
          <cell r="X587">
            <v>0</v>
          </cell>
          <cell r="Y587">
            <v>0</v>
          </cell>
          <cell r="Z587">
            <v>0</v>
          </cell>
        </row>
        <row r="588">
          <cell r="B588">
            <v>0</v>
          </cell>
          <cell r="C588" t="str">
            <v xml:space="preserve">All joints shall be executed by butt welding. Factory length according to Specifications. </v>
          </cell>
          <cell r="D588">
            <v>0</v>
          </cell>
          <cell r="E588">
            <v>0</v>
          </cell>
          <cell r="F588">
            <v>0</v>
          </cell>
          <cell r="G588">
            <v>0</v>
          </cell>
          <cell r="H588">
            <v>0</v>
          </cell>
          <cell r="I588">
            <v>0</v>
          </cell>
          <cell r="J588">
            <v>0</v>
          </cell>
          <cell r="K588">
            <v>0</v>
          </cell>
          <cell r="L588">
            <v>0</v>
          </cell>
          <cell r="M588">
            <v>0</v>
          </cell>
          <cell r="N588">
            <v>0</v>
          </cell>
          <cell r="O588">
            <v>0</v>
          </cell>
          <cell r="P588">
            <v>0</v>
          </cell>
          <cell r="Q588">
            <v>0</v>
          </cell>
          <cell r="R588">
            <v>0</v>
          </cell>
          <cell r="S588">
            <v>0</v>
          </cell>
          <cell r="T588">
            <v>0</v>
          </cell>
          <cell r="U588">
            <v>0</v>
          </cell>
          <cell r="V588">
            <v>0</v>
          </cell>
          <cell r="W588">
            <v>0</v>
          </cell>
          <cell r="X588">
            <v>0</v>
          </cell>
          <cell r="Y588">
            <v>0</v>
          </cell>
          <cell r="Z588">
            <v>0</v>
          </cell>
        </row>
        <row r="589">
          <cell r="B589">
            <v>0</v>
          </cell>
          <cell r="C589" t="str">
            <v>The unit rate shall include all material, labour, equipment, tools and other incidental costs required to complete the works.</v>
          </cell>
          <cell r="D589">
            <v>0</v>
          </cell>
          <cell r="E589">
            <v>0</v>
          </cell>
          <cell r="F589">
            <v>0</v>
          </cell>
          <cell r="G589">
            <v>0</v>
          </cell>
          <cell r="H589">
            <v>0</v>
          </cell>
          <cell r="I589">
            <v>0</v>
          </cell>
          <cell r="J589">
            <v>0</v>
          </cell>
          <cell r="K589">
            <v>0</v>
          </cell>
          <cell r="L589">
            <v>0</v>
          </cell>
          <cell r="M589">
            <v>0</v>
          </cell>
          <cell r="N589">
            <v>0</v>
          </cell>
          <cell r="O589">
            <v>0</v>
          </cell>
          <cell r="P589">
            <v>0</v>
          </cell>
          <cell r="Q589">
            <v>0</v>
          </cell>
          <cell r="R589">
            <v>0</v>
          </cell>
          <cell r="S589">
            <v>0</v>
          </cell>
          <cell r="T589">
            <v>0</v>
          </cell>
          <cell r="U589">
            <v>0</v>
          </cell>
          <cell r="V589">
            <v>0</v>
          </cell>
          <cell r="W589">
            <v>0</v>
          </cell>
          <cell r="X589">
            <v>0</v>
          </cell>
          <cell r="Y589">
            <v>0</v>
          </cell>
          <cell r="Z589">
            <v>0</v>
          </cell>
        </row>
        <row r="590">
          <cell r="B590">
            <v>0</v>
          </cell>
          <cell r="C590" t="str">
            <v>Payment shall be made per linear meter based on the useful length of the pipe.</v>
          </cell>
          <cell r="D590">
            <v>0</v>
          </cell>
          <cell r="E590">
            <v>0</v>
          </cell>
          <cell r="F590">
            <v>0</v>
          </cell>
          <cell r="G590">
            <v>0</v>
          </cell>
          <cell r="H590">
            <v>0</v>
          </cell>
          <cell r="I590">
            <v>0</v>
          </cell>
          <cell r="J590">
            <v>0</v>
          </cell>
          <cell r="K590">
            <v>0</v>
          </cell>
          <cell r="L590">
            <v>0</v>
          </cell>
          <cell r="M590">
            <v>0</v>
          </cell>
          <cell r="N590">
            <v>0</v>
          </cell>
          <cell r="O590">
            <v>0</v>
          </cell>
          <cell r="P590">
            <v>0</v>
          </cell>
          <cell r="Q590">
            <v>0</v>
          </cell>
          <cell r="R590">
            <v>0</v>
          </cell>
          <cell r="S590">
            <v>0</v>
          </cell>
          <cell r="T590">
            <v>0</v>
          </cell>
          <cell r="U590">
            <v>0</v>
          </cell>
          <cell r="V590">
            <v>0</v>
          </cell>
          <cell r="W590">
            <v>0</v>
          </cell>
          <cell r="X590">
            <v>0</v>
          </cell>
          <cell r="Y590">
            <v>0</v>
          </cell>
          <cell r="Z590">
            <v>0</v>
          </cell>
        </row>
        <row r="591">
          <cell r="B591" t="str">
            <v>33.01.04</v>
          </cell>
          <cell r="C591" t="str">
            <v>Supply of PE 100 pipes, OD32, PN16, SDR11 in 100m coils</v>
          </cell>
          <cell r="D591" t="str">
            <v>lin.m</v>
          </cell>
          <cell r="E591">
            <v>1.1000000000000001</v>
          </cell>
          <cell r="F591">
            <v>0</v>
          </cell>
          <cell r="G591">
            <v>0</v>
          </cell>
          <cell r="H591">
            <v>0</v>
          </cell>
          <cell r="I591">
            <v>0</v>
          </cell>
          <cell r="J591">
            <v>0</v>
          </cell>
          <cell r="K591">
            <v>0</v>
          </cell>
          <cell r="L591">
            <v>0</v>
          </cell>
          <cell r="M591">
            <v>0</v>
          </cell>
          <cell r="N591">
            <v>0</v>
          </cell>
          <cell r="O591">
            <v>0</v>
          </cell>
          <cell r="P591">
            <v>0</v>
          </cell>
          <cell r="Q591">
            <v>0</v>
          </cell>
          <cell r="R591">
            <v>0</v>
          </cell>
          <cell r="S591">
            <v>0</v>
          </cell>
          <cell r="T591">
            <v>0</v>
          </cell>
          <cell r="U591">
            <v>0</v>
          </cell>
          <cell r="V591">
            <v>0</v>
          </cell>
          <cell r="W591">
            <v>0</v>
          </cell>
          <cell r="X591">
            <v>0</v>
          </cell>
          <cell r="Y591">
            <v>0</v>
          </cell>
          <cell r="Z591">
            <v>0</v>
          </cell>
        </row>
        <row r="592">
          <cell r="B592" t="str">
            <v>33.01.08</v>
          </cell>
          <cell r="C592" t="str">
            <v>Supply of PE 100 pipes, OD50, PN16, SDR11 in 100m coils</v>
          </cell>
          <cell r="D592" t="str">
            <v>lin.m</v>
          </cell>
          <cell r="E592">
            <v>3.2</v>
          </cell>
          <cell r="F592">
            <v>0</v>
          </cell>
          <cell r="G592">
            <v>0</v>
          </cell>
          <cell r="H592">
            <v>0</v>
          </cell>
          <cell r="I592">
            <v>0</v>
          </cell>
          <cell r="J592">
            <v>0</v>
          </cell>
          <cell r="K592">
            <v>0</v>
          </cell>
          <cell r="L592">
            <v>0</v>
          </cell>
          <cell r="M592">
            <v>0</v>
          </cell>
          <cell r="N592">
            <v>0</v>
          </cell>
          <cell r="O592">
            <v>0</v>
          </cell>
          <cell r="P592">
            <v>0</v>
          </cell>
          <cell r="Q592">
            <v>0</v>
          </cell>
          <cell r="R592">
            <v>0</v>
          </cell>
          <cell r="S592">
            <v>0</v>
          </cell>
          <cell r="T592">
            <v>0</v>
          </cell>
          <cell r="U592">
            <v>0</v>
          </cell>
          <cell r="V592">
            <v>0</v>
          </cell>
          <cell r="W592">
            <v>0</v>
          </cell>
          <cell r="X592">
            <v>0</v>
          </cell>
          <cell r="Y592">
            <v>0</v>
          </cell>
          <cell r="Z592">
            <v>0</v>
          </cell>
        </row>
        <row r="593">
          <cell r="B593" t="str">
            <v>33.01.10</v>
          </cell>
          <cell r="C593" t="str">
            <v>Supply of PE 100 pipes, OD63, PN16, SDR11 in 100m coils</v>
          </cell>
          <cell r="D593" t="str">
            <v>lin.m</v>
          </cell>
          <cell r="E593">
            <v>5</v>
          </cell>
          <cell r="F593">
            <v>0</v>
          </cell>
          <cell r="G593">
            <v>0</v>
          </cell>
          <cell r="H593">
            <v>0</v>
          </cell>
          <cell r="I593">
            <v>0</v>
          </cell>
          <cell r="J593">
            <v>0</v>
          </cell>
          <cell r="K593">
            <v>0</v>
          </cell>
          <cell r="L593">
            <v>0</v>
          </cell>
          <cell r="M593">
            <v>0</v>
          </cell>
          <cell r="N593">
            <v>0</v>
          </cell>
          <cell r="O593">
            <v>0</v>
          </cell>
          <cell r="P593">
            <v>0</v>
          </cell>
          <cell r="Q593">
            <v>0</v>
          </cell>
          <cell r="R593">
            <v>0</v>
          </cell>
          <cell r="S593">
            <v>0</v>
          </cell>
          <cell r="T593">
            <v>0</v>
          </cell>
          <cell r="U593">
            <v>0</v>
          </cell>
          <cell r="V593">
            <v>0</v>
          </cell>
          <cell r="W593">
            <v>0</v>
          </cell>
          <cell r="X593">
            <v>0</v>
          </cell>
          <cell r="Y593">
            <v>0</v>
          </cell>
          <cell r="Z593">
            <v>0</v>
          </cell>
        </row>
        <row r="594">
          <cell r="B594" t="str">
            <v>33.01.14</v>
          </cell>
          <cell r="C594" t="str">
            <v>Supply of PE 100 pipes, OD90, PN16, SDR11 in 100m coils</v>
          </cell>
          <cell r="D594" t="str">
            <v>lin.m</v>
          </cell>
          <cell r="E594">
            <v>9.9</v>
          </cell>
          <cell r="F594">
            <v>0</v>
          </cell>
          <cell r="G594">
            <v>0</v>
          </cell>
          <cell r="H594">
            <v>0</v>
          </cell>
          <cell r="I594">
            <v>0</v>
          </cell>
          <cell r="J594">
            <v>0</v>
          </cell>
          <cell r="K594">
            <v>0</v>
          </cell>
          <cell r="L594">
            <v>0</v>
          </cell>
          <cell r="M594">
            <v>0</v>
          </cell>
          <cell r="N594">
            <v>0</v>
          </cell>
          <cell r="O594">
            <v>0</v>
          </cell>
          <cell r="P594">
            <v>0</v>
          </cell>
          <cell r="Q594">
            <v>0</v>
          </cell>
          <cell r="R594">
            <v>0</v>
          </cell>
          <cell r="S594">
            <v>0</v>
          </cell>
          <cell r="T594">
            <v>0</v>
          </cell>
          <cell r="U594">
            <v>0</v>
          </cell>
          <cell r="V594">
            <v>0</v>
          </cell>
          <cell r="W594">
            <v>0</v>
          </cell>
          <cell r="X594">
            <v>0</v>
          </cell>
          <cell r="Y594">
            <v>0</v>
          </cell>
          <cell r="Z594">
            <v>0</v>
          </cell>
        </row>
        <row r="595">
          <cell r="B595" t="str">
            <v>33.01.16</v>
          </cell>
          <cell r="C595" t="str">
            <v>Supply of PE 100 pipes, OD110, PN16, SDR11  in 100m coils</v>
          </cell>
          <cell r="D595" t="str">
            <v>lin.m</v>
          </cell>
          <cell r="E595">
            <v>13.6</v>
          </cell>
          <cell r="F595">
            <v>0</v>
          </cell>
          <cell r="G595">
            <v>0</v>
          </cell>
          <cell r="H595">
            <v>0</v>
          </cell>
          <cell r="I595">
            <v>0</v>
          </cell>
          <cell r="J595">
            <v>0</v>
          </cell>
          <cell r="K595">
            <v>0</v>
          </cell>
          <cell r="L595">
            <v>0</v>
          </cell>
          <cell r="M595">
            <v>0</v>
          </cell>
          <cell r="N595">
            <v>0</v>
          </cell>
          <cell r="O595">
            <v>0</v>
          </cell>
          <cell r="P595">
            <v>0</v>
          </cell>
          <cell r="Q595">
            <v>0</v>
          </cell>
          <cell r="R595">
            <v>0</v>
          </cell>
          <cell r="S595">
            <v>0</v>
          </cell>
          <cell r="T595">
            <v>0</v>
          </cell>
          <cell r="U595">
            <v>0</v>
          </cell>
          <cell r="V595">
            <v>0</v>
          </cell>
          <cell r="W595">
            <v>0</v>
          </cell>
          <cell r="X595">
            <v>0</v>
          </cell>
          <cell r="Y595">
            <v>0</v>
          </cell>
          <cell r="Z595">
            <v>0</v>
          </cell>
        </row>
        <row r="596">
          <cell r="B596" t="str">
            <v>33.01.22</v>
          </cell>
          <cell r="C596" t="str">
            <v>Supply of PE 100 pipes, OD160, PN16, SDR11 in pieces 12m</v>
          </cell>
          <cell r="D596" t="str">
            <v>lin.m</v>
          </cell>
          <cell r="E596">
            <v>29.8</v>
          </cell>
          <cell r="F596">
            <v>0</v>
          </cell>
          <cell r="G596">
            <v>0</v>
          </cell>
          <cell r="H596">
            <v>0</v>
          </cell>
          <cell r="I596">
            <v>0</v>
          </cell>
          <cell r="J596">
            <v>0</v>
          </cell>
          <cell r="K596">
            <v>0</v>
          </cell>
          <cell r="L596">
            <v>0</v>
          </cell>
          <cell r="M596">
            <v>0</v>
          </cell>
          <cell r="N596">
            <v>0</v>
          </cell>
          <cell r="O596">
            <v>0</v>
          </cell>
          <cell r="P596">
            <v>0</v>
          </cell>
          <cell r="Q596">
            <v>0</v>
          </cell>
          <cell r="R596">
            <v>0</v>
          </cell>
          <cell r="S596">
            <v>0</v>
          </cell>
          <cell r="T596">
            <v>0</v>
          </cell>
          <cell r="U596">
            <v>0</v>
          </cell>
          <cell r="V596">
            <v>0</v>
          </cell>
          <cell r="W596">
            <v>0</v>
          </cell>
          <cell r="X596">
            <v>0</v>
          </cell>
          <cell r="Y596">
            <v>0</v>
          </cell>
          <cell r="Z596">
            <v>0</v>
          </cell>
        </row>
        <row r="597">
          <cell r="B597" t="str">
            <v>33.01.26</v>
          </cell>
          <cell r="C597" t="str">
            <v>Supply of PE 100 pipes, OD200, PN16, SDR11 in pieces 12m</v>
          </cell>
          <cell r="D597" t="str">
            <v>lin.m</v>
          </cell>
          <cell r="E597">
            <v>52.7</v>
          </cell>
          <cell r="F597">
            <v>0</v>
          </cell>
          <cell r="G597">
            <v>0</v>
          </cell>
          <cell r="H597">
            <v>0</v>
          </cell>
          <cell r="I597">
            <v>0</v>
          </cell>
          <cell r="J597">
            <v>0</v>
          </cell>
          <cell r="K597">
            <v>0</v>
          </cell>
          <cell r="L597">
            <v>0</v>
          </cell>
          <cell r="M597">
            <v>0</v>
          </cell>
          <cell r="N597">
            <v>0</v>
          </cell>
          <cell r="O597">
            <v>0</v>
          </cell>
          <cell r="P597">
            <v>0</v>
          </cell>
          <cell r="Q597">
            <v>0</v>
          </cell>
          <cell r="R597">
            <v>0</v>
          </cell>
          <cell r="S597">
            <v>0</v>
          </cell>
          <cell r="T597">
            <v>0</v>
          </cell>
          <cell r="U597">
            <v>0</v>
          </cell>
          <cell r="V597">
            <v>0</v>
          </cell>
          <cell r="W597">
            <v>0</v>
          </cell>
          <cell r="X597">
            <v>0</v>
          </cell>
          <cell r="Y597">
            <v>0</v>
          </cell>
          <cell r="Z597">
            <v>0</v>
          </cell>
        </row>
        <row r="598">
          <cell r="B598" t="str">
            <v>33.01.28</v>
          </cell>
          <cell r="C598" t="str">
            <v>Supply of PE 100 pipes, OD225, PN16, SDR11 in pieces 12m</v>
          </cell>
          <cell r="D598" t="str">
            <v>lin.m</v>
          </cell>
          <cell r="E598">
            <v>63.2</v>
          </cell>
          <cell r="F598">
            <v>0</v>
          </cell>
          <cell r="G598">
            <v>0</v>
          </cell>
          <cell r="H598">
            <v>0</v>
          </cell>
          <cell r="I598">
            <v>0</v>
          </cell>
          <cell r="J598">
            <v>0</v>
          </cell>
          <cell r="K598">
            <v>0</v>
          </cell>
          <cell r="L598">
            <v>0</v>
          </cell>
          <cell r="M598">
            <v>0</v>
          </cell>
          <cell r="N598">
            <v>0</v>
          </cell>
          <cell r="O598">
            <v>0</v>
          </cell>
          <cell r="P598">
            <v>0</v>
          </cell>
          <cell r="Q598">
            <v>0</v>
          </cell>
          <cell r="R598">
            <v>0</v>
          </cell>
          <cell r="S598">
            <v>0</v>
          </cell>
          <cell r="T598">
            <v>0</v>
          </cell>
          <cell r="U598">
            <v>0</v>
          </cell>
          <cell r="V598">
            <v>0</v>
          </cell>
          <cell r="W598">
            <v>0</v>
          </cell>
          <cell r="X598">
            <v>0</v>
          </cell>
          <cell r="Y598">
            <v>0</v>
          </cell>
          <cell r="Z598">
            <v>0</v>
          </cell>
        </row>
        <row r="599">
          <cell r="B599" t="str">
            <v>33.01.32</v>
          </cell>
          <cell r="C599" t="str">
            <v>Supply of PE 100 pipes, OD280, PN16, SDR11 in pieces 12m</v>
          </cell>
          <cell r="D599" t="str">
            <v>lin.m</v>
          </cell>
          <cell r="E599">
            <v>97.6</v>
          </cell>
          <cell r="F599">
            <v>0</v>
          </cell>
          <cell r="G599">
            <v>0</v>
          </cell>
          <cell r="H599">
            <v>0</v>
          </cell>
          <cell r="I599">
            <v>0</v>
          </cell>
          <cell r="J599">
            <v>0</v>
          </cell>
          <cell r="K599">
            <v>0</v>
          </cell>
          <cell r="L599">
            <v>0</v>
          </cell>
          <cell r="M599">
            <v>0</v>
          </cell>
          <cell r="N599">
            <v>0</v>
          </cell>
          <cell r="O599">
            <v>0</v>
          </cell>
          <cell r="P599">
            <v>0</v>
          </cell>
          <cell r="Q599">
            <v>0</v>
          </cell>
          <cell r="R599">
            <v>0</v>
          </cell>
          <cell r="S599">
            <v>0</v>
          </cell>
          <cell r="T599">
            <v>0</v>
          </cell>
          <cell r="U599">
            <v>0</v>
          </cell>
          <cell r="V599">
            <v>0</v>
          </cell>
          <cell r="W599">
            <v>0</v>
          </cell>
          <cell r="X599">
            <v>0</v>
          </cell>
          <cell r="Y599">
            <v>0</v>
          </cell>
          <cell r="Z599">
            <v>0</v>
          </cell>
        </row>
        <row r="600">
          <cell r="B600" t="str">
            <v>33.01.34</v>
          </cell>
          <cell r="C600" t="str">
            <v>Supply of PE 100 pipes, OD315, PN16, SDR11 in pieces 12m</v>
          </cell>
          <cell r="D600" t="str">
            <v>lin.m</v>
          </cell>
          <cell r="E600">
            <v>123.8</v>
          </cell>
          <cell r="F600">
            <v>0</v>
          </cell>
          <cell r="G600">
            <v>0</v>
          </cell>
          <cell r="H600">
            <v>0</v>
          </cell>
          <cell r="I600">
            <v>0</v>
          </cell>
          <cell r="J600">
            <v>0</v>
          </cell>
          <cell r="K600">
            <v>0</v>
          </cell>
          <cell r="L600">
            <v>0</v>
          </cell>
          <cell r="M600">
            <v>0</v>
          </cell>
          <cell r="N600">
            <v>0</v>
          </cell>
          <cell r="O600">
            <v>0</v>
          </cell>
          <cell r="P600">
            <v>0</v>
          </cell>
          <cell r="Q600">
            <v>0</v>
          </cell>
          <cell r="R600">
            <v>0</v>
          </cell>
          <cell r="S600">
            <v>0</v>
          </cell>
          <cell r="T600">
            <v>0</v>
          </cell>
          <cell r="U600">
            <v>0</v>
          </cell>
          <cell r="V600">
            <v>0</v>
          </cell>
          <cell r="W600">
            <v>0</v>
          </cell>
          <cell r="X600">
            <v>0</v>
          </cell>
          <cell r="Y600">
            <v>0</v>
          </cell>
          <cell r="Z600">
            <v>0</v>
          </cell>
        </row>
        <row r="601">
          <cell r="B601" t="str">
            <v>33.01.36</v>
          </cell>
          <cell r="C601" t="str">
            <v>Supply of PE 100 pipes, OD355, PN16, SDR11 in pieces 12m</v>
          </cell>
          <cell r="D601" t="str">
            <v>lin.m</v>
          </cell>
          <cell r="E601">
            <v>157</v>
          </cell>
          <cell r="F601">
            <v>0</v>
          </cell>
          <cell r="G601">
            <v>0</v>
          </cell>
          <cell r="H601">
            <v>0</v>
          </cell>
          <cell r="I601">
            <v>0</v>
          </cell>
          <cell r="J601">
            <v>0</v>
          </cell>
          <cell r="K601">
            <v>0</v>
          </cell>
          <cell r="L601">
            <v>0</v>
          </cell>
          <cell r="M601">
            <v>0</v>
          </cell>
          <cell r="N601">
            <v>0</v>
          </cell>
          <cell r="O601">
            <v>0</v>
          </cell>
          <cell r="P601">
            <v>0</v>
          </cell>
          <cell r="Q601">
            <v>0</v>
          </cell>
          <cell r="R601">
            <v>0</v>
          </cell>
          <cell r="S601">
            <v>0</v>
          </cell>
          <cell r="T601">
            <v>0</v>
          </cell>
          <cell r="U601">
            <v>0</v>
          </cell>
          <cell r="V601">
            <v>0</v>
          </cell>
          <cell r="W601">
            <v>0</v>
          </cell>
          <cell r="X601">
            <v>0</v>
          </cell>
          <cell r="Y601">
            <v>0</v>
          </cell>
          <cell r="Z601">
            <v>0</v>
          </cell>
        </row>
        <row r="602">
          <cell r="B602" t="str">
            <v>33.03</v>
          </cell>
          <cell r="C602" t="str">
            <v>Supply of 22° bends, PE</v>
          </cell>
          <cell r="D602">
            <v>0</v>
          </cell>
          <cell r="E602">
            <v>0</v>
          </cell>
          <cell r="F602">
            <v>0</v>
          </cell>
          <cell r="G602">
            <v>0</v>
          </cell>
          <cell r="H602">
            <v>0</v>
          </cell>
          <cell r="I602">
            <v>0</v>
          </cell>
          <cell r="J602">
            <v>0</v>
          </cell>
          <cell r="K602">
            <v>0</v>
          </cell>
          <cell r="L602">
            <v>0</v>
          </cell>
          <cell r="M602">
            <v>0</v>
          </cell>
          <cell r="N602">
            <v>0</v>
          </cell>
          <cell r="O602">
            <v>0</v>
          </cell>
          <cell r="P602">
            <v>0</v>
          </cell>
          <cell r="Q602">
            <v>0</v>
          </cell>
          <cell r="R602">
            <v>0</v>
          </cell>
          <cell r="S602">
            <v>0</v>
          </cell>
          <cell r="T602">
            <v>0</v>
          </cell>
          <cell r="U602">
            <v>0</v>
          </cell>
          <cell r="V602">
            <v>0</v>
          </cell>
          <cell r="W602">
            <v>0</v>
          </cell>
          <cell r="X602">
            <v>0</v>
          </cell>
          <cell r="Y602">
            <v>0</v>
          </cell>
          <cell r="Z602">
            <v>0</v>
          </cell>
        </row>
        <row r="603">
          <cell r="B603">
            <v>0</v>
          </cell>
          <cell r="C603" t="str">
            <v xml:space="preserve">The unit rate shall include the supply of  22° bends of PE according to according to EN 12201, including transport, unloading, handling, storage at storage sites in accordance with  the manufacturers instructions  and good workmanship, all accessories necessary for installation, etc. </v>
          </cell>
          <cell r="D603">
            <v>0</v>
          </cell>
          <cell r="E603">
            <v>0</v>
          </cell>
          <cell r="F603">
            <v>0</v>
          </cell>
          <cell r="G603">
            <v>0</v>
          </cell>
          <cell r="H603">
            <v>0</v>
          </cell>
          <cell r="I603">
            <v>0</v>
          </cell>
          <cell r="J603">
            <v>0</v>
          </cell>
          <cell r="K603">
            <v>0</v>
          </cell>
          <cell r="L603">
            <v>0</v>
          </cell>
          <cell r="M603">
            <v>0</v>
          </cell>
          <cell r="N603">
            <v>0</v>
          </cell>
          <cell r="O603">
            <v>0</v>
          </cell>
          <cell r="P603">
            <v>0</v>
          </cell>
          <cell r="Q603">
            <v>0</v>
          </cell>
          <cell r="R603">
            <v>0</v>
          </cell>
          <cell r="S603">
            <v>0</v>
          </cell>
          <cell r="T603">
            <v>0</v>
          </cell>
          <cell r="U603">
            <v>0</v>
          </cell>
          <cell r="V603">
            <v>0</v>
          </cell>
          <cell r="W603">
            <v>0</v>
          </cell>
          <cell r="X603">
            <v>0</v>
          </cell>
          <cell r="Y603">
            <v>0</v>
          </cell>
          <cell r="Z603">
            <v>0</v>
          </cell>
        </row>
        <row r="604">
          <cell r="B604">
            <v>0</v>
          </cell>
          <cell r="C604" t="str">
            <v xml:space="preserve">All joints shall be executed by butt welding. Factory length according to Specifications. </v>
          </cell>
          <cell r="D604">
            <v>0</v>
          </cell>
          <cell r="E604">
            <v>0</v>
          </cell>
          <cell r="F604">
            <v>0</v>
          </cell>
          <cell r="G604">
            <v>0</v>
          </cell>
          <cell r="H604">
            <v>0</v>
          </cell>
          <cell r="I604">
            <v>0</v>
          </cell>
          <cell r="J604">
            <v>0</v>
          </cell>
          <cell r="K604">
            <v>0</v>
          </cell>
          <cell r="L604">
            <v>0</v>
          </cell>
          <cell r="M604">
            <v>0</v>
          </cell>
          <cell r="N604">
            <v>0</v>
          </cell>
          <cell r="O604">
            <v>0</v>
          </cell>
          <cell r="P604">
            <v>0</v>
          </cell>
          <cell r="Q604">
            <v>0</v>
          </cell>
          <cell r="R604">
            <v>0</v>
          </cell>
          <cell r="S604">
            <v>0</v>
          </cell>
          <cell r="T604">
            <v>0</v>
          </cell>
          <cell r="U604">
            <v>0</v>
          </cell>
          <cell r="V604">
            <v>0</v>
          </cell>
          <cell r="W604">
            <v>0</v>
          </cell>
          <cell r="X604">
            <v>0</v>
          </cell>
          <cell r="Y604">
            <v>0</v>
          </cell>
          <cell r="Z604">
            <v>0</v>
          </cell>
        </row>
        <row r="605">
          <cell r="B605">
            <v>0</v>
          </cell>
          <cell r="C605" t="str">
            <v>The unit rate shall include all material, labour, equipment, tools and other incidental costs required to complete the works.</v>
          </cell>
          <cell r="D605">
            <v>0</v>
          </cell>
          <cell r="E605">
            <v>0</v>
          </cell>
          <cell r="F605">
            <v>0</v>
          </cell>
          <cell r="G605">
            <v>0</v>
          </cell>
          <cell r="H605">
            <v>0</v>
          </cell>
          <cell r="I605">
            <v>0</v>
          </cell>
          <cell r="J605">
            <v>0</v>
          </cell>
          <cell r="K605">
            <v>0</v>
          </cell>
          <cell r="L605">
            <v>0</v>
          </cell>
          <cell r="M605">
            <v>0</v>
          </cell>
          <cell r="N605">
            <v>0</v>
          </cell>
          <cell r="O605">
            <v>0</v>
          </cell>
          <cell r="P605">
            <v>0</v>
          </cell>
          <cell r="Q605">
            <v>0</v>
          </cell>
          <cell r="R605">
            <v>0</v>
          </cell>
          <cell r="S605">
            <v>0</v>
          </cell>
          <cell r="T605">
            <v>0</v>
          </cell>
          <cell r="U605">
            <v>0</v>
          </cell>
          <cell r="V605">
            <v>0</v>
          </cell>
          <cell r="W605">
            <v>0</v>
          </cell>
          <cell r="X605">
            <v>0</v>
          </cell>
          <cell r="Y605">
            <v>0</v>
          </cell>
          <cell r="Z605">
            <v>0</v>
          </cell>
        </row>
        <row r="606">
          <cell r="B606">
            <v>0</v>
          </cell>
          <cell r="C606" t="str">
            <v>Payment shall be made per piece.</v>
          </cell>
          <cell r="D606">
            <v>0</v>
          </cell>
          <cell r="E606">
            <v>0</v>
          </cell>
          <cell r="F606">
            <v>0</v>
          </cell>
          <cell r="G606">
            <v>0</v>
          </cell>
          <cell r="H606">
            <v>0</v>
          </cell>
          <cell r="I606">
            <v>0</v>
          </cell>
          <cell r="J606">
            <v>0</v>
          </cell>
          <cell r="K606">
            <v>0</v>
          </cell>
          <cell r="L606">
            <v>0</v>
          </cell>
          <cell r="M606">
            <v>0</v>
          </cell>
          <cell r="N606">
            <v>0</v>
          </cell>
          <cell r="O606">
            <v>0</v>
          </cell>
          <cell r="P606">
            <v>0</v>
          </cell>
          <cell r="Q606">
            <v>0</v>
          </cell>
          <cell r="R606">
            <v>0</v>
          </cell>
          <cell r="S606">
            <v>0</v>
          </cell>
          <cell r="T606">
            <v>0</v>
          </cell>
          <cell r="U606">
            <v>0</v>
          </cell>
          <cell r="V606">
            <v>0</v>
          </cell>
          <cell r="W606">
            <v>0</v>
          </cell>
          <cell r="X606">
            <v>0</v>
          </cell>
          <cell r="Y606">
            <v>0</v>
          </cell>
          <cell r="Z606">
            <v>0</v>
          </cell>
        </row>
        <row r="607">
          <cell r="B607" t="str">
            <v>33.03.34</v>
          </cell>
          <cell r="C607" t="str">
            <v>Supply of 22° bend, PE 100, OD315, PN16 SDR11</v>
          </cell>
          <cell r="D607" t="str">
            <v>pce.</v>
          </cell>
          <cell r="E607">
            <v>384</v>
          </cell>
          <cell r="F607">
            <v>0</v>
          </cell>
          <cell r="G607">
            <v>0</v>
          </cell>
          <cell r="H607">
            <v>0</v>
          </cell>
          <cell r="I607">
            <v>0</v>
          </cell>
          <cell r="J607">
            <v>0</v>
          </cell>
          <cell r="K607">
            <v>0</v>
          </cell>
          <cell r="L607">
            <v>0</v>
          </cell>
          <cell r="M607">
            <v>0</v>
          </cell>
          <cell r="N607">
            <v>0</v>
          </cell>
          <cell r="O607">
            <v>0</v>
          </cell>
          <cell r="P607">
            <v>0</v>
          </cell>
          <cell r="Q607">
            <v>0</v>
          </cell>
          <cell r="R607">
            <v>0</v>
          </cell>
          <cell r="S607">
            <v>0</v>
          </cell>
          <cell r="T607">
            <v>0</v>
          </cell>
          <cell r="U607">
            <v>0</v>
          </cell>
          <cell r="V607">
            <v>0</v>
          </cell>
          <cell r="W607">
            <v>0</v>
          </cell>
          <cell r="X607">
            <v>0</v>
          </cell>
          <cell r="Y607">
            <v>0</v>
          </cell>
          <cell r="Z607">
            <v>0</v>
          </cell>
        </row>
        <row r="608">
          <cell r="B608" t="str">
            <v>33.03.36</v>
          </cell>
          <cell r="C608" t="str">
            <v>Supply of 22° bend, PE 100, OD355, PN16 SDR11</v>
          </cell>
          <cell r="D608" t="str">
            <v>pce.</v>
          </cell>
          <cell r="E608">
            <v>701</v>
          </cell>
          <cell r="F608">
            <v>0</v>
          </cell>
          <cell r="G608">
            <v>0</v>
          </cell>
          <cell r="H608">
            <v>0</v>
          </cell>
          <cell r="I608">
            <v>0</v>
          </cell>
          <cell r="J608">
            <v>0</v>
          </cell>
          <cell r="K608">
            <v>0</v>
          </cell>
          <cell r="L608">
            <v>0</v>
          </cell>
          <cell r="M608">
            <v>0</v>
          </cell>
          <cell r="N608">
            <v>0</v>
          </cell>
          <cell r="O608">
            <v>0</v>
          </cell>
          <cell r="P608">
            <v>0</v>
          </cell>
          <cell r="Q608">
            <v>0</v>
          </cell>
          <cell r="R608">
            <v>0</v>
          </cell>
          <cell r="S608">
            <v>0</v>
          </cell>
          <cell r="T608">
            <v>0</v>
          </cell>
          <cell r="U608">
            <v>0</v>
          </cell>
          <cell r="V608">
            <v>0</v>
          </cell>
          <cell r="W608">
            <v>0</v>
          </cell>
          <cell r="X608">
            <v>0</v>
          </cell>
          <cell r="Y608">
            <v>0</v>
          </cell>
          <cell r="Z608">
            <v>0</v>
          </cell>
        </row>
        <row r="609">
          <cell r="B609" t="str">
            <v>33.04</v>
          </cell>
          <cell r="C609" t="str">
            <v>Supply of 30° bends, PE</v>
          </cell>
          <cell r="D609">
            <v>0</v>
          </cell>
          <cell r="E609">
            <v>0</v>
          </cell>
          <cell r="F609">
            <v>0</v>
          </cell>
          <cell r="G609">
            <v>0</v>
          </cell>
          <cell r="H609">
            <v>0</v>
          </cell>
          <cell r="I609">
            <v>0</v>
          </cell>
          <cell r="J609">
            <v>0</v>
          </cell>
          <cell r="K609">
            <v>0</v>
          </cell>
          <cell r="L609">
            <v>0</v>
          </cell>
          <cell r="M609">
            <v>0</v>
          </cell>
          <cell r="N609">
            <v>0</v>
          </cell>
          <cell r="O609">
            <v>0</v>
          </cell>
          <cell r="P609">
            <v>0</v>
          </cell>
          <cell r="Q609">
            <v>0</v>
          </cell>
          <cell r="R609">
            <v>0</v>
          </cell>
          <cell r="S609">
            <v>0</v>
          </cell>
          <cell r="T609">
            <v>0</v>
          </cell>
          <cell r="U609">
            <v>0</v>
          </cell>
          <cell r="V609">
            <v>0</v>
          </cell>
          <cell r="W609">
            <v>0</v>
          </cell>
          <cell r="X609">
            <v>0</v>
          </cell>
          <cell r="Y609">
            <v>0</v>
          </cell>
          <cell r="Z609">
            <v>0</v>
          </cell>
        </row>
        <row r="610">
          <cell r="B610">
            <v>0</v>
          </cell>
          <cell r="C610" t="str">
            <v xml:space="preserve">The works shall be as described under item 33.03, but for 30° bends of PE according to EN12201. </v>
          </cell>
          <cell r="D610">
            <v>0</v>
          </cell>
          <cell r="E610">
            <v>0</v>
          </cell>
          <cell r="F610">
            <v>0</v>
          </cell>
          <cell r="G610">
            <v>0</v>
          </cell>
          <cell r="H610">
            <v>0</v>
          </cell>
          <cell r="I610">
            <v>0</v>
          </cell>
          <cell r="J610">
            <v>0</v>
          </cell>
          <cell r="K610">
            <v>0</v>
          </cell>
          <cell r="L610">
            <v>0</v>
          </cell>
          <cell r="M610">
            <v>0</v>
          </cell>
          <cell r="N610">
            <v>0</v>
          </cell>
          <cell r="O610">
            <v>0</v>
          </cell>
          <cell r="P610">
            <v>0</v>
          </cell>
          <cell r="Q610">
            <v>0</v>
          </cell>
          <cell r="R610">
            <v>0</v>
          </cell>
          <cell r="S610">
            <v>0</v>
          </cell>
          <cell r="T610">
            <v>0</v>
          </cell>
          <cell r="U610">
            <v>0</v>
          </cell>
          <cell r="V610">
            <v>0</v>
          </cell>
          <cell r="W610">
            <v>0</v>
          </cell>
          <cell r="X610">
            <v>0</v>
          </cell>
          <cell r="Y610">
            <v>0</v>
          </cell>
          <cell r="Z610">
            <v>0</v>
          </cell>
        </row>
        <row r="611">
          <cell r="B611">
            <v>0</v>
          </cell>
          <cell r="C611" t="str">
            <v xml:space="preserve">The unit rate shall include all material, labour, equipment, tools and other incidental costs required to complete the works. </v>
          </cell>
          <cell r="D611">
            <v>0</v>
          </cell>
          <cell r="E611">
            <v>0</v>
          </cell>
          <cell r="F611">
            <v>0</v>
          </cell>
          <cell r="G611">
            <v>0</v>
          </cell>
          <cell r="H611">
            <v>0</v>
          </cell>
          <cell r="I611">
            <v>0</v>
          </cell>
          <cell r="J611">
            <v>0</v>
          </cell>
          <cell r="K611">
            <v>0</v>
          </cell>
          <cell r="L611">
            <v>0</v>
          </cell>
          <cell r="M611">
            <v>0</v>
          </cell>
          <cell r="N611">
            <v>0</v>
          </cell>
          <cell r="O611">
            <v>0</v>
          </cell>
          <cell r="P611">
            <v>0</v>
          </cell>
          <cell r="Q611">
            <v>0</v>
          </cell>
          <cell r="R611">
            <v>0</v>
          </cell>
          <cell r="S611">
            <v>0</v>
          </cell>
          <cell r="T611">
            <v>0</v>
          </cell>
          <cell r="U611">
            <v>0</v>
          </cell>
          <cell r="V611">
            <v>0</v>
          </cell>
          <cell r="W611">
            <v>0</v>
          </cell>
          <cell r="X611">
            <v>0</v>
          </cell>
          <cell r="Y611">
            <v>0</v>
          </cell>
          <cell r="Z611">
            <v>0</v>
          </cell>
        </row>
        <row r="612">
          <cell r="B612">
            <v>0</v>
          </cell>
          <cell r="C612" t="str">
            <v>Payment shall be made per piece.</v>
          </cell>
          <cell r="D612">
            <v>0</v>
          </cell>
          <cell r="E612">
            <v>0</v>
          </cell>
          <cell r="F612">
            <v>0</v>
          </cell>
          <cell r="G612">
            <v>0</v>
          </cell>
          <cell r="H612">
            <v>0</v>
          </cell>
          <cell r="I612">
            <v>0</v>
          </cell>
          <cell r="J612">
            <v>0</v>
          </cell>
          <cell r="K612">
            <v>0</v>
          </cell>
          <cell r="L612">
            <v>0</v>
          </cell>
          <cell r="M612">
            <v>0</v>
          </cell>
          <cell r="N612">
            <v>0</v>
          </cell>
          <cell r="O612">
            <v>0</v>
          </cell>
          <cell r="P612">
            <v>0</v>
          </cell>
          <cell r="Q612">
            <v>0</v>
          </cell>
          <cell r="R612">
            <v>0</v>
          </cell>
          <cell r="S612">
            <v>0</v>
          </cell>
          <cell r="T612">
            <v>0</v>
          </cell>
          <cell r="U612">
            <v>0</v>
          </cell>
          <cell r="V612">
            <v>0</v>
          </cell>
          <cell r="W612">
            <v>0</v>
          </cell>
          <cell r="X612">
            <v>0</v>
          </cell>
          <cell r="Y612">
            <v>0</v>
          </cell>
          <cell r="Z612">
            <v>0</v>
          </cell>
        </row>
        <row r="613">
          <cell r="B613" t="str">
            <v>33.04.22</v>
          </cell>
          <cell r="C613" t="str">
            <v>Supply of 30° bend, PE 100, OD160, PN16 SDR11</v>
          </cell>
          <cell r="D613" t="str">
            <v>pce.</v>
          </cell>
          <cell r="E613">
            <v>94</v>
          </cell>
          <cell r="F613">
            <v>0</v>
          </cell>
          <cell r="G613">
            <v>0</v>
          </cell>
          <cell r="H613">
            <v>0</v>
          </cell>
          <cell r="I613">
            <v>0</v>
          </cell>
          <cell r="J613">
            <v>0</v>
          </cell>
          <cell r="K613">
            <v>0</v>
          </cell>
          <cell r="L613">
            <v>0</v>
          </cell>
          <cell r="M613">
            <v>0</v>
          </cell>
          <cell r="N613">
            <v>0</v>
          </cell>
          <cell r="O613">
            <v>0</v>
          </cell>
          <cell r="P613">
            <v>0</v>
          </cell>
          <cell r="Q613">
            <v>0</v>
          </cell>
          <cell r="R613">
            <v>0</v>
          </cell>
          <cell r="S613">
            <v>0</v>
          </cell>
          <cell r="T613">
            <v>0</v>
          </cell>
          <cell r="U613">
            <v>0</v>
          </cell>
          <cell r="V613">
            <v>0</v>
          </cell>
          <cell r="W613">
            <v>0</v>
          </cell>
          <cell r="X613">
            <v>0</v>
          </cell>
          <cell r="Y613">
            <v>0</v>
          </cell>
          <cell r="Z613">
            <v>0</v>
          </cell>
        </row>
        <row r="614">
          <cell r="B614" t="str">
            <v>33.04.26</v>
          </cell>
          <cell r="C614" t="str">
            <v>Supply of 30° bend, PE 100, OD200, PN16 SDR11</v>
          </cell>
          <cell r="D614" t="str">
            <v>pce.</v>
          </cell>
          <cell r="E614">
            <v>191</v>
          </cell>
          <cell r="F614">
            <v>0</v>
          </cell>
          <cell r="G614">
            <v>0</v>
          </cell>
          <cell r="H614">
            <v>0</v>
          </cell>
          <cell r="I614">
            <v>0</v>
          </cell>
          <cell r="J614">
            <v>0</v>
          </cell>
          <cell r="K614">
            <v>0</v>
          </cell>
          <cell r="L614">
            <v>0</v>
          </cell>
          <cell r="M614">
            <v>0</v>
          </cell>
          <cell r="N614">
            <v>0</v>
          </cell>
          <cell r="O614">
            <v>0</v>
          </cell>
          <cell r="P614">
            <v>0</v>
          </cell>
          <cell r="Q614">
            <v>0</v>
          </cell>
          <cell r="R614">
            <v>0</v>
          </cell>
          <cell r="S614">
            <v>0</v>
          </cell>
          <cell r="T614">
            <v>0</v>
          </cell>
          <cell r="U614">
            <v>0</v>
          </cell>
          <cell r="V614">
            <v>0</v>
          </cell>
          <cell r="W614">
            <v>0</v>
          </cell>
          <cell r="X614">
            <v>0</v>
          </cell>
          <cell r="Y614">
            <v>0</v>
          </cell>
          <cell r="Z614">
            <v>0</v>
          </cell>
        </row>
        <row r="615">
          <cell r="B615" t="str">
            <v>33.04.28</v>
          </cell>
          <cell r="C615" t="str">
            <v>Supply of 30° bend, PE 100, OD225, PN16 SDR11</v>
          </cell>
          <cell r="D615" t="str">
            <v>pce.</v>
          </cell>
          <cell r="E615">
            <v>228</v>
          </cell>
          <cell r="F615">
            <v>0</v>
          </cell>
          <cell r="G615">
            <v>0</v>
          </cell>
          <cell r="H615">
            <v>0</v>
          </cell>
          <cell r="I615">
            <v>0</v>
          </cell>
          <cell r="J615">
            <v>0</v>
          </cell>
          <cell r="K615">
            <v>0</v>
          </cell>
          <cell r="L615">
            <v>0</v>
          </cell>
          <cell r="M615">
            <v>0</v>
          </cell>
          <cell r="N615">
            <v>0</v>
          </cell>
          <cell r="O615">
            <v>0</v>
          </cell>
          <cell r="P615">
            <v>0</v>
          </cell>
          <cell r="Q615">
            <v>0</v>
          </cell>
          <cell r="R615">
            <v>0</v>
          </cell>
          <cell r="S615">
            <v>0</v>
          </cell>
          <cell r="T615">
            <v>0</v>
          </cell>
          <cell r="U615">
            <v>0</v>
          </cell>
          <cell r="V615">
            <v>0</v>
          </cell>
          <cell r="W615">
            <v>0</v>
          </cell>
          <cell r="X615">
            <v>0</v>
          </cell>
          <cell r="Y615">
            <v>0</v>
          </cell>
          <cell r="Z615">
            <v>0</v>
          </cell>
        </row>
        <row r="616">
          <cell r="B616" t="str">
            <v>33.04.32</v>
          </cell>
          <cell r="C616" t="str">
            <v>Supply of 30° bend, PE 100, OD280, PN16 SDR11</v>
          </cell>
          <cell r="D616" t="str">
            <v>pce.</v>
          </cell>
          <cell r="E616">
            <v>316</v>
          </cell>
          <cell r="F616">
            <v>0</v>
          </cell>
          <cell r="G616">
            <v>0</v>
          </cell>
          <cell r="H616">
            <v>0</v>
          </cell>
          <cell r="I616">
            <v>0</v>
          </cell>
          <cell r="J616">
            <v>0</v>
          </cell>
          <cell r="K616">
            <v>0</v>
          </cell>
          <cell r="L616">
            <v>0</v>
          </cell>
          <cell r="M616">
            <v>0</v>
          </cell>
          <cell r="N616">
            <v>0</v>
          </cell>
          <cell r="O616">
            <v>0</v>
          </cell>
          <cell r="P616">
            <v>0</v>
          </cell>
          <cell r="Q616">
            <v>0</v>
          </cell>
          <cell r="R616">
            <v>0</v>
          </cell>
          <cell r="S616">
            <v>0</v>
          </cell>
          <cell r="T616">
            <v>0</v>
          </cell>
          <cell r="U616">
            <v>0</v>
          </cell>
          <cell r="V616">
            <v>0</v>
          </cell>
          <cell r="W616">
            <v>0</v>
          </cell>
          <cell r="X616">
            <v>0</v>
          </cell>
          <cell r="Y616">
            <v>0</v>
          </cell>
          <cell r="Z616">
            <v>0</v>
          </cell>
        </row>
        <row r="617">
          <cell r="B617" t="str">
            <v>33.04.34</v>
          </cell>
          <cell r="C617" t="str">
            <v>Supply of 30° bend, PE 100, OD315, PN16 SDR11</v>
          </cell>
          <cell r="D617" t="str">
            <v>pce.</v>
          </cell>
          <cell r="E617">
            <v>384</v>
          </cell>
          <cell r="F617">
            <v>0</v>
          </cell>
          <cell r="G617">
            <v>0</v>
          </cell>
          <cell r="H617">
            <v>0</v>
          </cell>
          <cell r="I617">
            <v>0</v>
          </cell>
          <cell r="J617">
            <v>0</v>
          </cell>
          <cell r="K617">
            <v>0</v>
          </cell>
          <cell r="L617">
            <v>0</v>
          </cell>
          <cell r="M617">
            <v>0</v>
          </cell>
          <cell r="N617">
            <v>0</v>
          </cell>
          <cell r="O617">
            <v>0</v>
          </cell>
          <cell r="P617">
            <v>0</v>
          </cell>
          <cell r="Q617">
            <v>0</v>
          </cell>
          <cell r="R617">
            <v>0</v>
          </cell>
          <cell r="S617">
            <v>0</v>
          </cell>
          <cell r="T617">
            <v>0</v>
          </cell>
          <cell r="U617">
            <v>0</v>
          </cell>
          <cell r="V617">
            <v>0</v>
          </cell>
          <cell r="W617">
            <v>0</v>
          </cell>
          <cell r="X617">
            <v>0</v>
          </cell>
          <cell r="Y617">
            <v>0</v>
          </cell>
          <cell r="Z617">
            <v>0</v>
          </cell>
        </row>
        <row r="618">
          <cell r="B618" t="str">
            <v>33.04.36</v>
          </cell>
          <cell r="C618" t="str">
            <v>Supply of 30° bend, PE 100, OD355, PN16 SDR11</v>
          </cell>
          <cell r="D618" t="str">
            <v>pce.</v>
          </cell>
          <cell r="E618">
            <v>701</v>
          </cell>
          <cell r="F618">
            <v>0</v>
          </cell>
          <cell r="G618">
            <v>0</v>
          </cell>
          <cell r="H618">
            <v>0</v>
          </cell>
          <cell r="I618">
            <v>0</v>
          </cell>
          <cell r="J618">
            <v>0</v>
          </cell>
          <cell r="K618">
            <v>0</v>
          </cell>
          <cell r="L618">
            <v>0</v>
          </cell>
          <cell r="M618">
            <v>0</v>
          </cell>
          <cell r="N618">
            <v>0</v>
          </cell>
          <cell r="O618">
            <v>0</v>
          </cell>
          <cell r="P618">
            <v>0</v>
          </cell>
          <cell r="Q618">
            <v>0</v>
          </cell>
          <cell r="R618">
            <v>0</v>
          </cell>
          <cell r="S618">
            <v>0</v>
          </cell>
          <cell r="T618">
            <v>0</v>
          </cell>
          <cell r="U618">
            <v>0</v>
          </cell>
          <cell r="V618">
            <v>0</v>
          </cell>
          <cell r="W618">
            <v>0</v>
          </cell>
          <cell r="X618">
            <v>0</v>
          </cell>
          <cell r="Y618">
            <v>0</v>
          </cell>
          <cell r="Z618">
            <v>0</v>
          </cell>
        </row>
        <row r="619">
          <cell r="B619" t="str">
            <v>33.05</v>
          </cell>
          <cell r="C619" t="str">
            <v>Supply of 45° bends, PE</v>
          </cell>
          <cell r="D619">
            <v>0</v>
          </cell>
          <cell r="E619">
            <v>0</v>
          </cell>
          <cell r="F619">
            <v>0</v>
          </cell>
          <cell r="G619">
            <v>0</v>
          </cell>
          <cell r="H619">
            <v>0</v>
          </cell>
          <cell r="I619">
            <v>0</v>
          </cell>
          <cell r="J619">
            <v>0</v>
          </cell>
          <cell r="K619">
            <v>0</v>
          </cell>
          <cell r="L619">
            <v>0</v>
          </cell>
          <cell r="M619">
            <v>0</v>
          </cell>
          <cell r="N619">
            <v>0</v>
          </cell>
          <cell r="O619">
            <v>0</v>
          </cell>
          <cell r="P619">
            <v>0</v>
          </cell>
          <cell r="Q619">
            <v>0</v>
          </cell>
          <cell r="R619">
            <v>0</v>
          </cell>
          <cell r="S619">
            <v>0</v>
          </cell>
          <cell r="T619">
            <v>0</v>
          </cell>
          <cell r="U619">
            <v>0</v>
          </cell>
          <cell r="V619">
            <v>0</v>
          </cell>
          <cell r="W619">
            <v>0</v>
          </cell>
          <cell r="X619">
            <v>0</v>
          </cell>
          <cell r="Y619">
            <v>0</v>
          </cell>
          <cell r="Z619">
            <v>0</v>
          </cell>
        </row>
        <row r="620">
          <cell r="B620">
            <v>0</v>
          </cell>
          <cell r="C620" t="str">
            <v xml:space="preserve">The works shall be as described under item 33.03, but for 45° bends of PE according to EN12201. </v>
          </cell>
          <cell r="D620">
            <v>0</v>
          </cell>
          <cell r="E620">
            <v>0</v>
          </cell>
          <cell r="F620">
            <v>0</v>
          </cell>
          <cell r="G620">
            <v>0</v>
          </cell>
          <cell r="H620">
            <v>0</v>
          </cell>
          <cell r="I620">
            <v>0</v>
          </cell>
          <cell r="J620">
            <v>0</v>
          </cell>
          <cell r="K620">
            <v>0</v>
          </cell>
          <cell r="L620">
            <v>0</v>
          </cell>
          <cell r="M620">
            <v>0</v>
          </cell>
          <cell r="N620">
            <v>0</v>
          </cell>
          <cell r="O620">
            <v>0</v>
          </cell>
          <cell r="P620">
            <v>0</v>
          </cell>
          <cell r="Q620">
            <v>0</v>
          </cell>
          <cell r="R620">
            <v>0</v>
          </cell>
          <cell r="S620">
            <v>0</v>
          </cell>
          <cell r="T620">
            <v>0</v>
          </cell>
          <cell r="U620">
            <v>0</v>
          </cell>
          <cell r="V620">
            <v>0</v>
          </cell>
          <cell r="W620">
            <v>0</v>
          </cell>
          <cell r="X620">
            <v>0</v>
          </cell>
          <cell r="Y620">
            <v>0</v>
          </cell>
          <cell r="Z620">
            <v>0</v>
          </cell>
        </row>
        <row r="621">
          <cell r="B621">
            <v>0</v>
          </cell>
          <cell r="C621" t="str">
            <v xml:space="preserve">The unit rate shall include all material, labour, equipment, tools and other incidental costs required to complete the works. </v>
          </cell>
          <cell r="D621">
            <v>0</v>
          </cell>
          <cell r="E621">
            <v>0</v>
          </cell>
          <cell r="F621">
            <v>0</v>
          </cell>
          <cell r="G621">
            <v>0</v>
          </cell>
          <cell r="H621">
            <v>0</v>
          </cell>
          <cell r="I621">
            <v>0</v>
          </cell>
          <cell r="J621">
            <v>0</v>
          </cell>
          <cell r="K621">
            <v>0</v>
          </cell>
          <cell r="L621">
            <v>0</v>
          </cell>
          <cell r="M621">
            <v>0</v>
          </cell>
          <cell r="N621">
            <v>0</v>
          </cell>
          <cell r="O621">
            <v>0</v>
          </cell>
          <cell r="P621">
            <v>0</v>
          </cell>
          <cell r="Q621">
            <v>0</v>
          </cell>
          <cell r="R621">
            <v>0</v>
          </cell>
          <cell r="S621">
            <v>0</v>
          </cell>
          <cell r="T621">
            <v>0</v>
          </cell>
          <cell r="U621">
            <v>0</v>
          </cell>
          <cell r="V621">
            <v>0</v>
          </cell>
          <cell r="W621">
            <v>0</v>
          </cell>
          <cell r="X621">
            <v>0</v>
          </cell>
          <cell r="Y621">
            <v>0</v>
          </cell>
          <cell r="Z621">
            <v>0</v>
          </cell>
        </row>
        <row r="622">
          <cell r="B622">
            <v>0</v>
          </cell>
          <cell r="C622" t="str">
            <v>Payment shall be made per piece.</v>
          </cell>
          <cell r="D622">
            <v>0</v>
          </cell>
          <cell r="E622">
            <v>0</v>
          </cell>
          <cell r="F622">
            <v>0</v>
          </cell>
          <cell r="G622">
            <v>0</v>
          </cell>
          <cell r="H622">
            <v>0</v>
          </cell>
          <cell r="I622">
            <v>0</v>
          </cell>
          <cell r="J622">
            <v>0</v>
          </cell>
          <cell r="K622">
            <v>0</v>
          </cell>
          <cell r="L622">
            <v>0</v>
          </cell>
          <cell r="M622">
            <v>0</v>
          </cell>
          <cell r="N622">
            <v>0</v>
          </cell>
          <cell r="O622">
            <v>0</v>
          </cell>
          <cell r="P622">
            <v>0</v>
          </cell>
          <cell r="Q622">
            <v>0</v>
          </cell>
          <cell r="R622">
            <v>0</v>
          </cell>
          <cell r="S622">
            <v>0</v>
          </cell>
          <cell r="T622">
            <v>0</v>
          </cell>
          <cell r="U622">
            <v>0</v>
          </cell>
          <cell r="V622">
            <v>0</v>
          </cell>
          <cell r="W622">
            <v>0</v>
          </cell>
          <cell r="X622">
            <v>0</v>
          </cell>
          <cell r="Y622">
            <v>0</v>
          </cell>
          <cell r="Z622">
            <v>0</v>
          </cell>
        </row>
        <row r="623">
          <cell r="B623" t="str">
            <v>33.05.21</v>
          </cell>
          <cell r="C623" t="str">
            <v>Supply of 45° bend, PE 100, OD90, PN16 SDR11</v>
          </cell>
          <cell r="D623" t="str">
            <v>pce.</v>
          </cell>
          <cell r="E623">
            <v>27</v>
          </cell>
          <cell r="F623">
            <v>0</v>
          </cell>
          <cell r="G623">
            <v>0</v>
          </cell>
          <cell r="H623">
            <v>0</v>
          </cell>
          <cell r="I623">
            <v>0</v>
          </cell>
          <cell r="J623">
            <v>0</v>
          </cell>
          <cell r="K623">
            <v>0</v>
          </cell>
          <cell r="L623">
            <v>0</v>
          </cell>
          <cell r="M623">
            <v>0</v>
          </cell>
          <cell r="N623">
            <v>0</v>
          </cell>
          <cell r="O623">
            <v>0</v>
          </cell>
          <cell r="P623">
            <v>0</v>
          </cell>
          <cell r="Q623">
            <v>0</v>
          </cell>
          <cell r="R623">
            <v>0</v>
          </cell>
          <cell r="S623">
            <v>0</v>
          </cell>
          <cell r="T623">
            <v>0</v>
          </cell>
          <cell r="U623">
            <v>0</v>
          </cell>
          <cell r="V623">
            <v>0</v>
          </cell>
          <cell r="W623">
            <v>0</v>
          </cell>
          <cell r="X623">
            <v>0</v>
          </cell>
          <cell r="Y623">
            <v>0</v>
          </cell>
          <cell r="Z623">
            <v>0</v>
          </cell>
        </row>
        <row r="624">
          <cell r="B624" t="str">
            <v>33.05.22</v>
          </cell>
          <cell r="C624" t="str">
            <v>Supply of 45° bend, PE 100, OD160, PN16 SDR11</v>
          </cell>
          <cell r="D624" t="str">
            <v>pce.</v>
          </cell>
          <cell r="E624">
            <v>93</v>
          </cell>
          <cell r="F624">
            <v>0</v>
          </cell>
          <cell r="G624">
            <v>0</v>
          </cell>
          <cell r="H624">
            <v>0</v>
          </cell>
          <cell r="I624">
            <v>0</v>
          </cell>
          <cell r="J624">
            <v>0</v>
          </cell>
          <cell r="K624">
            <v>0</v>
          </cell>
          <cell r="L624">
            <v>0</v>
          </cell>
          <cell r="M624">
            <v>0</v>
          </cell>
          <cell r="N624">
            <v>0</v>
          </cell>
          <cell r="O624">
            <v>0</v>
          </cell>
          <cell r="P624">
            <v>0</v>
          </cell>
          <cell r="Q624">
            <v>0</v>
          </cell>
          <cell r="R624">
            <v>0</v>
          </cell>
          <cell r="S624">
            <v>0</v>
          </cell>
          <cell r="T624">
            <v>0</v>
          </cell>
          <cell r="U624">
            <v>0</v>
          </cell>
          <cell r="V624">
            <v>0</v>
          </cell>
          <cell r="W624">
            <v>0</v>
          </cell>
          <cell r="X624">
            <v>0</v>
          </cell>
          <cell r="Y624">
            <v>0</v>
          </cell>
          <cell r="Z624">
            <v>0</v>
          </cell>
        </row>
        <row r="625">
          <cell r="B625" t="str">
            <v>33.05.26</v>
          </cell>
          <cell r="C625" t="str">
            <v>Supply of 45° bend, PE 100, OD200, PN16 SDR11</v>
          </cell>
          <cell r="D625" t="str">
            <v>pce.</v>
          </cell>
          <cell r="E625">
            <v>144</v>
          </cell>
          <cell r="F625">
            <v>0</v>
          </cell>
          <cell r="G625">
            <v>0</v>
          </cell>
          <cell r="H625">
            <v>0</v>
          </cell>
          <cell r="I625">
            <v>0</v>
          </cell>
          <cell r="J625">
            <v>0</v>
          </cell>
          <cell r="K625">
            <v>0</v>
          </cell>
          <cell r="L625">
            <v>0</v>
          </cell>
          <cell r="M625">
            <v>0</v>
          </cell>
          <cell r="N625">
            <v>0</v>
          </cell>
          <cell r="O625">
            <v>0</v>
          </cell>
          <cell r="P625">
            <v>0</v>
          </cell>
          <cell r="Q625">
            <v>0</v>
          </cell>
          <cell r="R625">
            <v>0</v>
          </cell>
          <cell r="S625">
            <v>0</v>
          </cell>
          <cell r="T625">
            <v>0</v>
          </cell>
          <cell r="U625">
            <v>0</v>
          </cell>
          <cell r="V625">
            <v>0</v>
          </cell>
          <cell r="W625">
            <v>0</v>
          </cell>
          <cell r="X625">
            <v>0</v>
          </cell>
          <cell r="Y625">
            <v>0</v>
          </cell>
          <cell r="Z625">
            <v>0</v>
          </cell>
        </row>
        <row r="626">
          <cell r="B626" t="str">
            <v>33.05.28</v>
          </cell>
          <cell r="C626" t="str">
            <v>Supply of 45° bend, PE 100, OD225, PN16 SDR11</v>
          </cell>
          <cell r="D626" t="str">
            <v>pce.</v>
          </cell>
          <cell r="E626">
            <v>172</v>
          </cell>
          <cell r="F626">
            <v>0</v>
          </cell>
          <cell r="G626">
            <v>0</v>
          </cell>
          <cell r="H626">
            <v>0</v>
          </cell>
          <cell r="I626">
            <v>0</v>
          </cell>
          <cell r="J626">
            <v>0</v>
          </cell>
          <cell r="K626">
            <v>0</v>
          </cell>
          <cell r="L626">
            <v>0</v>
          </cell>
          <cell r="M626">
            <v>0</v>
          </cell>
          <cell r="N626">
            <v>0</v>
          </cell>
          <cell r="O626">
            <v>0</v>
          </cell>
          <cell r="P626">
            <v>0</v>
          </cell>
          <cell r="Q626">
            <v>0</v>
          </cell>
          <cell r="R626">
            <v>0</v>
          </cell>
          <cell r="S626">
            <v>0</v>
          </cell>
          <cell r="T626">
            <v>0</v>
          </cell>
          <cell r="U626">
            <v>0</v>
          </cell>
          <cell r="V626">
            <v>0</v>
          </cell>
          <cell r="W626">
            <v>0</v>
          </cell>
          <cell r="X626">
            <v>0</v>
          </cell>
          <cell r="Y626">
            <v>0</v>
          </cell>
          <cell r="Z626">
            <v>0</v>
          </cell>
        </row>
        <row r="627">
          <cell r="B627" t="str">
            <v>33.05.32</v>
          </cell>
          <cell r="C627" t="str">
            <v>Supply of 45° bend, PE 100, OD280, PN16 SDR11</v>
          </cell>
          <cell r="D627" t="str">
            <v>pce.</v>
          </cell>
          <cell r="E627">
            <v>449</v>
          </cell>
          <cell r="F627">
            <v>0</v>
          </cell>
          <cell r="G627">
            <v>0</v>
          </cell>
          <cell r="H627">
            <v>0</v>
          </cell>
          <cell r="I627">
            <v>0</v>
          </cell>
          <cell r="J627">
            <v>0</v>
          </cell>
          <cell r="K627">
            <v>0</v>
          </cell>
          <cell r="L627">
            <v>0</v>
          </cell>
          <cell r="M627">
            <v>0</v>
          </cell>
          <cell r="N627">
            <v>0</v>
          </cell>
          <cell r="O627">
            <v>0</v>
          </cell>
          <cell r="P627">
            <v>0</v>
          </cell>
          <cell r="Q627">
            <v>0</v>
          </cell>
          <cell r="R627">
            <v>0</v>
          </cell>
          <cell r="S627">
            <v>0</v>
          </cell>
          <cell r="T627">
            <v>0</v>
          </cell>
          <cell r="U627">
            <v>0</v>
          </cell>
          <cell r="V627">
            <v>0</v>
          </cell>
          <cell r="W627">
            <v>0</v>
          </cell>
          <cell r="X627">
            <v>0</v>
          </cell>
          <cell r="Y627">
            <v>0</v>
          </cell>
          <cell r="Z627">
            <v>0</v>
          </cell>
        </row>
        <row r="628">
          <cell r="B628" t="str">
            <v>33.06</v>
          </cell>
          <cell r="C628" t="str">
            <v>Supply of 60° bends, PE</v>
          </cell>
          <cell r="D628">
            <v>0</v>
          </cell>
          <cell r="E628">
            <v>0</v>
          </cell>
          <cell r="F628">
            <v>0</v>
          </cell>
          <cell r="G628">
            <v>0</v>
          </cell>
          <cell r="H628">
            <v>0</v>
          </cell>
          <cell r="I628">
            <v>0</v>
          </cell>
          <cell r="J628">
            <v>0</v>
          </cell>
          <cell r="K628">
            <v>0</v>
          </cell>
          <cell r="L628">
            <v>0</v>
          </cell>
          <cell r="M628">
            <v>0</v>
          </cell>
          <cell r="N628">
            <v>0</v>
          </cell>
          <cell r="O628">
            <v>0</v>
          </cell>
          <cell r="P628">
            <v>0</v>
          </cell>
          <cell r="Q628">
            <v>0</v>
          </cell>
          <cell r="R628">
            <v>0</v>
          </cell>
          <cell r="S628">
            <v>0</v>
          </cell>
          <cell r="T628">
            <v>0</v>
          </cell>
          <cell r="U628">
            <v>0</v>
          </cell>
          <cell r="V628">
            <v>0</v>
          </cell>
          <cell r="W628">
            <v>0</v>
          </cell>
          <cell r="X628">
            <v>0</v>
          </cell>
          <cell r="Y628">
            <v>0</v>
          </cell>
          <cell r="Z628">
            <v>0</v>
          </cell>
        </row>
        <row r="629">
          <cell r="B629">
            <v>0</v>
          </cell>
          <cell r="C629" t="str">
            <v xml:space="preserve">The works shall be as described under item 33.03, but for 60° bends of PE according to EN1220. </v>
          </cell>
          <cell r="D629">
            <v>0</v>
          </cell>
          <cell r="E629">
            <v>0</v>
          </cell>
          <cell r="F629">
            <v>0</v>
          </cell>
          <cell r="G629">
            <v>0</v>
          </cell>
          <cell r="H629">
            <v>0</v>
          </cell>
          <cell r="I629">
            <v>0</v>
          </cell>
          <cell r="J629">
            <v>0</v>
          </cell>
          <cell r="K629">
            <v>0</v>
          </cell>
          <cell r="L629">
            <v>0</v>
          </cell>
          <cell r="M629">
            <v>0</v>
          </cell>
          <cell r="N629">
            <v>0</v>
          </cell>
          <cell r="O629">
            <v>0</v>
          </cell>
          <cell r="P629">
            <v>0</v>
          </cell>
          <cell r="Q629">
            <v>0</v>
          </cell>
          <cell r="R629">
            <v>0</v>
          </cell>
          <cell r="S629">
            <v>0</v>
          </cell>
          <cell r="T629">
            <v>0</v>
          </cell>
          <cell r="U629">
            <v>0</v>
          </cell>
          <cell r="V629">
            <v>0</v>
          </cell>
          <cell r="W629">
            <v>0</v>
          </cell>
          <cell r="X629">
            <v>0</v>
          </cell>
          <cell r="Y629">
            <v>0</v>
          </cell>
          <cell r="Z629">
            <v>0</v>
          </cell>
        </row>
        <row r="630">
          <cell r="B630">
            <v>0</v>
          </cell>
          <cell r="C630" t="str">
            <v xml:space="preserve">The unit rate shall include all material, labour, equipment, tools and other incidental costs required to complete the works. </v>
          </cell>
          <cell r="D630">
            <v>0</v>
          </cell>
          <cell r="E630">
            <v>0</v>
          </cell>
          <cell r="F630">
            <v>0</v>
          </cell>
          <cell r="G630">
            <v>0</v>
          </cell>
          <cell r="H630">
            <v>0</v>
          </cell>
          <cell r="I630">
            <v>0</v>
          </cell>
          <cell r="J630">
            <v>0</v>
          </cell>
          <cell r="K630">
            <v>0</v>
          </cell>
          <cell r="L630">
            <v>0</v>
          </cell>
          <cell r="M630">
            <v>0</v>
          </cell>
          <cell r="N630">
            <v>0</v>
          </cell>
          <cell r="O630">
            <v>0</v>
          </cell>
          <cell r="P630">
            <v>0</v>
          </cell>
          <cell r="Q630">
            <v>0</v>
          </cell>
          <cell r="R630">
            <v>0</v>
          </cell>
          <cell r="S630">
            <v>0</v>
          </cell>
          <cell r="T630">
            <v>0</v>
          </cell>
          <cell r="U630">
            <v>0</v>
          </cell>
          <cell r="V630">
            <v>0</v>
          </cell>
          <cell r="W630">
            <v>0</v>
          </cell>
          <cell r="X630">
            <v>0</v>
          </cell>
          <cell r="Y630">
            <v>0</v>
          </cell>
          <cell r="Z630">
            <v>0</v>
          </cell>
        </row>
        <row r="631">
          <cell r="B631">
            <v>0</v>
          </cell>
          <cell r="C631" t="str">
            <v>Payment shall be made per piece.</v>
          </cell>
          <cell r="D631">
            <v>0</v>
          </cell>
          <cell r="E631">
            <v>0</v>
          </cell>
          <cell r="F631">
            <v>0</v>
          </cell>
          <cell r="G631">
            <v>0</v>
          </cell>
          <cell r="H631">
            <v>0</v>
          </cell>
          <cell r="I631">
            <v>0</v>
          </cell>
          <cell r="J631">
            <v>0</v>
          </cell>
          <cell r="K631">
            <v>0</v>
          </cell>
          <cell r="L631">
            <v>0</v>
          </cell>
          <cell r="M631">
            <v>0</v>
          </cell>
          <cell r="N631">
            <v>0</v>
          </cell>
          <cell r="O631">
            <v>0</v>
          </cell>
          <cell r="P631">
            <v>0</v>
          </cell>
          <cell r="Q631">
            <v>0</v>
          </cell>
          <cell r="R631">
            <v>0</v>
          </cell>
          <cell r="S631">
            <v>0</v>
          </cell>
          <cell r="T631">
            <v>0</v>
          </cell>
          <cell r="U631">
            <v>0</v>
          </cell>
          <cell r="V631">
            <v>0</v>
          </cell>
          <cell r="W631">
            <v>0</v>
          </cell>
          <cell r="X631">
            <v>0</v>
          </cell>
          <cell r="Y631">
            <v>0</v>
          </cell>
          <cell r="Z631">
            <v>0</v>
          </cell>
        </row>
        <row r="632">
          <cell r="B632" t="str">
            <v>33.06.22</v>
          </cell>
          <cell r="C632" t="str">
            <v>Supply of 60° bend, PE 100, OD160, PN16 SDR11</v>
          </cell>
          <cell r="D632" t="str">
            <v>pce.</v>
          </cell>
          <cell r="E632">
            <v>100</v>
          </cell>
          <cell r="F632">
            <v>0</v>
          </cell>
          <cell r="G632">
            <v>0</v>
          </cell>
          <cell r="H632">
            <v>0</v>
          </cell>
          <cell r="I632">
            <v>0</v>
          </cell>
          <cell r="J632">
            <v>0</v>
          </cell>
          <cell r="K632">
            <v>0</v>
          </cell>
          <cell r="L632">
            <v>0</v>
          </cell>
          <cell r="M632">
            <v>0</v>
          </cell>
          <cell r="N632">
            <v>0</v>
          </cell>
          <cell r="O632">
            <v>0</v>
          </cell>
          <cell r="P632">
            <v>0</v>
          </cell>
          <cell r="Q632">
            <v>0</v>
          </cell>
          <cell r="R632">
            <v>0</v>
          </cell>
          <cell r="S632">
            <v>0</v>
          </cell>
          <cell r="T632">
            <v>0</v>
          </cell>
          <cell r="U632">
            <v>0</v>
          </cell>
          <cell r="V632">
            <v>0</v>
          </cell>
          <cell r="W632">
            <v>0</v>
          </cell>
          <cell r="X632">
            <v>0</v>
          </cell>
          <cell r="Y632">
            <v>0</v>
          </cell>
          <cell r="Z632">
            <v>0</v>
          </cell>
        </row>
        <row r="633">
          <cell r="B633" t="str">
            <v>33.06.26</v>
          </cell>
          <cell r="C633" t="str">
            <v>Supply of 60° bend, PE 100, OD200, PN16 SDR11</v>
          </cell>
          <cell r="D633" t="str">
            <v>pce.</v>
          </cell>
          <cell r="E633">
            <v>200</v>
          </cell>
          <cell r="F633">
            <v>0</v>
          </cell>
          <cell r="G633">
            <v>0</v>
          </cell>
          <cell r="H633">
            <v>0</v>
          </cell>
          <cell r="I633">
            <v>0</v>
          </cell>
          <cell r="J633">
            <v>0</v>
          </cell>
          <cell r="K633">
            <v>0</v>
          </cell>
          <cell r="L633">
            <v>0</v>
          </cell>
          <cell r="M633">
            <v>0</v>
          </cell>
          <cell r="N633">
            <v>0</v>
          </cell>
          <cell r="O633">
            <v>0</v>
          </cell>
          <cell r="P633">
            <v>0</v>
          </cell>
          <cell r="Q633">
            <v>0</v>
          </cell>
          <cell r="R633">
            <v>0</v>
          </cell>
          <cell r="S633">
            <v>0</v>
          </cell>
          <cell r="T633">
            <v>0</v>
          </cell>
          <cell r="U633">
            <v>0</v>
          </cell>
          <cell r="V633">
            <v>0</v>
          </cell>
          <cell r="W633">
            <v>0</v>
          </cell>
          <cell r="X633">
            <v>0</v>
          </cell>
          <cell r="Y633">
            <v>0</v>
          </cell>
          <cell r="Z633">
            <v>0</v>
          </cell>
        </row>
        <row r="634">
          <cell r="B634" t="str">
            <v>33.06.28</v>
          </cell>
          <cell r="C634" t="str">
            <v>Supply of 60° bend, PE 100, OD225, PN16 SDR11</v>
          </cell>
          <cell r="D634" t="str">
            <v>pce.</v>
          </cell>
          <cell r="E634">
            <v>237</v>
          </cell>
          <cell r="F634">
            <v>0</v>
          </cell>
          <cell r="G634">
            <v>0</v>
          </cell>
          <cell r="H634">
            <v>0</v>
          </cell>
          <cell r="I634">
            <v>0</v>
          </cell>
          <cell r="J634">
            <v>0</v>
          </cell>
          <cell r="K634">
            <v>0</v>
          </cell>
          <cell r="L634">
            <v>0</v>
          </cell>
          <cell r="M634">
            <v>0</v>
          </cell>
          <cell r="N634">
            <v>0</v>
          </cell>
          <cell r="O634">
            <v>0</v>
          </cell>
          <cell r="P634">
            <v>0</v>
          </cell>
          <cell r="Q634">
            <v>0</v>
          </cell>
          <cell r="R634">
            <v>0</v>
          </cell>
          <cell r="S634">
            <v>0</v>
          </cell>
          <cell r="T634">
            <v>0</v>
          </cell>
          <cell r="U634">
            <v>0</v>
          </cell>
          <cell r="V634">
            <v>0</v>
          </cell>
          <cell r="W634">
            <v>0</v>
          </cell>
          <cell r="X634">
            <v>0</v>
          </cell>
          <cell r="Y634">
            <v>0</v>
          </cell>
          <cell r="Z634">
            <v>0</v>
          </cell>
        </row>
        <row r="635">
          <cell r="B635" t="str">
            <v>33.06.32</v>
          </cell>
          <cell r="C635" t="str">
            <v>Supply of 60° bend, PE 100, OD280, PN16 SDR11</v>
          </cell>
          <cell r="D635" t="str">
            <v>pce.</v>
          </cell>
          <cell r="E635">
            <v>342</v>
          </cell>
          <cell r="F635">
            <v>0</v>
          </cell>
          <cell r="G635">
            <v>0</v>
          </cell>
          <cell r="H635">
            <v>0</v>
          </cell>
          <cell r="I635">
            <v>0</v>
          </cell>
          <cell r="J635">
            <v>0</v>
          </cell>
          <cell r="K635">
            <v>0</v>
          </cell>
          <cell r="L635">
            <v>0</v>
          </cell>
          <cell r="M635">
            <v>0</v>
          </cell>
          <cell r="N635">
            <v>0</v>
          </cell>
          <cell r="O635">
            <v>0</v>
          </cell>
          <cell r="P635">
            <v>0</v>
          </cell>
          <cell r="Q635">
            <v>0</v>
          </cell>
          <cell r="R635">
            <v>0</v>
          </cell>
          <cell r="S635">
            <v>0</v>
          </cell>
          <cell r="T635">
            <v>0</v>
          </cell>
          <cell r="U635">
            <v>0</v>
          </cell>
          <cell r="V635">
            <v>0</v>
          </cell>
          <cell r="W635">
            <v>0</v>
          </cell>
          <cell r="X635">
            <v>0</v>
          </cell>
          <cell r="Y635">
            <v>0</v>
          </cell>
          <cell r="Z635">
            <v>0</v>
          </cell>
        </row>
        <row r="636">
          <cell r="B636" t="str">
            <v>33.06.34</v>
          </cell>
          <cell r="C636" t="str">
            <v>Supply of 60° bend, PE 100, OD315, PN16 SDR11</v>
          </cell>
          <cell r="D636" t="str">
            <v>pce.</v>
          </cell>
          <cell r="E636">
            <v>421</v>
          </cell>
          <cell r="F636">
            <v>0</v>
          </cell>
          <cell r="G636">
            <v>0</v>
          </cell>
          <cell r="H636">
            <v>0</v>
          </cell>
          <cell r="I636">
            <v>0</v>
          </cell>
          <cell r="J636">
            <v>0</v>
          </cell>
          <cell r="K636">
            <v>0</v>
          </cell>
          <cell r="L636">
            <v>0</v>
          </cell>
          <cell r="M636">
            <v>0</v>
          </cell>
          <cell r="N636">
            <v>0</v>
          </cell>
          <cell r="O636">
            <v>0</v>
          </cell>
          <cell r="P636">
            <v>0</v>
          </cell>
          <cell r="Q636">
            <v>0</v>
          </cell>
          <cell r="R636">
            <v>0</v>
          </cell>
          <cell r="S636">
            <v>0</v>
          </cell>
          <cell r="T636">
            <v>0</v>
          </cell>
          <cell r="U636">
            <v>0</v>
          </cell>
          <cell r="V636">
            <v>0</v>
          </cell>
          <cell r="W636">
            <v>0</v>
          </cell>
          <cell r="X636">
            <v>0</v>
          </cell>
          <cell r="Y636">
            <v>0</v>
          </cell>
          <cell r="Z636">
            <v>0</v>
          </cell>
        </row>
        <row r="637">
          <cell r="B637" t="str">
            <v>33.06.36</v>
          </cell>
          <cell r="C637" t="str">
            <v>Supply of 60° bend, PE 100, OD355, PN16 SDR11</v>
          </cell>
          <cell r="D637" t="str">
            <v>pce.</v>
          </cell>
          <cell r="E637">
            <v>716</v>
          </cell>
          <cell r="F637">
            <v>0</v>
          </cell>
          <cell r="G637">
            <v>0</v>
          </cell>
          <cell r="H637">
            <v>0</v>
          </cell>
          <cell r="I637">
            <v>0</v>
          </cell>
          <cell r="J637">
            <v>0</v>
          </cell>
          <cell r="K637">
            <v>0</v>
          </cell>
          <cell r="L637">
            <v>0</v>
          </cell>
          <cell r="M637">
            <v>0</v>
          </cell>
          <cell r="N637">
            <v>0</v>
          </cell>
          <cell r="O637">
            <v>0</v>
          </cell>
          <cell r="P637">
            <v>0</v>
          </cell>
          <cell r="Q637">
            <v>0</v>
          </cell>
          <cell r="R637">
            <v>0</v>
          </cell>
          <cell r="S637">
            <v>0</v>
          </cell>
          <cell r="T637">
            <v>0</v>
          </cell>
          <cell r="U637">
            <v>0</v>
          </cell>
          <cell r="V637">
            <v>0</v>
          </cell>
          <cell r="W637">
            <v>0</v>
          </cell>
          <cell r="X637">
            <v>0</v>
          </cell>
          <cell r="Y637">
            <v>0</v>
          </cell>
          <cell r="Z637">
            <v>0</v>
          </cell>
        </row>
        <row r="638">
          <cell r="B638" t="str">
            <v>33.07</v>
          </cell>
          <cell r="C638" t="str">
            <v>Supply of 90° bends, PE</v>
          </cell>
          <cell r="D638">
            <v>0</v>
          </cell>
          <cell r="E638">
            <v>0</v>
          </cell>
          <cell r="F638">
            <v>0</v>
          </cell>
          <cell r="G638">
            <v>0</v>
          </cell>
          <cell r="H638">
            <v>0</v>
          </cell>
          <cell r="I638">
            <v>0</v>
          </cell>
          <cell r="J638">
            <v>0</v>
          </cell>
          <cell r="K638">
            <v>0</v>
          </cell>
          <cell r="L638">
            <v>0</v>
          </cell>
          <cell r="M638">
            <v>0</v>
          </cell>
          <cell r="N638">
            <v>0</v>
          </cell>
          <cell r="O638">
            <v>0</v>
          </cell>
          <cell r="P638">
            <v>0</v>
          </cell>
          <cell r="Q638">
            <v>0</v>
          </cell>
          <cell r="R638">
            <v>0</v>
          </cell>
          <cell r="S638">
            <v>0</v>
          </cell>
          <cell r="T638">
            <v>0</v>
          </cell>
          <cell r="U638">
            <v>0</v>
          </cell>
          <cell r="V638">
            <v>0</v>
          </cell>
          <cell r="W638">
            <v>0</v>
          </cell>
          <cell r="X638">
            <v>0</v>
          </cell>
          <cell r="Y638">
            <v>0</v>
          </cell>
          <cell r="Z638">
            <v>0</v>
          </cell>
        </row>
        <row r="639">
          <cell r="B639">
            <v>0</v>
          </cell>
          <cell r="C639" t="str">
            <v xml:space="preserve">The works shall be as described under item 33.03, but for 90° bends of PE according to EN12201. </v>
          </cell>
          <cell r="D639">
            <v>0</v>
          </cell>
          <cell r="E639">
            <v>0</v>
          </cell>
          <cell r="F639">
            <v>0</v>
          </cell>
          <cell r="G639">
            <v>0</v>
          </cell>
          <cell r="H639">
            <v>0</v>
          </cell>
          <cell r="I639">
            <v>0</v>
          </cell>
          <cell r="J639">
            <v>0</v>
          </cell>
          <cell r="K639">
            <v>0</v>
          </cell>
          <cell r="L639">
            <v>0</v>
          </cell>
          <cell r="M639">
            <v>0</v>
          </cell>
          <cell r="N639">
            <v>0</v>
          </cell>
          <cell r="O639">
            <v>0</v>
          </cell>
          <cell r="P639">
            <v>0</v>
          </cell>
          <cell r="Q639">
            <v>0</v>
          </cell>
          <cell r="R639">
            <v>0</v>
          </cell>
          <cell r="S639">
            <v>0</v>
          </cell>
          <cell r="T639">
            <v>0</v>
          </cell>
          <cell r="U639">
            <v>0</v>
          </cell>
          <cell r="V639">
            <v>0</v>
          </cell>
          <cell r="W639">
            <v>0</v>
          </cell>
          <cell r="X639">
            <v>0</v>
          </cell>
          <cell r="Y639">
            <v>0</v>
          </cell>
          <cell r="Z639">
            <v>0</v>
          </cell>
        </row>
        <row r="640">
          <cell r="B640">
            <v>0</v>
          </cell>
          <cell r="C640" t="str">
            <v xml:space="preserve">The unit rate shall include all material, labour, equipment, tools and other incidental costs required to complete the works. </v>
          </cell>
          <cell r="D640">
            <v>0</v>
          </cell>
          <cell r="E640">
            <v>0</v>
          </cell>
          <cell r="F640">
            <v>0</v>
          </cell>
          <cell r="G640">
            <v>0</v>
          </cell>
          <cell r="H640">
            <v>0</v>
          </cell>
          <cell r="I640">
            <v>0</v>
          </cell>
          <cell r="J640">
            <v>0</v>
          </cell>
          <cell r="K640">
            <v>0</v>
          </cell>
          <cell r="L640">
            <v>0</v>
          </cell>
          <cell r="M640">
            <v>0</v>
          </cell>
          <cell r="N640">
            <v>0</v>
          </cell>
          <cell r="O640">
            <v>0</v>
          </cell>
          <cell r="P640">
            <v>0</v>
          </cell>
          <cell r="Q640">
            <v>0</v>
          </cell>
          <cell r="R640">
            <v>0</v>
          </cell>
          <cell r="S640">
            <v>0</v>
          </cell>
          <cell r="T640">
            <v>0</v>
          </cell>
          <cell r="U640">
            <v>0</v>
          </cell>
          <cell r="V640">
            <v>0</v>
          </cell>
          <cell r="W640">
            <v>0</v>
          </cell>
          <cell r="X640">
            <v>0</v>
          </cell>
          <cell r="Y640">
            <v>0</v>
          </cell>
          <cell r="Z640">
            <v>0</v>
          </cell>
        </row>
        <row r="641">
          <cell r="B641">
            <v>0</v>
          </cell>
          <cell r="C641" t="str">
            <v>Payment shall be made per piece.</v>
          </cell>
          <cell r="D641">
            <v>0</v>
          </cell>
          <cell r="E641">
            <v>0</v>
          </cell>
          <cell r="F641">
            <v>0</v>
          </cell>
          <cell r="G641">
            <v>0</v>
          </cell>
          <cell r="H641">
            <v>0</v>
          </cell>
          <cell r="I641">
            <v>0</v>
          </cell>
          <cell r="J641">
            <v>0</v>
          </cell>
          <cell r="K641">
            <v>0</v>
          </cell>
          <cell r="L641">
            <v>0</v>
          </cell>
          <cell r="M641">
            <v>0</v>
          </cell>
          <cell r="N641">
            <v>0</v>
          </cell>
          <cell r="O641">
            <v>0</v>
          </cell>
          <cell r="P641">
            <v>0</v>
          </cell>
          <cell r="Q641">
            <v>0</v>
          </cell>
          <cell r="R641">
            <v>0</v>
          </cell>
          <cell r="S641">
            <v>0</v>
          </cell>
          <cell r="T641">
            <v>0</v>
          </cell>
          <cell r="U641">
            <v>0</v>
          </cell>
          <cell r="V641">
            <v>0</v>
          </cell>
          <cell r="W641">
            <v>0</v>
          </cell>
          <cell r="X641">
            <v>0</v>
          </cell>
          <cell r="Y641">
            <v>0</v>
          </cell>
          <cell r="Z641">
            <v>0</v>
          </cell>
        </row>
        <row r="642">
          <cell r="B642" t="str">
            <v>33.07.10</v>
          </cell>
          <cell r="C642" t="str">
            <v>Supply of 90° bend, PE 100, OD32, PN16  SDR11</v>
          </cell>
          <cell r="D642" t="str">
            <v>pce.</v>
          </cell>
          <cell r="E642">
            <v>4</v>
          </cell>
          <cell r="F642">
            <v>0</v>
          </cell>
          <cell r="G642">
            <v>0</v>
          </cell>
          <cell r="H642">
            <v>0</v>
          </cell>
          <cell r="I642">
            <v>0</v>
          </cell>
          <cell r="J642">
            <v>0</v>
          </cell>
          <cell r="K642">
            <v>0</v>
          </cell>
          <cell r="L642">
            <v>0</v>
          </cell>
          <cell r="M642">
            <v>0</v>
          </cell>
          <cell r="N642">
            <v>0</v>
          </cell>
          <cell r="O642">
            <v>0</v>
          </cell>
          <cell r="P642">
            <v>0</v>
          </cell>
          <cell r="Q642">
            <v>0</v>
          </cell>
          <cell r="R642">
            <v>0</v>
          </cell>
          <cell r="S642">
            <v>0</v>
          </cell>
          <cell r="T642">
            <v>0</v>
          </cell>
          <cell r="U642">
            <v>0</v>
          </cell>
          <cell r="V642">
            <v>0</v>
          </cell>
          <cell r="W642">
            <v>0</v>
          </cell>
          <cell r="X642">
            <v>0</v>
          </cell>
          <cell r="Y642">
            <v>0</v>
          </cell>
          <cell r="Z642">
            <v>0</v>
          </cell>
        </row>
        <row r="643">
          <cell r="B643" t="str">
            <v>33.07.11</v>
          </cell>
          <cell r="C643" t="str">
            <v>Supply of 90° bend, PE 100, OD40, PN16  SDR11</v>
          </cell>
          <cell r="D643" t="str">
            <v>pce.</v>
          </cell>
          <cell r="E643">
            <v>5</v>
          </cell>
          <cell r="F643">
            <v>0</v>
          </cell>
          <cell r="G643">
            <v>0</v>
          </cell>
          <cell r="H643">
            <v>0</v>
          </cell>
          <cell r="I643">
            <v>0</v>
          </cell>
          <cell r="J643">
            <v>0</v>
          </cell>
          <cell r="K643">
            <v>0</v>
          </cell>
          <cell r="L643">
            <v>0</v>
          </cell>
          <cell r="M643">
            <v>0</v>
          </cell>
          <cell r="N643">
            <v>0</v>
          </cell>
          <cell r="O643">
            <v>0</v>
          </cell>
          <cell r="P643">
            <v>0</v>
          </cell>
          <cell r="Q643">
            <v>0</v>
          </cell>
          <cell r="R643">
            <v>0</v>
          </cell>
          <cell r="S643">
            <v>0</v>
          </cell>
          <cell r="T643">
            <v>0</v>
          </cell>
          <cell r="U643">
            <v>0</v>
          </cell>
          <cell r="V643">
            <v>0</v>
          </cell>
          <cell r="W643">
            <v>0</v>
          </cell>
          <cell r="X643">
            <v>0</v>
          </cell>
          <cell r="Y643">
            <v>0</v>
          </cell>
          <cell r="Z643">
            <v>0</v>
          </cell>
        </row>
        <row r="644">
          <cell r="B644" t="str">
            <v>33.07.13</v>
          </cell>
          <cell r="C644" t="str">
            <v>Supply of 90° bend, PE 100, OD63, PN16  SDR11</v>
          </cell>
          <cell r="D644" t="str">
            <v>pce.</v>
          </cell>
          <cell r="E644">
            <v>8</v>
          </cell>
          <cell r="F644">
            <v>0</v>
          </cell>
          <cell r="G644">
            <v>0</v>
          </cell>
          <cell r="H644">
            <v>0</v>
          </cell>
          <cell r="I644">
            <v>0</v>
          </cell>
          <cell r="J644">
            <v>0</v>
          </cell>
          <cell r="K644">
            <v>0</v>
          </cell>
          <cell r="L644">
            <v>0</v>
          </cell>
          <cell r="M644">
            <v>0</v>
          </cell>
          <cell r="N644">
            <v>0</v>
          </cell>
          <cell r="O644">
            <v>0</v>
          </cell>
          <cell r="P644">
            <v>0</v>
          </cell>
          <cell r="Q644">
            <v>0</v>
          </cell>
          <cell r="R644">
            <v>0</v>
          </cell>
          <cell r="S644">
            <v>0</v>
          </cell>
          <cell r="T644">
            <v>0</v>
          </cell>
          <cell r="U644">
            <v>0</v>
          </cell>
          <cell r="V644">
            <v>0</v>
          </cell>
          <cell r="W644">
            <v>0</v>
          </cell>
          <cell r="X644">
            <v>0</v>
          </cell>
          <cell r="Y644">
            <v>0</v>
          </cell>
          <cell r="Z644">
            <v>0</v>
          </cell>
        </row>
        <row r="645">
          <cell r="B645" t="str">
            <v>33.07.14</v>
          </cell>
          <cell r="C645" t="str">
            <v>Supply of 90° bend, PE 100, OD90, PN16  SDR11</v>
          </cell>
          <cell r="D645" t="str">
            <v>pce.</v>
          </cell>
          <cell r="E645">
            <v>16</v>
          </cell>
          <cell r="F645">
            <v>0</v>
          </cell>
          <cell r="G645">
            <v>0</v>
          </cell>
          <cell r="H645">
            <v>0</v>
          </cell>
          <cell r="I645">
            <v>0</v>
          </cell>
          <cell r="J645">
            <v>0</v>
          </cell>
          <cell r="K645">
            <v>0</v>
          </cell>
          <cell r="L645">
            <v>0</v>
          </cell>
          <cell r="M645">
            <v>0</v>
          </cell>
          <cell r="N645">
            <v>0</v>
          </cell>
          <cell r="O645">
            <v>0</v>
          </cell>
          <cell r="P645">
            <v>0</v>
          </cell>
          <cell r="Q645">
            <v>0</v>
          </cell>
          <cell r="R645">
            <v>0</v>
          </cell>
          <cell r="S645">
            <v>0</v>
          </cell>
          <cell r="T645">
            <v>0</v>
          </cell>
          <cell r="U645">
            <v>0</v>
          </cell>
          <cell r="V645">
            <v>0</v>
          </cell>
          <cell r="W645">
            <v>0</v>
          </cell>
          <cell r="X645">
            <v>0</v>
          </cell>
          <cell r="Y645">
            <v>0</v>
          </cell>
          <cell r="Z645">
            <v>0</v>
          </cell>
        </row>
        <row r="646">
          <cell r="B646" t="str">
            <v>33.07.16</v>
          </cell>
          <cell r="C646" t="str">
            <v>Supply of 90° bend, PE 100, OD110, PN16 SDR11</v>
          </cell>
          <cell r="D646" t="str">
            <v>pce.</v>
          </cell>
          <cell r="E646">
            <v>30</v>
          </cell>
          <cell r="F646">
            <v>0</v>
          </cell>
          <cell r="G646">
            <v>0</v>
          </cell>
          <cell r="H646">
            <v>0</v>
          </cell>
          <cell r="I646">
            <v>0</v>
          </cell>
          <cell r="J646">
            <v>0</v>
          </cell>
          <cell r="K646">
            <v>0</v>
          </cell>
          <cell r="L646">
            <v>0</v>
          </cell>
          <cell r="M646">
            <v>0</v>
          </cell>
          <cell r="N646">
            <v>0</v>
          </cell>
          <cell r="O646">
            <v>0</v>
          </cell>
          <cell r="P646">
            <v>0</v>
          </cell>
          <cell r="Q646">
            <v>0</v>
          </cell>
          <cell r="R646">
            <v>0</v>
          </cell>
          <cell r="S646">
            <v>0</v>
          </cell>
          <cell r="T646">
            <v>0</v>
          </cell>
          <cell r="U646">
            <v>0</v>
          </cell>
          <cell r="V646">
            <v>0</v>
          </cell>
          <cell r="W646">
            <v>0</v>
          </cell>
          <cell r="X646">
            <v>0</v>
          </cell>
          <cell r="Y646">
            <v>0</v>
          </cell>
          <cell r="Z646">
            <v>0</v>
          </cell>
        </row>
        <row r="647">
          <cell r="B647" t="str">
            <v>33.07.22</v>
          </cell>
          <cell r="C647" t="str">
            <v>Supply of 90° bend, PE 100, OD160, PN16 SDR11</v>
          </cell>
          <cell r="D647" t="str">
            <v>pce.</v>
          </cell>
          <cell r="E647">
            <v>68</v>
          </cell>
          <cell r="F647">
            <v>0</v>
          </cell>
          <cell r="G647">
            <v>0</v>
          </cell>
          <cell r="H647">
            <v>0</v>
          </cell>
          <cell r="I647">
            <v>0</v>
          </cell>
          <cell r="J647">
            <v>0</v>
          </cell>
          <cell r="K647">
            <v>0</v>
          </cell>
          <cell r="L647">
            <v>0</v>
          </cell>
          <cell r="M647">
            <v>0</v>
          </cell>
          <cell r="N647">
            <v>0</v>
          </cell>
          <cell r="O647">
            <v>0</v>
          </cell>
          <cell r="P647">
            <v>0</v>
          </cell>
          <cell r="Q647">
            <v>0</v>
          </cell>
          <cell r="R647">
            <v>0</v>
          </cell>
          <cell r="S647">
            <v>0</v>
          </cell>
          <cell r="T647">
            <v>0</v>
          </cell>
          <cell r="U647">
            <v>0</v>
          </cell>
          <cell r="V647">
            <v>0</v>
          </cell>
          <cell r="W647">
            <v>0</v>
          </cell>
          <cell r="X647">
            <v>0</v>
          </cell>
          <cell r="Y647">
            <v>0</v>
          </cell>
          <cell r="Z647">
            <v>0</v>
          </cell>
        </row>
        <row r="648">
          <cell r="B648" t="str">
            <v>33.07.26</v>
          </cell>
          <cell r="C648" t="str">
            <v>Supply of 90° bend, PE 100, OD200, PN16 SDR11</v>
          </cell>
          <cell r="D648" t="str">
            <v>pce.</v>
          </cell>
          <cell r="E648">
            <v>120</v>
          </cell>
          <cell r="F648">
            <v>0</v>
          </cell>
          <cell r="G648">
            <v>0</v>
          </cell>
          <cell r="H648">
            <v>0</v>
          </cell>
          <cell r="I648">
            <v>0</v>
          </cell>
          <cell r="J648">
            <v>0</v>
          </cell>
          <cell r="K648">
            <v>0</v>
          </cell>
          <cell r="L648">
            <v>0</v>
          </cell>
          <cell r="M648">
            <v>0</v>
          </cell>
          <cell r="N648">
            <v>0</v>
          </cell>
          <cell r="O648">
            <v>0</v>
          </cell>
          <cell r="P648">
            <v>0</v>
          </cell>
          <cell r="Q648">
            <v>0</v>
          </cell>
          <cell r="R648">
            <v>0</v>
          </cell>
          <cell r="S648">
            <v>0</v>
          </cell>
          <cell r="T648">
            <v>0</v>
          </cell>
          <cell r="U648">
            <v>0</v>
          </cell>
          <cell r="V648">
            <v>0</v>
          </cell>
          <cell r="W648">
            <v>0</v>
          </cell>
          <cell r="X648">
            <v>0</v>
          </cell>
          <cell r="Y648">
            <v>0</v>
          </cell>
          <cell r="Z648">
            <v>0</v>
          </cell>
        </row>
        <row r="649">
          <cell r="B649" t="str">
            <v>33.07.28</v>
          </cell>
          <cell r="C649" t="str">
            <v>Supply of 90° bend, PE 100, OD225, PN16 SDR11</v>
          </cell>
          <cell r="D649" t="str">
            <v>pce.</v>
          </cell>
          <cell r="E649">
            <v>144</v>
          </cell>
          <cell r="F649">
            <v>0</v>
          </cell>
          <cell r="G649">
            <v>0</v>
          </cell>
          <cell r="H649">
            <v>0</v>
          </cell>
          <cell r="I649">
            <v>0</v>
          </cell>
          <cell r="J649">
            <v>0</v>
          </cell>
          <cell r="K649">
            <v>0</v>
          </cell>
          <cell r="L649">
            <v>0</v>
          </cell>
          <cell r="M649">
            <v>0</v>
          </cell>
          <cell r="N649">
            <v>0</v>
          </cell>
          <cell r="O649">
            <v>0</v>
          </cell>
          <cell r="P649">
            <v>0</v>
          </cell>
          <cell r="Q649">
            <v>0</v>
          </cell>
          <cell r="R649">
            <v>0</v>
          </cell>
          <cell r="S649">
            <v>0</v>
          </cell>
          <cell r="T649">
            <v>0</v>
          </cell>
          <cell r="U649">
            <v>0</v>
          </cell>
          <cell r="V649">
            <v>0</v>
          </cell>
          <cell r="W649">
            <v>0</v>
          </cell>
          <cell r="X649">
            <v>0</v>
          </cell>
          <cell r="Y649">
            <v>0</v>
          </cell>
          <cell r="Z649">
            <v>0</v>
          </cell>
        </row>
        <row r="650">
          <cell r="B650" t="str">
            <v>33.07.32</v>
          </cell>
          <cell r="C650" t="str">
            <v>Supply of 90° bend, PE 100, OD280, PN16 SDR11</v>
          </cell>
          <cell r="D650" t="str">
            <v>pce.</v>
          </cell>
          <cell r="E650">
            <v>361</v>
          </cell>
          <cell r="F650">
            <v>0</v>
          </cell>
          <cell r="G650">
            <v>0</v>
          </cell>
          <cell r="H650">
            <v>0</v>
          </cell>
          <cell r="I650">
            <v>0</v>
          </cell>
          <cell r="J650">
            <v>0</v>
          </cell>
          <cell r="K650">
            <v>0</v>
          </cell>
          <cell r="L650">
            <v>0</v>
          </cell>
          <cell r="M650">
            <v>0</v>
          </cell>
          <cell r="N650">
            <v>0</v>
          </cell>
          <cell r="O650">
            <v>0</v>
          </cell>
          <cell r="P650">
            <v>0</v>
          </cell>
          <cell r="Q650">
            <v>0</v>
          </cell>
          <cell r="R650">
            <v>0</v>
          </cell>
          <cell r="S650">
            <v>0</v>
          </cell>
          <cell r="T650">
            <v>0</v>
          </cell>
          <cell r="U650">
            <v>0</v>
          </cell>
          <cell r="V650">
            <v>0</v>
          </cell>
          <cell r="W650">
            <v>0</v>
          </cell>
          <cell r="X650">
            <v>0</v>
          </cell>
          <cell r="Y650">
            <v>0</v>
          </cell>
          <cell r="Z650">
            <v>0</v>
          </cell>
        </row>
        <row r="651">
          <cell r="B651" t="str">
            <v>33.07.34</v>
          </cell>
          <cell r="C651" t="str">
            <v>Supply of 90° bend, PE 100, OD315, PN16 SDR11</v>
          </cell>
          <cell r="D651" t="str">
            <v>pce.</v>
          </cell>
          <cell r="E651">
            <v>497</v>
          </cell>
          <cell r="F651">
            <v>0</v>
          </cell>
          <cell r="G651">
            <v>0</v>
          </cell>
          <cell r="H651">
            <v>0</v>
          </cell>
          <cell r="I651">
            <v>0</v>
          </cell>
          <cell r="J651">
            <v>0</v>
          </cell>
          <cell r="K651">
            <v>0</v>
          </cell>
          <cell r="L651">
            <v>0</v>
          </cell>
          <cell r="M651">
            <v>0</v>
          </cell>
          <cell r="N651">
            <v>0</v>
          </cell>
          <cell r="O651">
            <v>0</v>
          </cell>
          <cell r="P651">
            <v>0</v>
          </cell>
          <cell r="Q651">
            <v>0</v>
          </cell>
          <cell r="R651">
            <v>0</v>
          </cell>
          <cell r="S651">
            <v>0</v>
          </cell>
          <cell r="T651">
            <v>0</v>
          </cell>
          <cell r="U651">
            <v>0</v>
          </cell>
          <cell r="V651">
            <v>0</v>
          </cell>
          <cell r="W651">
            <v>0</v>
          </cell>
          <cell r="X651">
            <v>0</v>
          </cell>
          <cell r="Y651">
            <v>0</v>
          </cell>
          <cell r="Z651">
            <v>0</v>
          </cell>
        </row>
        <row r="652">
          <cell r="B652" t="str">
            <v>33.07.36</v>
          </cell>
          <cell r="C652" t="str">
            <v>Supply of 90° bend, PE 100, OD355, PN16 SDR11</v>
          </cell>
          <cell r="D652" t="str">
            <v>pce.</v>
          </cell>
          <cell r="E652">
            <v>837</v>
          </cell>
          <cell r="F652">
            <v>0</v>
          </cell>
          <cell r="G652">
            <v>0</v>
          </cell>
          <cell r="H652">
            <v>0</v>
          </cell>
          <cell r="I652">
            <v>0</v>
          </cell>
          <cell r="J652">
            <v>0</v>
          </cell>
          <cell r="K652">
            <v>0</v>
          </cell>
          <cell r="L652">
            <v>0</v>
          </cell>
          <cell r="M652">
            <v>0</v>
          </cell>
          <cell r="N652">
            <v>0</v>
          </cell>
          <cell r="O652">
            <v>0</v>
          </cell>
          <cell r="P652">
            <v>0</v>
          </cell>
          <cell r="Q652">
            <v>0</v>
          </cell>
          <cell r="R652">
            <v>0</v>
          </cell>
          <cell r="S652">
            <v>0</v>
          </cell>
          <cell r="T652">
            <v>0</v>
          </cell>
          <cell r="U652">
            <v>0</v>
          </cell>
          <cell r="V652">
            <v>0</v>
          </cell>
          <cell r="W652">
            <v>0</v>
          </cell>
          <cell r="X652">
            <v>0</v>
          </cell>
          <cell r="Y652">
            <v>0</v>
          </cell>
          <cell r="Z652">
            <v>0</v>
          </cell>
        </row>
        <row r="653">
          <cell r="B653" t="str">
            <v>33.08</v>
          </cell>
          <cell r="C653" t="str">
            <v>Supply of Tees, PE</v>
          </cell>
          <cell r="D653">
            <v>0</v>
          </cell>
          <cell r="E653">
            <v>0</v>
          </cell>
          <cell r="F653">
            <v>0</v>
          </cell>
          <cell r="G653">
            <v>0</v>
          </cell>
          <cell r="H653">
            <v>0</v>
          </cell>
          <cell r="I653">
            <v>0</v>
          </cell>
          <cell r="J653">
            <v>0</v>
          </cell>
          <cell r="K653">
            <v>0</v>
          </cell>
          <cell r="L653">
            <v>0</v>
          </cell>
          <cell r="M653">
            <v>0</v>
          </cell>
          <cell r="N653">
            <v>0</v>
          </cell>
          <cell r="O653">
            <v>0</v>
          </cell>
          <cell r="P653">
            <v>0</v>
          </cell>
          <cell r="Q653">
            <v>0</v>
          </cell>
          <cell r="R653">
            <v>0</v>
          </cell>
          <cell r="S653">
            <v>0</v>
          </cell>
          <cell r="T653">
            <v>0</v>
          </cell>
          <cell r="U653">
            <v>0</v>
          </cell>
          <cell r="V653">
            <v>0</v>
          </cell>
          <cell r="W653">
            <v>0</v>
          </cell>
          <cell r="X653">
            <v>0</v>
          </cell>
          <cell r="Y653">
            <v>0</v>
          </cell>
          <cell r="Z653">
            <v>0</v>
          </cell>
        </row>
        <row r="654">
          <cell r="B654">
            <v>0</v>
          </cell>
          <cell r="C654" t="str">
            <v xml:space="preserve">The works shall be as described under item 33.03, but for tees of PE according to EN12201. </v>
          </cell>
          <cell r="D654">
            <v>0</v>
          </cell>
          <cell r="E654">
            <v>0</v>
          </cell>
          <cell r="F654">
            <v>0</v>
          </cell>
          <cell r="G654">
            <v>0</v>
          </cell>
          <cell r="H654">
            <v>0</v>
          </cell>
          <cell r="I654">
            <v>0</v>
          </cell>
          <cell r="J654">
            <v>0</v>
          </cell>
          <cell r="K654">
            <v>0</v>
          </cell>
          <cell r="L654">
            <v>0</v>
          </cell>
          <cell r="M654">
            <v>0</v>
          </cell>
          <cell r="N654">
            <v>0</v>
          </cell>
          <cell r="O654">
            <v>0</v>
          </cell>
          <cell r="P654">
            <v>0</v>
          </cell>
          <cell r="Q654">
            <v>0</v>
          </cell>
          <cell r="R654">
            <v>0</v>
          </cell>
          <cell r="S654">
            <v>0</v>
          </cell>
          <cell r="T654">
            <v>0</v>
          </cell>
          <cell r="U654">
            <v>0</v>
          </cell>
          <cell r="V654">
            <v>0</v>
          </cell>
          <cell r="W654">
            <v>0</v>
          </cell>
          <cell r="X654">
            <v>0</v>
          </cell>
          <cell r="Y654">
            <v>0</v>
          </cell>
          <cell r="Z654">
            <v>0</v>
          </cell>
        </row>
        <row r="655">
          <cell r="B655">
            <v>0</v>
          </cell>
          <cell r="C655" t="str">
            <v xml:space="preserve">The unit rate shall include all material, labour, equipment, tools and other incidental costs required to complete the works. </v>
          </cell>
          <cell r="D655">
            <v>0</v>
          </cell>
          <cell r="E655">
            <v>0</v>
          </cell>
          <cell r="F655">
            <v>0</v>
          </cell>
          <cell r="G655">
            <v>0</v>
          </cell>
          <cell r="H655">
            <v>0</v>
          </cell>
          <cell r="I655">
            <v>0</v>
          </cell>
          <cell r="J655">
            <v>0</v>
          </cell>
          <cell r="K655">
            <v>0</v>
          </cell>
          <cell r="L655">
            <v>0</v>
          </cell>
          <cell r="M655">
            <v>0</v>
          </cell>
          <cell r="N655">
            <v>0</v>
          </cell>
          <cell r="O655">
            <v>0</v>
          </cell>
          <cell r="P655">
            <v>0</v>
          </cell>
          <cell r="Q655">
            <v>0</v>
          </cell>
          <cell r="R655">
            <v>0</v>
          </cell>
          <cell r="S655">
            <v>0</v>
          </cell>
          <cell r="T655">
            <v>0</v>
          </cell>
          <cell r="U655">
            <v>0</v>
          </cell>
          <cell r="V655">
            <v>0</v>
          </cell>
          <cell r="W655">
            <v>0</v>
          </cell>
          <cell r="X655">
            <v>0</v>
          </cell>
          <cell r="Y655">
            <v>0</v>
          </cell>
          <cell r="Z655">
            <v>0</v>
          </cell>
        </row>
        <row r="656">
          <cell r="B656">
            <v>0</v>
          </cell>
          <cell r="C656" t="str">
            <v>Payment shall be made per piece.</v>
          </cell>
          <cell r="D656">
            <v>0</v>
          </cell>
          <cell r="E656">
            <v>0</v>
          </cell>
          <cell r="F656">
            <v>0</v>
          </cell>
          <cell r="G656">
            <v>0</v>
          </cell>
          <cell r="H656">
            <v>0</v>
          </cell>
          <cell r="I656">
            <v>0</v>
          </cell>
          <cell r="J656">
            <v>0</v>
          </cell>
          <cell r="K656">
            <v>0</v>
          </cell>
          <cell r="L656">
            <v>0</v>
          </cell>
          <cell r="M656">
            <v>0</v>
          </cell>
          <cell r="N656">
            <v>0</v>
          </cell>
          <cell r="O656">
            <v>0</v>
          </cell>
          <cell r="P656">
            <v>0</v>
          </cell>
          <cell r="Q656">
            <v>0</v>
          </cell>
          <cell r="R656">
            <v>0</v>
          </cell>
          <cell r="S656">
            <v>0</v>
          </cell>
          <cell r="T656">
            <v>0</v>
          </cell>
          <cell r="U656">
            <v>0</v>
          </cell>
          <cell r="V656">
            <v>0</v>
          </cell>
          <cell r="W656">
            <v>0</v>
          </cell>
          <cell r="X656">
            <v>0</v>
          </cell>
          <cell r="Y656">
            <v>0</v>
          </cell>
          <cell r="Z656">
            <v>0</v>
          </cell>
        </row>
        <row r="657">
          <cell r="B657" t="str">
            <v>33.08.14</v>
          </cell>
          <cell r="C657" t="str">
            <v>Supply of tee, PE 100, OD90, PN16 SDR11</v>
          </cell>
          <cell r="D657" t="str">
            <v>pce.</v>
          </cell>
          <cell r="E657">
            <v>32</v>
          </cell>
          <cell r="F657">
            <v>0</v>
          </cell>
          <cell r="G657">
            <v>0</v>
          </cell>
          <cell r="H657">
            <v>0</v>
          </cell>
          <cell r="I657">
            <v>0</v>
          </cell>
          <cell r="J657">
            <v>0</v>
          </cell>
          <cell r="K657">
            <v>0</v>
          </cell>
          <cell r="L657">
            <v>0</v>
          </cell>
          <cell r="M657">
            <v>0</v>
          </cell>
          <cell r="N657">
            <v>0</v>
          </cell>
          <cell r="O657">
            <v>0</v>
          </cell>
          <cell r="P657">
            <v>0</v>
          </cell>
          <cell r="Q657">
            <v>0</v>
          </cell>
          <cell r="R657">
            <v>0</v>
          </cell>
          <cell r="S657">
            <v>0</v>
          </cell>
          <cell r="T657">
            <v>0</v>
          </cell>
          <cell r="U657">
            <v>0</v>
          </cell>
          <cell r="V657">
            <v>0</v>
          </cell>
          <cell r="W657">
            <v>0</v>
          </cell>
          <cell r="X657">
            <v>0</v>
          </cell>
          <cell r="Y657">
            <v>0</v>
          </cell>
          <cell r="Z657">
            <v>0</v>
          </cell>
        </row>
        <row r="658">
          <cell r="B658" t="str">
            <v>33.08.16</v>
          </cell>
          <cell r="C658" t="str">
            <v>Supply of tee, PE 100, OD110, PN16 SDR11</v>
          </cell>
          <cell r="D658" t="str">
            <v>pce.</v>
          </cell>
          <cell r="E658">
            <v>46</v>
          </cell>
          <cell r="F658">
            <v>0</v>
          </cell>
          <cell r="G658">
            <v>0</v>
          </cell>
          <cell r="H658">
            <v>0</v>
          </cell>
          <cell r="I658">
            <v>0</v>
          </cell>
          <cell r="J658">
            <v>0</v>
          </cell>
          <cell r="K658">
            <v>0</v>
          </cell>
          <cell r="L658">
            <v>0</v>
          </cell>
          <cell r="M658">
            <v>0</v>
          </cell>
          <cell r="N658">
            <v>0</v>
          </cell>
          <cell r="O658">
            <v>0</v>
          </cell>
          <cell r="P658">
            <v>0</v>
          </cell>
          <cell r="Q658">
            <v>0</v>
          </cell>
          <cell r="R658">
            <v>0</v>
          </cell>
          <cell r="S658">
            <v>0</v>
          </cell>
          <cell r="T658">
            <v>0</v>
          </cell>
          <cell r="U658">
            <v>0</v>
          </cell>
          <cell r="V658">
            <v>0</v>
          </cell>
          <cell r="W658">
            <v>0</v>
          </cell>
          <cell r="X658">
            <v>0</v>
          </cell>
          <cell r="Y658">
            <v>0</v>
          </cell>
          <cell r="Z658">
            <v>0</v>
          </cell>
        </row>
        <row r="659">
          <cell r="B659" t="str">
            <v>33.08.22</v>
          </cell>
          <cell r="C659" t="str">
            <v>Supply of tee, PE 100, OD160, PN16 SDR11</v>
          </cell>
          <cell r="D659" t="str">
            <v>pce.</v>
          </cell>
          <cell r="E659">
            <v>134</v>
          </cell>
          <cell r="F659">
            <v>0</v>
          </cell>
          <cell r="G659">
            <v>0</v>
          </cell>
          <cell r="H659">
            <v>0</v>
          </cell>
          <cell r="I659">
            <v>0</v>
          </cell>
          <cell r="J659">
            <v>0</v>
          </cell>
          <cell r="K659">
            <v>0</v>
          </cell>
          <cell r="L659">
            <v>0</v>
          </cell>
          <cell r="M659">
            <v>0</v>
          </cell>
          <cell r="N659">
            <v>0</v>
          </cell>
          <cell r="O659">
            <v>0</v>
          </cell>
          <cell r="P659">
            <v>0</v>
          </cell>
          <cell r="Q659">
            <v>0</v>
          </cell>
          <cell r="R659">
            <v>0</v>
          </cell>
          <cell r="S659">
            <v>0</v>
          </cell>
          <cell r="T659">
            <v>0</v>
          </cell>
          <cell r="U659">
            <v>0</v>
          </cell>
          <cell r="V659">
            <v>0</v>
          </cell>
          <cell r="W659">
            <v>0</v>
          </cell>
          <cell r="X659">
            <v>0</v>
          </cell>
          <cell r="Y659">
            <v>0</v>
          </cell>
          <cell r="Z659">
            <v>0</v>
          </cell>
        </row>
        <row r="660">
          <cell r="B660" t="str">
            <v>33.08.26</v>
          </cell>
          <cell r="C660" t="str">
            <v>Supply of tee, PE 100, OD200, PN16 SDR11</v>
          </cell>
          <cell r="D660" t="str">
            <v>pce.</v>
          </cell>
          <cell r="E660">
            <v>246</v>
          </cell>
          <cell r="F660">
            <v>0</v>
          </cell>
          <cell r="G660">
            <v>0</v>
          </cell>
          <cell r="H660">
            <v>0</v>
          </cell>
          <cell r="I660">
            <v>0</v>
          </cell>
          <cell r="J660">
            <v>0</v>
          </cell>
          <cell r="K660">
            <v>0</v>
          </cell>
          <cell r="L660">
            <v>0</v>
          </cell>
          <cell r="M660">
            <v>0</v>
          </cell>
          <cell r="N660">
            <v>0</v>
          </cell>
          <cell r="O660">
            <v>0</v>
          </cell>
          <cell r="P660">
            <v>0</v>
          </cell>
          <cell r="Q660">
            <v>0</v>
          </cell>
          <cell r="R660">
            <v>0</v>
          </cell>
          <cell r="S660">
            <v>0</v>
          </cell>
          <cell r="T660">
            <v>0</v>
          </cell>
          <cell r="U660">
            <v>0</v>
          </cell>
          <cell r="V660">
            <v>0</v>
          </cell>
          <cell r="W660">
            <v>0</v>
          </cell>
          <cell r="X660">
            <v>0</v>
          </cell>
          <cell r="Y660">
            <v>0</v>
          </cell>
          <cell r="Z660">
            <v>0</v>
          </cell>
        </row>
        <row r="661">
          <cell r="B661" t="str">
            <v>33.08.28</v>
          </cell>
          <cell r="C661" t="str">
            <v>Supply of tee, PE 100, OD225, PN16 SDR11</v>
          </cell>
          <cell r="D661" t="str">
            <v>pce.</v>
          </cell>
          <cell r="E661">
            <v>293</v>
          </cell>
          <cell r="F661">
            <v>0</v>
          </cell>
          <cell r="G661">
            <v>0</v>
          </cell>
          <cell r="H661">
            <v>0</v>
          </cell>
          <cell r="I661">
            <v>0</v>
          </cell>
          <cell r="J661">
            <v>0</v>
          </cell>
          <cell r="K661">
            <v>0</v>
          </cell>
          <cell r="L661">
            <v>0</v>
          </cell>
          <cell r="M661">
            <v>0</v>
          </cell>
          <cell r="N661">
            <v>0</v>
          </cell>
          <cell r="O661">
            <v>0</v>
          </cell>
          <cell r="P661">
            <v>0</v>
          </cell>
          <cell r="Q661">
            <v>0</v>
          </cell>
          <cell r="R661">
            <v>0</v>
          </cell>
          <cell r="S661">
            <v>0</v>
          </cell>
          <cell r="T661">
            <v>0</v>
          </cell>
          <cell r="U661">
            <v>0</v>
          </cell>
          <cell r="V661">
            <v>0</v>
          </cell>
          <cell r="W661">
            <v>0</v>
          </cell>
          <cell r="X661">
            <v>0</v>
          </cell>
          <cell r="Y661">
            <v>0</v>
          </cell>
          <cell r="Z661">
            <v>0</v>
          </cell>
        </row>
        <row r="662">
          <cell r="B662" t="str">
            <v>33.08.32</v>
          </cell>
          <cell r="C662" t="str">
            <v>Supply of tee, PE 100, OD280, PN16 SDR11</v>
          </cell>
          <cell r="D662" t="str">
            <v>pce.</v>
          </cell>
          <cell r="E662">
            <v>508</v>
          </cell>
          <cell r="F662">
            <v>0</v>
          </cell>
          <cell r="G662">
            <v>0</v>
          </cell>
          <cell r="H662">
            <v>0</v>
          </cell>
          <cell r="I662">
            <v>0</v>
          </cell>
          <cell r="J662">
            <v>0</v>
          </cell>
          <cell r="K662">
            <v>0</v>
          </cell>
          <cell r="L662">
            <v>0</v>
          </cell>
          <cell r="M662">
            <v>0</v>
          </cell>
          <cell r="N662">
            <v>0</v>
          </cell>
          <cell r="O662">
            <v>0</v>
          </cell>
          <cell r="P662">
            <v>0</v>
          </cell>
          <cell r="Q662">
            <v>0</v>
          </cell>
          <cell r="R662">
            <v>0</v>
          </cell>
          <cell r="S662">
            <v>0</v>
          </cell>
          <cell r="T662">
            <v>0</v>
          </cell>
          <cell r="U662">
            <v>0</v>
          </cell>
          <cell r="V662">
            <v>0</v>
          </cell>
          <cell r="W662">
            <v>0</v>
          </cell>
          <cell r="X662">
            <v>0</v>
          </cell>
          <cell r="Y662">
            <v>0</v>
          </cell>
          <cell r="Z662">
            <v>0</v>
          </cell>
        </row>
        <row r="663">
          <cell r="B663" t="str">
            <v>33.08.34</v>
          </cell>
          <cell r="C663" t="str">
            <v>Supply of tee, PE 100, OD315, PN16 SDR11</v>
          </cell>
          <cell r="D663" t="str">
            <v>pce.</v>
          </cell>
          <cell r="E663">
            <v>720</v>
          </cell>
          <cell r="F663">
            <v>0</v>
          </cell>
          <cell r="G663">
            <v>0</v>
          </cell>
          <cell r="H663">
            <v>0</v>
          </cell>
          <cell r="I663">
            <v>0</v>
          </cell>
          <cell r="J663">
            <v>0</v>
          </cell>
          <cell r="K663">
            <v>0</v>
          </cell>
          <cell r="L663">
            <v>0</v>
          </cell>
          <cell r="M663">
            <v>0</v>
          </cell>
          <cell r="N663">
            <v>0</v>
          </cell>
          <cell r="O663">
            <v>0</v>
          </cell>
          <cell r="P663">
            <v>0</v>
          </cell>
          <cell r="Q663">
            <v>0</v>
          </cell>
          <cell r="R663">
            <v>0</v>
          </cell>
          <cell r="S663">
            <v>0</v>
          </cell>
          <cell r="T663">
            <v>0</v>
          </cell>
          <cell r="U663">
            <v>0</v>
          </cell>
          <cell r="V663">
            <v>0</v>
          </cell>
          <cell r="W663">
            <v>0</v>
          </cell>
          <cell r="X663">
            <v>0</v>
          </cell>
          <cell r="Y663">
            <v>0</v>
          </cell>
          <cell r="Z663">
            <v>0</v>
          </cell>
        </row>
        <row r="664">
          <cell r="B664" t="str">
            <v>33.08.36</v>
          </cell>
          <cell r="C664" t="str">
            <v>Supply of tee, PE 100, OD355, PN16 SDR11</v>
          </cell>
          <cell r="D664" t="str">
            <v>pce.</v>
          </cell>
          <cell r="E664">
            <v>970</v>
          </cell>
          <cell r="F664">
            <v>0</v>
          </cell>
          <cell r="G664">
            <v>0</v>
          </cell>
          <cell r="H664">
            <v>0</v>
          </cell>
          <cell r="I664">
            <v>0</v>
          </cell>
          <cell r="J664">
            <v>0</v>
          </cell>
          <cell r="K664">
            <v>0</v>
          </cell>
          <cell r="L664">
            <v>0</v>
          </cell>
          <cell r="M664">
            <v>0</v>
          </cell>
          <cell r="N664">
            <v>0</v>
          </cell>
          <cell r="O664">
            <v>0</v>
          </cell>
          <cell r="P664">
            <v>0</v>
          </cell>
          <cell r="Q664">
            <v>0</v>
          </cell>
          <cell r="R664">
            <v>0</v>
          </cell>
          <cell r="S664">
            <v>0</v>
          </cell>
          <cell r="T664">
            <v>0</v>
          </cell>
          <cell r="U664">
            <v>0</v>
          </cell>
          <cell r="V664">
            <v>0</v>
          </cell>
          <cell r="W664">
            <v>0</v>
          </cell>
          <cell r="X664">
            <v>0</v>
          </cell>
          <cell r="Y664">
            <v>0</v>
          </cell>
          <cell r="Z664">
            <v>0</v>
          </cell>
        </row>
        <row r="665">
          <cell r="B665" t="str">
            <v>33.09</v>
          </cell>
          <cell r="C665" t="str">
            <v>Supply of Tees with reduced branch, PE, OD &lt;= 250</v>
          </cell>
          <cell r="D665">
            <v>0</v>
          </cell>
          <cell r="E665">
            <v>0</v>
          </cell>
          <cell r="F665">
            <v>0</v>
          </cell>
          <cell r="G665">
            <v>0</v>
          </cell>
          <cell r="H665">
            <v>0</v>
          </cell>
          <cell r="I665">
            <v>0</v>
          </cell>
          <cell r="J665">
            <v>0</v>
          </cell>
          <cell r="K665">
            <v>0</v>
          </cell>
          <cell r="L665">
            <v>0</v>
          </cell>
          <cell r="M665">
            <v>0</v>
          </cell>
          <cell r="N665">
            <v>0</v>
          </cell>
          <cell r="O665">
            <v>0</v>
          </cell>
          <cell r="P665">
            <v>0</v>
          </cell>
          <cell r="Q665">
            <v>0</v>
          </cell>
          <cell r="R665">
            <v>0</v>
          </cell>
          <cell r="S665">
            <v>0</v>
          </cell>
          <cell r="T665">
            <v>0</v>
          </cell>
          <cell r="U665">
            <v>0</v>
          </cell>
          <cell r="V665">
            <v>0</v>
          </cell>
          <cell r="W665">
            <v>0</v>
          </cell>
          <cell r="X665">
            <v>0</v>
          </cell>
          <cell r="Y665">
            <v>0</v>
          </cell>
          <cell r="Z665">
            <v>0</v>
          </cell>
        </row>
        <row r="666">
          <cell r="B666">
            <v>0</v>
          </cell>
          <cell r="C666" t="str">
            <v xml:space="preserve">The works shall be as described under item 33.03, but for tees with reduced branch of PE, OD&lt;=250 according to EN12201. </v>
          </cell>
          <cell r="D666">
            <v>0</v>
          </cell>
          <cell r="E666">
            <v>0</v>
          </cell>
          <cell r="F666">
            <v>0</v>
          </cell>
          <cell r="G666">
            <v>0</v>
          </cell>
          <cell r="H666">
            <v>0</v>
          </cell>
          <cell r="I666">
            <v>0</v>
          </cell>
          <cell r="J666">
            <v>0</v>
          </cell>
          <cell r="K666">
            <v>0</v>
          </cell>
          <cell r="L666">
            <v>0</v>
          </cell>
          <cell r="M666">
            <v>0</v>
          </cell>
          <cell r="N666">
            <v>0</v>
          </cell>
          <cell r="O666">
            <v>0</v>
          </cell>
          <cell r="P666">
            <v>0</v>
          </cell>
          <cell r="Q666">
            <v>0</v>
          </cell>
          <cell r="R666">
            <v>0</v>
          </cell>
          <cell r="S666">
            <v>0</v>
          </cell>
          <cell r="T666">
            <v>0</v>
          </cell>
          <cell r="U666">
            <v>0</v>
          </cell>
          <cell r="V666">
            <v>0</v>
          </cell>
          <cell r="W666">
            <v>0</v>
          </cell>
          <cell r="X666">
            <v>0</v>
          </cell>
          <cell r="Y666">
            <v>0</v>
          </cell>
          <cell r="Z666">
            <v>0</v>
          </cell>
        </row>
        <row r="667">
          <cell r="B667">
            <v>0</v>
          </cell>
          <cell r="C667" t="str">
            <v xml:space="preserve">The unit rate shall include all material, labour, equipment, tools and other incidental costs required to complete the works. </v>
          </cell>
          <cell r="D667">
            <v>0</v>
          </cell>
          <cell r="E667">
            <v>0</v>
          </cell>
          <cell r="F667">
            <v>0</v>
          </cell>
          <cell r="G667">
            <v>0</v>
          </cell>
          <cell r="H667">
            <v>0</v>
          </cell>
          <cell r="I667">
            <v>0</v>
          </cell>
          <cell r="J667">
            <v>0</v>
          </cell>
          <cell r="K667">
            <v>0</v>
          </cell>
          <cell r="L667">
            <v>0</v>
          </cell>
          <cell r="M667">
            <v>0</v>
          </cell>
          <cell r="N667">
            <v>0</v>
          </cell>
          <cell r="O667">
            <v>0</v>
          </cell>
          <cell r="P667">
            <v>0</v>
          </cell>
          <cell r="Q667">
            <v>0</v>
          </cell>
          <cell r="R667">
            <v>0</v>
          </cell>
          <cell r="S667">
            <v>0</v>
          </cell>
          <cell r="T667">
            <v>0</v>
          </cell>
          <cell r="U667">
            <v>0</v>
          </cell>
          <cell r="V667">
            <v>0</v>
          </cell>
          <cell r="W667">
            <v>0</v>
          </cell>
          <cell r="X667">
            <v>0</v>
          </cell>
          <cell r="Y667">
            <v>0</v>
          </cell>
          <cell r="Z667">
            <v>0</v>
          </cell>
        </row>
        <row r="668">
          <cell r="B668">
            <v>0</v>
          </cell>
          <cell r="C668" t="str">
            <v>Payment shall be made per piece.</v>
          </cell>
          <cell r="D668">
            <v>0</v>
          </cell>
          <cell r="E668">
            <v>0</v>
          </cell>
          <cell r="F668">
            <v>0</v>
          </cell>
          <cell r="G668">
            <v>0</v>
          </cell>
          <cell r="H668">
            <v>0</v>
          </cell>
          <cell r="I668">
            <v>0</v>
          </cell>
          <cell r="J668">
            <v>0</v>
          </cell>
          <cell r="K668">
            <v>0</v>
          </cell>
          <cell r="L668">
            <v>0</v>
          </cell>
          <cell r="M668">
            <v>0</v>
          </cell>
          <cell r="N668">
            <v>0</v>
          </cell>
          <cell r="O668">
            <v>0</v>
          </cell>
          <cell r="P668">
            <v>0</v>
          </cell>
          <cell r="Q668">
            <v>0</v>
          </cell>
          <cell r="R668">
            <v>0</v>
          </cell>
          <cell r="S668">
            <v>0</v>
          </cell>
          <cell r="T668">
            <v>0</v>
          </cell>
          <cell r="U668">
            <v>0</v>
          </cell>
          <cell r="V668">
            <v>0</v>
          </cell>
          <cell r="W668">
            <v>0</v>
          </cell>
          <cell r="X668">
            <v>0</v>
          </cell>
          <cell r="Y668">
            <v>0</v>
          </cell>
          <cell r="Z668">
            <v>0</v>
          </cell>
        </row>
        <row r="669">
          <cell r="B669" t="str">
            <v>33.09.10</v>
          </cell>
          <cell r="C669" t="str">
            <v>Supply of tee with reduced branch, PE 100, OD 90/63, PN16, SDR11</v>
          </cell>
          <cell r="D669" t="str">
            <v>pce.</v>
          </cell>
          <cell r="E669">
            <v>61</v>
          </cell>
          <cell r="F669">
            <v>0</v>
          </cell>
          <cell r="G669">
            <v>0</v>
          </cell>
          <cell r="H669">
            <v>0</v>
          </cell>
          <cell r="I669">
            <v>0</v>
          </cell>
          <cell r="J669">
            <v>0</v>
          </cell>
          <cell r="K669">
            <v>0</v>
          </cell>
          <cell r="L669">
            <v>0</v>
          </cell>
          <cell r="M669">
            <v>0</v>
          </cell>
          <cell r="N669">
            <v>0</v>
          </cell>
          <cell r="O669">
            <v>0</v>
          </cell>
          <cell r="P669">
            <v>0</v>
          </cell>
          <cell r="Q669">
            <v>0</v>
          </cell>
          <cell r="R669">
            <v>0</v>
          </cell>
          <cell r="S669">
            <v>0</v>
          </cell>
          <cell r="T669">
            <v>0</v>
          </cell>
          <cell r="U669">
            <v>0</v>
          </cell>
          <cell r="V669">
            <v>0</v>
          </cell>
          <cell r="W669">
            <v>0</v>
          </cell>
          <cell r="X669">
            <v>0</v>
          </cell>
          <cell r="Y669">
            <v>0</v>
          </cell>
          <cell r="Z669">
            <v>0</v>
          </cell>
        </row>
        <row r="670">
          <cell r="B670" t="str">
            <v>33.09.20</v>
          </cell>
          <cell r="C670" t="str">
            <v>Supply of tee with reduced branch, PE 100, OD 110/90, PN16, SDR11</v>
          </cell>
          <cell r="D670" t="str">
            <v>pce.</v>
          </cell>
          <cell r="E670">
            <v>77</v>
          </cell>
          <cell r="F670">
            <v>0</v>
          </cell>
          <cell r="G670">
            <v>0</v>
          </cell>
          <cell r="H670">
            <v>0</v>
          </cell>
          <cell r="I670">
            <v>0</v>
          </cell>
          <cell r="J670">
            <v>0</v>
          </cell>
          <cell r="K670">
            <v>0</v>
          </cell>
          <cell r="L670">
            <v>0</v>
          </cell>
          <cell r="M670">
            <v>0</v>
          </cell>
          <cell r="N670">
            <v>0</v>
          </cell>
          <cell r="O670">
            <v>0</v>
          </cell>
          <cell r="P670">
            <v>0</v>
          </cell>
          <cell r="Q670">
            <v>0</v>
          </cell>
          <cell r="R670">
            <v>0</v>
          </cell>
          <cell r="S670">
            <v>0</v>
          </cell>
          <cell r="T670">
            <v>0</v>
          </cell>
          <cell r="U670">
            <v>0</v>
          </cell>
          <cell r="V670">
            <v>0</v>
          </cell>
          <cell r="W670">
            <v>0</v>
          </cell>
          <cell r="X670">
            <v>0</v>
          </cell>
          <cell r="Y670">
            <v>0</v>
          </cell>
          <cell r="Z670">
            <v>0</v>
          </cell>
        </row>
        <row r="671">
          <cell r="B671" t="str">
            <v>33.09.40</v>
          </cell>
          <cell r="C671" t="str">
            <v>Supply of tee with reduced branch, PE 100, OD 160/90, PN16, SDR11</v>
          </cell>
          <cell r="D671" t="str">
            <v>pce.</v>
          </cell>
          <cell r="E671">
            <v>168</v>
          </cell>
          <cell r="F671">
            <v>0</v>
          </cell>
          <cell r="G671">
            <v>0</v>
          </cell>
          <cell r="H671">
            <v>0</v>
          </cell>
          <cell r="I671">
            <v>0</v>
          </cell>
          <cell r="J671">
            <v>0</v>
          </cell>
          <cell r="K671">
            <v>0</v>
          </cell>
          <cell r="L671">
            <v>0</v>
          </cell>
          <cell r="M671">
            <v>0</v>
          </cell>
          <cell r="N671">
            <v>0</v>
          </cell>
          <cell r="O671">
            <v>0</v>
          </cell>
          <cell r="P671">
            <v>0</v>
          </cell>
          <cell r="Q671">
            <v>0</v>
          </cell>
          <cell r="R671">
            <v>0</v>
          </cell>
          <cell r="S671">
            <v>0</v>
          </cell>
          <cell r="T671">
            <v>0</v>
          </cell>
          <cell r="U671">
            <v>0</v>
          </cell>
          <cell r="V671">
            <v>0</v>
          </cell>
          <cell r="W671">
            <v>0</v>
          </cell>
          <cell r="X671">
            <v>0</v>
          </cell>
          <cell r="Y671">
            <v>0</v>
          </cell>
          <cell r="Z671">
            <v>0</v>
          </cell>
        </row>
        <row r="672">
          <cell r="B672" t="str">
            <v>33.09.42</v>
          </cell>
          <cell r="C672" t="str">
            <v>Supply of tee with reduced branch, PE 100, OD 160/110, PN16, SDR11</v>
          </cell>
          <cell r="D672" t="str">
            <v>pce.</v>
          </cell>
          <cell r="E672">
            <v>172</v>
          </cell>
          <cell r="F672">
            <v>0</v>
          </cell>
          <cell r="G672">
            <v>0</v>
          </cell>
          <cell r="H672">
            <v>0</v>
          </cell>
          <cell r="I672">
            <v>0</v>
          </cell>
          <cell r="J672">
            <v>0</v>
          </cell>
          <cell r="K672">
            <v>0</v>
          </cell>
          <cell r="L672">
            <v>0</v>
          </cell>
          <cell r="M672">
            <v>0</v>
          </cell>
          <cell r="N672">
            <v>0</v>
          </cell>
          <cell r="O672">
            <v>0</v>
          </cell>
          <cell r="P672">
            <v>0</v>
          </cell>
          <cell r="Q672">
            <v>0</v>
          </cell>
          <cell r="R672">
            <v>0</v>
          </cell>
          <cell r="S672">
            <v>0</v>
          </cell>
          <cell r="T672">
            <v>0</v>
          </cell>
          <cell r="U672">
            <v>0</v>
          </cell>
          <cell r="V672">
            <v>0</v>
          </cell>
          <cell r="W672">
            <v>0</v>
          </cell>
          <cell r="X672">
            <v>0</v>
          </cell>
          <cell r="Y672">
            <v>0</v>
          </cell>
          <cell r="Z672">
            <v>0</v>
          </cell>
        </row>
        <row r="673">
          <cell r="B673" t="str">
            <v>33.09.58</v>
          </cell>
          <cell r="C673" t="str">
            <v>Supply of tee with reduced branch, PE 100, OD 200/90, PN16, SDR11</v>
          </cell>
          <cell r="D673" t="str">
            <v>pce.</v>
          </cell>
          <cell r="E673">
            <v>322</v>
          </cell>
          <cell r="F673">
            <v>0</v>
          </cell>
          <cell r="G673">
            <v>0</v>
          </cell>
          <cell r="H673">
            <v>0</v>
          </cell>
          <cell r="I673">
            <v>0</v>
          </cell>
          <cell r="J673">
            <v>0</v>
          </cell>
          <cell r="K673">
            <v>0</v>
          </cell>
          <cell r="L673">
            <v>0</v>
          </cell>
          <cell r="M673">
            <v>0</v>
          </cell>
          <cell r="N673">
            <v>0</v>
          </cell>
          <cell r="O673">
            <v>0</v>
          </cell>
          <cell r="P673">
            <v>0</v>
          </cell>
          <cell r="Q673">
            <v>0</v>
          </cell>
          <cell r="R673">
            <v>0</v>
          </cell>
          <cell r="S673">
            <v>0</v>
          </cell>
          <cell r="T673">
            <v>0</v>
          </cell>
          <cell r="U673">
            <v>0</v>
          </cell>
          <cell r="V673">
            <v>0</v>
          </cell>
          <cell r="W673">
            <v>0</v>
          </cell>
          <cell r="X673">
            <v>0</v>
          </cell>
          <cell r="Y673">
            <v>0</v>
          </cell>
          <cell r="Z673">
            <v>0</v>
          </cell>
        </row>
        <row r="674">
          <cell r="B674" t="str">
            <v>33.09.60</v>
          </cell>
          <cell r="C674" t="str">
            <v>Supply of tee with reduced branch, PE 100, OD 200/110, PN16, SDR11</v>
          </cell>
          <cell r="D674" t="str">
            <v>pce.</v>
          </cell>
          <cell r="E674">
            <v>330</v>
          </cell>
          <cell r="F674">
            <v>0</v>
          </cell>
          <cell r="G674">
            <v>0</v>
          </cell>
          <cell r="H674">
            <v>0</v>
          </cell>
          <cell r="I674">
            <v>0</v>
          </cell>
          <cell r="J674">
            <v>0</v>
          </cell>
          <cell r="K674">
            <v>0</v>
          </cell>
          <cell r="L674">
            <v>0</v>
          </cell>
          <cell r="M674">
            <v>0</v>
          </cell>
          <cell r="N674">
            <v>0</v>
          </cell>
          <cell r="O674">
            <v>0</v>
          </cell>
          <cell r="P674">
            <v>0</v>
          </cell>
          <cell r="Q674">
            <v>0</v>
          </cell>
          <cell r="R674">
            <v>0</v>
          </cell>
          <cell r="S674">
            <v>0</v>
          </cell>
          <cell r="T674">
            <v>0</v>
          </cell>
          <cell r="U674">
            <v>0</v>
          </cell>
          <cell r="V674">
            <v>0</v>
          </cell>
          <cell r="W674">
            <v>0</v>
          </cell>
          <cell r="X674">
            <v>0</v>
          </cell>
          <cell r="Y674">
            <v>0</v>
          </cell>
          <cell r="Z674">
            <v>0</v>
          </cell>
        </row>
        <row r="675">
          <cell r="B675" t="str">
            <v>33.09.64</v>
          </cell>
          <cell r="C675" t="str">
            <v>Supply of tee with reduced branch, PE 100, OD 200/160, PN16, SDR11</v>
          </cell>
          <cell r="D675" t="str">
            <v>pce.</v>
          </cell>
          <cell r="E675">
            <v>353</v>
          </cell>
          <cell r="F675">
            <v>0</v>
          </cell>
          <cell r="G675">
            <v>0</v>
          </cell>
          <cell r="H675">
            <v>0</v>
          </cell>
          <cell r="I675">
            <v>0</v>
          </cell>
          <cell r="J675">
            <v>0</v>
          </cell>
          <cell r="K675">
            <v>0</v>
          </cell>
          <cell r="L675">
            <v>0</v>
          </cell>
          <cell r="M675">
            <v>0</v>
          </cell>
          <cell r="N675">
            <v>0</v>
          </cell>
          <cell r="O675">
            <v>0</v>
          </cell>
          <cell r="P675">
            <v>0</v>
          </cell>
          <cell r="Q675">
            <v>0</v>
          </cell>
          <cell r="R675">
            <v>0</v>
          </cell>
          <cell r="S675">
            <v>0</v>
          </cell>
          <cell r="T675">
            <v>0</v>
          </cell>
          <cell r="U675">
            <v>0</v>
          </cell>
          <cell r="V675">
            <v>0</v>
          </cell>
          <cell r="W675">
            <v>0</v>
          </cell>
          <cell r="X675">
            <v>0</v>
          </cell>
          <cell r="Y675">
            <v>0</v>
          </cell>
          <cell r="Z675">
            <v>0</v>
          </cell>
        </row>
        <row r="676">
          <cell r="B676" t="str">
            <v>33.09.68</v>
          </cell>
          <cell r="C676" t="str">
            <v>Supply of tee with reduced branch, PE 100, OD 225/90, PN16, SDR11</v>
          </cell>
          <cell r="D676" t="str">
            <v>pce.</v>
          </cell>
          <cell r="E676">
            <v>389</v>
          </cell>
          <cell r="F676">
            <v>0</v>
          </cell>
          <cell r="G676">
            <v>0</v>
          </cell>
          <cell r="H676">
            <v>0</v>
          </cell>
          <cell r="I676">
            <v>0</v>
          </cell>
          <cell r="J676">
            <v>0</v>
          </cell>
          <cell r="K676">
            <v>0</v>
          </cell>
          <cell r="L676">
            <v>0</v>
          </cell>
          <cell r="M676">
            <v>0</v>
          </cell>
          <cell r="N676">
            <v>0</v>
          </cell>
          <cell r="O676">
            <v>0</v>
          </cell>
          <cell r="P676">
            <v>0</v>
          </cell>
          <cell r="Q676">
            <v>0</v>
          </cell>
          <cell r="R676">
            <v>0</v>
          </cell>
          <cell r="S676">
            <v>0</v>
          </cell>
          <cell r="T676">
            <v>0</v>
          </cell>
          <cell r="U676">
            <v>0</v>
          </cell>
          <cell r="V676">
            <v>0</v>
          </cell>
          <cell r="W676">
            <v>0</v>
          </cell>
          <cell r="X676">
            <v>0</v>
          </cell>
          <cell r="Y676">
            <v>0</v>
          </cell>
          <cell r="Z676">
            <v>0</v>
          </cell>
        </row>
        <row r="677">
          <cell r="B677" t="str">
            <v>33.09.70</v>
          </cell>
          <cell r="C677" t="str">
            <v>Supply of tee with reduced branch, PE 100, OD 225/110, PN16, SDR11</v>
          </cell>
          <cell r="D677" t="str">
            <v>pce.</v>
          </cell>
          <cell r="E677">
            <v>392</v>
          </cell>
          <cell r="F677">
            <v>0</v>
          </cell>
          <cell r="G677">
            <v>0</v>
          </cell>
          <cell r="H677">
            <v>0</v>
          </cell>
          <cell r="I677">
            <v>0</v>
          </cell>
          <cell r="J677">
            <v>0</v>
          </cell>
          <cell r="K677">
            <v>0</v>
          </cell>
          <cell r="L677">
            <v>0</v>
          </cell>
          <cell r="M677">
            <v>0</v>
          </cell>
          <cell r="N677">
            <v>0</v>
          </cell>
          <cell r="O677">
            <v>0</v>
          </cell>
          <cell r="P677">
            <v>0</v>
          </cell>
          <cell r="Q677">
            <v>0</v>
          </cell>
          <cell r="R677">
            <v>0</v>
          </cell>
          <cell r="S677">
            <v>0</v>
          </cell>
          <cell r="T677">
            <v>0</v>
          </cell>
          <cell r="U677">
            <v>0</v>
          </cell>
          <cell r="V677">
            <v>0</v>
          </cell>
          <cell r="W677">
            <v>0</v>
          </cell>
          <cell r="X677">
            <v>0</v>
          </cell>
          <cell r="Y677">
            <v>0</v>
          </cell>
          <cell r="Z677">
            <v>0</v>
          </cell>
        </row>
        <row r="678">
          <cell r="B678" t="str">
            <v>33.09.74</v>
          </cell>
          <cell r="C678" t="str">
            <v>Supply of tee with reduced branch, PE 100, OD 225/160, PN16, SDR11</v>
          </cell>
          <cell r="D678" t="str">
            <v>pce.</v>
          </cell>
          <cell r="E678">
            <v>393</v>
          </cell>
          <cell r="F678">
            <v>0</v>
          </cell>
          <cell r="G678">
            <v>0</v>
          </cell>
          <cell r="H678">
            <v>0</v>
          </cell>
          <cell r="I678">
            <v>0</v>
          </cell>
          <cell r="J678">
            <v>0</v>
          </cell>
          <cell r="K678">
            <v>0</v>
          </cell>
          <cell r="L678">
            <v>0</v>
          </cell>
          <cell r="M678">
            <v>0</v>
          </cell>
          <cell r="N678">
            <v>0</v>
          </cell>
          <cell r="O678">
            <v>0</v>
          </cell>
          <cell r="P678">
            <v>0</v>
          </cell>
          <cell r="Q678">
            <v>0</v>
          </cell>
          <cell r="R678">
            <v>0</v>
          </cell>
          <cell r="S678">
            <v>0</v>
          </cell>
          <cell r="T678">
            <v>0</v>
          </cell>
          <cell r="U678">
            <v>0</v>
          </cell>
          <cell r="V678">
            <v>0</v>
          </cell>
          <cell r="W678">
            <v>0</v>
          </cell>
          <cell r="X678">
            <v>0</v>
          </cell>
          <cell r="Y678">
            <v>0</v>
          </cell>
          <cell r="Z678">
            <v>0</v>
          </cell>
        </row>
        <row r="679">
          <cell r="B679" t="str">
            <v>33.09.78</v>
          </cell>
          <cell r="C679" t="str">
            <v>Supply of tee with reduced branch, PE 100, OD 225/200, PN16, SDR11</v>
          </cell>
          <cell r="D679" t="str">
            <v>pce.</v>
          </cell>
          <cell r="E679">
            <v>408</v>
          </cell>
          <cell r="F679">
            <v>0</v>
          </cell>
          <cell r="G679">
            <v>0</v>
          </cell>
          <cell r="H679">
            <v>0</v>
          </cell>
          <cell r="I679">
            <v>0</v>
          </cell>
          <cell r="J679">
            <v>0</v>
          </cell>
          <cell r="K679">
            <v>0</v>
          </cell>
          <cell r="L679">
            <v>0</v>
          </cell>
          <cell r="M679">
            <v>0</v>
          </cell>
          <cell r="N679">
            <v>0</v>
          </cell>
          <cell r="O679">
            <v>0</v>
          </cell>
          <cell r="P679">
            <v>0</v>
          </cell>
          <cell r="Q679">
            <v>0</v>
          </cell>
          <cell r="R679">
            <v>0</v>
          </cell>
          <cell r="S679">
            <v>0</v>
          </cell>
          <cell r="T679">
            <v>0</v>
          </cell>
          <cell r="U679">
            <v>0</v>
          </cell>
          <cell r="V679">
            <v>0</v>
          </cell>
          <cell r="W679">
            <v>0</v>
          </cell>
          <cell r="X679">
            <v>0</v>
          </cell>
          <cell r="Y679">
            <v>0</v>
          </cell>
          <cell r="Z679">
            <v>0</v>
          </cell>
        </row>
        <row r="680">
          <cell r="B680" t="str">
            <v>33.10</v>
          </cell>
          <cell r="C680" t="str">
            <v>Supply of Tees with reduced branch, PE, OD &gt; 250</v>
          </cell>
          <cell r="D680">
            <v>0</v>
          </cell>
          <cell r="E680">
            <v>0</v>
          </cell>
          <cell r="F680">
            <v>0</v>
          </cell>
          <cell r="G680">
            <v>0</v>
          </cell>
          <cell r="H680">
            <v>0</v>
          </cell>
          <cell r="I680">
            <v>0</v>
          </cell>
          <cell r="J680">
            <v>0</v>
          </cell>
          <cell r="K680">
            <v>0</v>
          </cell>
          <cell r="L680">
            <v>0</v>
          </cell>
          <cell r="M680">
            <v>0</v>
          </cell>
          <cell r="N680">
            <v>0</v>
          </cell>
          <cell r="O680">
            <v>0</v>
          </cell>
          <cell r="P680">
            <v>0</v>
          </cell>
          <cell r="Q680">
            <v>0</v>
          </cell>
          <cell r="R680">
            <v>0</v>
          </cell>
          <cell r="S680">
            <v>0</v>
          </cell>
          <cell r="T680">
            <v>0</v>
          </cell>
          <cell r="U680">
            <v>0</v>
          </cell>
          <cell r="V680">
            <v>0</v>
          </cell>
          <cell r="W680">
            <v>0</v>
          </cell>
          <cell r="X680">
            <v>0</v>
          </cell>
          <cell r="Y680">
            <v>0</v>
          </cell>
          <cell r="Z680">
            <v>0</v>
          </cell>
        </row>
        <row r="681">
          <cell r="B681">
            <v>0</v>
          </cell>
          <cell r="C681" t="str">
            <v xml:space="preserve">The works shall be as described under item 33.03, but for tees with reduced branch of PE, OD&gt;250 according to EN12201. </v>
          </cell>
          <cell r="D681">
            <v>0</v>
          </cell>
          <cell r="E681">
            <v>0</v>
          </cell>
          <cell r="F681">
            <v>0</v>
          </cell>
          <cell r="G681">
            <v>0</v>
          </cell>
          <cell r="H681">
            <v>0</v>
          </cell>
          <cell r="I681">
            <v>0</v>
          </cell>
          <cell r="J681">
            <v>0</v>
          </cell>
          <cell r="K681">
            <v>0</v>
          </cell>
          <cell r="L681">
            <v>0</v>
          </cell>
          <cell r="M681">
            <v>0</v>
          </cell>
          <cell r="N681">
            <v>0</v>
          </cell>
          <cell r="O681">
            <v>0</v>
          </cell>
          <cell r="P681">
            <v>0</v>
          </cell>
          <cell r="Q681">
            <v>0</v>
          </cell>
          <cell r="R681">
            <v>0</v>
          </cell>
          <cell r="S681">
            <v>0</v>
          </cell>
          <cell r="T681">
            <v>0</v>
          </cell>
          <cell r="U681">
            <v>0</v>
          </cell>
          <cell r="V681">
            <v>0</v>
          </cell>
          <cell r="W681">
            <v>0</v>
          </cell>
          <cell r="X681">
            <v>0</v>
          </cell>
          <cell r="Y681">
            <v>0</v>
          </cell>
          <cell r="Z681">
            <v>0</v>
          </cell>
        </row>
        <row r="682">
          <cell r="B682">
            <v>0</v>
          </cell>
          <cell r="C682" t="str">
            <v xml:space="preserve">The unit rate shall include all material, labour, equipment, tools and other incidental costs required to complete the works. </v>
          </cell>
          <cell r="D682">
            <v>0</v>
          </cell>
          <cell r="E682">
            <v>0</v>
          </cell>
          <cell r="F682">
            <v>0</v>
          </cell>
          <cell r="G682">
            <v>0</v>
          </cell>
          <cell r="H682">
            <v>0</v>
          </cell>
          <cell r="I682">
            <v>0</v>
          </cell>
          <cell r="J682">
            <v>0</v>
          </cell>
          <cell r="K682">
            <v>0</v>
          </cell>
          <cell r="L682">
            <v>0</v>
          </cell>
          <cell r="M682">
            <v>0</v>
          </cell>
          <cell r="N682">
            <v>0</v>
          </cell>
          <cell r="O682">
            <v>0</v>
          </cell>
          <cell r="P682">
            <v>0</v>
          </cell>
          <cell r="Q682">
            <v>0</v>
          </cell>
          <cell r="R682">
            <v>0</v>
          </cell>
          <cell r="S682">
            <v>0</v>
          </cell>
          <cell r="T682">
            <v>0</v>
          </cell>
          <cell r="U682">
            <v>0</v>
          </cell>
          <cell r="V682">
            <v>0</v>
          </cell>
          <cell r="W682">
            <v>0</v>
          </cell>
          <cell r="X682">
            <v>0</v>
          </cell>
          <cell r="Y682">
            <v>0</v>
          </cell>
          <cell r="Z682">
            <v>0</v>
          </cell>
        </row>
        <row r="683">
          <cell r="B683">
            <v>0</v>
          </cell>
          <cell r="C683" t="str">
            <v>Payment shall be made per piece.</v>
          </cell>
          <cell r="D683">
            <v>0</v>
          </cell>
          <cell r="E683">
            <v>0</v>
          </cell>
          <cell r="F683">
            <v>0</v>
          </cell>
          <cell r="G683">
            <v>0</v>
          </cell>
          <cell r="H683">
            <v>0</v>
          </cell>
          <cell r="I683">
            <v>0</v>
          </cell>
          <cell r="J683">
            <v>0</v>
          </cell>
          <cell r="K683">
            <v>0</v>
          </cell>
          <cell r="L683">
            <v>0</v>
          </cell>
          <cell r="M683">
            <v>0</v>
          </cell>
          <cell r="N683">
            <v>0</v>
          </cell>
          <cell r="O683">
            <v>0</v>
          </cell>
          <cell r="P683">
            <v>0</v>
          </cell>
          <cell r="Q683">
            <v>0</v>
          </cell>
          <cell r="R683">
            <v>0</v>
          </cell>
          <cell r="S683">
            <v>0</v>
          </cell>
          <cell r="T683">
            <v>0</v>
          </cell>
          <cell r="U683">
            <v>0</v>
          </cell>
          <cell r="V683">
            <v>0</v>
          </cell>
          <cell r="W683">
            <v>0</v>
          </cell>
          <cell r="X683">
            <v>0</v>
          </cell>
          <cell r="Y683">
            <v>0</v>
          </cell>
          <cell r="Z683">
            <v>0</v>
          </cell>
        </row>
        <row r="684">
          <cell r="B684" t="str">
            <v>33.10.02</v>
          </cell>
          <cell r="C684" t="str">
            <v>Supply of tee with reduced branch, PE 100, OD 280/90, PN10, SDR11</v>
          </cell>
          <cell r="D684" t="str">
            <v>pce.</v>
          </cell>
          <cell r="E684">
            <v>468</v>
          </cell>
          <cell r="F684">
            <v>0</v>
          </cell>
          <cell r="G684">
            <v>0</v>
          </cell>
          <cell r="H684">
            <v>0</v>
          </cell>
          <cell r="I684">
            <v>0</v>
          </cell>
          <cell r="J684">
            <v>0</v>
          </cell>
          <cell r="K684">
            <v>0</v>
          </cell>
          <cell r="L684">
            <v>0</v>
          </cell>
          <cell r="M684">
            <v>0</v>
          </cell>
          <cell r="N684">
            <v>0</v>
          </cell>
          <cell r="O684">
            <v>0</v>
          </cell>
          <cell r="P684">
            <v>0</v>
          </cell>
          <cell r="Q684">
            <v>0</v>
          </cell>
          <cell r="R684">
            <v>0</v>
          </cell>
          <cell r="S684">
            <v>0</v>
          </cell>
          <cell r="T684">
            <v>0</v>
          </cell>
          <cell r="U684">
            <v>0</v>
          </cell>
          <cell r="V684">
            <v>0</v>
          </cell>
          <cell r="W684">
            <v>0</v>
          </cell>
          <cell r="X684">
            <v>0</v>
          </cell>
          <cell r="Y684">
            <v>0</v>
          </cell>
          <cell r="Z684">
            <v>0</v>
          </cell>
        </row>
        <row r="685">
          <cell r="B685" t="str">
            <v>33.10.04</v>
          </cell>
          <cell r="C685" t="str">
            <v>Supply of tee with reduced branch, PE 100, OD 280/110, PN16, SDR11</v>
          </cell>
          <cell r="D685" t="str">
            <v>pce.</v>
          </cell>
          <cell r="E685">
            <v>477</v>
          </cell>
          <cell r="F685">
            <v>0</v>
          </cell>
          <cell r="G685">
            <v>0</v>
          </cell>
          <cell r="H685">
            <v>0</v>
          </cell>
          <cell r="I685">
            <v>0</v>
          </cell>
          <cell r="J685">
            <v>0</v>
          </cell>
          <cell r="K685">
            <v>0</v>
          </cell>
          <cell r="L685">
            <v>0</v>
          </cell>
          <cell r="M685">
            <v>0</v>
          </cell>
          <cell r="N685">
            <v>0</v>
          </cell>
          <cell r="O685">
            <v>0</v>
          </cell>
          <cell r="P685">
            <v>0</v>
          </cell>
          <cell r="Q685">
            <v>0</v>
          </cell>
          <cell r="R685">
            <v>0</v>
          </cell>
          <cell r="S685">
            <v>0</v>
          </cell>
          <cell r="T685">
            <v>0</v>
          </cell>
          <cell r="U685">
            <v>0</v>
          </cell>
          <cell r="V685">
            <v>0</v>
          </cell>
          <cell r="W685">
            <v>0</v>
          </cell>
          <cell r="X685">
            <v>0</v>
          </cell>
          <cell r="Y685">
            <v>0</v>
          </cell>
          <cell r="Z685">
            <v>0</v>
          </cell>
        </row>
        <row r="686">
          <cell r="B686" t="str">
            <v>33.10.08</v>
          </cell>
          <cell r="C686" t="str">
            <v>Supply of tee with reduced branch, PE 100, OD 280/160, PN16, SDR11</v>
          </cell>
          <cell r="D686" t="str">
            <v>pce.</v>
          </cell>
          <cell r="E686">
            <v>487</v>
          </cell>
          <cell r="F686">
            <v>0</v>
          </cell>
          <cell r="G686">
            <v>0</v>
          </cell>
          <cell r="H686">
            <v>0</v>
          </cell>
          <cell r="I686">
            <v>0</v>
          </cell>
          <cell r="J686">
            <v>0</v>
          </cell>
          <cell r="K686">
            <v>0</v>
          </cell>
          <cell r="L686">
            <v>0</v>
          </cell>
          <cell r="M686">
            <v>0</v>
          </cell>
          <cell r="N686">
            <v>0</v>
          </cell>
          <cell r="O686">
            <v>0</v>
          </cell>
          <cell r="P686">
            <v>0</v>
          </cell>
          <cell r="Q686">
            <v>0</v>
          </cell>
          <cell r="R686">
            <v>0</v>
          </cell>
          <cell r="S686">
            <v>0</v>
          </cell>
          <cell r="T686">
            <v>0</v>
          </cell>
          <cell r="U686">
            <v>0</v>
          </cell>
          <cell r="V686">
            <v>0</v>
          </cell>
          <cell r="W686">
            <v>0</v>
          </cell>
          <cell r="X686">
            <v>0</v>
          </cell>
          <cell r="Y686">
            <v>0</v>
          </cell>
          <cell r="Z686">
            <v>0</v>
          </cell>
        </row>
        <row r="687">
          <cell r="B687" t="str">
            <v>33.10.12</v>
          </cell>
          <cell r="C687" t="str">
            <v>Supply of tee with reduced branch, PE 100, OD 280/200, PN16, SDR11</v>
          </cell>
          <cell r="D687" t="str">
            <v>pce.</v>
          </cell>
          <cell r="E687">
            <v>518</v>
          </cell>
          <cell r="F687">
            <v>0</v>
          </cell>
          <cell r="G687">
            <v>0</v>
          </cell>
          <cell r="H687">
            <v>0</v>
          </cell>
          <cell r="I687">
            <v>0</v>
          </cell>
          <cell r="J687">
            <v>0</v>
          </cell>
          <cell r="K687">
            <v>0</v>
          </cell>
          <cell r="L687">
            <v>0</v>
          </cell>
          <cell r="M687">
            <v>0</v>
          </cell>
          <cell r="N687">
            <v>0</v>
          </cell>
          <cell r="O687">
            <v>0</v>
          </cell>
          <cell r="P687">
            <v>0</v>
          </cell>
          <cell r="Q687">
            <v>0</v>
          </cell>
          <cell r="R687">
            <v>0</v>
          </cell>
          <cell r="S687">
            <v>0</v>
          </cell>
          <cell r="T687">
            <v>0</v>
          </cell>
          <cell r="U687">
            <v>0</v>
          </cell>
          <cell r="V687">
            <v>0</v>
          </cell>
          <cell r="W687">
            <v>0</v>
          </cell>
          <cell r="X687">
            <v>0</v>
          </cell>
          <cell r="Y687">
            <v>0</v>
          </cell>
          <cell r="Z687">
            <v>0</v>
          </cell>
        </row>
        <row r="688">
          <cell r="B688" t="str">
            <v>33.10.14</v>
          </cell>
          <cell r="C688" t="str">
            <v>Supply of tee with reduced branch, PE 100, OD 280/225, PN16, SDR11</v>
          </cell>
          <cell r="D688" t="str">
            <v>pce.</v>
          </cell>
          <cell r="E688">
            <v>588</v>
          </cell>
          <cell r="F688">
            <v>0</v>
          </cell>
          <cell r="G688">
            <v>0</v>
          </cell>
          <cell r="H688">
            <v>0</v>
          </cell>
          <cell r="I688">
            <v>0</v>
          </cell>
          <cell r="J688">
            <v>0</v>
          </cell>
          <cell r="K688">
            <v>0</v>
          </cell>
          <cell r="L688">
            <v>0</v>
          </cell>
          <cell r="M688">
            <v>0</v>
          </cell>
          <cell r="N688">
            <v>0</v>
          </cell>
          <cell r="O688">
            <v>0</v>
          </cell>
          <cell r="P688">
            <v>0</v>
          </cell>
          <cell r="Q688">
            <v>0</v>
          </cell>
          <cell r="R688">
            <v>0</v>
          </cell>
          <cell r="S688">
            <v>0</v>
          </cell>
          <cell r="T688">
            <v>0</v>
          </cell>
          <cell r="U688">
            <v>0</v>
          </cell>
          <cell r="V688">
            <v>0</v>
          </cell>
          <cell r="W688">
            <v>0</v>
          </cell>
          <cell r="X688">
            <v>0</v>
          </cell>
          <cell r="Y688">
            <v>0</v>
          </cell>
          <cell r="Z688">
            <v>0</v>
          </cell>
        </row>
        <row r="689">
          <cell r="B689" t="str">
            <v>33.10.16</v>
          </cell>
          <cell r="C689" t="str">
            <v>Supply of tee with reduced branch, PE 100, OD 315/90, PN10, SDR11</v>
          </cell>
          <cell r="D689" t="str">
            <v>pce.</v>
          </cell>
          <cell r="E689">
            <v>994</v>
          </cell>
          <cell r="F689">
            <v>0</v>
          </cell>
          <cell r="G689">
            <v>0</v>
          </cell>
          <cell r="H689">
            <v>0</v>
          </cell>
          <cell r="I689">
            <v>0</v>
          </cell>
          <cell r="J689">
            <v>0</v>
          </cell>
          <cell r="K689">
            <v>0</v>
          </cell>
          <cell r="L689">
            <v>0</v>
          </cell>
          <cell r="M689">
            <v>0</v>
          </cell>
          <cell r="N689">
            <v>0</v>
          </cell>
          <cell r="O689">
            <v>0</v>
          </cell>
          <cell r="P689">
            <v>0</v>
          </cell>
          <cell r="Q689">
            <v>0</v>
          </cell>
          <cell r="R689">
            <v>0</v>
          </cell>
          <cell r="S689">
            <v>0</v>
          </cell>
          <cell r="T689">
            <v>0</v>
          </cell>
          <cell r="U689">
            <v>0</v>
          </cell>
          <cell r="V689">
            <v>0</v>
          </cell>
          <cell r="W689">
            <v>0</v>
          </cell>
          <cell r="X689">
            <v>0</v>
          </cell>
          <cell r="Y689">
            <v>0</v>
          </cell>
          <cell r="Z689">
            <v>0</v>
          </cell>
        </row>
        <row r="690">
          <cell r="B690" t="str">
            <v>33.10.18</v>
          </cell>
          <cell r="C690" t="str">
            <v>Supply of tee with reduced branch, PE 100, OD 315/110, PN16, SDR11</v>
          </cell>
          <cell r="D690" t="str">
            <v>pce.</v>
          </cell>
          <cell r="E690">
            <v>1133</v>
          </cell>
          <cell r="F690">
            <v>0</v>
          </cell>
          <cell r="G690">
            <v>0</v>
          </cell>
          <cell r="H690">
            <v>0</v>
          </cell>
          <cell r="I690">
            <v>0</v>
          </cell>
          <cell r="J690">
            <v>0</v>
          </cell>
          <cell r="K690">
            <v>0</v>
          </cell>
          <cell r="L690">
            <v>0</v>
          </cell>
          <cell r="M690">
            <v>0</v>
          </cell>
          <cell r="N690">
            <v>0</v>
          </cell>
          <cell r="O690">
            <v>0</v>
          </cell>
          <cell r="P690">
            <v>0</v>
          </cell>
          <cell r="Q690">
            <v>0</v>
          </cell>
          <cell r="R690">
            <v>0</v>
          </cell>
          <cell r="S690">
            <v>0</v>
          </cell>
          <cell r="T690">
            <v>0</v>
          </cell>
          <cell r="U690">
            <v>0</v>
          </cell>
          <cell r="V690">
            <v>0</v>
          </cell>
          <cell r="W690">
            <v>0</v>
          </cell>
          <cell r="X690">
            <v>0</v>
          </cell>
          <cell r="Y690">
            <v>0</v>
          </cell>
          <cell r="Z690">
            <v>0</v>
          </cell>
        </row>
        <row r="691">
          <cell r="B691" t="str">
            <v>33.10.24</v>
          </cell>
          <cell r="C691" t="str">
            <v>Supply of tee with reduced branch, PE 100, OD 315/160, PN16, SDR11</v>
          </cell>
          <cell r="D691" t="str">
            <v>pce.</v>
          </cell>
          <cell r="E691">
            <v>1143</v>
          </cell>
          <cell r="F691">
            <v>0</v>
          </cell>
          <cell r="G691">
            <v>0</v>
          </cell>
          <cell r="H691">
            <v>0</v>
          </cell>
          <cell r="I691">
            <v>0</v>
          </cell>
          <cell r="J691">
            <v>0</v>
          </cell>
          <cell r="K691">
            <v>0</v>
          </cell>
          <cell r="L691">
            <v>0</v>
          </cell>
          <cell r="M691">
            <v>0</v>
          </cell>
          <cell r="N691">
            <v>0</v>
          </cell>
          <cell r="O691">
            <v>0</v>
          </cell>
          <cell r="P691">
            <v>0</v>
          </cell>
          <cell r="Q691">
            <v>0</v>
          </cell>
          <cell r="R691">
            <v>0</v>
          </cell>
          <cell r="S691">
            <v>0</v>
          </cell>
          <cell r="T691">
            <v>0</v>
          </cell>
          <cell r="U691">
            <v>0</v>
          </cell>
          <cell r="V691">
            <v>0</v>
          </cell>
          <cell r="W691">
            <v>0</v>
          </cell>
          <cell r="X691">
            <v>0</v>
          </cell>
          <cell r="Y691">
            <v>0</v>
          </cell>
          <cell r="Z691">
            <v>0</v>
          </cell>
        </row>
        <row r="692">
          <cell r="B692" t="str">
            <v>33.10.28</v>
          </cell>
          <cell r="C692" t="str">
            <v>Supply of tee with reduced branch, PE 100, OD 315/200, PN16, SDR11</v>
          </cell>
          <cell r="D692" t="str">
            <v>pce.</v>
          </cell>
          <cell r="E692">
            <v>1148</v>
          </cell>
          <cell r="F692">
            <v>0</v>
          </cell>
          <cell r="G692">
            <v>0</v>
          </cell>
          <cell r="H692">
            <v>0</v>
          </cell>
          <cell r="I692">
            <v>0</v>
          </cell>
          <cell r="J692">
            <v>0</v>
          </cell>
          <cell r="K692">
            <v>0</v>
          </cell>
          <cell r="L692">
            <v>0</v>
          </cell>
          <cell r="M692">
            <v>0</v>
          </cell>
          <cell r="N692">
            <v>0</v>
          </cell>
          <cell r="O692">
            <v>0</v>
          </cell>
          <cell r="P692">
            <v>0</v>
          </cell>
          <cell r="Q692">
            <v>0</v>
          </cell>
          <cell r="R692">
            <v>0</v>
          </cell>
          <cell r="S692">
            <v>0</v>
          </cell>
          <cell r="T692">
            <v>0</v>
          </cell>
          <cell r="U692">
            <v>0</v>
          </cell>
          <cell r="V692">
            <v>0</v>
          </cell>
          <cell r="W692">
            <v>0</v>
          </cell>
          <cell r="X692">
            <v>0</v>
          </cell>
          <cell r="Y692">
            <v>0</v>
          </cell>
          <cell r="Z692">
            <v>0</v>
          </cell>
        </row>
        <row r="693">
          <cell r="B693" t="str">
            <v>33.10.30</v>
          </cell>
          <cell r="C693" t="str">
            <v>Supply of tee with reduced branch, PE 100, OD 315/225, PN16, SDR11</v>
          </cell>
          <cell r="D693" t="str">
            <v>pce.</v>
          </cell>
          <cell r="E693">
            <v>1159</v>
          </cell>
          <cell r="F693">
            <v>0</v>
          </cell>
          <cell r="G693">
            <v>0</v>
          </cell>
          <cell r="H693">
            <v>0</v>
          </cell>
          <cell r="I693">
            <v>0</v>
          </cell>
          <cell r="J693">
            <v>0</v>
          </cell>
          <cell r="K693">
            <v>0</v>
          </cell>
          <cell r="L693">
            <v>0</v>
          </cell>
          <cell r="M693">
            <v>0</v>
          </cell>
          <cell r="N693">
            <v>0</v>
          </cell>
          <cell r="O693">
            <v>0</v>
          </cell>
          <cell r="P693">
            <v>0</v>
          </cell>
          <cell r="Q693">
            <v>0</v>
          </cell>
          <cell r="R693">
            <v>0</v>
          </cell>
          <cell r="S693">
            <v>0</v>
          </cell>
          <cell r="T693">
            <v>0</v>
          </cell>
          <cell r="U693">
            <v>0</v>
          </cell>
          <cell r="V693">
            <v>0</v>
          </cell>
          <cell r="W693">
            <v>0</v>
          </cell>
          <cell r="X693">
            <v>0</v>
          </cell>
          <cell r="Y693">
            <v>0</v>
          </cell>
          <cell r="Z693">
            <v>0</v>
          </cell>
        </row>
        <row r="694">
          <cell r="B694" t="str">
            <v>33.10.31</v>
          </cell>
          <cell r="C694" t="str">
            <v>Supply of tee with reduced branch, PE 100, OD 315/280, PN16, SDR11</v>
          </cell>
          <cell r="D694" t="str">
            <v>pce.</v>
          </cell>
          <cell r="E694">
            <v>1176</v>
          </cell>
          <cell r="F694">
            <v>0</v>
          </cell>
          <cell r="G694">
            <v>0</v>
          </cell>
          <cell r="H694">
            <v>0</v>
          </cell>
          <cell r="I694">
            <v>0</v>
          </cell>
          <cell r="J694">
            <v>0</v>
          </cell>
          <cell r="K694">
            <v>0</v>
          </cell>
          <cell r="L694">
            <v>0</v>
          </cell>
          <cell r="M694">
            <v>0</v>
          </cell>
          <cell r="N694">
            <v>0</v>
          </cell>
          <cell r="O694">
            <v>0</v>
          </cell>
          <cell r="P694">
            <v>0</v>
          </cell>
          <cell r="Q694">
            <v>0</v>
          </cell>
          <cell r="R694">
            <v>0</v>
          </cell>
          <cell r="S694">
            <v>0</v>
          </cell>
          <cell r="T694">
            <v>0</v>
          </cell>
          <cell r="U694">
            <v>0</v>
          </cell>
          <cell r="V694">
            <v>0</v>
          </cell>
          <cell r="W694">
            <v>0</v>
          </cell>
          <cell r="X694">
            <v>0</v>
          </cell>
          <cell r="Y694">
            <v>0</v>
          </cell>
          <cell r="Z694">
            <v>0</v>
          </cell>
        </row>
        <row r="695">
          <cell r="B695" t="str">
            <v>33.10.32</v>
          </cell>
          <cell r="C695" t="str">
            <v>Supply of tee with reduced branch, PE 100, OD 355/90, PN16, SDR11</v>
          </cell>
          <cell r="D695" t="str">
            <v>pce.</v>
          </cell>
          <cell r="E695">
            <v>924</v>
          </cell>
          <cell r="F695">
            <v>0</v>
          </cell>
          <cell r="G695">
            <v>0</v>
          </cell>
          <cell r="H695">
            <v>0</v>
          </cell>
          <cell r="I695">
            <v>0</v>
          </cell>
          <cell r="J695">
            <v>0</v>
          </cell>
          <cell r="K695">
            <v>0</v>
          </cell>
          <cell r="L695">
            <v>0</v>
          </cell>
          <cell r="M695">
            <v>0</v>
          </cell>
          <cell r="N695">
            <v>0</v>
          </cell>
          <cell r="O695">
            <v>0</v>
          </cell>
          <cell r="P695">
            <v>0</v>
          </cell>
          <cell r="Q695">
            <v>0</v>
          </cell>
          <cell r="R695">
            <v>0</v>
          </cell>
          <cell r="S695">
            <v>0</v>
          </cell>
          <cell r="T695">
            <v>0</v>
          </cell>
          <cell r="U695">
            <v>0</v>
          </cell>
          <cell r="V695">
            <v>0</v>
          </cell>
          <cell r="W695">
            <v>0</v>
          </cell>
          <cell r="X695">
            <v>0</v>
          </cell>
          <cell r="Y695">
            <v>0</v>
          </cell>
          <cell r="Z695">
            <v>0</v>
          </cell>
        </row>
        <row r="696">
          <cell r="B696" t="str">
            <v>33.10.34</v>
          </cell>
          <cell r="C696" t="str">
            <v>Supply of tee with reduced branch, PE 100, OD 355/110, PN16, SDR11</v>
          </cell>
          <cell r="D696" t="str">
            <v>pce.</v>
          </cell>
          <cell r="E696">
            <v>970</v>
          </cell>
          <cell r="F696">
            <v>0</v>
          </cell>
          <cell r="G696">
            <v>0</v>
          </cell>
          <cell r="H696">
            <v>0</v>
          </cell>
          <cell r="I696">
            <v>0</v>
          </cell>
          <cell r="J696">
            <v>0</v>
          </cell>
          <cell r="K696">
            <v>0</v>
          </cell>
          <cell r="L696">
            <v>0</v>
          </cell>
          <cell r="M696">
            <v>0</v>
          </cell>
          <cell r="N696">
            <v>0</v>
          </cell>
          <cell r="O696">
            <v>0</v>
          </cell>
          <cell r="P696">
            <v>0</v>
          </cell>
          <cell r="Q696">
            <v>0</v>
          </cell>
          <cell r="R696">
            <v>0</v>
          </cell>
          <cell r="S696">
            <v>0</v>
          </cell>
          <cell r="T696">
            <v>0</v>
          </cell>
          <cell r="U696">
            <v>0</v>
          </cell>
          <cell r="V696">
            <v>0</v>
          </cell>
          <cell r="W696">
            <v>0</v>
          </cell>
          <cell r="X696">
            <v>0</v>
          </cell>
          <cell r="Y696">
            <v>0</v>
          </cell>
          <cell r="Z696">
            <v>0</v>
          </cell>
        </row>
        <row r="697">
          <cell r="B697" t="str">
            <v>33.10.40</v>
          </cell>
          <cell r="C697" t="str">
            <v>Supply of tee with reduced branch, PE 100, OD 355/160, PN16, SDR11</v>
          </cell>
          <cell r="D697" t="str">
            <v>pce.</v>
          </cell>
          <cell r="E697">
            <v>1005</v>
          </cell>
          <cell r="F697">
            <v>0</v>
          </cell>
          <cell r="G697">
            <v>0</v>
          </cell>
          <cell r="H697">
            <v>0</v>
          </cell>
          <cell r="I697">
            <v>0</v>
          </cell>
          <cell r="J697">
            <v>0</v>
          </cell>
          <cell r="K697">
            <v>0</v>
          </cell>
          <cell r="L697">
            <v>0</v>
          </cell>
          <cell r="M697">
            <v>0</v>
          </cell>
          <cell r="N697">
            <v>0</v>
          </cell>
          <cell r="O697">
            <v>0</v>
          </cell>
          <cell r="P697">
            <v>0</v>
          </cell>
          <cell r="Q697">
            <v>0</v>
          </cell>
          <cell r="R697">
            <v>0</v>
          </cell>
          <cell r="S697">
            <v>0</v>
          </cell>
          <cell r="T697">
            <v>0</v>
          </cell>
          <cell r="U697">
            <v>0</v>
          </cell>
          <cell r="V697">
            <v>0</v>
          </cell>
          <cell r="W697">
            <v>0</v>
          </cell>
          <cell r="X697">
            <v>0</v>
          </cell>
          <cell r="Y697">
            <v>0</v>
          </cell>
          <cell r="Z697">
            <v>0</v>
          </cell>
        </row>
        <row r="698">
          <cell r="B698" t="str">
            <v>33.10.46</v>
          </cell>
          <cell r="C698" t="str">
            <v>Supply of tee with reduced branch, PE 100, OD 355/225, PN16, SDR11</v>
          </cell>
          <cell r="D698" t="str">
            <v>pce.</v>
          </cell>
          <cell r="E698">
            <v>1198</v>
          </cell>
          <cell r="F698">
            <v>0</v>
          </cell>
          <cell r="G698">
            <v>0</v>
          </cell>
          <cell r="H698">
            <v>0</v>
          </cell>
          <cell r="I698">
            <v>0</v>
          </cell>
          <cell r="J698">
            <v>0</v>
          </cell>
          <cell r="K698">
            <v>0</v>
          </cell>
          <cell r="L698">
            <v>0</v>
          </cell>
          <cell r="M698">
            <v>0</v>
          </cell>
          <cell r="N698">
            <v>0</v>
          </cell>
          <cell r="O698">
            <v>0</v>
          </cell>
          <cell r="P698">
            <v>0</v>
          </cell>
          <cell r="Q698">
            <v>0</v>
          </cell>
          <cell r="R698">
            <v>0</v>
          </cell>
          <cell r="S698">
            <v>0</v>
          </cell>
          <cell r="T698">
            <v>0</v>
          </cell>
          <cell r="U698">
            <v>0</v>
          </cell>
          <cell r="V698">
            <v>0</v>
          </cell>
          <cell r="W698">
            <v>0</v>
          </cell>
          <cell r="X698">
            <v>0</v>
          </cell>
          <cell r="Y698">
            <v>0</v>
          </cell>
          <cell r="Z698">
            <v>0</v>
          </cell>
        </row>
        <row r="699">
          <cell r="B699" t="str">
            <v>33.12</v>
          </cell>
          <cell r="C699" t="str">
            <v>Supply of concentric reducers, PE, OD &lt;= 250</v>
          </cell>
          <cell r="D699">
            <v>0</v>
          </cell>
          <cell r="E699">
            <v>0</v>
          </cell>
          <cell r="F699">
            <v>0</v>
          </cell>
          <cell r="G699">
            <v>0</v>
          </cell>
          <cell r="H699">
            <v>0</v>
          </cell>
          <cell r="I699">
            <v>0</v>
          </cell>
          <cell r="J699">
            <v>0</v>
          </cell>
          <cell r="K699">
            <v>0</v>
          </cell>
          <cell r="L699">
            <v>0</v>
          </cell>
          <cell r="M699">
            <v>0</v>
          </cell>
          <cell r="N699">
            <v>0</v>
          </cell>
          <cell r="O699">
            <v>0</v>
          </cell>
          <cell r="P699">
            <v>0</v>
          </cell>
          <cell r="Q699">
            <v>0</v>
          </cell>
          <cell r="R699">
            <v>0</v>
          </cell>
          <cell r="S699">
            <v>0</v>
          </cell>
          <cell r="T699">
            <v>0</v>
          </cell>
          <cell r="U699">
            <v>0</v>
          </cell>
          <cell r="V699">
            <v>0</v>
          </cell>
          <cell r="W699">
            <v>0</v>
          </cell>
          <cell r="X699">
            <v>0</v>
          </cell>
          <cell r="Y699">
            <v>0</v>
          </cell>
          <cell r="Z699">
            <v>0</v>
          </cell>
        </row>
        <row r="700">
          <cell r="B700">
            <v>0</v>
          </cell>
          <cell r="C700" t="str">
            <v xml:space="preserve">The works shall be as described under item 33.03, but for concentric reducers of PE, OD&lt;= 250 according to EN12201. </v>
          </cell>
          <cell r="D700">
            <v>0</v>
          </cell>
          <cell r="E700">
            <v>0</v>
          </cell>
          <cell r="F700">
            <v>0</v>
          </cell>
          <cell r="G700">
            <v>0</v>
          </cell>
          <cell r="H700">
            <v>0</v>
          </cell>
          <cell r="I700">
            <v>0</v>
          </cell>
          <cell r="J700">
            <v>0</v>
          </cell>
          <cell r="K700">
            <v>0</v>
          </cell>
          <cell r="L700">
            <v>0</v>
          </cell>
          <cell r="M700">
            <v>0</v>
          </cell>
          <cell r="N700">
            <v>0</v>
          </cell>
          <cell r="O700">
            <v>0</v>
          </cell>
          <cell r="P700">
            <v>0</v>
          </cell>
          <cell r="Q700">
            <v>0</v>
          </cell>
          <cell r="R700">
            <v>0</v>
          </cell>
          <cell r="S700">
            <v>0</v>
          </cell>
          <cell r="T700">
            <v>0</v>
          </cell>
          <cell r="U700">
            <v>0</v>
          </cell>
          <cell r="V700">
            <v>0</v>
          </cell>
          <cell r="W700">
            <v>0</v>
          </cell>
          <cell r="X700">
            <v>0</v>
          </cell>
          <cell r="Y700">
            <v>0</v>
          </cell>
          <cell r="Z700">
            <v>0</v>
          </cell>
        </row>
        <row r="701">
          <cell r="B701">
            <v>0</v>
          </cell>
          <cell r="C701" t="str">
            <v xml:space="preserve">The unit rate shall include all material, labour, equipment, tools and other incidental costs required to complete the works. </v>
          </cell>
          <cell r="D701">
            <v>0</v>
          </cell>
          <cell r="E701">
            <v>0</v>
          </cell>
          <cell r="F701">
            <v>0</v>
          </cell>
          <cell r="G701">
            <v>0</v>
          </cell>
          <cell r="H701">
            <v>0</v>
          </cell>
          <cell r="I701">
            <v>0</v>
          </cell>
          <cell r="J701">
            <v>0</v>
          </cell>
          <cell r="K701">
            <v>0</v>
          </cell>
          <cell r="L701">
            <v>0</v>
          </cell>
          <cell r="M701">
            <v>0</v>
          </cell>
          <cell r="N701">
            <v>0</v>
          </cell>
          <cell r="O701">
            <v>0</v>
          </cell>
          <cell r="P701">
            <v>0</v>
          </cell>
          <cell r="Q701">
            <v>0</v>
          </cell>
          <cell r="R701">
            <v>0</v>
          </cell>
          <cell r="S701">
            <v>0</v>
          </cell>
          <cell r="T701">
            <v>0</v>
          </cell>
          <cell r="U701">
            <v>0</v>
          </cell>
          <cell r="V701">
            <v>0</v>
          </cell>
          <cell r="W701">
            <v>0</v>
          </cell>
          <cell r="X701">
            <v>0</v>
          </cell>
          <cell r="Y701">
            <v>0</v>
          </cell>
          <cell r="Z701">
            <v>0</v>
          </cell>
        </row>
        <row r="702">
          <cell r="B702">
            <v>0</v>
          </cell>
          <cell r="C702" t="str">
            <v>Payment shall be made per piece.</v>
          </cell>
          <cell r="D702">
            <v>0</v>
          </cell>
          <cell r="E702">
            <v>0</v>
          </cell>
          <cell r="F702">
            <v>0</v>
          </cell>
          <cell r="G702">
            <v>0</v>
          </cell>
          <cell r="H702">
            <v>0</v>
          </cell>
          <cell r="I702">
            <v>0</v>
          </cell>
          <cell r="J702">
            <v>0</v>
          </cell>
          <cell r="K702">
            <v>0</v>
          </cell>
          <cell r="L702">
            <v>0</v>
          </cell>
          <cell r="M702">
            <v>0</v>
          </cell>
          <cell r="N702">
            <v>0</v>
          </cell>
          <cell r="O702">
            <v>0</v>
          </cell>
          <cell r="P702">
            <v>0</v>
          </cell>
          <cell r="Q702">
            <v>0</v>
          </cell>
          <cell r="R702">
            <v>0</v>
          </cell>
          <cell r="S702">
            <v>0</v>
          </cell>
          <cell r="T702">
            <v>0</v>
          </cell>
          <cell r="U702">
            <v>0</v>
          </cell>
          <cell r="V702">
            <v>0</v>
          </cell>
          <cell r="W702">
            <v>0</v>
          </cell>
          <cell r="X702">
            <v>0</v>
          </cell>
          <cell r="Y702">
            <v>0</v>
          </cell>
          <cell r="Z702">
            <v>0</v>
          </cell>
        </row>
        <row r="703">
          <cell r="B703" t="str">
            <v>33.12.24</v>
          </cell>
          <cell r="C703" t="str">
            <v>Supply of concentric reducer, PE 100, OD 90/32, PN16, SDR11</v>
          </cell>
          <cell r="D703" t="str">
            <v>pce.</v>
          </cell>
          <cell r="E703">
            <v>10</v>
          </cell>
          <cell r="F703">
            <v>0</v>
          </cell>
          <cell r="G703">
            <v>0</v>
          </cell>
          <cell r="H703">
            <v>0</v>
          </cell>
          <cell r="I703">
            <v>0</v>
          </cell>
          <cell r="J703">
            <v>0</v>
          </cell>
          <cell r="K703">
            <v>0</v>
          </cell>
          <cell r="L703">
            <v>0</v>
          </cell>
          <cell r="M703">
            <v>0</v>
          </cell>
          <cell r="N703">
            <v>0</v>
          </cell>
          <cell r="O703">
            <v>0</v>
          </cell>
          <cell r="P703">
            <v>0</v>
          </cell>
          <cell r="Q703">
            <v>0</v>
          </cell>
          <cell r="R703">
            <v>0</v>
          </cell>
          <cell r="S703">
            <v>0</v>
          </cell>
          <cell r="T703">
            <v>0</v>
          </cell>
          <cell r="U703">
            <v>0</v>
          </cell>
          <cell r="V703">
            <v>0</v>
          </cell>
          <cell r="W703">
            <v>0</v>
          </cell>
          <cell r="X703">
            <v>0</v>
          </cell>
          <cell r="Y703">
            <v>0</v>
          </cell>
          <cell r="Z703">
            <v>0</v>
          </cell>
        </row>
        <row r="704">
          <cell r="B704" t="str">
            <v>33.12.25</v>
          </cell>
          <cell r="C704" t="str">
            <v>Supply of concentric reducer, PE 100, OD 90/40, PN16, SDR11</v>
          </cell>
          <cell r="D704" t="str">
            <v>pce.</v>
          </cell>
          <cell r="E704">
            <v>10</v>
          </cell>
          <cell r="F704">
            <v>0</v>
          </cell>
          <cell r="G704">
            <v>0</v>
          </cell>
          <cell r="H704">
            <v>0</v>
          </cell>
          <cell r="I704">
            <v>0</v>
          </cell>
          <cell r="J704">
            <v>0</v>
          </cell>
          <cell r="K704">
            <v>0</v>
          </cell>
          <cell r="L704">
            <v>0</v>
          </cell>
          <cell r="M704">
            <v>0</v>
          </cell>
          <cell r="N704">
            <v>0</v>
          </cell>
          <cell r="O704">
            <v>0</v>
          </cell>
          <cell r="P704">
            <v>0</v>
          </cell>
          <cell r="Q704">
            <v>0</v>
          </cell>
          <cell r="R704">
            <v>0</v>
          </cell>
          <cell r="S704">
            <v>0</v>
          </cell>
          <cell r="T704">
            <v>0</v>
          </cell>
          <cell r="U704">
            <v>0</v>
          </cell>
          <cell r="V704">
            <v>0</v>
          </cell>
          <cell r="W704">
            <v>0</v>
          </cell>
          <cell r="X704">
            <v>0</v>
          </cell>
          <cell r="Y704">
            <v>0</v>
          </cell>
          <cell r="Z704">
            <v>0</v>
          </cell>
        </row>
        <row r="705">
          <cell r="B705" t="str">
            <v>33.12.34</v>
          </cell>
          <cell r="C705" t="str">
            <v>Supply of concentric reducer, PE 100, OD 110/90, PN16, SDR11</v>
          </cell>
          <cell r="D705" t="str">
            <v>pce.</v>
          </cell>
          <cell r="E705">
            <v>14</v>
          </cell>
          <cell r="F705">
            <v>0</v>
          </cell>
          <cell r="G705">
            <v>0</v>
          </cell>
          <cell r="H705">
            <v>0</v>
          </cell>
          <cell r="I705">
            <v>0</v>
          </cell>
          <cell r="J705">
            <v>0</v>
          </cell>
          <cell r="K705">
            <v>0</v>
          </cell>
          <cell r="L705">
            <v>0</v>
          </cell>
          <cell r="M705">
            <v>0</v>
          </cell>
          <cell r="N705">
            <v>0</v>
          </cell>
          <cell r="O705">
            <v>0</v>
          </cell>
          <cell r="P705">
            <v>0</v>
          </cell>
          <cell r="Q705">
            <v>0</v>
          </cell>
          <cell r="R705">
            <v>0</v>
          </cell>
          <cell r="S705">
            <v>0</v>
          </cell>
          <cell r="T705">
            <v>0</v>
          </cell>
          <cell r="U705">
            <v>0</v>
          </cell>
          <cell r="V705">
            <v>0</v>
          </cell>
          <cell r="W705">
            <v>0</v>
          </cell>
          <cell r="X705">
            <v>0</v>
          </cell>
          <cell r="Y705">
            <v>0</v>
          </cell>
          <cell r="Z705">
            <v>0</v>
          </cell>
        </row>
        <row r="706">
          <cell r="B706" t="str">
            <v>33.12.52</v>
          </cell>
          <cell r="C706" t="str">
            <v>Supply of concentric reducer, PE 100, OD 160/90, PN16, SDR11</v>
          </cell>
          <cell r="D706" t="str">
            <v>pce.</v>
          </cell>
          <cell r="E706">
            <v>25</v>
          </cell>
          <cell r="F706">
            <v>0</v>
          </cell>
          <cell r="G706">
            <v>0</v>
          </cell>
          <cell r="H706">
            <v>0</v>
          </cell>
          <cell r="I706">
            <v>0</v>
          </cell>
          <cell r="J706">
            <v>0</v>
          </cell>
          <cell r="K706">
            <v>0</v>
          </cell>
          <cell r="L706">
            <v>0</v>
          </cell>
          <cell r="M706">
            <v>0</v>
          </cell>
          <cell r="N706">
            <v>0</v>
          </cell>
          <cell r="O706">
            <v>0</v>
          </cell>
          <cell r="P706">
            <v>0</v>
          </cell>
          <cell r="Q706">
            <v>0</v>
          </cell>
          <cell r="R706">
            <v>0</v>
          </cell>
          <cell r="S706">
            <v>0</v>
          </cell>
          <cell r="T706">
            <v>0</v>
          </cell>
          <cell r="U706">
            <v>0</v>
          </cell>
          <cell r="V706">
            <v>0</v>
          </cell>
          <cell r="W706">
            <v>0</v>
          </cell>
          <cell r="X706">
            <v>0</v>
          </cell>
          <cell r="Y706">
            <v>0</v>
          </cell>
          <cell r="Z706">
            <v>0</v>
          </cell>
        </row>
        <row r="707">
          <cell r="B707" t="str">
            <v>33.12.54</v>
          </cell>
          <cell r="C707" t="str">
            <v>Supply of concentric reducer, PE 100, OD 160/110, PN16, SDR11</v>
          </cell>
          <cell r="D707" t="str">
            <v>pce.</v>
          </cell>
          <cell r="E707">
            <v>25</v>
          </cell>
          <cell r="F707">
            <v>0</v>
          </cell>
          <cell r="G707">
            <v>0</v>
          </cell>
          <cell r="H707">
            <v>0</v>
          </cell>
          <cell r="I707">
            <v>0</v>
          </cell>
          <cell r="J707">
            <v>0</v>
          </cell>
          <cell r="K707">
            <v>0</v>
          </cell>
          <cell r="L707">
            <v>0</v>
          </cell>
          <cell r="M707">
            <v>0</v>
          </cell>
          <cell r="N707">
            <v>0</v>
          </cell>
          <cell r="O707">
            <v>0</v>
          </cell>
          <cell r="P707">
            <v>0</v>
          </cell>
          <cell r="Q707">
            <v>0</v>
          </cell>
          <cell r="R707">
            <v>0</v>
          </cell>
          <cell r="S707">
            <v>0</v>
          </cell>
          <cell r="T707">
            <v>0</v>
          </cell>
          <cell r="U707">
            <v>0</v>
          </cell>
          <cell r="V707">
            <v>0</v>
          </cell>
          <cell r="W707">
            <v>0</v>
          </cell>
          <cell r="X707">
            <v>0</v>
          </cell>
          <cell r="Y707">
            <v>0</v>
          </cell>
          <cell r="Z707">
            <v>0</v>
          </cell>
        </row>
        <row r="708">
          <cell r="B708" t="str">
            <v>33.12.72</v>
          </cell>
          <cell r="C708" t="str">
            <v>Supply of concentric reducer, PE 100, OD 200/160, PN16, SDR11</v>
          </cell>
          <cell r="D708" t="str">
            <v>pce.</v>
          </cell>
          <cell r="E708">
            <v>83</v>
          </cell>
          <cell r="F708">
            <v>0</v>
          </cell>
          <cell r="G708">
            <v>0</v>
          </cell>
          <cell r="H708">
            <v>0</v>
          </cell>
          <cell r="I708">
            <v>0</v>
          </cell>
          <cell r="J708">
            <v>0</v>
          </cell>
          <cell r="K708">
            <v>0</v>
          </cell>
          <cell r="L708">
            <v>0</v>
          </cell>
          <cell r="M708">
            <v>0</v>
          </cell>
          <cell r="N708">
            <v>0</v>
          </cell>
          <cell r="O708">
            <v>0</v>
          </cell>
          <cell r="P708">
            <v>0</v>
          </cell>
          <cell r="Q708">
            <v>0</v>
          </cell>
          <cell r="R708">
            <v>0</v>
          </cell>
          <cell r="S708">
            <v>0</v>
          </cell>
          <cell r="T708">
            <v>0</v>
          </cell>
          <cell r="U708">
            <v>0</v>
          </cell>
          <cell r="V708">
            <v>0</v>
          </cell>
          <cell r="W708">
            <v>0</v>
          </cell>
          <cell r="X708">
            <v>0</v>
          </cell>
          <cell r="Y708">
            <v>0</v>
          </cell>
          <cell r="Z708">
            <v>0</v>
          </cell>
        </row>
        <row r="709">
          <cell r="B709" t="str">
            <v>33.12.78</v>
          </cell>
          <cell r="C709" t="str">
            <v>Supply of concentric reducer, PE 100, OD 225/160, PN16, SDR11</v>
          </cell>
          <cell r="D709" t="str">
            <v>pce.</v>
          </cell>
          <cell r="E709">
            <v>106</v>
          </cell>
          <cell r="F709">
            <v>0</v>
          </cell>
          <cell r="G709">
            <v>0</v>
          </cell>
          <cell r="H709">
            <v>0</v>
          </cell>
          <cell r="I709">
            <v>0</v>
          </cell>
          <cell r="J709">
            <v>0</v>
          </cell>
          <cell r="K709">
            <v>0</v>
          </cell>
          <cell r="L709">
            <v>0</v>
          </cell>
          <cell r="M709">
            <v>0</v>
          </cell>
          <cell r="N709">
            <v>0</v>
          </cell>
          <cell r="O709">
            <v>0</v>
          </cell>
          <cell r="P709">
            <v>0</v>
          </cell>
          <cell r="Q709">
            <v>0</v>
          </cell>
          <cell r="R709">
            <v>0</v>
          </cell>
          <cell r="S709">
            <v>0</v>
          </cell>
          <cell r="T709">
            <v>0</v>
          </cell>
          <cell r="U709">
            <v>0</v>
          </cell>
          <cell r="V709">
            <v>0</v>
          </cell>
          <cell r="W709">
            <v>0</v>
          </cell>
          <cell r="X709">
            <v>0</v>
          </cell>
          <cell r="Y709">
            <v>0</v>
          </cell>
          <cell r="Z709">
            <v>0</v>
          </cell>
        </row>
        <row r="710">
          <cell r="B710" t="str">
            <v>33.12.82</v>
          </cell>
          <cell r="C710" t="str">
            <v>Supply of concentric reducer, PE 100, OD 225/200, PN16, SDR11</v>
          </cell>
          <cell r="D710" t="str">
            <v>pce.</v>
          </cell>
          <cell r="E710">
            <v>114</v>
          </cell>
          <cell r="F710">
            <v>0</v>
          </cell>
          <cell r="G710">
            <v>0</v>
          </cell>
          <cell r="H710">
            <v>0</v>
          </cell>
          <cell r="I710">
            <v>0</v>
          </cell>
          <cell r="J710">
            <v>0</v>
          </cell>
          <cell r="K710">
            <v>0</v>
          </cell>
          <cell r="L710">
            <v>0</v>
          </cell>
          <cell r="M710">
            <v>0</v>
          </cell>
          <cell r="N710">
            <v>0</v>
          </cell>
          <cell r="O710">
            <v>0</v>
          </cell>
          <cell r="P710">
            <v>0</v>
          </cell>
          <cell r="Q710">
            <v>0</v>
          </cell>
          <cell r="R710">
            <v>0</v>
          </cell>
          <cell r="S710">
            <v>0</v>
          </cell>
          <cell r="T710">
            <v>0</v>
          </cell>
          <cell r="U710">
            <v>0</v>
          </cell>
          <cell r="V710">
            <v>0</v>
          </cell>
          <cell r="W710">
            <v>0</v>
          </cell>
          <cell r="X710">
            <v>0</v>
          </cell>
          <cell r="Y710">
            <v>0</v>
          </cell>
          <cell r="Z710">
            <v>0</v>
          </cell>
        </row>
        <row r="711">
          <cell r="B711" t="str">
            <v>33.13</v>
          </cell>
          <cell r="C711" t="str">
            <v>Supply of concentric reducers, PE, OD &gt; 250</v>
          </cell>
          <cell r="D711">
            <v>0</v>
          </cell>
          <cell r="E711">
            <v>0</v>
          </cell>
          <cell r="F711">
            <v>0</v>
          </cell>
          <cell r="G711">
            <v>0</v>
          </cell>
          <cell r="H711">
            <v>0</v>
          </cell>
          <cell r="I711">
            <v>0</v>
          </cell>
          <cell r="J711">
            <v>0</v>
          </cell>
          <cell r="K711">
            <v>0</v>
          </cell>
          <cell r="L711">
            <v>0</v>
          </cell>
          <cell r="M711">
            <v>0</v>
          </cell>
          <cell r="N711">
            <v>0</v>
          </cell>
          <cell r="O711">
            <v>0</v>
          </cell>
          <cell r="P711">
            <v>0</v>
          </cell>
          <cell r="Q711">
            <v>0</v>
          </cell>
          <cell r="R711">
            <v>0</v>
          </cell>
          <cell r="S711">
            <v>0</v>
          </cell>
          <cell r="T711">
            <v>0</v>
          </cell>
          <cell r="U711">
            <v>0</v>
          </cell>
          <cell r="V711">
            <v>0</v>
          </cell>
          <cell r="W711">
            <v>0</v>
          </cell>
          <cell r="X711">
            <v>0</v>
          </cell>
          <cell r="Y711">
            <v>0</v>
          </cell>
          <cell r="Z711">
            <v>0</v>
          </cell>
        </row>
        <row r="712">
          <cell r="B712">
            <v>0</v>
          </cell>
          <cell r="C712" t="str">
            <v xml:space="preserve">The works shall be as described under item 33.03, but for concentric reducers of PE, OD&gt; 250 according to EN12201. </v>
          </cell>
          <cell r="D712">
            <v>0</v>
          </cell>
          <cell r="E712">
            <v>0</v>
          </cell>
          <cell r="F712">
            <v>0</v>
          </cell>
          <cell r="G712">
            <v>0</v>
          </cell>
          <cell r="H712">
            <v>0</v>
          </cell>
          <cell r="I712">
            <v>0</v>
          </cell>
          <cell r="J712">
            <v>0</v>
          </cell>
          <cell r="K712">
            <v>0</v>
          </cell>
          <cell r="L712">
            <v>0</v>
          </cell>
          <cell r="M712">
            <v>0</v>
          </cell>
          <cell r="N712">
            <v>0</v>
          </cell>
          <cell r="O712">
            <v>0</v>
          </cell>
          <cell r="P712">
            <v>0</v>
          </cell>
          <cell r="Q712">
            <v>0</v>
          </cell>
          <cell r="R712">
            <v>0</v>
          </cell>
          <cell r="S712">
            <v>0</v>
          </cell>
          <cell r="T712">
            <v>0</v>
          </cell>
          <cell r="U712">
            <v>0</v>
          </cell>
          <cell r="V712">
            <v>0</v>
          </cell>
          <cell r="W712">
            <v>0</v>
          </cell>
          <cell r="X712">
            <v>0</v>
          </cell>
          <cell r="Y712">
            <v>0</v>
          </cell>
          <cell r="Z712">
            <v>0</v>
          </cell>
        </row>
        <row r="713">
          <cell r="B713">
            <v>0</v>
          </cell>
          <cell r="C713" t="str">
            <v xml:space="preserve">The unit rate shall include all material, labour, equipment, tools and other incidental costs required to complete the works. </v>
          </cell>
          <cell r="D713">
            <v>0</v>
          </cell>
          <cell r="E713">
            <v>0</v>
          </cell>
          <cell r="F713">
            <v>0</v>
          </cell>
          <cell r="G713">
            <v>0</v>
          </cell>
          <cell r="H713">
            <v>0</v>
          </cell>
          <cell r="I713">
            <v>0</v>
          </cell>
          <cell r="J713">
            <v>0</v>
          </cell>
          <cell r="K713">
            <v>0</v>
          </cell>
          <cell r="L713">
            <v>0</v>
          </cell>
          <cell r="M713">
            <v>0</v>
          </cell>
          <cell r="N713">
            <v>0</v>
          </cell>
          <cell r="O713">
            <v>0</v>
          </cell>
          <cell r="P713">
            <v>0</v>
          </cell>
          <cell r="Q713">
            <v>0</v>
          </cell>
          <cell r="R713">
            <v>0</v>
          </cell>
          <cell r="S713">
            <v>0</v>
          </cell>
          <cell r="T713">
            <v>0</v>
          </cell>
          <cell r="U713">
            <v>0</v>
          </cell>
          <cell r="V713">
            <v>0</v>
          </cell>
          <cell r="W713">
            <v>0</v>
          </cell>
          <cell r="X713">
            <v>0</v>
          </cell>
          <cell r="Y713">
            <v>0</v>
          </cell>
          <cell r="Z713">
            <v>0</v>
          </cell>
        </row>
        <row r="714">
          <cell r="B714">
            <v>0</v>
          </cell>
          <cell r="C714" t="str">
            <v>Payment shall be made per piece.</v>
          </cell>
          <cell r="D714">
            <v>0</v>
          </cell>
          <cell r="E714">
            <v>0</v>
          </cell>
          <cell r="F714">
            <v>0</v>
          </cell>
          <cell r="G714">
            <v>0</v>
          </cell>
          <cell r="H714">
            <v>0</v>
          </cell>
          <cell r="I714">
            <v>0</v>
          </cell>
          <cell r="J714">
            <v>0</v>
          </cell>
          <cell r="K714">
            <v>0</v>
          </cell>
          <cell r="L714">
            <v>0</v>
          </cell>
          <cell r="M714">
            <v>0</v>
          </cell>
          <cell r="N714">
            <v>0</v>
          </cell>
          <cell r="O714">
            <v>0</v>
          </cell>
          <cell r="P714">
            <v>0</v>
          </cell>
          <cell r="Q714">
            <v>0</v>
          </cell>
          <cell r="R714">
            <v>0</v>
          </cell>
          <cell r="S714">
            <v>0</v>
          </cell>
          <cell r="T714">
            <v>0</v>
          </cell>
          <cell r="U714">
            <v>0</v>
          </cell>
          <cell r="V714">
            <v>0</v>
          </cell>
          <cell r="W714">
            <v>0</v>
          </cell>
          <cell r="X714">
            <v>0</v>
          </cell>
          <cell r="Y714">
            <v>0</v>
          </cell>
          <cell r="Z714">
            <v>0</v>
          </cell>
        </row>
        <row r="715">
          <cell r="B715" t="str">
            <v>33.13.02</v>
          </cell>
          <cell r="C715" t="str">
            <v>Supply of concentric reducer, PE 100, OD 280/200, PN16, SDR11</v>
          </cell>
          <cell r="D715" t="str">
            <v>pce.</v>
          </cell>
          <cell r="E715">
            <v>158</v>
          </cell>
          <cell r="F715">
            <v>0</v>
          </cell>
          <cell r="G715">
            <v>0</v>
          </cell>
          <cell r="H715">
            <v>0</v>
          </cell>
          <cell r="I715">
            <v>0</v>
          </cell>
          <cell r="J715">
            <v>0</v>
          </cell>
          <cell r="K715">
            <v>0</v>
          </cell>
          <cell r="L715">
            <v>0</v>
          </cell>
          <cell r="M715">
            <v>0</v>
          </cell>
          <cell r="N715">
            <v>0</v>
          </cell>
          <cell r="O715">
            <v>0</v>
          </cell>
          <cell r="P715">
            <v>0</v>
          </cell>
          <cell r="Q715">
            <v>0</v>
          </cell>
          <cell r="R715">
            <v>0</v>
          </cell>
          <cell r="S715">
            <v>0</v>
          </cell>
          <cell r="T715">
            <v>0</v>
          </cell>
          <cell r="U715">
            <v>0</v>
          </cell>
          <cell r="V715">
            <v>0</v>
          </cell>
          <cell r="W715">
            <v>0</v>
          </cell>
          <cell r="X715">
            <v>0</v>
          </cell>
          <cell r="Y715">
            <v>0</v>
          </cell>
          <cell r="Z715">
            <v>0</v>
          </cell>
        </row>
        <row r="716">
          <cell r="B716" t="str">
            <v>33.13.04</v>
          </cell>
          <cell r="C716" t="str">
            <v>Supply of concentric reducer, PE 100, OD 280/225, PN16, SDR11</v>
          </cell>
          <cell r="D716" t="str">
            <v>pce.</v>
          </cell>
          <cell r="E716">
            <v>159</v>
          </cell>
          <cell r="F716">
            <v>0</v>
          </cell>
          <cell r="G716">
            <v>0</v>
          </cell>
          <cell r="H716">
            <v>0</v>
          </cell>
          <cell r="I716">
            <v>0</v>
          </cell>
          <cell r="J716">
            <v>0</v>
          </cell>
          <cell r="K716">
            <v>0</v>
          </cell>
          <cell r="L716">
            <v>0</v>
          </cell>
          <cell r="M716">
            <v>0</v>
          </cell>
          <cell r="N716">
            <v>0</v>
          </cell>
          <cell r="O716">
            <v>0</v>
          </cell>
          <cell r="P716">
            <v>0</v>
          </cell>
          <cell r="Q716">
            <v>0</v>
          </cell>
          <cell r="R716">
            <v>0</v>
          </cell>
          <cell r="S716">
            <v>0</v>
          </cell>
          <cell r="T716">
            <v>0</v>
          </cell>
          <cell r="U716">
            <v>0</v>
          </cell>
          <cell r="V716">
            <v>0</v>
          </cell>
          <cell r="W716">
            <v>0</v>
          </cell>
          <cell r="X716">
            <v>0</v>
          </cell>
          <cell r="Y716">
            <v>0</v>
          </cell>
          <cell r="Z716">
            <v>0</v>
          </cell>
        </row>
        <row r="717">
          <cell r="B717" t="str">
            <v>33.13.08</v>
          </cell>
          <cell r="C717" t="str">
            <v>Supply of concentric reducer, PE 100, OD 315/200, PN16, SDR11</v>
          </cell>
          <cell r="D717" t="str">
            <v>pce.</v>
          </cell>
          <cell r="E717">
            <v>201</v>
          </cell>
          <cell r="F717">
            <v>0</v>
          </cell>
          <cell r="G717">
            <v>0</v>
          </cell>
          <cell r="H717">
            <v>0</v>
          </cell>
          <cell r="I717">
            <v>0</v>
          </cell>
          <cell r="J717">
            <v>0</v>
          </cell>
          <cell r="K717">
            <v>0</v>
          </cell>
          <cell r="L717">
            <v>0</v>
          </cell>
          <cell r="M717">
            <v>0</v>
          </cell>
          <cell r="N717">
            <v>0</v>
          </cell>
          <cell r="O717">
            <v>0</v>
          </cell>
          <cell r="P717">
            <v>0</v>
          </cell>
          <cell r="Q717">
            <v>0</v>
          </cell>
          <cell r="R717">
            <v>0</v>
          </cell>
          <cell r="S717">
            <v>0</v>
          </cell>
          <cell r="T717">
            <v>0</v>
          </cell>
          <cell r="U717">
            <v>0</v>
          </cell>
          <cell r="V717">
            <v>0</v>
          </cell>
          <cell r="W717">
            <v>0</v>
          </cell>
          <cell r="X717">
            <v>0</v>
          </cell>
          <cell r="Y717">
            <v>0</v>
          </cell>
          <cell r="Z717">
            <v>0</v>
          </cell>
        </row>
        <row r="718">
          <cell r="B718" t="str">
            <v>33.13.10</v>
          </cell>
          <cell r="C718" t="str">
            <v>Supply of concentric reducer, PE 100, OD 315/225, PN16, SDR11</v>
          </cell>
          <cell r="D718" t="str">
            <v>pce.</v>
          </cell>
          <cell r="E718">
            <v>204</v>
          </cell>
          <cell r="F718">
            <v>0</v>
          </cell>
          <cell r="G718">
            <v>0</v>
          </cell>
          <cell r="H718">
            <v>0</v>
          </cell>
          <cell r="I718">
            <v>0</v>
          </cell>
          <cell r="J718">
            <v>0</v>
          </cell>
          <cell r="K718">
            <v>0</v>
          </cell>
          <cell r="L718">
            <v>0</v>
          </cell>
          <cell r="M718">
            <v>0</v>
          </cell>
          <cell r="N718">
            <v>0</v>
          </cell>
          <cell r="O718">
            <v>0</v>
          </cell>
          <cell r="P718">
            <v>0</v>
          </cell>
          <cell r="Q718">
            <v>0</v>
          </cell>
          <cell r="R718">
            <v>0</v>
          </cell>
          <cell r="S718">
            <v>0</v>
          </cell>
          <cell r="T718">
            <v>0</v>
          </cell>
          <cell r="U718">
            <v>0</v>
          </cell>
          <cell r="V718">
            <v>0</v>
          </cell>
          <cell r="W718">
            <v>0</v>
          </cell>
          <cell r="X718">
            <v>0</v>
          </cell>
          <cell r="Y718">
            <v>0</v>
          </cell>
          <cell r="Z718">
            <v>0</v>
          </cell>
        </row>
        <row r="719">
          <cell r="B719" t="str">
            <v>33.13.14</v>
          </cell>
          <cell r="C719" t="str">
            <v>Supply of concentric reducer, PE 100, OD 315/280, PN16, SDR11</v>
          </cell>
          <cell r="D719" t="str">
            <v>pce.</v>
          </cell>
          <cell r="E719">
            <v>214</v>
          </cell>
          <cell r="F719">
            <v>0</v>
          </cell>
          <cell r="G719">
            <v>0</v>
          </cell>
          <cell r="H719">
            <v>0</v>
          </cell>
          <cell r="I719">
            <v>0</v>
          </cell>
          <cell r="J719">
            <v>0</v>
          </cell>
          <cell r="K719">
            <v>0</v>
          </cell>
          <cell r="L719">
            <v>0</v>
          </cell>
          <cell r="M719">
            <v>0</v>
          </cell>
          <cell r="N719">
            <v>0</v>
          </cell>
          <cell r="O719">
            <v>0</v>
          </cell>
          <cell r="P719">
            <v>0</v>
          </cell>
          <cell r="Q719">
            <v>0</v>
          </cell>
          <cell r="R719">
            <v>0</v>
          </cell>
          <cell r="S719">
            <v>0</v>
          </cell>
          <cell r="T719">
            <v>0</v>
          </cell>
          <cell r="U719">
            <v>0</v>
          </cell>
          <cell r="V719">
            <v>0</v>
          </cell>
          <cell r="W719">
            <v>0</v>
          </cell>
          <cell r="X719">
            <v>0</v>
          </cell>
          <cell r="Y719">
            <v>0</v>
          </cell>
          <cell r="Z719">
            <v>0</v>
          </cell>
        </row>
        <row r="720">
          <cell r="B720" t="str">
            <v>33.13.18</v>
          </cell>
          <cell r="C720" t="str">
            <v>Supply of concentric reducer, PE 100, OD 355/280, PN16, SDR11</v>
          </cell>
          <cell r="D720" t="str">
            <v>pce.</v>
          </cell>
          <cell r="E720">
            <v>244</v>
          </cell>
          <cell r="F720">
            <v>0</v>
          </cell>
          <cell r="G720">
            <v>0</v>
          </cell>
          <cell r="H720">
            <v>0</v>
          </cell>
          <cell r="I720">
            <v>0</v>
          </cell>
          <cell r="J720">
            <v>0</v>
          </cell>
          <cell r="K720">
            <v>0</v>
          </cell>
          <cell r="L720">
            <v>0</v>
          </cell>
          <cell r="M720">
            <v>0</v>
          </cell>
          <cell r="N720">
            <v>0</v>
          </cell>
          <cell r="O720">
            <v>0</v>
          </cell>
          <cell r="P720">
            <v>0</v>
          </cell>
          <cell r="Q720">
            <v>0</v>
          </cell>
          <cell r="R720">
            <v>0</v>
          </cell>
          <cell r="S720">
            <v>0</v>
          </cell>
          <cell r="T720">
            <v>0</v>
          </cell>
          <cell r="U720">
            <v>0</v>
          </cell>
          <cell r="V720">
            <v>0</v>
          </cell>
          <cell r="W720">
            <v>0</v>
          </cell>
          <cell r="X720">
            <v>0</v>
          </cell>
          <cell r="Y720">
            <v>0</v>
          </cell>
          <cell r="Z720">
            <v>0</v>
          </cell>
        </row>
        <row r="721">
          <cell r="B721" t="str">
            <v>33.13.20</v>
          </cell>
          <cell r="C721" t="str">
            <v>Supply of concentric reducer, PE 100, OD 355/315, PN16, SDR11</v>
          </cell>
          <cell r="D721" t="str">
            <v>pce.</v>
          </cell>
          <cell r="E721">
            <v>246</v>
          </cell>
          <cell r="F721">
            <v>0</v>
          </cell>
          <cell r="G721">
            <v>0</v>
          </cell>
          <cell r="H721">
            <v>0</v>
          </cell>
          <cell r="I721">
            <v>0</v>
          </cell>
          <cell r="J721">
            <v>0</v>
          </cell>
          <cell r="K721">
            <v>0</v>
          </cell>
          <cell r="L721">
            <v>0</v>
          </cell>
          <cell r="M721">
            <v>0</v>
          </cell>
          <cell r="N721">
            <v>0</v>
          </cell>
          <cell r="O721">
            <v>0</v>
          </cell>
          <cell r="P721">
            <v>0</v>
          </cell>
          <cell r="Q721">
            <v>0</v>
          </cell>
          <cell r="R721">
            <v>0</v>
          </cell>
          <cell r="S721">
            <v>0</v>
          </cell>
          <cell r="T721">
            <v>0</v>
          </cell>
          <cell r="U721">
            <v>0</v>
          </cell>
          <cell r="V721">
            <v>0</v>
          </cell>
          <cell r="W721">
            <v>0</v>
          </cell>
          <cell r="X721">
            <v>0</v>
          </cell>
          <cell r="Y721">
            <v>0</v>
          </cell>
          <cell r="Z721">
            <v>0</v>
          </cell>
        </row>
        <row r="722">
          <cell r="B722" t="str">
            <v>33.16</v>
          </cell>
          <cell r="C722" t="str">
            <v>Supply of end caps, PE</v>
          </cell>
          <cell r="D722">
            <v>0</v>
          </cell>
          <cell r="E722">
            <v>0</v>
          </cell>
          <cell r="F722">
            <v>0</v>
          </cell>
          <cell r="G722">
            <v>0</v>
          </cell>
          <cell r="H722">
            <v>0</v>
          </cell>
          <cell r="I722">
            <v>0</v>
          </cell>
          <cell r="J722">
            <v>0</v>
          </cell>
          <cell r="K722">
            <v>0</v>
          </cell>
          <cell r="L722">
            <v>0</v>
          </cell>
          <cell r="M722">
            <v>0</v>
          </cell>
          <cell r="N722">
            <v>0</v>
          </cell>
          <cell r="O722">
            <v>0</v>
          </cell>
          <cell r="P722">
            <v>0</v>
          </cell>
          <cell r="Q722">
            <v>0</v>
          </cell>
          <cell r="R722">
            <v>0</v>
          </cell>
          <cell r="S722">
            <v>0</v>
          </cell>
          <cell r="T722">
            <v>0</v>
          </cell>
          <cell r="U722">
            <v>0</v>
          </cell>
          <cell r="V722">
            <v>0</v>
          </cell>
          <cell r="W722">
            <v>0</v>
          </cell>
          <cell r="X722">
            <v>0</v>
          </cell>
          <cell r="Y722">
            <v>0</v>
          </cell>
          <cell r="Z722">
            <v>0</v>
          </cell>
        </row>
        <row r="723">
          <cell r="B723">
            <v>0</v>
          </cell>
          <cell r="C723" t="str">
            <v xml:space="preserve">The works shall be as described under item 33.03, but for end caps of PE according to EN12201. </v>
          </cell>
          <cell r="D723">
            <v>0</v>
          </cell>
          <cell r="E723">
            <v>0</v>
          </cell>
          <cell r="F723">
            <v>0</v>
          </cell>
          <cell r="G723">
            <v>0</v>
          </cell>
          <cell r="H723">
            <v>0</v>
          </cell>
          <cell r="I723">
            <v>0</v>
          </cell>
          <cell r="J723">
            <v>0</v>
          </cell>
          <cell r="K723">
            <v>0</v>
          </cell>
          <cell r="L723">
            <v>0</v>
          </cell>
          <cell r="M723">
            <v>0</v>
          </cell>
          <cell r="N723">
            <v>0</v>
          </cell>
          <cell r="O723">
            <v>0</v>
          </cell>
          <cell r="P723">
            <v>0</v>
          </cell>
          <cell r="Q723">
            <v>0</v>
          </cell>
          <cell r="R723">
            <v>0</v>
          </cell>
          <cell r="S723">
            <v>0</v>
          </cell>
          <cell r="T723">
            <v>0</v>
          </cell>
          <cell r="U723">
            <v>0</v>
          </cell>
          <cell r="V723">
            <v>0</v>
          </cell>
          <cell r="W723">
            <v>0</v>
          </cell>
          <cell r="X723">
            <v>0</v>
          </cell>
          <cell r="Y723">
            <v>0</v>
          </cell>
          <cell r="Z723">
            <v>0</v>
          </cell>
        </row>
        <row r="724">
          <cell r="B724">
            <v>0</v>
          </cell>
          <cell r="C724" t="str">
            <v xml:space="preserve">The unit rate shall include all material, labour, equipment, tools and other incidental costs required to complete the works. </v>
          </cell>
          <cell r="D724">
            <v>0</v>
          </cell>
          <cell r="E724">
            <v>0</v>
          </cell>
          <cell r="F724">
            <v>0</v>
          </cell>
          <cell r="G724">
            <v>0</v>
          </cell>
          <cell r="H724">
            <v>0</v>
          </cell>
          <cell r="I724">
            <v>0</v>
          </cell>
          <cell r="J724">
            <v>0</v>
          </cell>
          <cell r="K724">
            <v>0</v>
          </cell>
          <cell r="L724">
            <v>0</v>
          </cell>
          <cell r="M724">
            <v>0</v>
          </cell>
          <cell r="N724">
            <v>0</v>
          </cell>
          <cell r="O724">
            <v>0</v>
          </cell>
          <cell r="P724">
            <v>0</v>
          </cell>
          <cell r="Q724">
            <v>0</v>
          </cell>
          <cell r="R724">
            <v>0</v>
          </cell>
          <cell r="S724">
            <v>0</v>
          </cell>
          <cell r="T724">
            <v>0</v>
          </cell>
          <cell r="U724">
            <v>0</v>
          </cell>
          <cell r="V724">
            <v>0</v>
          </cell>
          <cell r="W724">
            <v>0</v>
          </cell>
          <cell r="X724">
            <v>0</v>
          </cell>
          <cell r="Y724">
            <v>0</v>
          </cell>
          <cell r="Z724">
            <v>0</v>
          </cell>
        </row>
        <row r="725">
          <cell r="B725">
            <v>0</v>
          </cell>
          <cell r="C725" t="str">
            <v>Payment shall be made per piece.</v>
          </cell>
          <cell r="D725">
            <v>0</v>
          </cell>
          <cell r="E725">
            <v>0</v>
          </cell>
          <cell r="F725">
            <v>0</v>
          </cell>
          <cell r="G725">
            <v>0</v>
          </cell>
          <cell r="H725">
            <v>0</v>
          </cell>
          <cell r="I725">
            <v>0</v>
          </cell>
          <cell r="J725">
            <v>0</v>
          </cell>
          <cell r="K725">
            <v>0</v>
          </cell>
          <cell r="L725">
            <v>0</v>
          </cell>
          <cell r="M725">
            <v>0</v>
          </cell>
          <cell r="N725">
            <v>0</v>
          </cell>
          <cell r="O725">
            <v>0</v>
          </cell>
          <cell r="P725">
            <v>0</v>
          </cell>
          <cell r="Q725">
            <v>0</v>
          </cell>
          <cell r="R725">
            <v>0</v>
          </cell>
          <cell r="S725">
            <v>0</v>
          </cell>
          <cell r="T725">
            <v>0</v>
          </cell>
          <cell r="U725">
            <v>0</v>
          </cell>
          <cell r="V725">
            <v>0</v>
          </cell>
          <cell r="W725">
            <v>0</v>
          </cell>
          <cell r="X725">
            <v>0</v>
          </cell>
          <cell r="Y725">
            <v>0</v>
          </cell>
          <cell r="Z725">
            <v>0</v>
          </cell>
        </row>
        <row r="726">
          <cell r="B726" t="str">
            <v>33.16.14</v>
          </cell>
          <cell r="C726" t="str">
            <v>Supply of end cap, PE 100, OD90, PN16 SDR11</v>
          </cell>
          <cell r="D726" t="str">
            <v>pce.</v>
          </cell>
          <cell r="E726">
            <v>29</v>
          </cell>
          <cell r="F726">
            <v>0</v>
          </cell>
          <cell r="G726">
            <v>0</v>
          </cell>
          <cell r="H726">
            <v>0</v>
          </cell>
          <cell r="I726">
            <v>0</v>
          </cell>
          <cell r="J726">
            <v>0</v>
          </cell>
          <cell r="K726">
            <v>0</v>
          </cell>
          <cell r="L726">
            <v>0</v>
          </cell>
          <cell r="M726">
            <v>0</v>
          </cell>
          <cell r="N726">
            <v>0</v>
          </cell>
          <cell r="O726">
            <v>0</v>
          </cell>
          <cell r="P726">
            <v>0</v>
          </cell>
          <cell r="Q726">
            <v>0</v>
          </cell>
          <cell r="R726">
            <v>0</v>
          </cell>
          <cell r="S726">
            <v>0</v>
          </cell>
          <cell r="T726">
            <v>0</v>
          </cell>
          <cell r="U726">
            <v>0</v>
          </cell>
          <cell r="V726">
            <v>0</v>
          </cell>
          <cell r="W726">
            <v>0</v>
          </cell>
          <cell r="X726">
            <v>0</v>
          </cell>
          <cell r="Y726">
            <v>0</v>
          </cell>
          <cell r="Z726">
            <v>0</v>
          </cell>
        </row>
        <row r="727">
          <cell r="B727" t="str">
            <v>33.16.16</v>
          </cell>
          <cell r="C727" t="str">
            <v>Supply of end cap, PE 100, OD110, PN16 SDR11</v>
          </cell>
          <cell r="D727" t="str">
            <v>pce.</v>
          </cell>
          <cell r="E727">
            <v>37</v>
          </cell>
          <cell r="F727">
            <v>0</v>
          </cell>
          <cell r="G727">
            <v>0</v>
          </cell>
          <cell r="H727">
            <v>0</v>
          </cell>
          <cell r="I727">
            <v>0</v>
          </cell>
          <cell r="J727">
            <v>0</v>
          </cell>
          <cell r="K727">
            <v>0</v>
          </cell>
          <cell r="L727">
            <v>0</v>
          </cell>
          <cell r="M727">
            <v>0</v>
          </cell>
          <cell r="N727">
            <v>0</v>
          </cell>
          <cell r="O727">
            <v>0</v>
          </cell>
          <cell r="P727">
            <v>0</v>
          </cell>
          <cell r="Q727">
            <v>0</v>
          </cell>
          <cell r="R727">
            <v>0</v>
          </cell>
          <cell r="S727">
            <v>0</v>
          </cell>
          <cell r="T727">
            <v>0</v>
          </cell>
          <cell r="U727">
            <v>0</v>
          </cell>
          <cell r="V727">
            <v>0</v>
          </cell>
          <cell r="W727">
            <v>0</v>
          </cell>
          <cell r="X727">
            <v>0</v>
          </cell>
          <cell r="Y727">
            <v>0</v>
          </cell>
          <cell r="Z727">
            <v>0</v>
          </cell>
        </row>
        <row r="728">
          <cell r="B728" t="str">
            <v>33.16.22</v>
          </cell>
          <cell r="C728" t="str">
            <v>Supply of end cap, PE 100, OD160, PN16 SDR11</v>
          </cell>
          <cell r="D728" t="str">
            <v>pce.</v>
          </cell>
          <cell r="E728">
            <v>55</v>
          </cell>
          <cell r="F728">
            <v>0</v>
          </cell>
          <cell r="G728">
            <v>0</v>
          </cell>
          <cell r="H728">
            <v>0</v>
          </cell>
          <cell r="I728">
            <v>0</v>
          </cell>
          <cell r="J728">
            <v>0</v>
          </cell>
          <cell r="K728">
            <v>0</v>
          </cell>
          <cell r="L728">
            <v>0</v>
          </cell>
          <cell r="M728">
            <v>0</v>
          </cell>
          <cell r="N728">
            <v>0</v>
          </cell>
          <cell r="O728">
            <v>0</v>
          </cell>
          <cell r="P728">
            <v>0</v>
          </cell>
          <cell r="Q728">
            <v>0</v>
          </cell>
          <cell r="R728">
            <v>0</v>
          </cell>
          <cell r="S728">
            <v>0</v>
          </cell>
          <cell r="T728">
            <v>0</v>
          </cell>
          <cell r="U728">
            <v>0</v>
          </cell>
          <cell r="V728">
            <v>0</v>
          </cell>
          <cell r="W728">
            <v>0</v>
          </cell>
          <cell r="X728">
            <v>0</v>
          </cell>
          <cell r="Y728">
            <v>0</v>
          </cell>
          <cell r="Z728">
            <v>0</v>
          </cell>
        </row>
        <row r="729">
          <cell r="B729" t="str">
            <v>33.16.26</v>
          </cell>
          <cell r="C729" t="str">
            <v>Supply of end cap, PE 100, OD200, PN16 SDR11</v>
          </cell>
          <cell r="D729" t="str">
            <v>pce.</v>
          </cell>
          <cell r="E729">
            <v>95</v>
          </cell>
          <cell r="F729">
            <v>0</v>
          </cell>
          <cell r="G729">
            <v>0</v>
          </cell>
          <cell r="H729">
            <v>0</v>
          </cell>
          <cell r="I729">
            <v>0</v>
          </cell>
          <cell r="J729">
            <v>0</v>
          </cell>
          <cell r="K729">
            <v>0</v>
          </cell>
          <cell r="L729">
            <v>0</v>
          </cell>
          <cell r="M729">
            <v>0</v>
          </cell>
          <cell r="N729">
            <v>0</v>
          </cell>
          <cell r="O729">
            <v>0</v>
          </cell>
          <cell r="P729">
            <v>0</v>
          </cell>
          <cell r="Q729">
            <v>0</v>
          </cell>
          <cell r="R729">
            <v>0</v>
          </cell>
          <cell r="S729">
            <v>0</v>
          </cell>
          <cell r="T729">
            <v>0</v>
          </cell>
          <cell r="U729">
            <v>0</v>
          </cell>
          <cell r="V729">
            <v>0</v>
          </cell>
          <cell r="W729">
            <v>0</v>
          </cell>
          <cell r="X729">
            <v>0</v>
          </cell>
          <cell r="Y729">
            <v>0</v>
          </cell>
          <cell r="Z729">
            <v>0</v>
          </cell>
        </row>
        <row r="730">
          <cell r="B730" t="str">
            <v>33.19</v>
          </cell>
          <cell r="C730" t="str">
            <v>Supply of stub flange with loose flange, PE, PP / GRP</v>
          </cell>
          <cell r="D730">
            <v>0</v>
          </cell>
          <cell r="E730">
            <v>0</v>
          </cell>
          <cell r="F730">
            <v>0</v>
          </cell>
          <cell r="G730">
            <v>0</v>
          </cell>
          <cell r="H730">
            <v>0</v>
          </cell>
          <cell r="I730">
            <v>0</v>
          </cell>
          <cell r="J730">
            <v>0</v>
          </cell>
          <cell r="K730">
            <v>0</v>
          </cell>
          <cell r="L730">
            <v>0</v>
          </cell>
          <cell r="M730">
            <v>0</v>
          </cell>
          <cell r="N730">
            <v>0</v>
          </cell>
          <cell r="O730">
            <v>0</v>
          </cell>
          <cell r="P730">
            <v>0</v>
          </cell>
          <cell r="Q730">
            <v>0</v>
          </cell>
          <cell r="R730">
            <v>0</v>
          </cell>
          <cell r="S730">
            <v>0</v>
          </cell>
          <cell r="T730">
            <v>0</v>
          </cell>
          <cell r="U730">
            <v>0</v>
          </cell>
          <cell r="V730">
            <v>0</v>
          </cell>
          <cell r="W730">
            <v>0</v>
          </cell>
          <cell r="X730">
            <v>0</v>
          </cell>
          <cell r="Y730">
            <v>0</v>
          </cell>
          <cell r="Z730">
            <v>0</v>
          </cell>
        </row>
        <row r="731">
          <cell r="B731">
            <v>0</v>
          </cell>
          <cell r="C731" t="str">
            <v>The works shall be as described under item 33.02, but for stub flanges of PE, combined jointing face (flat and serrated), with loose flange of PP / GRP, bolt circle PN10 / PN16 according to EN12201.</v>
          </cell>
          <cell r="D731">
            <v>0</v>
          </cell>
          <cell r="E731">
            <v>0</v>
          </cell>
          <cell r="F731">
            <v>0</v>
          </cell>
          <cell r="G731">
            <v>0</v>
          </cell>
          <cell r="H731">
            <v>0</v>
          </cell>
          <cell r="I731">
            <v>0</v>
          </cell>
          <cell r="J731">
            <v>0</v>
          </cell>
          <cell r="K731">
            <v>0</v>
          </cell>
          <cell r="L731">
            <v>0</v>
          </cell>
          <cell r="M731">
            <v>0</v>
          </cell>
          <cell r="N731">
            <v>0</v>
          </cell>
          <cell r="O731">
            <v>0</v>
          </cell>
          <cell r="P731">
            <v>0</v>
          </cell>
          <cell r="Q731">
            <v>0</v>
          </cell>
          <cell r="R731">
            <v>0</v>
          </cell>
          <cell r="S731">
            <v>0</v>
          </cell>
          <cell r="T731">
            <v>0</v>
          </cell>
          <cell r="U731">
            <v>0</v>
          </cell>
          <cell r="V731">
            <v>0</v>
          </cell>
          <cell r="W731">
            <v>0</v>
          </cell>
          <cell r="X731">
            <v>0</v>
          </cell>
          <cell r="Y731">
            <v>0</v>
          </cell>
          <cell r="Z731">
            <v>0</v>
          </cell>
        </row>
        <row r="732">
          <cell r="B732">
            <v>0</v>
          </cell>
          <cell r="C732" t="str">
            <v xml:space="preserve">The unit rate shall include all material, labour, equipment, tools and other incidental costs required to complete the works. </v>
          </cell>
          <cell r="D732">
            <v>0</v>
          </cell>
          <cell r="E732">
            <v>0</v>
          </cell>
          <cell r="F732">
            <v>0</v>
          </cell>
          <cell r="G732">
            <v>0</v>
          </cell>
          <cell r="H732">
            <v>0</v>
          </cell>
          <cell r="I732">
            <v>0</v>
          </cell>
          <cell r="J732">
            <v>0</v>
          </cell>
          <cell r="K732">
            <v>0</v>
          </cell>
          <cell r="L732">
            <v>0</v>
          </cell>
          <cell r="M732">
            <v>0</v>
          </cell>
          <cell r="N732">
            <v>0</v>
          </cell>
          <cell r="O732">
            <v>0</v>
          </cell>
          <cell r="P732">
            <v>0</v>
          </cell>
          <cell r="Q732">
            <v>0</v>
          </cell>
          <cell r="R732">
            <v>0</v>
          </cell>
          <cell r="S732">
            <v>0</v>
          </cell>
          <cell r="T732">
            <v>0</v>
          </cell>
          <cell r="U732">
            <v>0</v>
          </cell>
          <cell r="V732">
            <v>0</v>
          </cell>
          <cell r="W732">
            <v>0</v>
          </cell>
          <cell r="X732">
            <v>0</v>
          </cell>
          <cell r="Y732">
            <v>0</v>
          </cell>
          <cell r="Z732">
            <v>0</v>
          </cell>
        </row>
        <row r="733">
          <cell r="B733">
            <v>0</v>
          </cell>
          <cell r="C733" t="str">
            <v>Payment shall be made per piece.</v>
          </cell>
          <cell r="D733">
            <v>0</v>
          </cell>
          <cell r="E733">
            <v>0</v>
          </cell>
          <cell r="F733">
            <v>0</v>
          </cell>
          <cell r="G733">
            <v>0</v>
          </cell>
          <cell r="H733">
            <v>0</v>
          </cell>
          <cell r="I733">
            <v>0</v>
          </cell>
          <cell r="J733">
            <v>0</v>
          </cell>
          <cell r="K733">
            <v>0</v>
          </cell>
          <cell r="L733">
            <v>0</v>
          </cell>
          <cell r="M733">
            <v>0</v>
          </cell>
          <cell r="N733">
            <v>0</v>
          </cell>
          <cell r="O733">
            <v>0</v>
          </cell>
          <cell r="P733">
            <v>0</v>
          </cell>
          <cell r="Q733">
            <v>0</v>
          </cell>
          <cell r="R733">
            <v>0</v>
          </cell>
          <cell r="S733">
            <v>0</v>
          </cell>
          <cell r="T733">
            <v>0</v>
          </cell>
          <cell r="U733">
            <v>0</v>
          </cell>
          <cell r="V733">
            <v>0</v>
          </cell>
          <cell r="W733">
            <v>0</v>
          </cell>
          <cell r="X733">
            <v>0</v>
          </cell>
          <cell r="Y733">
            <v>0</v>
          </cell>
          <cell r="Z733">
            <v>0</v>
          </cell>
        </row>
        <row r="734">
          <cell r="B734" t="str">
            <v>33.19.13</v>
          </cell>
          <cell r="C734" t="str">
            <v>Supply of stub flange HDPE63 SDR11 PE 100 with loose flange DN50 PN10/16</v>
          </cell>
          <cell r="D734" t="str">
            <v>pce.</v>
          </cell>
          <cell r="E734">
            <v>25</v>
          </cell>
          <cell r="F734">
            <v>0</v>
          </cell>
          <cell r="G734">
            <v>0</v>
          </cell>
          <cell r="H734">
            <v>0</v>
          </cell>
          <cell r="I734">
            <v>0</v>
          </cell>
          <cell r="J734">
            <v>0</v>
          </cell>
          <cell r="K734">
            <v>0</v>
          </cell>
          <cell r="L734">
            <v>0</v>
          </cell>
          <cell r="M734">
            <v>0</v>
          </cell>
          <cell r="N734">
            <v>0</v>
          </cell>
          <cell r="O734">
            <v>0</v>
          </cell>
          <cell r="P734">
            <v>0</v>
          </cell>
          <cell r="Q734">
            <v>0</v>
          </cell>
          <cell r="R734">
            <v>0</v>
          </cell>
          <cell r="S734">
            <v>0</v>
          </cell>
          <cell r="T734">
            <v>0</v>
          </cell>
          <cell r="U734">
            <v>0</v>
          </cell>
          <cell r="V734">
            <v>0</v>
          </cell>
          <cell r="W734">
            <v>0</v>
          </cell>
          <cell r="X734">
            <v>0</v>
          </cell>
          <cell r="Y734">
            <v>0</v>
          </cell>
          <cell r="Z734">
            <v>0</v>
          </cell>
        </row>
        <row r="735">
          <cell r="B735" t="str">
            <v>33.19.14</v>
          </cell>
          <cell r="C735" t="str">
            <v>Supply of stub flange HDPE90 SDR11 PE 100 with loose flange DN80 PN10/16</v>
          </cell>
          <cell r="D735" t="str">
            <v>pce.</v>
          </cell>
          <cell r="E735">
            <v>40</v>
          </cell>
          <cell r="F735">
            <v>0</v>
          </cell>
          <cell r="G735">
            <v>0</v>
          </cell>
          <cell r="H735">
            <v>0</v>
          </cell>
          <cell r="I735">
            <v>0</v>
          </cell>
          <cell r="J735">
            <v>0</v>
          </cell>
          <cell r="K735">
            <v>0</v>
          </cell>
          <cell r="L735">
            <v>0</v>
          </cell>
          <cell r="M735">
            <v>0</v>
          </cell>
          <cell r="N735">
            <v>0</v>
          </cell>
          <cell r="O735">
            <v>0</v>
          </cell>
          <cell r="P735">
            <v>0</v>
          </cell>
          <cell r="Q735">
            <v>0</v>
          </cell>
          <cell r="R735">
            <v>0</v>
          </cell>
          <cell r="S735">
            <v>0</v>
          </cell>
          <cell r="T735">
            <v>0</v>
          </cell>
          <cell r="U735">
            <v>0</v>
          </cell>
          <cell r="V735">
            <v>0</v>
          </cell>
          <cell r="W735">
            <v>0</v>
          </cell>
          <cell r="X735">
            <v>0</v>
          </cell>
          <cell r="Y735">
            <v>0</v>
          </cell>
          <cell r="Z735">
            <v>0</v>
          </cell>
        </row>
        <row r="736">
          <cell r="B736" t="str">
            <v>33.19.16</v>
          </cell>
          <cell r="C736" t="str">
            <v>Supply of stub flange HDPE110 SDR11 PE 100 with loose flange DN100 PN10/16</v>
          </cell>
          <cell r="D736" t="str">
            <v>pce.</v>
          </cell>
          <cell r="E736">
            <v>52</v>
          </cell>
          <cell r="F736">
            <v>0</v>
          </cell>
          <cell r="G736">
            <v>0</v>
          </cell>
          <cell r="H736">
            <v>0</v>
          </cell>
          <cell r="I736">
            <v>0</v>
          </cell>
          <cell r="J736">
            <v>0</v>
          </cell>
          <cell r="K736">
            <v>0</v>
          </cell>
          <cell r="L736">
            <v>0</v>
          </cell>
          <cell r="M736">
            <v>0</v>
          </cell>
          <cell r="N736">
            <v>0</v>
          </cell>
          <cell r="O736">
            <v>0</v>
          </cell>
          <cell r="P736">
            <v>0</v>
          </cell>
          <cell r="Q736">
            <v>0</v>
          </cell>
          <cell r="R736">
            <v>0</v>
          </cell>
          <cell r="S736">
            <v>0</v>
          </cell>
          <cell r="T736">
            <v>0</v>
          </cell>
          <cell r="U736">
            <v>0</v>
          </cell>
          <cell r="V736">
            <v>0</v>
          </cell>
          <cell r="W736">
            <v>0</v>
          </cell>
          <cell r="X736">
            <v>0</v>
          </cell>
          <cell r="Y736">
            <v>0</v>
          </cell>
          <cell r="Z736">
            <v>0</v>
          </cell>
        </row>
        <row r="737">
          <cell r="B737" t="str">
            <v>33.19.22</v>
          </cell>
          <cell r="C737" t="str">
            <v>Supply of stub flange HDPE160 SDR11 PE 100 with loose flange DN150 PN10/16</v>
          </cell>
          <cell r="D737" t="str">
            <v>pce.</v>
          </cell>
          <cell r="E737">
            <v>84</v>
          </cell>
          <cell r="F737">
            <v>0</v>
          </cell>
          <cell r="G737">
            <v>0</v>
          </cell>
          <cell r="H737">
            <v>0</v>
          </cell>
          <cell r="I737">
            <v>0</v>
          </cell>
          <cell r="J737">
            <v>0</v>
          </cell>
          <cell r="K737">
            <v>0</v>
          </cell>
          <cell r="L737">
            <v>0</v>
          </cell>
          <cell r="M737">
            <v>0</v>
          </cell>
          <cell r="N737">
            <v>0</v>
          </cell>
          <cell r="O737">
            <v>0</v>
          </cell>
          <cell r="P737">
            <v>0</v>
          </cell>
          <cell r="Q737">
            <v>0</v>
          </cell>
          <cell r="R737">
            <v>0</v>
          </cell>
          <cell r="S737">
            <v>0</v>
          </cell>
          <cell r="T737">
            <v>0</v>
          </cell>
          <cell r="U737">
            <v>0</v>
          </cell>
          <cell r="V737">
            <v>0</v>
          </cell>
          <cell r="W737">
            <v>0</v>
          </cell>
          <cell r="X737">
            <v>0</v>
          </cell>
          <cell r="Y737">
            <v>0</v>
          </cell>
          <cell r="Z737">
            <v>0</v>
          </cell>
        </row>
        <row r="738">
          <cell r="B738" t="str">
            <v>33.19.27</v>
          </cell>
          <cell r="C738" t="str">
            <v>Supply of stub flange HDPE200 SDR11 PE 100 with loose flange DN200 PN10</v>
          </cell>
          <cell r="D738" t="str">
            <v>pce.</v>
          </cell>
          <cell r="E738">
            <v>128</v>
          </cell>
          <cell r="F738">
            <v>0</v>
          </cell>
          <cell r="G738">
            <v>0</v>
          </cell>
          <cell r="H738">
            <v>0</v>
          </cell>
          <cell r="I738">
            <v>0</v>
          </cell>
          <cell r="J738">
            <v>0</v>
          </cell>
          <cell r="K738">
            <v>0</v>
          </cell>
          <cell r="L738">
            <v>0</v>
          </cell>
          <cell r="M738">
            <v>0</v>
          </cell>
          <cell r="N738">
            <v>0</v>
          </cell>
          <cell r="O738">
            <v>0</v>
          </cell>
          <cell r="P738">
            <v>0</v>
          </cell>
          <cell r="Q738">
            <v>0</v>
          </cell>
          <cell r="R738">
            <v>0</v>
          </cell>
          <cell r="S738">
            <v>0</v>
          </cell>
          <cell r="T738">
            <v>0</v>
          </cell>
          <cell r="U738">
            <v>0</v>
          </cell>
          <cell r="V738">
            <v>0</v>
          </cell>
          <cell r="W738">
            <v>0</v>
          </cell>
          <cell r="X738">
            <v>0</v>
          </cell>
          <cell r="Y738">
            <v>0</v>
          </cell>
          <cell r="Z738">
            <v>0</v>
          </cell>
        </row>
        <row r="739">
          <cell r="B739" t="str">
            <v>33.19.31</v>
          </cell>
          <cell r="C739" t="str">
            <v>Supply of stub flange HDPE225 SDR11 PE 100 with loose flange DN200 PN10</v>
          </cell>
          <cell r="D739" t="str">
            <v>pce.</v>
          </cell>
          <cell r="E739">
            <v>132</v>
          </cell>
          <cell r="F739">
            <v>0</v>
          </cell>
          <cell r="G739">
            <v>0</v>
          </cell>
          <cell r="H739">
            <v>0</v>
          </cell>
          <cell r="I739">
            <v>0</v>
          </cell>
          <cell r="J739">
            <v>0</v>
          </cell>
          <cell r="K739">
            <v>0</v>
          </cell>
          <cell r="L739">
            <v>0</v>
          </cell>
          <cell r="M739">
            <v>0</v>
          </cell>
          <cell r="N739">
            <v>0</v>
          </cell>
          <cell r="O739">
            <v>0</v>
          </cell>
          <cell r="P739">
            <v>0</v>
          </cell>
          <cell r="Q739">
            <v>0</v>
          </cell>
          <cell r="R739">
            <v>0</v>
          </cell>
          <cell r="S739">
            <v>0</v>
          </cell>
          <cell r="T739">
            <v>0</v>
          </cell>
          <cell r="U739">
            <v>0</v>
          </cell>
          <cell r="V739">
            <v>0</v>
          </cell>
          <cell r="W739">
            <v>0</v>
          </cell>
          <cell r="X739">
            <v>0</v>
          </cell>
          <cell r="Y739">
            <v>0</v>
          </cell>
          <cell r="Z739">
            <v>0</v>
          </cell>
        </row>
        <row r="740">
          <cell r="B740" t="str">
            <v>33.19.39</v>
          </cell>
          <cell r="C740" t="str">
            <v>Supply of stub flange HDPE280 SDR11 PE 100 with loose flange DN250 PN10</v>
          </cell>
          <cell r="D740" t="str">
            <v>pce.</v>
          </cell>
          <cell r="E740">
            <v>189</v>
          </cell>
          <cell r="F740">
            <v>0</v>
          </cell>
          <cell r="G740">
            <v>0</v>
          </cell>
          <cell r="H740">
            <v>0</v>
          </cell>
          <cell r="I740">
            <v>0</v>
          </cell>
          <cell r="J740">
            <v>0</v>
          </cell>
          <cell r="K740">
            <v>0</v>
          </cell>
          <cell r="L740">
            <v>0</v>
          </cell>
          <cell r="M740">
            <v>0</v>
          </cell>
          <cell r="N740">
            <v>0</v>
          </cell>
          <cell r="O740">
            <v>0</v>
          </cell>
          <cell r="P740">
            <v>0</v>
          </cell>
          <cell r="Q740">
            <v>0</v>
          </cell>
          <cell r="R740">
            <v>0</v>
          </cell>
          <cell r="S740">
            <v>0</v>
          </cell>
          <cell r="T740">
            <v>0</v>
          </cell>
          <cell r="U740">
            <v>0</v>
          </cell>
          <cell r="V740">
            <v>0</v>
          </cell>
          <cell r="W740">
            <v>0</v>
          </cell>
          <cell r="X740">
            <v>0</v>
          </cell>
          <cell r="Y740">
            <v>0</v>
          </cell>
          <cell r="Z740">
            <v>0</v>
          </cell>
        </row>
        <row r="741">
          <cell r="B741" t="str">
            <v>33.19.43</v>
          </cell>
          <cell r="C741" t="str">
            <v>Supply of stub flange HDPE315 SDR11 PE 100 with loose flange DN300 PN10</v>
          </cell>
          <cell r="D741" t="str">
            <v>pce.</v>
          </cell>
          <cell r="E741">
            <v>270</v>
          </cell>
          <cell r="F741">
            <v>0</v>
          </cell>
          <cell r="G741">
            <v>0</v>
          </cell>
          <cell r="H741">
            <v>0</v>
          </cell>
          <cell r="I741">
            <v>0</v>
          </cell>
          <cell r="J741">
            <v>0</v>
          </cell>
          <cell r="K741">
            <v>0</v>
          </cell>
          <cell r="L741">
            <v>0</v>
          </cell>
          <cell r="M741">
            <v>0</v>
          </cell>
          <cell r="N741">
            <v>0</v>
          </cell>
          <cell r="O741">
            <v>0</v>
          </cell>
          <cell r="P741">
            <v>0</v>
          </cell>
          <cell r="Q741">
            <v>0</v>
          </cell>
          <cell r="R741">
            <v>0</v>
          </cell>
          <cell r="S741">
            <v>0</v>
          </cell>
          <cell r="T741">
            <v>0</v>
          </cell>
          <cell r="U741">
            <v>0</v>
          </cell>
          <cell r="V741">
            <v>0</v>
          </cell>
          <cell r="W741">
            <v>0</v>
          </cell>
          <cell r="X741">
            <v>0</v>
          </cell>
          <cell r="Y741">
            <v>0</v>
          </cell>
          <cell r="Z741">
            <v>0</v>
          </cell>
        </row>
        <row r="742">
          <cell r="B742" t="str">
            <v>33.19.47</v>
          </cell>
          <cell r="C742" t="str">
            <v>Supply of stub flange HDPE355 SDR11 PE 100 with loose flange DN350 PN10</v>
          </cell>
          <cell r="D742" t="str">
            <v>pce.</v>
          </cell>
          <cell r="E742">
            <v>483</v>
          </cell>
          <cell r="F742">
            <v>0</v>
          </cell>
          <cell r="G742">
            <v>0</v>
          </cell>
          <cell r="H742">
            <v>0</v>
          </cell>
          <cell r="I742">
            <v>0</v>
          </cell>
          <cell r="J742">
            <v>0</v>
          </cell>
          <cell r="K742">
            <v>0</v>
          </cell>
          <cell r="L742">
            <v>0</v>
          </cell>
          <cell r="M742">
            <v>0</v>
          </cell>
          <cell r="N742">
            <v>0</v>
          </cell>
          <cell r="O742">
            <v>0</v>
          </cell>
          <cell r="P742">
            <v>0</v>
          </cell>
          <cell r="Q742">
            <v>0</v>
          </cell>
          <cell r="R742">
            <v>0</v>
          </cell>
          <cell r="S742">
            <v>0</v>
          </cell>
          <cell r="T742">
            <v>0</v>
          </cell>
          <cell r="U742">
            <v>0</v>
          </cell>
          <cell r="V742">
            <v>0</v>
          </cell>
          <cell r="W742">
            <v>0</v>
          </cell>
          <cell r="X742">
            <v>0</v>
          </cell>
          <cell r="Y742">
            <v>0</v>
          </cell>
          <cell r="Z742">
            <v>0</v>
          </cell>
        </row>
        <row r="743">
          <cell r="B743" t="str">
            <v>33.20</v>
          </cell>
          <cell r="C743" t="str">
            <v>Pipe nozzle for connection of PE pipe to female thread steel fitting</v>
          </cell>
          <cell r="D743">
            <v>0</v>
          </cell>
          <cell r="E743">
            <v>0</v>
          </cell>
          <cell r="F743">
            <v>0</v>
          </cell>
          <cell r="G743">
            <v>0</v>
          </cell>
          <cell r="H743">
            <v>0</v>
          </cell>
          <cell r="I743">
            <v>0</v>
          </cell>
          <cell r="J743">
            <v>0</v>
          </cell>
          <cell r="K743">
            <v>0</v>
          </cell>
          <cell r="L743">
            <v>0</v>
          </cell>
          <cell r="M743">
            <v>0</v>
          </cell>
          <cell r="N743">
            <v>0</v>
          </cell>
          <cell r="O743">
            <v>0</v>
          </cell>
          <cell r="P743">
            <v>0</v>
          </cell>
          <cell r="Q743">
            <v>0</v>
          </cell>
          <cell r="R743">
            <v>0</v>
          </cell>
        </row>
        <row r="744">
          <cell r="B744">
            <v>0</v>
          </cell>
          <cell r="C744" t="str">
            <v xml:space="preserve">The unit rate shall include the supply of pipe nozzles, PN10/PN16, for connection of PE pipes to female thread steel fitting, including transport, unloading, handling, storage at storage sites in accordance with the manufacturers instructions and good workmanship, supply of all necessary coupling rings, washers, gaskets including 2% reserve, denso tape or similar approved material, all accessories necessary for installation, etc. </v>
          </cell>
          <cell r="D744">
            <v>0</v>
          </cell>
          <cell r="E744">
            <v>0</v>
          </cell>
          <cell r="F744">
            <v>0</v>
          </cell>
          <cell r="G744">
            <v>0</v>
          </cell>
          <cell r="H744">
            <v>0</v>
          </cell>
          <cell r="I744">
            <v>0</v>
          </cell>
          <cell r="J744">
            <v>0</v>
          </cell>
          <cell r="K744">
            <v>0</v>
          </cell>
          <cell r="L744">
            <v>0</v>
          </cell>
          <cell r="M744">
            <v>0</v>
          </cell>
          <cell r="N744">
            <v>0</v>
          </cell>
          <cell r="O744">
            <v>0</v>
          </cell>
          <cell r="P744">
            <v>0</v>
          </cell>
          <cell r="Q744">
            <v>0</v>
          </cell>
          <cell r="R744">
            <v>0</v>
          </cell>
        </row>
        <row r="745">
          <cell r="B745">
            <v>0</v>
          </cell>
          <cell r="C745" t="str">
            <v>The works shall be as described under item 33.03, but for connection nozzle of PE/steel</v>
          </cell>
          <cell r="D745">
            <v>0</v>
          </cell>
          <cell r="E745">
            <v>0</v>
          </cell>
          <cell r="F745">
            <v>0</v>
          </cell>
          <cell r="G745">
            <v>0</v>
          </cell>
          <cell r="H745">
            <v>0</v>
          </cell>
          <cell r="I745">
            <v>0</v>
          </cell>
          <cell r="J745">
            <v>0</v>
          </cell>
          <cell r="K745">
            <v>0</v>
          </cell>
          <cell r="L745">
            <v>0</v>
          </cell>
          <cell r="M745">
            <v>0</v>
          </cell>
          <cell r="N745">
            <v>0</v>
          </cell>
          <cell r="O745">
            <v>0</v>
          </cell>
          <cell r="P745">
            <v>0</v>
          </cell>
          <cell r="Q745">
            <v>0</v>
          </cell>
          <cell r="R745">
            <v>0</v>
          </cell>
        </row>
        <row r="746">
          <cell r="B746">
            <v>0</v>
          </cell>
          <cell r="C746" t="str">
            <v xml:space="preserve">The unit rate shall include all material, labour, equipment, tools and other incidental costs required to complete the works. </v>
          </cell>
          <cell r="D746">
            <v>0</v>
          </cell>
          <cell r="E746">
            <v>0</v>
          </cell>
          <cell r="F746">
            <v>0</v>
          </cell>
          <cell r="G746">
            <v>0</v>
          </cell>
          <cell r="H746">
            <v>0</v>
          </cell>
          <cell r="I746">
            <v>0</v>
          </cell>
          <cell r="J746">
            <v>0</v>
          </cell>
          <cell r="K746">
            <v>0</v>
          </cell>
          <cell r="L746">
            <v>0</v>
          </cell>
          <cell r="M746">
            <v>0</v>
          </cell>
          <cell r="N746">
            <v>0</v>
          </cell>
          <cell r="O746">
            <v>0</v>
          </cell>
          <cell r="P746">
            <v>0</v>
          </cell>
          <cell r="Q746">
            <v>0</v>
          </cell>
          <cell r="R746">
            <v>0</v>
          </cell>
        </row>
        <row r="747">
          <cell r="B747">
            <v>0</v>
          </cell>
          <cell r="C747" t="str">
            <v>Payment shall be made per piece.</v>
          </cell>
          <cell r="D747">
            <v>0</v>
          </cell>
          <cell r="E747">
            <v>0</v>
          </cell>
          <cell r="F747">
            <v>0</v>
          </cell>
          <cell r="G747">
            <v>0</v>
          </cell>
          <cell r="H747">
            <v>0</v>
          </cell>
          <cell r="I747">
            <v>0</v>
          </cell>
          <cell r="J747">
            <v>0</v>
          </cell>
          <cell r="K747">
            <v>0</v>
          </cell>
          <cell r="L747">
            <v>0</v>
          </cell>
          <cell r="M747">
            <v>0</v>
          </cell>
          <cell r="N747">
            <v>0</v>
          </cell>
          <cell r="O747">
            <v>0</v>
          </cell>
          <cell r="P747">
            <v>0</v>
          </cell>
          <cell r="Q747">
            <v>0</v>
          </cell>
          <cell r="R747">
            <v>0</v>
          </cell>
        </row>
        <row r="748">
          <cell r="B748" t="str">
            <v>33.20.01</v>
          </cell>
          <cell r="C748" t="str">
            <v>Supply of connection nozzle PE100  d40 - steel 1 1/4" (male thread)</v>
          </cell>
          <cell r="D748" t="str">
            <v>pce.</v>
          </cell>
          <cell r="E748">
            <v>14</v>
          </cell>
          <cell r="F748">
            <v>0</v>
          </cell>
          <cell r="G748">
            <v>0</v>
          </cell>
          <cell r="H748">
            <v>0</v>
          </cell>
          <cell r="I748">
            <v>0</v>
          </cell>
          <cell r="J748">
            <v>0</v>
          </cell>
          <cell r="K748">
            <v>0</v>
          </cell>
          <cell r="L748">
            <v>0</v>
          </cell>
          <cell r="M748">
            <v>0</v>
          </cell>
          <cell r="N748">
            <v>0</v>
          </cell>
          <cell r="O748">
            <v>0</v>
          </cell>
          <cell r="P748">
            <v>0</v>
          </cell>
          <cell r="Q748">
            <v>0</v>
          </cell>
          <cell r="R748">
            <v>0</v>
          </cell>
          <cell r="S748">
            <v>0</v>
          </cell>
          <cell r="T748">
            <v>0</v>
          </cell>
          <cell r="U748">
            <v>0</v>
          </cell>
          <cell r="V748">
            <v>0</v>
          </cell>
          <cell r="W748">
            <v>0</v>
          </cell>
          <cell r="X748">
            <v>0</v>
          </cell>
          <cell r="Y748">
            <v>0</v>
          </cell>
          <cell r="Z748">
            <v>0</v>
          </cell>
        </row>
        <row r="749">
          <cell r="B749" t="str">
            <v>33.20.02</v>
          </cell>
          <cell r="C749" t="str">
            <v>Supply of connection nozzle PE100  d32 - steel 1" (male thread)</v>
          </cell>
          <cell r="D749" t="str">
            <v>pce.</v>
          </cell>
          <cell r="E749">
            <v>12</v>
          </cell>
          <cell r="F749">
            <v>0</v>
          </cell>
          <cell r="G749">
            <v>0</v>
          </cell>
          <cell r="H749">
            <v>0</v>
          </cell>
          <cell r="I749">
            <v>0</v>
          </cell>
          <cell r="J749">
            <v>0</v>
          </cell>
          <cell r="K749">
            <v>0</v>
          </cell>
          <cell r="L749">
            <v>0</v>
          </cell>
          <cell r="M749">
            <v>0</v>
          </cell>
          <cell r="N749">
            <v>0</v>
          </cell>
          <cell r="O749">
            <v>0</v>
          </cell>
          <cell r="P749">
            <v>0</v>
          </cell>
          <cell r="Q749">
            <v>0</v>
          </cell>
          <cell r="R749">
            <v>0</v>
          </cell>
          <cell r="S749">
            <v>0</v>
          </cell>
          <cell r="T749">
            <v>0</v>
          </cell>
          <cell r="U749">
            <v>0</v>
          </cell>
          <cell r="V749">
            <v>0</v>
          </cell>
          <cell r="W749">
            <v>0</v>
          </cell>
          <cell r="X749">
            <v>0</v>
          </cell>
          <cell r="Y749">
            <v>0</v>
          </cell>
          <cell r="Z749">
            <v>0</v>
          </cell>
        </row>
        <row r="750">
          <cell r="B750">
            <v>34</v>
          </cell>
          <cell r="C750" t="str">
            <v>SUPPLY OF CONNECTING PIECES, VALVES, ACCESSORIES AND PIPEWORK ANCILLARIES</v>
          </cell>
          <cell r="D750">
            <v>0</v>
          </cell>
          <cell r="E750">
            <v>0</v>
          </cell>
          <cell r="F750">
            <v>0</v>
          </cell>
          <cell r="G750">
            <v>0</v>
          </cell>
          <cell r="H750">
            <v>0</v>
          </cell>
          <cell r="I750">
            <v>0</v>
          </cell>
          <cell r="J750">
            <v>0</v>
          </cell>
          <cell r="K750">
            <v>0</v>
          </cell>
          <cell r="L750">
            <v>0</v>
          </cell>
          <cell r="M750">
            <v>0</v>
          </cell>
          <cell r="N750">
            <v>0</v>
          </cell>
          <cell r="O750">
            <v>0</v>
          </cell>
          <cell r="P750">
            <v>0</v>
          </cell>
          <cell r="Q750">
            <v>0</v>
          </cell>
          <cell r="R750">
            <v>0</v>
          </cell>
          <cell r="S750">
            <v>0</v>
          </cell>
          <cell r="T750">
            <v>0</v>
          </cell>
          <cell r="U750">
            <v>0</v>
          </cell>
          <cell r="V750">
            <v>0</v>
          </cell>
          <cell r="W750">
            <v>0</v>
          </cell>
          <cell r="X750">
            <v>0</v>
          </cell>
          <cell r="Y750">
            <v>0</v>
          </cell>
          <cell r="Z750">
            <v>0</v>
          </cell>
        </row>
        <row r="751">
          <cell r="B751" t="str">
            <v>34.01</v>
          </cell>
          <cell r="C751" t="str">
            <v>Supply of flange adaptors, PN10 / PN16</v>
          </cell>
          <cell r="D751">
            <v>0</v>
          </cell>
          <cell r="E751">
            <v>0</v>
          </cell>
          <cell r="F751">
            <v>0</v>
          </cell>
          <cell r="G751">
            <v>0</v>
          </cell>
          <cell r="H751">
            <v>0</v>
          </cell>
          <cell r="I751">
            <v>0</v>
          </cell>
          <cell r="J751">
            <v>0</v>
          </cell>
          <cell r="K751">
            <v>0</v>
          </cell>
          <cell r="L751">
            <v>0</v>
          </cell>
          <cell r="M751">
            <v>0</v>
          </cell>
          <cell r="N751">
            <v>0</v>
          </cell>
          <cell r="O751">
            <v>0</v>
          </cell>
          <cell r="P751">
            <v>0</v>
          </cell>
          <cell r="Q751">
            <v>0</v>
          </cell>
          <cell r="R751">
            <v>0</v>
          </cell>
          <cell r="S751">
            <v>0</v>
          </cell>
          <cell r="T751">
            <v>0</v>
          </cell>
          <cell r="U751">
            <v>0</v>
          </cell>
          <cell r="V751">
            <v>0</v>
          </cell>
          <cell r="W751">
            <v>0</v>
          </cell>
          <cell r="X751">
            <v>0</v>
          </cell>
          <cell r="Y751">
            <v>0</v>
          </cell>
          <cell r="Z751">
            <v>0</v>
          </cell>
        </row>
        <row r="752">
          <cell r="B752">
            <v>0</v>
          </cell>
          <cell r="C752" t="str">
            <v xml:space="preserve">The unit rate shall include the supply of flange adaptors, PN10/PN16, for connection of pipes of the same or different materials, including transport, unloading, handling, storage at storage sites in accordance with the manufacturers instructions and good workmanship, supply of all necessary coupling rings, stainless steel bolts and nuts, washers, gaskets including 2% reserve, denso tape or similar approved material for wrapping buried flange connections, all accessories necessary for installation, etc. </v>
          </cell>
          <cell r="D752">
            <v>0</v>
          </cell>
          <cell r="E752">
            <v>0</v>
          </cell>
          <cell r="F752">
            <v>0</v>
          </cell>
          <cell r="G752">
            <v>0</v>
          </cell>
          <cell r="H752">
            <v>0</v>
          </cell>
          <cell r="I752">
            <v>0</v>
          </cell>
          <cell r="J752">
            <v>0</v>
          </cell>
          <cell r="K752">
            <v>0</v>
          </cell>
          <cell r="L752">
            <v>0</v>
          </cell>
          <cell r="M752">
            <v>0</v>
          </cell>
          <cell r="N752">
            <v>0</v>
          </cell>
          <cell r="O752">
            <v>0</v>
          </cell>
          <cell r="P752">
            <v>0</v>
          </cell>
          <cell r="Q752">
            <v>0</v>
          </cell>
          <cell r="R752">
            <v>0</v>
          </cell>
          <cell r="S752">
            <v>0</v>
          </cell>
          <cell r="T752">
            <v>0</v>
          </cell>
          <cell r="U752">
            <v>0</v>
          </cell>
          <cell r="V752">
            <v>0</v>
          </cell>
          <cell r="W752">
            <v>0</v>
          </cell>
          <cell r="X752">
            <v>0</v>
          </cell>
          <cell r="Y752">
            <v>0</v>
          </cell>
          <cell r="Z752">
            <v>0</v>
          </cell>
        </row>
        <row r="753">
          <cell r="B753">
            <v>0</v>
          </cell>
          <cell r="C753" t="str">
            <v>Materials, coatings, etc. shall be according to the Works Requirements Part B+C.</v>
          </cell>
          <cell r="D753">
            <v>0</v>
          </cell>
          <cell r="E753">
            <v>0</v>
          </cell>
          <cell r="F753">
            <v>0</v>
          </cell>
          <cell r="G753">
            <v>0</v>
          </cell>
          <cell r="H753">
            <v>0</v>
          </cell>
          <cell r="I753">
            <v>0</v>
          </cell>
          <cell r="J753">
            <v>0</v>
          </cell>
          <cell r="K753">
            <v>0</v>
          </cell>
          <cell r="L753">
            <v>0</v>
          </cell>
          <cell r="M753">
            <v>0</v>
          </cell>
          <cell r="N753">
            <v>0</v>
          </cell>
          <cell r="O753">
            <v>0</v>
          </cell>
          <cell r="P753">
            <v>0</v>
          </cell>
          <cell r="Q753">
            <v>0</v>
          </cell>
          <cell r="R753">
            <v>0</v>
          </cell>
          <cell r="S753">
            <v>0</v>
          </cell>
          <cell r="T753">
            <v>0</v>
          </cell>
          <cell r="U753">
            <v>0</v>
          </cell>
          <cell r="V753">
            <v>0</v>
          </cell>
          <cell r="W753">
            <v>0</v>
          </cell>
          <cell r="X753">
            <v>0</v>
          </cell>
          <cell r="Y753">
            <v>0</v>
          </cell>
          <cell r="Z753">
            <v>0</v>
          </cell>
        </row>
        <row r="754">
          <cell r="B754">
            <v>0</v>
          </cell>
          <cell r="C754" t="str">
            <v>The unit rate shall include all material, labour, equipment, tools and other incidental costs required to complete the works.</v>
          </cell>
          <cell r="D754">
            <v>0</v>
          </cell>
          <cell r="E754">
            <v>0</v>
          </cell>
          <cell r="F754">
            <v>0</v>
          </cell>
          <cell r="G754">
            <v>0</v>
          </cell>
          <cell r="H754">
            <v>0</v>
          </cell>
          <cell r="I754">
            <v>0</v>
          </cell>
          <cell r="J754">
            <v>0</v>
          </cell>
          <cell r="K754">
            <v>0</v>
          </cell>
          <cell r="L754">
            <v>0</v>
          </cell>
          <cell r="M754">
            <v>0</v>
          </cell>
          <cell r="N754">
            <v>0</v>
          </cell>
          <cell r="O754">
            <v>0</v>
          </cell>
          <cell r="P754">
            <v>0</v>
          </cell>
          <cell r="Q754">
            <v>0</v>
          </cell>
          <cell r="R754">
            <v>0</v>
          </cell>
          <cell r="S754">
            <v>0</v>
          </cell>
          <cell r="T754">
            <v>0</v>
          </cell>
          <cell r="U754">
            <v>0</v>
          </cell>
          <cell r="V754">
            <v>0</v>
          </cell>
          <cell r="W754">
            <v>0</v>
          </cell>
          <cell r="X754">
            <v>0</v>
          </cell>
          <cell r="Y754">
            <v>0</v>
          </cell>
          <cell r="Z754">
            <v>0</v>
          </cell>
        </row>
        <row r="755">
          <cell r="B755">
            <v>0</v>
          </cell>
          <cell r="C755" t="str">
            <v xml:space="preserve">Payment shall be made per piece. </v>
          </cell>
          <cell r="D755">
            <v>0</v>
          </cell>
          <cell r="E755">
            <v>0</v>
          </cell>
          <cell r="F755">
            <v>0</v>
          </cell>
          <cell r="G755">
            <v>0</v>
          </cell>
          <cell r="H755">
            <v>0</v>
          </cell>
          <cell r="I755">
            <v>0</v>
          </cell>
          <cell r="J755">
            <v>0</v>
          </cell>
          <cell r="K755">
            <v>0</v>
          </cell>
          <cell r="L755">
            <v>0</v>
          </cell>
          <cell r="M755">
            <v>0</v>
          </cell>
          <cell r="N755">
            <v>0</v>
          </cell>
          <cell r="O755">
            <v>0</v>
          </cell>
          <cell r="P755">
            <v>0</v>
          </cell>
          <cell r="Q755">
            <v>0</v>
          </cell>
          <cell r="R755">
            <v>0</v>
          </cell>
          <cell r="S755">
            <v>0</v>
          </cell>
          <cell r="T755">
            <v>0</v>
          </cell>
          <cell r="U755">
            <v>0</v>
          </cell>
          <cell r="V755">
            <v>0</v>
          </cell>
          <cell r="W755">
            <v>0</v>
          </cell>
          <cell r="X755">
            <v>0</v>
          </cell>
          <cell r="Y755">
            <v>0</v>
          </cell>
          <cell r="Z755">
            <v>0</v>
          </cell>
        </row>
        <row r="756">
          <cell r="B756" t="str">
            <v>34.01.05</v>
          </cell>
          <cell r="C756" t="str">
            <v>Supply of flange adaptor, DN100 for DI pipes, PN10/PN16</v>
          </cell>
          <cell r="D756" t="str">
            <v>pce.</v>
          </cell>
          <cell r="E756">
            <v>85</v>
          </cell>
          <cell r="F756">
            <v>0</v>
          </cell>
          <cell r="G756">
            <v>0</v>
          </cell>
          <cell r="H756">
            <v>0</v>
          </cell>
          <cell r="I756">
            <v>0</v>
          </cell>
          <cell r="J756">
            <v>0</v>
          </cell>
          <cell r="K756">
            <v>0</v>
          </cell>
          <cell r="L756">
            <v>0</v>
          </cell>
          <cell r="M756">
            <v>0</v>
          </cell>
          <cell r="N756">
            <v>0</v>
          </cell>
          <cell r="O756">
            <v>0</v>
          </cell>
          <cell r="P756">
            <v>0</v>
          </cell>
          <cell r="Q756">
            <v>0</v>
          </cell>
          <cell r="R756">
            <v>0</v>
          </cell>
          <cell r="S756">
            <v>0</v>
          </cell>
          <cell r="T756">
            <v>0</v>
          </cell>
          <cell r="U756">
            <v>0</v>
          </cell>
          <cell r="V756">
            <v>0</v>
          </cell>
          <cell r="W756">
            <v>0</v>
          </cell>
          <cell r="X756">
            <v>0</v>
          </cell>
          <cell r="Y756">
            <v>0</v>
          </cell>
          <cell r="Z756">
            <v>0</v>
          </cell>
        </row>
        <row r="757">
          <cell r="B757" t="str">
            <v>34.01.07</v>
          </cell>
          <cell r="C757" t="str">
            <v>Supply of flange adaptor, DN150 for DI pipes, PN10/PN16</v>
          </cell>
          <cell r="D757" t="str">
            <v>pce.</v>
          </cell>
          <cell r="E757">
            <v>131</v>
          </cell>
          <cell r="F757">
            <v>0</v>
          </cell>
          <cell r="G757">
            <v>0</v>
          </cell>
          <cell r="H757">
            <v>0</v>
          </cell>
          <cell r="I757">
            <v>0</v>
          </cell>
          <cell r="J757">
            <v>0</v>
          </cell>
          <cell r="K757">
            <v>0</v>
          </cell>
          <cell r="L757">
            <v>0</v>
          </cell>
          <cell r="M757">
            <v>0</v>
          </cell>
          <cell r="N757">
            <v>0</v>
          </cell>
          <cell r="O757">
            <v>0</v>
          </cell>
          <cell r="P757">
            <v>0</v>
          </cell>
          <cell r="Q757">
            <v>0</v>
          </cell>
          <cell r="R757">
            <v>0</v>
          </cell>
          <cell r="S757">
            <v>0</v>
          </cell>
          <cell r="T757">
            <v>0</v>
          </cell>
          <cell r="U757">
            <v>0</v>
          </cell>
          <cell r="V757">
            <v>0</v>
          </cell>
          <cell r="W757">
            <v>0</v>
          </cell>
          <cell r="X757">
            <v>0</v>
          </cell>
          <cell r="Y757">
            <v>0</v>
          </cell>
          <cell r="Z757">
            <v>0</v>
          </cell>
        </row>
        <row r="758">
          <cell r="B758" t="str">
            <v>34.01.12</v>
          </cell>
          <cell r="C758" t="str">
            <v>Supply of flange adaptor, DN300 for DI pipes, PN10</v>
          </cell>
          <cell r="D758" t="str">
            <v>pce.</v>
          </cell>
          <cell r="E758">
            <v>286</v>
          </cell>
          <cell r="F758">
            <v>0</v>
          </cell>
          <cell r="G758">
            <v>0</v>
          </cell>
          <cell r="H758">
            <v>0</v>
          </cell>
          <cell r="I758">
            <v>0</v>
          </cell>
          <cell r="J758">
            <v>0</v>
          </cell>
          <cell r="K758">
            <v>0</v>
          </cell>
          <cell r="L758">
            <v>0</v>
          </cell>
          <cell r="M758">
            <v>0</v>
          </cell>
          <cell r="N758">
            <v>0</v>
          </cell>
          <cell r="O758">
            <v>0</v>
          </cell>
          <cell r="P758">
            <v>0</v>
          </cell>
          <cell r="Q758">
            <v>0</v>
          </cell>
          <cell r="R758">
            <v>0</v>
          </cell>
          <cell r="S758">
            <v>0</v>
          </cell>
          <cell r="T758">
            <v>0</v>
          </cell>
          <cell r="U758">
            <v>0</v>
          </cell>
          <cell r="V758">
            <v>0</v>
          </cell>
          <cell r="W758">
            <v>0</v>
          </cell>
          <cell r="X758">
            <v>0</v>
          </cell>
          <cell r="Y758">
            <v>0</v>
          </cell>
          <cell r="Z758">
            <v>0</v>
          </cell>
        </row>
        <row r="759">
          <cell r="B759" t="str">
            <v>34.01.14</v>
          </cell>
          <cell r="C759" t="str">
            <v>Supply of flange adaptor, DN350 for DI pipes, PN10</v>
          </cell>
          <cell r="D759" t="str">
            <v>pce.</v>
          </cell>
          <cell r="E759">
            <v>529</v>
          </cell>
          <cell r="F759">
            <v>0</v>
          </cell>
          <cell r="G759">
            <v>0</v>
          </cell>
          <cell r="H759">
            <v>0</v>
          </cell>
          <cell r="I759">
            <v>0</v>
          </cell>
          <cell r="J759">
            <v>0</v>
          </cell>
          <cell r="K759">
            <v>0</v>
          </cell>
          <cell r="L759">
            <v>0</v>
          </cell>
          <cell r="M759">
            <v>0</v>
          </cell>
          <cell r="N759">
            <v>0</v>
          </cell>
          <cell r="O759">
            <v>0</v>
          </cell>
          <cell r="P759">
            <v>0</v>
          </cell>
          <cell r="Q759">
            <v>0</v>
          </cell>
          <cell r="R759">
            <v>0</v>
          </cell>
          <cell r="S759">
            <v>0</v>
          </cell>
          <cell r="T759">
            <v>0</v>
          </cell>
          <cell r="U759">
            <v>0</v>
          </cell>
          <cell r="V759">
            <v>0</v>
          </cell>
          <cell r="W759">
            <v>0</v>
          </cell>
          <cell r="X759">
            <v>0</v>
          </cell>
          <cell r="Y759">
            <v>0</v>
          </cell>
          <cell r="Z759">
            <v>0</v>
          </cell>
        </row>
        <row r="760">
          <cell r="B760" t="str">
            <v>34.01.16</v>
          </cell>
          <cell r="C760" t="str">
            <v>Supply of flange adaptor, DN400 for DI pipes, PN10</v>
          </cell>
          <cell r="D760" t="str">
            <v>pce.</v>
          </cell>
          <cell r="E760">
            <v>593</v>
          </cell>
          <cell r="F760">
            <v>0</v>
          </cell>
          <cell r="G760">
            <v>0</v>
          </cell>
          <cell r="H760">
            <v>0</v>
          </cell>
          <cell r="I760">
            <v>0</v>
          </cell>
          <cell r="J760">
            <v>0</v>
          </cell>
          <cell r="K760">
            <v>0</v>
          </cell>
          <cell r="L760">
            <v>0</v>
          </cell>
          <cell r="M760">
            <v>0</v>
          </cell>
          <cell r="N760">
            <v>0</v>
          </cell>
          <cell r="O760">
            <v>0</v>
          </cell>
          <cell r="P760">
            <v>0</v>
          </cell>
          <cell r="Q760">
            <v>0</v>
          </cell>
          <cell r="R760">
            <v>0</v>
          </cell>
          <cell r="S760">
            <v>0</v>
          </cell>
          <cell r="T760">
            <v>0</v>
          </cell>
          <cell r="U760">
            <v>0</v>
          </cell>
          <cell r="V760">
            <v>0</v>
          </cell>
          <cell r="W760">
            <v>0</v>
          </cell>
          <cell r="X760">
            <v>0</v>
          </cell>
          <cell r="Y760">
            <v>0</v>
          </cell>
          <cell r="Z760">
            <v>0</v>
          </cell>
        </row>
        <row r="761">
          <cell r="B761" t="str">
            <v>34.01.54</v>
          </cell>
          <cell r="C761" t="str">
            <v>Supply of flange adaptor, DN80 for ST pipes, PN10/PN16</v>
          </cell>
          <cell r="D761" t="str">
            <v>pce.</v>
          </cell>
          <cell r="E761">
            <v>76</v>
          </cell>
          <cell r="F761">
            <v>0</v>
          </cell>
          <cell r="G761">
            <v>0</v>
          </cell>
          <cell r="H761">
            <v>0</v>
          </cell>
          <cell r="I761">
            <v>0</v>
          </cell>
          <cell r="J761">
            <v>0</v>
          </cell>
          <cell r="K761">
            <v>0</v>
          </cell>
          <cell r="L761">
            <v>0</v>
          </cell>
          <cell r="M761">
            <v>0</v>
          </cell>
          <cell r="N761">
            <v>0</v>
          </cell>
          <cell r="O761">
            <v>0</v>
          </cell>
          <cell r="P761">
            <v>0</v>
          </cell>
          <cell r="Q761">
            <v>0</v>
          </cell>
          <cell r="R761">
            <v>0</v>
          </cell>
          <cell r="S761">
            <v>0</v>
          </cell>
          <cell r="T761">
            <v>0</v>
          </cell>
          <cell r="U761">
            <v>0</v>
          </cell>
          <cell r="V761">
            <v>0</v>
          </cell>
          <cell r="W761">
            <v>0</v>
          </cell>
          <cell r="X761">
            <v>0</v>
          </cell>
          <cell r="Y761">
            <v>0</v>
          </cell>
          <cell r="Z761">
            <v>0</v>
          </cell>
        </row>
        <row r="762">
          <cell r="B762" t="str">
            <v>34.01.55</v>
          </cell>
          <cell r="C762" t="str">
            <v>Supply of flange adaptor, DN100 for ST pipes, PN10/PN16</v>
          </cell>
          <cell r="D762" t="str">
            <v>pce.</v>
          </cell>
          <cell r="E762">
            <v>85</v>
          </cell>
          <cell r="F762">
            <v>0</v>
          </cell>
          <cell r="G762">
            <v>0</v>
          </cell>
          <cell r="H762">
            <v>0</v>
          </cell>
          <cell r="I762">
            <v>0</v>
          </cell>
          <cell r="J762">
            <v>0</v>
          </cell>
          <cell r="K762">
            <v>0</v>
          </cell>
          <cell r="L762">
            <v>0</v>
          </cell>
          <cell r="M762">
            <v>0</v>
          </cell>
          <cell r="N762">
            <v>0</v>
          </cell>
          <cell r="O762">
            <v>0</v>
          </cell>
          <cell r="P762">
            <v>0</v>
          </cell>
          <cell r="Q762">
            <v>0</v>
          </cell>
          <cell r="R762">
            <v>0</v>
          </cell>
          <cell r="S762">
            <v>0</v>
          </cell>
          <cell r="T762">
            <v>0</v>
          </cell>
          <cell r="U762">
            <v>0</v>
          </cell>
          <cell r="V762">
            <v>0</v>
          </cell>
          <cell r="W762">
            <v>0</v>
          </cell>
          <cell r="X762">
            <v>0</v>
          </cell>
          <cell r="Y762">
            <v>0</v>
          </cell>
          <cell r="Z762">
            <v>0</v>
          </cell>
        </row>
        <row r="763">
          <cell r="B763" t="str">
            <v>34.01.57</v>
          </cell>
          <cell r="C763" t="str">
            <v>Supply of flange adaptor, DN150 for ST pipes, PN10/PN16</v>
          </cell>
          <cell r="D763" t="str">
            <v>pce.</v>
          </cell>
          <cell r="E763">
            <v>131</v>
          </cell>
          <cell r="F763">
            <v>0</v>
          </cell>
          <cell r="G763">
            <v>0</v>
          </cell>
          <cell r="H763">
            <v>0</v>
          </cell>
          <cell r="I763">
            <v>0</v>
          </cell>
          <cell r="J763">
            <v>0</v>
          </cell>
          <cell r="K763">
            <v>0</v>
          </cell>
          <cell r="L763">
            <v>0</v>
          </cell>
          <cell r="M763">
            <v>0</v>
          </cell>
          <cell r="N763">
            <v>0</v>
          </cell>
          <cell r="O763">
            <v>0</v>
          </cell>
          <cell r="P763">
            <v>0</v>
          </cell>
          <cell r="Q763">
            <v>0</v>
          </cell>
          <cell r="R763">
            <v>0</v>
          </cell>
          <cell r="S763">
            <v>0</v>
          </cell>
          <cell r="T763">
            <v>0</v>
          </cell>
          <cell r="U763">
            <v>0</v>
          </cell>
          <cell r="V763">
            <v>0</v>
          </cell>
          <cell r="W763">
            <v>0</v>
          </cell>
          <cell r="X763">
            <v>0</v>
          </cell>
          <cell r="Y763">
            <v>0</v>
          </cell>
          <cell r="Z763">
            <v>0</v>
          </cell>
        </row>
        <row r="764">
          <cell r="B764" t="str">
            <v>34.01.58</v>
          </cell>
          <cell r="C764" t="str">
            <v>Supply of flange adaptor, DN200 for ST pipes, PN10</v>
          </cell>
          <cell r="D764" t="str">
            <v>pce.</v>
          </cell>
          <cell r="E764">
            <v>169</v>
          </cell>
          <cell r="F764">
            <v>0</v>
          </cell>
          <cell r="G764">
            <v>0</v>
          </cell>
          <cell r="H764">
            <v>0</v>
          </cell>
          <cell r="I764">
            <v>0</v>
          </cell>
          <cell r="J764">
            <v>0</v>
          </cell>
          <cell r="K764">
            <v>0</v>
          </cell>
          <cell r="L764">
            <v>0</v>
          </cell>
          <cell r="M764">
            <v>0</v>
          </cell>
          <cell r="N764">
            <v>0</v>
          </cell>
          <cell r="O764">
            <v>0</v>
          </cell>
          <cell r="P764">
            <v>0</v>
          </cell>
          <cell r="Q764">
            <v>0</v>
          </cell>
          <cell r="R764">
            <v>0</v>
          </cell>
          <cell r="S764">
            <v>0</v>
          </cell>
          <cell r="T764">
            <v>0</v>
          </cell>
          <cell r="U764">
            <v>0</v>
          </cell>
          <cell r="V764">
            <v>0</v>
          </cell>
          <cell r="W764">
            <v>0</v>
          </cell>
          <cell r="X764">
            <v>0</v>
          </cell>
          <cell r="Y764">
            <v>0</v>
          </cell>
          <cell r="Z764">
            <v>0</v>
          </cell>
        </row>
        <row r="765">
          <cell r="B765" t="str">
            <v>34.01.62</v>
          </cell>
          <cell r="C765" t="str">
            <v>Supply of flange adaptor, DN300 for ST pipes, PN10</v>
          </cell>
          <cell r="D765" t="str">
            <v>pce.</v>
          </cell>
          <cell r="E765">
            <v>286</v>
          </cell>
          <cell r="F765">
            <v>0</v>
          </cell>
          <cell r="G765">
            <v>0</v>
          </cell>
          <cell r="H765">
            <v>0</v>
          </cell>
          <cell r="I765">
            <v>0</v>
          </cell>
          <cell r="J765">
            <v>0</v>
          </cell>
          <cell r="K765">
            <v>0</v>
          </cell>
          <cell r="L765">
            <v>0</v>
          </cell>
          <cell r="M765">
            <v>0</v>
          </cell>
          <cell r="N765">
            <v>0</v>
          </cell>
          <cell r="O765">
            <v>0</v>
          </cell>
          <cell r="P765">
            <v>0</v>
          </cell>
          <cell r="Q765">
            <v>0</v>
          </cell>
          <cell r="R765">
            <v>0</v>
          </cell>
          <cell r="S765">
            <v>0</v>
          </cell>
          <cell r="T765">
            <v>0</v>
          </cell>
          <cell r="U765">
            <v>0</v>
          </cell>
          <cell r="V765">
            <v>0</v>
          </cell>
          <cell r="W765">
            <v>0</v>
          </cell>
          <cell r="X765">
            <v>0</v>
          </cell>
          <cell r="Y765">
            <v>0</v>
          </cell>
          <cell r="Z765">
            <v>0</v>
          </cell>
        </row>
        <row r="766">
          <cell r="B766" t="str">
            <v>34.01.68</v>
          </cell>
          <cell r="C766" t="str">
            <v>Supply of flange adaptor, DN500 for ST pipes, PN10</v>
          </cell>
          <cell r="D766" t="str">
            <v>pce.</v>
          </cell>
          <cell r="E766">
            <v>817</v>
          </cell>
          <cell r="F766">
            <v>0</v>
          </cell>
          <cell r="G766">
            <v>0</v>
          </cell>
          <cell r="H766">
            <v>0</v>
          </cell>
          <cell r="I766">
            <v>0</v>
          </cell>
          <cell r="J766">
            <v>0</v>
          </cell>
          <cell r="K766">
            <v>0</v>
          </cell>
          <cell r="L766">
            <v>0</v>
          </cell>
          <cell r="M766">
            <v>0</v>
          </cell>
          <cell r="N766">
            <v>0</v>
          </cell>
          <cell r="O766">
            <v>0</v>
          </cell>
          <cell r="P766">
            <v>0</v>
          </cell>
          <cell r="Q766">
            <v>0</v>
          </cell>
          <cell r="R766">
            <v>0</v>
          </cell>
          <cell r="S766">
            <v>0</v>
          </cell>
          <cell r="T766">
            <v>0</v>
          </cell>
          <cell r="U766">
            <v>0</v>
          </cell>
          <cell r="V766">
            <v>0</v>
          </cell>
          <cell r="W766">
            <v>0</v>
          </cell>
          <cell r="X766">
            <v>0</v>
          </cell>
          <cell r="Y766">
            <v>0</v>
          </cell>
          <cell r="Z766">
            <v>0</v>
          </cell>
        </row>
        <row r="767">
          <cell r="B767" t="str">
            <v>34.03</v>
          </cell>
          <cell r="C767" t="str">
            <v>Supply of self-restraint dismantling joints (short version), adjustable type, flanges to EN 1092-2, PN 10 / PN16</v>
          </cell>
          <cell r="D767">
            <v>0</v>
          </cell>
          <cell r="E767">
            <v>0</v>
          </cell>
          <cell r="F767">
            <v>0</v>
          </cell>
          <cell r="G767">
            <v>0</v>
          </cell>
          <cell r="H767">
            <v>0</v>
          </cell>
          <cell r="I767">
            <v>0</v>
          </cell>
          <cell r="J767">
            <v>0</v>
          </cell>
          <cell r="K767">
            <v>0</v>
          </cell>
          <cell r="L767">
            <v>0</v>
          </cell>
          <cell r="M767">
            <v>0</v>
          </cell>
          <cell r="N767">
            <v>0</v>
          </cell>
          <cell r="O767">
            <v>0</v>
          </cell>
          <cell r="P767">
            <v>0</v>
          </cell>
          <cell r="Q767">
            <v>0</v>
          </cell>
          <cell r="R767">
            <v>0</v>
          </cell>
          <cell r="S767">
            <v>0</v>
          </cell>
          <cell r="T767">
            <v>0</v>
          </cell>
          <cell r="U767">
            <v>0</v>
          </cell>
          <cell r="V767">
            <v>0</v>
          </cell>
          <cell r="W767">
            <v>0</v>
          </cell>
          <cell r="X767">
            <v>0</v>
          </cell>
          <cell r="Y767">
            <v>0</v>
          </cell>
          <cell r="Z767">
            <v>0</v>
          </cell>
        </row>
        <row r="768">
          <cell r="B768">
            <v>0</v>
          </cell>
          <cell r="C768" t="str">
            <v xml:space="preserve">The unit rate shall include the supply of self-restraint dismantling joints (short version), adjustable type, flanges to EN 1092-2, PN10/PN16 including transport, unloading, handling, storage at storage sites in accordance with the manufacturers instructions and good workmanship, supply of stainless steel bolts and nuts, gaskets including 2% reserve, denso tape or similar approved material for wrapping buried flange connections, all accessories necessary for installation, etc. </v>
          </cell>
          <cell r="D768">
            <v>0</v>
          </cell>
          <cell r="E768">
            <v>0</v>
          </cell>
          <cell r="F768">
            <v>0</v>
          </cell>
          <cell r="G768">
            <v>0</v>
          </cell>
          <cell r="H768">
            <v>0</v>
          </cell>
          <cell r="I768">
            <v>0</v>
          </cell>
          <cell r="J768">
            <v>0</v>
          </cell>
          <cell r="K768">
            <v>0</v>
          </cell>
          <cell r="L768">
            <v>0</v>
          </cell>
          <cell r="M768">
            <v>0</v>
          </cell>
          <cell r="N768">
            <v>0</v>
          </cell>
          <cell r="O768">
            <v>0</v>
          </cell>
          <cell r="P768">
            <v>0</v>
          </cell>
          <cell r="Q768">
            <v>0</v>
          </cell>
          <cell r="R768">
            <v>0</v>
          </cell>
          <cell r="S768">
            <v>0</v>
          </cell>
          <cell r="T768">
            <v>0</v>
          </cell>
          <cell r="U768">
            <v>0</v>
          </cell>
          <cell r="V768">
            <v>0</v>
          </cell>
          <cell r="W768">
            <v>0</v>
          </cell>
          <cell r="X768">
            <v>0</v>
          </cell>
          <cell r="Y768">
            <v>0</v>
          </cell>
          <cell r="Z768">
            <v>0</v>
          </cell>
        </row>
        <row r="769">
          <cell r="B769">
            <v>0</v>
          </cell>
          <cell r="C769" t="str">
            <v>Internal and external lining shall be of epoxy powder coating or equivalent according to the Works Requirements Part B+C.</v>
          </cell>
          <cell r="D769">
            <v>0</v>
          </cell>
          <cell r="E769">
            <v>0</v>
          </cell>
          <cell r="F769">
            <v>0</v>
          </cell>
          <cell r="G769">
            <v>0</v>
          </cell>
          <cell r="H769">
            <v>0</v>
          </cell>
          <cell r="I769">
            <v>0</v>
          </cell>
          <cell r="J769">
            <v>0</v>
          </cell>
          <cell r="K769">
            <v>0</v>
          </cell>
          <cell r="L769">
            <v>0</v>
          </cell>
          <cell r="M769">
            <v>0</v>
          </cell>
          <cell r="N769">
            <v>0</v>
          </cell>
          <cell r="O769">
            <v>0</v>
          </cell>
          <cell r="P769">
            <v>0</v>
          </cell>
          <cell r="Q769">
            <v>0</v>
          </cell>
          <cell r="R769">
            <v>0</v>
          </cell>
          <cell r="S769">
            <v>0</v>
          </cell>
          <cell r="T769">
            <v>0</v>
          </cell>
          <cell r="U769">
            <v>0</v>
          </cell>
          <cell r="V769">
            <v>0</v>
          </cell>
          <cell r="W769">
            <v>0</v>
          </cell>
          <cell r="X769">
            <v>0</v>
          </cell>
          <cell r="Y769">
            <v>0</v>
          </cell>
          <cell r="Z769">
            <v>0</v>
          </cell>
        </row>
        <row r="770">
          <cell r="B770">
            <v>0</v>
          </cell>
          <cell r="C770" t="str">
            <v>The unit rate shall include all material, labour, equipment, tools and other incidental costs required to complete the works.</v>
          </cell>
          <cell r="D770">
            <v>0</v>
          </cell>
          <cell r="E770">
            <v>0</v>
          </cell>
          <cell r="F770">
            <v>0</v>
          </cell>
          <cell r="G770">
            <v>0</v>
          </cell>
          <cell r="H770">
            <v>0</v>
          </cell>
          <cell r="I770">
            <v>0</v>
          </cell>
          <cell r="J770">
            <v>0</v>
          </cell>
          <cell r="K770">
            <v>0</v>
          </cell>
          <cell r="L770">
            <v>0</v>
          </cell>
          <cell r="M770">
            <v>0</v>
          </cell>
          <cell r="N770">
            <v>0</v>
          </cell>
          <cell r="O770">
            <v>0</v>
          </cell>
          <cell r="P770">
            <v>0</v>
          </cell>
          <cell r="Q770">
            <v>0</v>
          </cell>
          <cell r="R770">
            <v>0</v>
          </cell>
          <cell r="S770">
            <v>0</v>
          </cell>
          <cell r="T770">
            <v>0</v>
          </cell>
          <cell r="U770">
            <v>0</v>
          </cell>
          <cell r="V770">
            <v>0</v>
          </cell>
          <cell r="W770">
            <v>0</v>
          </cell>
          <cell r="X770">
            <v>0</v>
          </cell>
          <cell r="Y770">
            <v>0</v>
          </cell>
          <cell r="Z770">
            <v>0</v>
          </cell>
        </row>
        <row r="771">
          <cell r="B771">
            <v>0</v>
          </cell>
          <cell r="C771" t="str">
            <v>Payment shall be made per piece.</v>
          </cell>
          <cell r="D771">
            <v>0</v>
          </cell>
          <cell r="E771">
            <v>0</v>
          </cell>
          <cell r="F771">
            <v>0</v>
          </cell>
          <cell r="G771">
            <v>0</v>
          </cell>
          <cell r="H771">
            <v>0</v>
          </cell>
          <cell r="I771">
            <v>0</v>
          </cell>
          <cell r="J771">
            <v>0</v>
          </cell>
          <cell r="K771">
            <v>0</v>
          </cell>
          <cell r="L771">
            <v>0</v>
          </cell>
          <cell r="M771">
            <v>0</v>
          </cell>
          <cell r="N771">
            <v>0</v>
          </cell>
          <cell r="O771">
            <v>0</v>
          </cell>
          <cell r="P771">
            <v>0</v>
          </cell>
          <cell r="Q771">
            <v>0</v>
          </cell>
          <cell r="R771">
            <v>0</v>
          </cell>
          <cell r="S771">
            <v>0</v>
          </cell>
          <cell r="T771">
            <v>0</v>
          </cell>
          <cell r="U771">
            <v>0</v>
          </cell>
          <cell r="V771">
            <v>0</v>
          </cell>
          <cell r="W771">
            <v>0</v>
          </cell>
          <cell r="X771">
            <v>0</v>
          </cell>
          <cell r="Y771">
            <v>0</v>
          </cell>
          <cell r="Z771">
            <v>0</v>
          </cell>
        </row>
        <row r="772">
          <cell r="B772" t="str">
            <v>34.03.08</v>
          </cell>
          <cell r="C772" t="str">
            <v>Supply of self-restraint dismantling joint, DN 200, PN10</v>
          </cell>
          <cell r="D772" t="str">
            <v>pce.</v>
          </cell>
          <cell r="E772">
            <v>522</v>
          </cell>
          <cell r="F772">
            <v>0</v>
          </cell>
          <cell r="G772">
            <v>0</v>
          </cell>
          <cell r="H772">
            <v>0</v>
          </cell>
          <cell r="I772">
            <v>0</v>
          </cell>
          <cell r="J772">
            <v>0</v>
          </cell>
          <cell r="K772">
            <v>0</v>
          </cell>
          <cell r="L772">
            <v>0</v>
          </cell>
          <cell r="M772">
            <v>0</v>
          </cell>
          <cell r="N772">
            <v>0</v>
          </cell>
          <cell r="O772">
            <v>0</v>
          </cell>
          <cell r="P772">
            <v>0</v>
          </cell>
          <cell r="Q772">
            <v>0</v>
          </cell>
          <cell r="R772">
            <v>0</v>
          </cell>
          <cell r="S772">
            <v>0</v>
          </cell>
          <cell r="T772">
            <v>0</v>
          </cell>
          <cell r="U772">
            <v>0</v>
          </cell>
          <cell r="V772">
            <v>0</v>
          </cell>
          <cell r="W772">
            <v>0</v>
          </cell>
          <cell r="X772">
            <v>0</v>
          </cell>
          <cell r="Y772">
            <v>0</v>
          </cell>
          <cell r="Z772">
            <v>0</v>
          </cell>
        </row>
        <row r="773">
          <cell r="B773" t="str">
            <v>34.03.10</v>
          </cell>
          <cell r="C773" t="str">
            <v>Supply of self-restraint dismantling joint, DN 250, PN10</v>
          </cell>
          <cell r="D773" t="str">
            <v>pce.</v>
          </cell>
          <cell r="E773">
            <v>598</v>
          </cell>
          <cell r="F773">
            <v>0</v>
          </cell>
          <cell r="G773">
            <v>0</v>
          </cell>
          <cell r="H773">
            <v>0</v>
          </cell>
          <cell r="I773">
            <v>0</v>
          </cell>
          <cell r="J773">
            <v>0</v>
          </cell>
          <cell r="K773">
            <v>0</v>
          </cell>
          <cell r="L773">
            <v>0</v>
          </cell>
          <cell r="M773">
            <v>0</v>
          </cell>
          <cell r="N773">
            <v>0</v>
          </cell>
          <cell r="O773">
            <v>0</v>
          </cell>
          <cell r="P773">
            <v>0</v>
          </cell>
          <cell r="Q773">
            <v>0</v>
          </cell>
          <cell r="R773">
            <v>0</v>
          </cell>
          <cell r="S773">
            <v>0</v>
          </cell>
          <cell r="T773">
            <v>0</v>
          </cell>
          <cell r="U773">
            <v>0</v>
          </cell>
          <cell r="V773">
            <v>0</v>
          </cell>
          <cell r="W773">
            <v>0</v>
          </cell>
          <cell r="X773">
            <v>0</v>
          </cell>
          <cell r="Y773">
            <v>0</v>
          </cell>
          <cell r="Z773">
            <v>0</v>
          </cell>
        </row>
        <row r="774">
          <cell r="B774" t="str">
            <v>34.03.12</v>
          </cell>
          <cell r="C774" t="str">
            <v>Supply of self-restraint dismantling joint, DN 300, PN10</v>
          </cell>
          <cell r="D774" t="str">
            <v>pce.</v>
          </cell>
          <cell r="E774">
            <v>691</v>
          </cell>
          <cell r="F774">
            <v>0</v>
          </cell>
          <cell r="G774">
            <v>0</v>
          </cell>
          <cell r="H774">
            <v>0</v>
          </cell>
          <cell r="I774">
            <v>0</v>
          </cell>
          <cell r="J774">
            <v>0</v>
          </cell>
          <cell r="K774">
            <v>0</v>
          </cell>
          <cell r="L774">
            <v>0</v>
          </cell>
          <cell r="M774">
            <v>0</v>
          </cell>
          <cell r="N774">
            <v>0</v>
          </cell>
          <cell r="O774">
            <v>0</v>
          </cell>
          <cell r="P774">
            <v>0</v>
          </cell>
          <cell r="Q774">
            <v>0</v>
          </cell>
          <cell r="R774">
            <v>0</v>
          </cell>
          <cell r="S774">
            <v>0</v>
          </cell>
          <cell r="T774">
            <v>0</v>
          </cell>
          <cell r="U774">
            <v>0</v>
          </cell>
          <cell r="V774">
            <v>0</v>
          </cell>
          <cell r="W774">
            <v>0</v>
          </cell>
          <cell r="X774">
            <v>0</v>
          </cell>
          <cell r="Y774">
            <v>0</v>
          </cell>
          <cell r="Z774">
            <v>0</v>
          </cell>
        </row>
        <row r="775">
          <cell r="B775" t="str">
            <v>34.03.16</v>
          </cell>
          <cell r="C775" t="str">
            <v>Supply of self-restraint dismantling joint, DN 400, PN10</v>
          </cell>
          <cell r="D775" t="str">
            <v>pce.</v>
          </cell>
          <cell r="E775">
            <v>939</v>
          </cell>
          <cell r="F775">
            <v>0</v>
          </cell>
          <cell r="G775">
            <v>0</v>
          </cell>
          <cell r="H775">
            <v>0</v>
          </cell>
          <cell r="I775">
            <v>0</v>
          </cell>
          <cell r="J775">
            <v>0</v>
          </cell>
          <cell r="K775">
            <v>0</v>
          </cell>
          <cell r="L775">
            <v>0</v>
          </cell>
          <cell r="M775">
            <v>0</v>
          </cell>
          <cell r="N775">
            <v>0</v>
          </cell>
          <cell r="O775">
            <v>0</v>
          </cell>
          <cell r="P775">
            <v>0</v>
          </cell>
          <cell r="Q775">
            <v>0</v>
          </cell>
          <cell r="R775">
            <v>0</v>
          </cell>
          <cell r="S775">
            <v>0</v>
          </cell>
          <cell r="T775">
            <v>0</v>
          </cell>
          <cell r="U775">
            <v>0</v>
          </cell>
          <cell r="V775">
            <v>0</v>
          </cell>
          <cell r="W775">
            <v>0</v>
          </cell>
          <cell r="X775">
            <v>0</v>
          </cell>
          <cell r="Y775">
            <v>0</v>
          </cell>
          <cell r="Z775">
            <v>0</v>
          </cell>
        </row>
        <row r="776">
          <cell r="B776" t="str">
            <v>34.03.20</v>
          </cell>
          <cell r="C776" t="str">
            <v>Supply of self-restraint dismantling joint, DN 600, PN10</v>
          </cell>
          <cell r="D776" t="str">
            <v>pce.</v>
          </cell>
          <cell r="E776">
            <v>1585</v>
          </cell>
          <cell r="F776">
            <v>0</v>
          </cell>
          <cell r="G776">
            <v>0</v>
          </cell>
          <cell r="H776">
            <v>0</v>
          </cell>
          <cell r="I776">
            <v>0</v>
          </cell>
          <cell r="J776">
            <v>0</v>
          </cell>
          <cell r="K776">
            <v>0</v>
          </cell>
          <cell r="L776">
            <v>0</v>
          </cell>
          <cell r="M776">
            <v>0</v>
          </cell>
          <cell r="N776">
            <v>0</v>
          </cell>
          <cell r="O776">
            <v>0</v>
          </cell>
          <cell r="P776">
            <v>0</v>
          </cell>
          <cell r="Q776">
            <v>0</v>
          </cell>
          <cell r="R776">
            <v>0</v>
          </cell>
          <cell r="S776">
            <v>0</v>
          </cell>
          <cell r="T776">
            <v>0</v>
          </cell>
          <cell r="U776">
            <v>0</v>
          </cell>
          <cell r="V776">
            <v>0</v>
          </cell>
          <cell r="W776">
            <v>0</v>
          </cell>
          <cell r="X776">
            <v>0</v>
          </cell>
          <cell r="Y776">
            <v>0</v>
          </cell>
          <cell r="Z776">
            <v>0</v>
          </cell>
        </row>
        <row r="777">
          <cell r="B777" t="str">
            <v>34.05</v>
          </cell>
          <cell r="C777" t="str">
            <v>Supply of Dresser, Gibault, Viking Johnson or Friatec type couplings, ≤ PN16</v>
          </cell>
          <cell r="D777">
            <v>0</v>
          </cell>
          <cell r="E777">
            <v>0</v>
          </cell>
          <cell r="F777">
            <v>0</v>
          </cell>
          <cell r="G777">
            <v>0</v>
          </cell>
          <cell r="H777">
            <v>0</v>
          </cell>
          <cell r="I777">
            <v>0</v>
          </cell>
          <cell r="J777">
            <v>0</v>
          </cell>
          <cell r="K777">
            <v>0</v>
          </cell>
          <cell r="L777">
            <v>0</v>
          </cell>
          <cell r="M777">
            <v>0</v>
          </cell>
          <cell r="N777">
            <v>0</v>
          </cell>
          <cell r="O777">
            <v>0</v>
          </cell>
          <cell r="P777">
            <v>0</v>
          </cell>
          <cell r="Q777">
            <v>0</v>
          </cell>
          <cell r="R777">
            <v>0</v>
          </cell>
          <cell r="S777">
            <v>0</v>
          </cell>
          <cell r="T777">
            <v>0</v>
          </cell>
          <cell r="U777">
            <v>0</v>
          </cell>
          <cell r="V777">
            <v>0</v>
          </cell>
          <cell r="W777">
            <v>0</v>
          </cell>
          <cell r="X777">
            <v>0</v>
          </cell>
          <cell r="Y777">
            <v>0</v>
          </cell>
          <cell r="Z777">
            <v>0</v>
          </cell>
        </row>
        <row r="778">
          <cell r="B778">
            <v>0</v>
          </cell>
          <cell r="C778" t="str">
            <v xml:space="preserve">The unit rate shall include the supply of Dresser/Gibault, Viking Johnson or Friatec type couplings, ≤ PN16, for joining plain ended pipes of the same or different pipe materials, including transport, unloading, handling, storage at storage sites in accordance with the manufacturers instructions and good workmanship, supply of stainless steel bolts and nuts, gaskets including 2% reserve, all accessories necessary for installation, etc. </v>
          </cell>
          <cell r="D778">
            <v>0</v>
          </cell>
          <cell r="E778">
            <v>0</v>
          </cell>
          <cell r="F778">
            <v>0</v>
          </cell>
          <cell r="G778">
            <v>0</v>
          </cell>
          <cell r="H778">
            <v>0</v>
          </cell>
          <cell r="I778">
            <v>0</v>
          </cell>
          <cell r="J778">
            <v>0</v>
          </cell>
          <cell r="K778">
            <v>0</v>
          </cell>
          <cell r="L778">
            <v>0</v>
          </cell>
          <cell r="M778">
            <v>0</v>
          </cell>
          <cell r="N778">
            <v>0</v>
          </cell>
          <cell r="O778">
            <v>0</v>
          </cell>
          <cell r="P778">
            <v>0</v>
          </cell>
          <cell r="Q778">
            <v>0</v>
          </cell>
          <cell r="R778">
            <v>0</v>
          </cell>
          <cell r="S778">
            <v>0</v>
          </cell>
          <cell r="T778">
            <v>0</v>
          </cell>
          <cell r="U778">
            <v>0</v>
          </cell>
          <cell r="V778">
            <v>0</v>
          </cell>
          <cell r="W778">
            <v>0</v>
          </cell>
          <cell r="X778">
            <v>0</v>
          </cell>
          <cell r="Y778">
            <v>0</v>
          </cell>
          <cell r="Z778">
            <v>0</v>
          </cell>
        </row>
        <row r="779">
          <cell r="B779">
            <v>0</v>
          </cell>
          <cell r="C779" t="str">
            <v>Materials, coatings, etc. shall be according to the Works Requirements Part B+C.</v>
          </cell>
          <cell r="D779">
            <v>0</v>
          </cell>
          <cell r="E779">
            <v>0</v>
          </cell>
          <cell r="F779">
            <v>0</v>
          </cell>
          <cell r="G779">
            <v>0</v>
          </cell>
          <cell r="H779">
            <v>0</v>
          </cell>
          <cell r="I779">
            <v>0</v>
          </cell>
          <cell r="J779">
            <v>0</v>
          </cell>
          <cell r="K779">
            <v>0</v>
          </cell>
          <cell r="L779">
            <v>0</v>
          </cell>
          <cell r="M779">
            <v>0</v>
          </cell>
          <cell r="N779">
            <v>0</v>
          </cell>
          <cell r="O779">
            <v>0</v>
          </cell>
          <cell r="P779">
            <v>0</v>
          </cell>
          <cell r="Q779">
            <v>0</v>
          </cell>
          <cell r="R779">
            <v>0</v>
          </cell>
          <cell r="S779">
            <v>0</v>
          </cell>
          <cell r="T779">
            <v>0</v>
          </cell>
          <cell r="U779">
            <v>0</v>
          </cell>
          <cell r="V779">
            <v>0</v>
          </cell>
          <cell r="W779">
            <v>0</v>
          </cell>
          <cell r="X779">
            <v>0</v>
          </cell>
          <cell r="Y779">
            <v>0</v>
          </cell>
          <cell r="Z779">
            <v>0</v>
          </cell>
        </row>
        <row r="780">
          <cell r="B780">
            <v>0</v>
          </cell>
          <cell r="C780" t="str">
            <v>The unit rate shall include all material, labour, equipment, tools and other incidental costs required to complete the works.</v>
          </cell>
          <cell r="D780">
            <v>0</v>
          </cell>
          <cell r="E780">
            <v>0</v>
          </cell>
          <cell r="F780">
            <v>0</v>
          </cell>
          <cell r="G780">
            <v>0</v>
          </cell>
          <cell r="H780">
            <v>0</v>
          </cell>
          <cell r="I780">
            <v>0</v>
          </cell>
          <cell r="J780">
            <v>0</v>
          </cell>
          <cell r="K780">
            <v>0</v>
          </cell>
          <cell r="L780">
            <v>0</v>
          </cell>
          <cell r="M780">
            <v>0</v>
          </cell>
          <cell r="N780">
            <v>0</v>
          </cell>
          <cell r="O780">
            <v>0</v>
          </cell>
          <cell r="P780">
            <v>0</v>
          </cell>
          <cell r="Q780">
            <v>0</v>
          </cell>
          <cell r="R780">
            <v>0</v>
          </cell>
          <cell r="S780">
            <v>0</v>
          </cell>
          <cell r="T780">
            <v>0</v>
          </cell>
          <cell r="U780">
            <v>0</v>
          </cell>
          <cell r="V780">
            <v>0</v>
          </cell>
          <cell r="W780">
            <v>0</v>
          </cell>
          <cell r="X780">
            <v>0</v>
          </cell>
          <cell r="Y780">
            <v>0</v>
          </cell>
          <cell r="Z780">
            <v>0</v>
          </cell>
        </row>
        <row r="781">
          <cell r="B781">
            <v>0</v>
          </cell>
          <cell r="C781" t="str">
            <v>Payment shall be made per piece. The outside diameter range given below is indicative and may vary slightly depending on the manufacturer.</v>
          </cell>
          <cell r="D781">
            <v>0</v>
          </cell>
          <cell r="E781">
            <v>0</v>
          </cell>
          <cell r="F781">
            <v>0</v>
          </cell>
          <cell r="G781">
            <v>0</v>
          </cell>
          <cell r="H781">
            <v>0</v>
          </cell>
          <cell r="I781">
            <v>0</v>
          </cell>
          <cell r="J781">
            <v>0</v>
          </cell>
          <cell r="K781">
            <v>0</v>
          </cell>
          <cell r="L781">
            <v>0</v>
          </cell>
          <cell r="M781">
            <v>0</v>
          </cell>
          <cell r="N781">
            <v>0</v>
          </cell>
          <cell r="O781">
            <v>0</v>
          </cell>
          <cell r="P781">
            <v>0</v>
          </cell>
          <cell r="Q781">
            <v>0</v>
          </cell>
          <cell r="R781">
            <v>0</v>
          </cell>
          <cell r="S781">
            <v>0</v>
          </cell>
          <cell r="T781">
            <v>0</v>
          </cell>
          <cell r="U781">
            <v>0</v>
          </cell>
          <cell r="V781">
            <v>0</v>
          </cell>
          <cell r="W781">
            <v>0</v>
          </cell>
          <cell r="X781">
            <v>0</v>
          </cell>
          <cell r="Y781">
            <v>0</v>
          </cell>
          <cell r="Z781">
            <v>0</v>
          </cell>
        </row>
        <row r="782">
          <cell r="B782" t="str">
            <v>34.05.04</v>
          </cell>
          <cell r="C782" t="str">
            <v>Supply of Friatec, Dresser, Gibault or Viking Johnson type coupling, DN 80, OD range ~85.7-107mm, ≤ PN16</v>
          </cell>
          <cell r="D782" t="str">
            <v>pce.</v>
          </cell>
          <cell r="E782">
            <v>84</v>
          </cell>
          <cell r="F782">
            <v>0</v>
          </cell>
          <cell r="G782">
            <v>0</v>
          </cell>
          <cell r="H782">
            <v>0</v>
          </cell>
          <cell r="I782">
            <v>0</v>
          </cell>
          <cell r="J782">
            <v>0</v>
          </cell>
          <cell r="K782">
            <v>0</v>
          </cell>
          <cell r="L782">
            <v>0</v>
          </cell>
          <cell r="M782">
            <v>0</v>
          </cell>
          <cell r="N782">
            <v>0</v>
          </cell>
          <cell r="O782">
            <v>0</v>
          </cell>
          <cell r="P782">
            <v>0</v>
          </cell>
          <cell r="Q782">
            <v>0</v>
          </cell>
          <cell r="R782">
            <v>0</v>
          </cell>
          <cell r="S782">
            <v>0</v>
          </cell>
          <cell r="T782">
            <v>0</v>
          </cell>
          <cell r="U782">
            <v>0</v>
          </cell>
          <cell r="V782">
            <v>0</v>
          </cell>
          <cell r="W782">
            <v>0</v>
          </cell>
          <cell r="X782">
            <v>0</v>
          </cell>
          <cell r="Y782">
            <v>0</v>
          </cell>
          <cell r="Z782">
            <v>0</v>
          </cell>
        </row>
        <row r="783">
          <cell r="B783" t="str">
            <v>34.05.12</v>
          </cell>
          <cell r="C783" t="str">
            <v>Supply of Friatec, Dresser, Gibault or Viking Johnson type coupling, DN 300, OD range ~315-356mm, ≤ PN16</v>
          </cell>
          <cell r="D783" t="str">
            <v>pce.</v>
          </cell>
          <cell r="E783">
            <v>272</v>
          </cell>
          <cell r="F783">
            <v>0</v>
          </cell>
          <cell r="G783">
            <v>0</v>
          </cell>
          <cell r="H783">
            <v>0</v>
          </cell>
          <cell r="I783">
            <v>0</v>
          </cell>
          <cell r="J783">
            <v>0</v>
          </cell>
          <cell r="K783">
            <v>0</v>
          </cell>
          <cell r="L783">
            <v>0</v>
          </cell>
          <cell r="M783">
            <v>0</v>
          </cell>
          <cell r="N783">
            <v>0</v>
          </cell>
          <cell r="O783">
            <v>0</v>
          </cell>
          <cell r="P783">
            <v>0</v>
          </cell>
          <cell r="Q783">
            <v>0</v>
          </cell>
          <cell r="R783">
            <v>0</v>
          </cell>
          <cell r="S783">
            <v>0</v>
          </cell>
          <cell r="T783">
            <v>0</v>
          </cell>
          <cell r="U783">
            <v>0</v>
          </cell>
          <cell r="V783">
            <v>0</v>
          </cell>
          <cell r="W783">
            <v>0</v>
          </cell>
          <cell r="X783">
            <v>0</v>
          </cell>
          <cell r="Y783">
            <v>0</v>
          </cell>
          <cell r="Z783">
            <v>0</v>
          </cell>
        </row>
        <row r="784">
          <cell r="B784" t="str">
            <v>34.06</v>
          </cell>
          <cell r="C784" t="str">
            <v>Supply of Friatec, Dresser, Gibault or Viking Johnson type stepped couplings, ≤ PN16</v>
          </cell>
          <cell r="D784">
            <v>0</v>
          </cell>
          <cell r="E784">
            <v>0</v>
          </cell>
          <cell r="F784">
            <v>0</v>
          </cell>
          <cell r="G784">
            <v>0</v>
          </cell>
          <cell r="H784">
            <v>0</v>
          </cell>
          <cell r="I784">
            <v>0</v>
          </cell>
          <cell r="J784">
            <v>0</v>
          </cell>
          <cell r="K784">
            <v>0</v>
          </cell>
          <cell r="L784">
            <v>0</v>
          </cell>
          <cell r="M784">
            <v>0</v>
          </cell>
          <cell r="N784">
            <v>0</v>
          </cell>
          <cell r="O784">
            <v>0</v>
          </cell>
          <cell r="P784">
            <v>0</v>
          </cell>
          <cell r="Q784">
            <v>0</v>
          </cell>
          <cell r="R784">
            <v>0</v>
          </cell>
          <cell r="S784">
            <v>0</v>
          </cell>
          <cell r="T784">
            <v>0</v>
          </cell>
          <cell r="U784">
            <v>0</v>
          </cell>
          <cell r="V784">
            <v>0</v>
          </cell>
          <cell r="W784">
            <v>0</v>
          </cell>
          <cell r="X784">
            <v>0</v>
          </cell>
          <cell r="Y784">
            <v>0</v>
          </cell>
          <cell r="Z784">
            <v>0</v>
          </cell>
        </row>
        <row r="785">
          <cell r="B785">
            <v>0</v>
          </cell>
          <cell r="C785" t="str">
            <v xml:space="preserve">The unit rate shall include the supply of Friactec, Dresser, Gibault or Viking Johnson type stepped couplings, ≤ PN16, for joining plain ended pipes of the same or different pipe materials, including transport, unloading, handling, storage at storage sites in accordance with the manufacturers instructions and good workmanship, supply of stainless steel bolts and nuts, gaskets including 2% reserve, all accessories necessary for installation, etc. </v>
          </cell>
          <cell r="D785">
            <v>0</v>
          </cell>
          <cell r="E785">
            <v>0</v>
          </cell>
          <cell r="F785">
            <v>0</v>
          </cell>
          <cell r="G785">
            <v>0</v>
          </cell>
          <cell r="H785">
            <v>0</v>
          </cell>
          <cell r="I785">
            <v>0</v>
          </cell>
          <cell r="J785">
            <v>0</v>
          </cell>
          <cell r="K785">
            <v>0</v>
          </cell>
          <cell r="L785">
            <v>0</v>
          </cell>
          <cell r="M785">
            <v>0</v>
          </cell>
          <cell r="N785">
            <v>0</v>
          </cell>
          <cell r="O785">
            <v>0</v>
          </cell>
          <cell r="P785">
            <v>0</v>
          </cell>
          <cell r="Q785">
            <v>0</v>
          </cell>
          <cell r="R785">
            <v>0</v>
          </cell>
          <cell r="S785">
            <v>0</v>
          </cell>
          <cell r="T785">
            <v>0</v>
          </cell>
          <cell r="U785">
            <v>0</v>
          </cell>
          <cell r="V785">
            <v>0</v>
          </cell>
          <cell r="W785">
            <v>0</v>
          </cell>
          <cell r="X785">
            <v>0</v>
          </cell>
          <cell r="Y785">
            <v>0</v>
          </cell>
          <cell r="Z785">
            <v>0</v>
          </cell>
        </row>
        <row r="786">
          <cell r="B786">
            <v>0</v>
          </cell>
          <cell r="C786" t="str">
            <v>Materials, coatings, etc. shall be according to the Works Requirements Part B+C.</v>
          </cell>
          <cell r="D786">
            <v>0</v>
          </cell>
          <cell r="E786">
            <v>0</v>
          </cell>
          <cell r="F786">
            <v>0</v>
          </cell>
          <cell r="G786">
            <v>0</v>
          </cell>
          <cell r="H786">
            <v>0</v>
          </cell>
          <cell r="I786">
            <v>0</v>
          </cell>
          <cell r="J786">
            <v>0</v>
          </cell>
          <cell r="K786">
            <v>0</v>
          </cell>
          <cell r="L786">
            <v>0</v>
          </cell>
          <cell r="M786">
            <v>0</v>
          </cell>
          <cell r="N786">
            <v>0</v>
          </cell>
          <cell r="O786">
            <v>0</v>
          </cell>
          <cell r="P786">
            <v>0</v>
          </cell>
          <cell r="Q786">
            <v>0</v>
          </cell>
          <cell r="R786">
            <v>0</v>
          </cell>
          <cell r="S786">
            <v>0</v>
          </cell>
          <cell r="T786">
            <v>0</v>
          </cell>
          <cell r="U786">
            <v>0</v>
          </cell>
          <cell r="V786">
            <v>0</v>
          </cell>
          <cell r="W786">
            <v>0</v>
          </cell>
          <cell r="X786">
            <v>0</v>
          </cell>
          <cell r="Y786">
            <v>0</v>
          </cell>
          <cell r="Z786">
            <v>0</v>
          </cell>
        </row>
        <row r="787">
          <cell r="B787">
            <v>0</v>
          </cell>
          <cell r="C787" t="str">
            <v>The unit rate shall include all material, labour, equipment, tools and other incidental costs required to complete the works.</v>
          </cell>
          <cell r="D787">
            <v>0</v>
          </cell>
          <cell r="E787">
            <v>0</v>
          </cell>
          <cell r="F787">
            <v>0</v>
          </cell>
          <cell r="G787">
            <v>0</v>
          </cell>
          <cell r="H787">
            <v>0</v>
          </cell>
          <cell r="I787">
            <v>0</v>
          </cell>
          <cell r="J787">
            <v>0</v>
          </cell>
          <cell r="K787">
            <v>0</v>
          </cell>
          <cell r="L787">
            <v>0</v>
          </cell>
          <cell r="M787">
            <v>0</v>
          </cell>
          <cell r="N787">
            <v>0</v>
          </cell>
          <cell r="O787">
            <v>0</v>
          </cell>
          <cell r="P787">
            <v>0</v>
          </cell>
          <cell r="Q787">
            <v>0</v>
          </cell>
          <cell r="R787">
            <v>0</v>
          </cell>
          <cell r="S787">
            <v>0</v>
          </cell>
          <cell r="T787">
            <v>0</v>
          </cell>
          <cell r="U787">
            <v>0</v>
          </cell>
          <cell r="V787">
            <v>0</v>
          </cell>
          <cell r="W787">
            <v>0</v>
          </cell>
          <cell r="X787">
            <v>0</v>
          </cell>
          <cell r="Y787">
            <v>0</v>
          </cell>
          <cell r="Z787">
            <v>0</v>
          </cell>
        </row>
        <row r="788">
          <cell r="B788">
            <v>0</v>
          </cell>
          <cell r="C788" t="str">
            <v>Payment shall be made per piece. The outside diameter range given below is indicative and may vary slightly depending on the manufacturer.</v>
          </cell>
          <cell r="D788">
            <v>0</v>
          </cell>
          <cell r="E788">
            <v>0</v>
          </cell>
          <cell r="F788">
            <v>0</v>
          </cell>
          <cell r="G788">
            <v>0</v>
          </cell>
          <cell r="H788">
            <v>0</v>
          </cell>
          <cell r="I788">
            <v>0</v>
          </cell>
          <cell r="J788">
            <v>0</v>
          </cell>
          <cell r="K788">
            <v>0</v>
          </cell>
          <cell r="L788">
            <v>0</v>
          </cell>
          <cell r="M788">
            <v>0</v>
          </cell>
          <cell r="N788">
            <v>0</v>
          </cell>
          <cell r="O788">
            <v>0</v>
          </cell>
          <cell r="P788">
            <v>0</v>
          </cell>
          <cell r="Q788">
            <v>0</v>
          </cell>
          <cell r="R788">
            <v>0</v>
          </cell>
          <cell r="S788">
            <v>0</v>
          </cell>
          <cell r="T788">
            <v>0</v>
          </cell>
          <cell r="U788">
            <v>0</v>
          </cell>
          <cell r="V788">
            <v>0</v>
          </cell>
          <cell r="W788">
            <v>0</v>
          </cell>
          <cell r="X788">
            <v>0</v>
          </cell>
          <cell r="Y788">
            <v>0</v>
          </cell>
          <cell r="Z788">
            <v>0</v>
          </cell>
        </row>
        <row r="789">
          <cell r="B789" t="str">
            <v>34.06.04</v>
          </cell>
          <cell r="C789" t="str">
            <v>Supply of Friatec, Dresser, Gibault or Viking Johnson type stepped coupling, DN 80/100, OD1 range ~85.7-107mm, OD2 range ~107.2-133.2, ≤ PN16</v>
          </cell>
          <cell r="D789" t="str">
            <v>pce.</v>
          </cell>
          <cell r="E789">
            <v>84</v>
          </cell>
          <cell r="F789">
            <v>0</v>
          </cell>
          <cell r="G789">
            <v>0</v>
          </cell>
          <cell r="H789">
            <v>0</v>
          </cell>
          <cell r="I789">
            <v>0</v>
          </cell>
          <cell r="J789">
            <v>0</v>
          </cell>
          <cell r="K789">
            <v>0</v>
          </cell>
          <cell r="L789">
            <v>0</v>
          </cell>
          <cell r="M789">
            <v>0</v>
          </cell>
          <cell r="N789">
            <v>0</v>
          </cell>
          <cell r="O789">
            <v>0</v>
          </cell>
          <cell r="P789">
            <v>0</v>
          </cell>
          <cell r="Q789">
            <v>0</v>
          </cell>
          <cell r="R789">
            <v>0</v>
          </cell>
          <cell r="S789">
            <v>0</v>
          </cell>
          <cell r="T789">
            <v>0</v>
          </cell>
          <cell r="U789">
            <v>0</v>
          </cell>
          <cell r="V789">
            <v>0</v>
          </cell>
          <cell r="W789">
            <v>0</v>
          </cell>
          <cell r="X789">
            <v>0</v>
          </cell>
          <cell r="Y789">
            <v>0</v>
          </cell>
          <cell r="Z789">
            <v>0</v>
          </cell>
        </row>
        <row r="790">
          <cell r="B790" t="str">
            <v>34.06.06</v>
          </cell>
          <cell r="C790" t="str">
            <v>Supply of Friatec, Dresser, Gibault or Viking Johnson type stepped coupling, DN 100/150, OD1 range ~107.2-133.2mm, OD2 range  ~158.2-192.2, ≤ PN16</v>
          </cell>
          <cell r="D790" t="str">
            <v>pce.</v>
          </cell>
          <cell r="E790">
            <v>116</v>
          </cell>
          <cell r="F790">
            <v>0</v>
          </cell>
          <cell r="G790">
            <v>0</v>
          </cell>
          <cell r="H790">
            <v>0</v>
          </cell>
          <cell r="I790">
            <v>0</v>
          </cell>
          <cell r="J790">
            <v>0</v>
          </cell>
          <cell r="K790">
            <v>0</v>
          </cell>
          <cell r="L790">
            <v>0</v>
          </cell>
          <cell r="M790">
            <v>0</v>
          </cell>
          <cell r="N790">
            <v>0</v>
          </cell>
          <cell r="O790">
            <v>0</v>
          </cell>
          <cell r="P790">
            <v>0</v>
          </cell>
          <cell r="Q790">
            <v>0</v>
          </cell>
          <cell r="R790">
            <v>0</v>
          </cell>
          <cell r="S790">
            <v>0</v>
          </cell>
          <cell r="T790">
            <v>0</v>
          </cell>
          <cell r="U790">
            <v>0</v>
          </cell>
          <cell r="V790">
            <v>0</v>
          </cell>
          <cell r="W790">
            <v>0</v>
          </cell>
          <cell r="X790">
            <v>0</v>
          </cell>
          <cell r="Y790">
            <v>0</v>
          </cell>
          <cell r="Z790">
            <v>0</v>
          </cell>
        </row>
        <row r="791">
          <cell r="B791" t="str">
            <v>34.06.08</v>
          </cell>
          <cell r="C791" t="str">
            <v>Supply of Friatec, Dresser, Gibault or Viking Johnson type stepped coupling, DN 150/175, OD1 range ~158.2-192.2mm, OD2 range  ~192.2-226.9, ≤ PN16</v>
          </cell>
          <cell r="D791" t="str">
            <v>pce.</v>
          </cell>
          <cell r="E791">
            <v>147</v>
          </cell>
          <cell r="F791">
            <v>0</v>
          </cell>
          <cell r="G791">
            <v>0</v>
          </cell>
          <cell r="H791">
            <v>0</v>
          </cell>
          <cell r="I791">
            <v>0</v>
          </cell>
          <cell r="J791">
            <v>0</v>
          </cell>
          <cell r="K791">
            <v>0</v>
          </cell>
          <cell r="L791">
            <v>0</v>
          </cell>
          <cell r="M791">
            <v>0</v>
          </cell>
          <cell r="N791">
            <v>0</v>
          </cell>
          <cell r="O791">
            <v>0</v>
          </cell>
          <cell r="P791">
            <v>0</v>
          </cell>
          <cell r="Q791">
            <v>0</v>
          </cell>
          <cell r="R791">
            <v>0</v>
          </cell>
          <cell r="S791">
            <v>0</v>
          </cell>
          <cell r="T791">
            <v>0</v>
          </cell>
          <cell r="U791">
            <v>0</v>
          </cell>
          <cell r="V791">
            <v>0</v>
          </cell>
          <cell r="W791">
            <v>0</v>
          </cell>
          <cell r="X791">
            <v>0</v>
          </cell>
          <cell r="Y791">
            <v>0</v>
          </cell>
          <cell r="Z791">
            <v>0</v>
          </cell>
        </row>
        <row r="792">
          <cell r="B792" t="str">
            <v>34.06.10</v>
          </cell>
          <cell r="C792" t="str">
            <v>Supply of Friatec, Dresser, Gibault or Viking Johnson type stepped coupling, DN 200/250, OD1 range ~218.1-256mm, OD2 range  ~266.2-310.2, ≤ PN16</v>
          </cell>
          <cell r="D792" t="str">
            <v>pce.</v>
          </cell>
          <cell r="E792">
            <v>224</v>
          </cell>
          <cell r="F792">
            <v>0</v>
          </cell>
          <cell r="G792">
            <v>0</v>
          </cell>
          <cell r="H792">
            <v>0</v>
          </cell>
          <cell r="I792">
            <v>0</v>
          </cell>
          <cell r="J792">
            <v>0</v>
          </cell>
          <cell r="K792">
            <v>0</v>
          </cell>
          <cell r="L792">
            <v>0</v>
          </cell>
          <cell r="M792">
            <v>0</v>
          </cell>
          <cell r="N792">
            <v>0</v>
          </cell>
          <cell r="O792">
            <v>0</v>
          </cell>
          <cell r="P792">
            <v>0</v>
          </cell>
          <cell r="Q792">
            <v>0</v>
          </cell>
          <cell r="R792">
            <v>0</v>
          </cell>
          <cell r="S792">
            <v>0</v>
          </cell>
          <cell r="T792">
            <v>0</v>
          </cell>
          <cell r="U792">
            <v>0</v>
          </cell>
          <cell r="V792">
            <v>0</v>
          </cell>
          <cell r="W792">
            <v>0</v>
          </cell>
          <cell r="X792">
            <v>0</v>
          </cell>
          <cell r="Y792">
            <v>0</v>
          </cell>
          <cell r="Z792">
            <v>0</v>
          </cell>
        </row>
        <row r="793">
          <cell r="B793" t="str">
            <v>34.07</v>
          </cell>
          <cell r="C793" t="str">
            <v>Supply of repair clamps</v>
          </cell>
          <cell r="D793">
            <v>0</v>
          </cell>
          <cell r="E793">
            <v>0</v>
          </cell>
          <cell r="F793">
            <v>0</v>
          </cell>
          <cell r="G793">
            <v>0</v>
          </cell>
          <cell r="H793">
            <v>0</v>
          </cell>
          <cell r="I793">
            <v>0</v>
          </cell>
          <cell r="J793">
            <v>0</v>
          </cell>
          <cell r="K793">
            <v>0</v>
          </cell>
          <cell r="L793">
            <v>0</v>
          </cell>
          <cell r="M793">
            <v>0</v>
          </cell>
          <cell r="N793">
            <v>0</v>
          </cell>
          <cell r="O793">
            <v>0</v>
          </cell>
          <cell r="P793">
            <v>0</v>
          </cell>
          <cell r="Q793">
            <v>0</v>
          </cell>
          <cell r="R793">
            <v>0</v>
          </cell>
          <cell r="S793">
            <v>0</v>
          </cell>
          <cell r="T793">
            <v>0</v>
          </cell>
          <cell r="U793">
            <v>0</v>
          </cell>
          <cell r="V793">
            <v>0</v>
          </cell>
          <cell r="W793">
            <v>0</v>
          </cell>
          <cell r="X793">
            <v>0</v>
          </cell>
          <cell r="Y793">
            <v>0</v>
          </cell>
          <cell r="Z793">
            <v>0</v>
          </cell>
        </row>
        <row r="794">
          <cell r="B794">
            <v>0</v>
          </cell>
          <cell r="C794" t="str">
            <v xml:space="preserve">The unit rate shall include the supply of single, double or triple stainless steel repair clamps (type depending on DN) suitable for repair of DI, St, PVC, PE and AC pipes,  ≤ PN16, including transport, unloading, handling, storage at storage sites in accordance with the manufacturers instructions and good workmanship, supply of stainless steel bolts and nuts, gaskets including 2% reserve, all accessories necessary for installation, etc. </v>
          </cell>
          <cell r="D794">
            <v>0</v>
          </cell>
          <cell r="E794">
            <v>0</v>
          </cell>
          <cell r="F794">
            <v>0</v>
          </cell>
          <cell r="G794">
            <v>0</v>
          </cell>
          <cell r="H794">
            <v>0</v>
          </cell>
          <cell r="I794">
            <v>0</v>
          </cell>
          <cell r="J794">
            <v>0</v>
          </cell>
          <cell r="K794">
            <v>0</v>
          </cell>
          <cell r="L794">
            <v>0</v>
          </cell>
          <cell r="M794">
            <v>0</v>
          </cell>
          <cell r="N794">
            <v>0</v>
          </cell>
          <cell r="O794">
            <v>0</v>
          </cell>
          <cell r="P794">
            <v>0</v>
          </cell>
          <cell r="Q794">
            <v>0</v>
          </cell>
          <cell r="R794">
            <v>0</v>
          </cell>
          <cell r="S794">
            <v>0</v>
          </cell>
          <cell r="T794">
            <v>0</v>
          </cell>
          <cell r="U794">
            <v>0</v>
          </cell>
          <cell r="V794">
            <v>0</v>
          </cell>
          <cell r="W794">
            <v>0</v>
          </cell>
          <cell r="X794">
            <v>0</v>
          </cell>
          <cell r="Y794">
            <v>0</v>
          </cell>
          <cell r="Z794">
            <v>0</v>
          </cell>
        </row>
        <row r="795">
          <cell r="B795">
            <v>0</v>
          </cell>
          <cell r="C795" t="str">
            <v>Materials, coatings, etc. shall be according to the Works Requirements Part B+C.</v>
          </cell>
          <cell r="D795">
            <v>0</v>
          </cell>
          <cell r="E795">
            <v>0</v>
          </cell>
          <cell r="F795">
            <v>0</v>
          </cell>
          <cell r="G795">
            <v>0</v>
          </cell>
          <cell r="H795">
            <v>0</v>
          </cell>
          <cell r="I795">
            <v>0</v>
          </cell>
          <cell r="J795">
            <v>0</v>
          </cell>
          <cell r="K795">
            <v>0</v>
          </cell>
          <cell r="L795">
            <v>0</v>
          </cell>
          <cell r="M795">
            <v>0</v>
          </cell>
          <cell r="N795">
            <v>0</v>
          </cell>
          <cell r="O795">
            <v>0</v>
          </cell>
          <cell r="P795">
            <v>0</v>
          </cell>
          <cell r="Q795">
            <v>0</v>
          </cell>
          <cell r="R795">
            <v>0</v>
          </cell>
          <cell r="S795">
            <v>0</v>
          </cell>
          <cell r="T795">
            <v>0</v>
          </cell>
          <cell r="U795">
            <v>0</v>
          </cell>
          <cell r="V795">
            <v>0</v>
          </cell>
          <cell r="W795">
            <v>0</v>
          </cell>
          <cell r="X795">
            <v>0</v>
          </cell>
          <cell r="Y795">
            <v>0</v>
          </cell>
          <cell r="Z795">
            <v>0</v>
          </cell>
        </row>
        <row r="796">
          <cell r="B796">
            <v>0</v>
          </cell>
          <cell r="C796" t="str">
            <v>The unit rate shall include all material, labour, equipment, tools and other incidental costs required to complete the works.</v>
          </cell>
          <cell r="D796">
            <v>0</v>
          </cell>
          <cell r="E796">
            <v>0</v>
          </cell>
          <cell r="F796">
            <v>0</v>
          </cell>
          <cell r="G796">
            <v>0</v>
          </cell>
          <cell r="H796">
            <v>0</v>
          </cell>
          <cell r="I796">
            <v>0</v>
          </cell>
          <cell r="J796">
            <v>0</v>
          </cell>
          <cell r="K796">
            <v>0</v>
          </cell>
          <cell r="L796">
            <v>0</v>
          </cell>
          <cell r="M796">
            <v>0</v>
          </cell>
          <cell r="N796">
            <v>0</v>
          </cell>
          <cell r="O796">
            <v>0</v>
          </cell>
          <cell r="P796">
            <v>0</v>
          </cell>
          <cell r="Q796">
            <v>0</v>
          </cell>
          <cell r="R796">
            <v>0</v>
          </cell>
          <cell r="S796">
            <v>0</v>
          </cell>
          <cell r="T796">
            <v>0</v>
          </cell>
          <cell r="U796">
            <v>0</v>
          </cell>
          <cell r="V796">
            <v>0</v>
          </cell>
          <cell r="W796">
            <v>0</v>
          </cell>
          <cell r="X796">
            <v>0</v>
          </cell>
          <cell r="Y796">
            <v>0</v>
          </cell>
          <cell r="Z796">
            <v>0</v>
          </cell>
        </row>
        <row r="797">
          <cell r="B797">
            <v>0</v>
          </cell>
          <cell r="C797" t="str">
            <v xml:space="preserve">Payment shall be made per piece. </v>
          </cell>
          <cell r="D797">
            <v>0</v>
          </cell>
          <cell r="E797">
            <v>0</v>
          </cell>
          <cell r="F797">
            <v>0</v>
          </cell>
          <cell r="G797">
            <v>0</v>
          </cell>
          <cell r="H797">
            <v>0</v>
          </cell>
          <cell r="I797">
            <v>0</v>
          </cell>
          <cell r="J797">
            <v>0</v>
          </cell>
          <cell r="K797">
            <v>0</v>
          </cell>
          <cell r="L797">
            <v>0</v>
          </cell>
          <cell r="M797">
            <v>0</v>
          </cell>
          <cell r="N797">
            <v>0</v>
          </cell>
          <cell r="O797">
            <v>0</v>
          </cell>
          <cell r="P797">
            <v>0</v>
          </cell>
          <cell r="Q797">
            <v>0</v>
          </cell>
          <cell r="R797">
            <v>0</v>
          </cell>
          <cell r="S797">
            <v>0</v>
          </cell>
          <cell r="T797">
            <v>0</v>
          </cell>
          <cell r="U797">
            <v>0</v>
          </cell>
          <cell r="V797">
            <v>0</v>
          </cell>
          <cell r="W797">
            <v>0</v>
          </cell>
          <cell r="X797">
            <v>0</v>
          </cell>
          <cell r="Y797">
            <v>0</v>
          </cell>
          <cell r="Z797">
            <v>0</v>
          </cell>
        </row>
        <row r="798">
          <cell r="B798" t="str">
            <v>34.07.03</v>
          </cell>
          <cell r="C798" t="str">
            <v>Supply of repair clamp DN 50</v>
          </cell>
          <cell r="D798" t="str">
            <v>pce.</v>
          </cell>
          <cell r="E798">
            <v>50</v>
          </cell>
          <cell r="F798">
            <v>0</v>
          </cell>
          <cell r="G798">
            <v>0</v>
          </cell>
          <cell r="H798">
            <v>0</v>
          </cell>
          <cell r="I798">
            <v>0</v>
          </cell>
          <cell r="J798">
            <v>0</v>
          </cell>
          <cell r="K798">
            <v>0</v>
          </cell>
          <cell r="L798">
            <v>0</v>
          </cell>
          <cell r="M798">
            <v>0</v>
          </cell>
          <cell r="N798">
            <v>0</v>
          </cell>
          <cell r="O798">
            <v>0</v>
          </cell>
          <cell r="P798">
            <v>0</v>
          </cell>
          <cell r="Q798">
            <v>0</v>
          </cell>
          <cell r="R798">
            <v>0</v>
          </cell>
          <cell r="S798">
            <v>0</v>
          </cell>
          <cell r="T798">
            <v>0</v>
          </cell>
          <cell r="U798">
            <v>0</v>
          </cell>
          <cell r="V798">
            <v>0</v>
          </cell>
          <cell r="W798">
            <v>0</v>
          </cell>
          <cell r="X798">
            <v>0</v>
          </cell>
          <cell r="Y798">
            <v>0</v>
          </cell>
          <cell r="Z798">
            <v>0</v>
          </cell>
        </row>
        <row r="799">
          <cell r="B799" t="str">
            <v>34.07.04</v>
          </cell>
          <cell r="C799" t="str">
            <v>Supply of repair clamp DN 80</v>
          </cell>
          <cell r="D799" t="str">
            <v>pce.</v>
          </cell>
          <cell r="E799">
            <v>90</v>
          </cell>
          <cell r="F799">
            <v>0</v>
          </cell>
          <cell r="G799">
            <v>0</v>
          </cell>
          <cell r="H799">
            <v>0</v>
          </cell>
          <cell r="I799">
            <v>0</v>
          </cell>
          <cell r="J799">
            <v>0</v>
          </cell>
          <cell r="K799">
            <v>0</v>
          </cell>
          <cell r="L799">
            <v>0</v>
          </cell>
          <cell r="M799">
            <v>0</v>
          </cell>
          <cell r="N799">
            <v>0</v>
          </cell>
          <cell r="O799">
            <v>0</v>
          </cell>
          <cell r="P799">
            <v>0</v>
          </cell>
          <cell r="Q799">
            <v>0</v>
          </cell>
          <cell r="R799">
            <v>0</v>
          </cell>
          <cell r="S799">
            <v>0</v>
          </cell>
          <cell r="T799">
            <v>0</v>
          </cell>
          <cell r="U799">
            <v>0</v>
          </cell>
          <cell r="V799">
            <v>0</v>
          </cell>
          <cell r="W799">
            <v>0</v>
          </cell>
          <cell r="X799">
            <v>0</v>
          </cell>
          <cell r="Y799">
            <v>0</v>
          </cell>
          <cell r="Z799">
            <v>0</v>
          </cell>
        </row>
        <row r="800">
          <cell r="B800" t="str">
            <v>34.07.05</v>
          </cell>
          <cell r="C800" t="str">
            <v>Supply of repair clamp DN 100</v>
          </cell>
          <cell r="D800" t="str">
            <v>pce.</v>
          </cell>
          <cell r="E800">
            <v>109</v>
          </cell>
          <cell r="F800">
            <v>0</v>
          </cell>
          <cell r="G800">
            <v>0</v>
          </cell>
          <cell r="H800">
            <v>0</v>
          </cell>
          <cell r="I800">
            <v>0</v>
          </cell>
          <cell r="J800">
            <v>0</v>
          </cell>
          <cell r="K800">
            <v>0</v>
          </cell>
          <cell r="L800">
            <v>0</v>
          </cell>
          <cell r="M800">
            <v>0</v>
          </cell>
          <cell r="N800">
            <v>0</v>
          </cell>
          <cell r="O800">
            <v>0</v>
          </cell>
          <cell r="P800">
            <v>0</v>
          </cell>
          <cell r="Q800">
            <v>0</v>
          </cell>
          <cell r="R800">
            <v>0</v>
          </cell>
          <cell r="S800">
            <v>0</v>
          </cell>
          <cell r="T800">
            <v>0</v>
          </cell>
          <cell r="U800">
            <v>0</v>
          </cell>
          <cell r="V800">
            <v>0</v>
          </cell>
          <cell r="W800">
            <v>0</v>
          </cell>
          <cell r="X800">
            <v>0</v>
          </cell>
          <cell r="Y800">
            <v>0</v>
          </cell>
          <cell r="Z800">
            <v>0</v>
          </cell>
        </row>
        <row r="801">
          <cell r="B801" t="str">
            <v>34.07.07</v>
          </cell>
          <cell r="C801" t="str">
            <v>Supply of repair clamp DN 150</v>
          </cell>
          <cell r="D801" t="str">
            <v>pce.</v>
          </cell>
          <cell r="E801">
            <v>139</v>
          </cell>
          <cell r="F801">
            <v>0</v>
          </cell>
          <cell r="G801">
            <v>0</v>
          </cell>
          <cell r="H801">
            <v>0</v>
          </cell>
          <cell r="I801">
            <v>0</v>
          </cell>
          <cell r="J801">
            <v>0</v>
          </cell>
          <cell r="K801">
            <v>0</v>
          </cell>
          <cell r="L801">
            <v>0</v>
          </cell>
          <cell r="M801">
            <v>0</v>
          </cell>
          <cell r="N801">
            <v>0</v>
          </cell>
          <cell r="O801">
            <v>0</v>
          </cell>
          <cell r="P801">
            <v>0</v>
          </cell>
          <cell r="Q801">
            <v>0</v>
          </cell>
          <cell r="R801">
            <v>0</v>
          </cell>
          <cell r="S801">
            <v>0</v>
          </cell>
          <cell r="T801">
            <v>0</v>
          </cell>
          <cell r="U801">
            <v>0</v>
          </cell>
          <cell r="V801">
            <v>0</v>
          </cell>
          <cell r="W801">
            <v>0</v>
          </cell>
          <cell r="X801">
            <v>0</v>
          </cell>
          <cell r="Y801">
            <v>0</v>
          </cell>
          <cell r="Z801">
            <v>0</v>
          </cell>
        </row>
        <row r="802">
          <cell r="B802" t="str">
            <v>34.07.08</v>
          </cell>
          <cell r="C802" t="str">
            <v>Supply of repair clamp DN 200</v>
          </cell>
          <cell r="D802" t="str">
            <v>pce.</v>
          </cell>
          <cell r="E802">
            <v>228</v>
          </cell>
          <cell r="F802">
            <v>0</v>
          </cell>
          <cell r="G802">
            <v>0</v>
          </cell>
          <cell r="H802">
            <v>0</v>
          </cell>
          <cell r="I802">
            <v>0</v>
          </cell>
          <cell r="J802">
            <v>0</v>
          </cell>
          <cell r="K802">
            <v>0</v>
          </cell>
          <cell r="L802">
            <v>0</v>
          </cell>
          <cell r="M802">
            <v>0</v>
          </cell>
          <cell r="N802">
            <v>0</v>
          </cell>
          <cell r="O802">
            <v>0</v>
          </cell>
          <cell r="P802">
            <v>0</v>
          </cell>
          <cell r="Q802">
            <v>0</v>
          </cell>
          <cell r="R802">
            <v>0</v>
          </cell>
          <cell r="S802">
            <v>0</v>
          </cell>
          <cell r="T802">
            <v>0</v>
          </cell>
          <cell r="U802">
            <v>0</v>
          </cell>
          <cell r="V802">
            <v>0</v>
          </cell>
          <cell r="W802">
            <v>0</v>
          </cell>
          <cell r="X802">
            <v>0</v>
          </cell>
          <cell r="Y802">
            <v>0</v>
          </cell>
          <cell r="Z802">
            <v>0</v>
          </cell>
        </row>
        <row r="803">
          <cell r="B803" t="str">
            <v>34.07.12</v>
          </cell>
          <cell r="C803" t="str">
            <v>Supply of repair clamp DN 300</v>
          </cell>
          <cell r="D803" t="str">
            <v>pce.</v>
          </cell>
          <cell r="E803">
            <v>411</v>
          </cell>
          <cell r="F803">
            <v>0</v>
          </cell>
          <cell r="G803">
            <v>0</v>
          </cell>
          <cell r="H803">
            <v>0</v>
          </cell>
          <cell r="I803">
            <v>0</v>
          </cell>
          <cell r="J803">
            <v>0</v>
          </cell>
          <cell r="K803">
            <v>0</v>
          </cell>
          <cell r="L803">
            <v>0</v>
          </cell>
          <cell r="M803">
            <v>0</v>
          </cell>
          <cell r="N803">
            <v>0</v>
          </cell>
          <cell r="O803">
            <v>0</v>
          </cell>
          <cell r="P803">
            <v>0</v>
          </cell>
          <cell r="Q803">
            <v>0</v>
          </cell>
          <cell r="R803">
            <v>0</v>
          </cell>
          <cell r="S803">
            <v>0</v>
          </cell>
          <cell r="T803">
            <v>0</v>
          </cell>
          <cell r="U803">
            <v>0</v>
          </cell>
          <cell r="V803">
            <v>0</v>
          </cell>
          <cell r="W803">
            <v>0</v>
          </cell>
          <cell r="X803">
            <v>0</v>
          </cell>
          <cell r="Y803">
            <v>0</v>
          </cell>
          <cell r="Z803">
            <v>0</v>
          </cell>
        </row>
        <row r="804">
          <cell r="B804" t="str">
            <v>34.10</v>
          </cell>
          <cell r="C804" t="str">
            <v>Supply of flanged gate valves, series 14 - F4, PN10 / PN16, for hand wheel operation</v>
          </cell>
          <cell r="D804">
            <v>0</v>
          </cell>
          <cell r="E804">
            <v>0</v>
          </cell>
          <cell r="F804">
            <v>0</v>
          </cell>
          <cell r="G804">
            <v>0</v>
          </cell>
          <cell r="H804">
            <v>0</v>
          </cell>
          <cell r="I804">
            <v>0</v>
          </cell>
          <cell r="J804">
            <v>0</v>
          </cell>
          <cell r="K804">
            <v>0</v>
          </cell>
          <cell r="L804">
            <v>0</v>
          </cell>
          <cell r="M804">
            <v>0</v>
          </cell>
          <cell r="N804">
            <v>0</v>
          </cell>
          <cell r="O804">
            <v>0</v>
          </cell>
          <cell r="P804">
            <v>0</v>
          </cell>
          <cell r="Q804">
            <v>0</v>
          </cell>
          <cell r="R804">
            <v>0</v>
          </cell>
          <cell r="S804">
            <v>0</v>
          </cell>
          <cell r="T804">
            <v>0</v>
          </cell>
          <cell r="U804">
            <v>0</v>
          </cell>
          <cell r="V804">
            <v>0</v>
          </cell>
          <cell r="W804">
            <v>0</v>
          </cell>
          <cell r="X804">
            <v>0</v>
          </cell>
          <cell r="Y804">
            <v>0</v>
          </cell>
          <cell r="Z804">
            <v>0</v>
          </cell>
        </row>
        <row r="805">
          <cell r="B805">
            <v>0</v>
          </cell>
          <cell r="C805" t="str">
            <v xml:space="preserve">The unit rate shall include the supply of flanged gate valves for hand wheel operation in chambers or plants, face-to-face dimension of gate valve according to EN 558-1, series 14, PN10/PN16, including transport, unloading, handling, storage at storage sites in accordance with the manufacturers instructions and good workmanship, supply of stainless steel bolts and nuts, gaskets including 2% reserve, all accessories necessary for installation, etc. </v>
          </cell>
          <cell r="D805">
            <v>0</v>
          </cell>
          <cell r="E805">
            <v>0</v>
          </cell>
          <cell r="F805">
            <v>0</v>
          </cell>
          <cell r="G805">
            <v>0</v>
          </cell>
          <cell r="H805">
            <v>0</v>
          </cell>
          <cell r="I805">
            <v>0</v>
          </cell>
          <cell r="J805">
            <v>0</v>
          </cell>
          <cell r="K805">
            <v>0</v>
          </cell>
          <cell r="L805">
            <v>0</v>
          </cell>
          <cell r="M805">
            <v>0</v>
          </cell>
          <cell r="N805">
            <v>0</v>
          </cell>
          <cell r="O805">
            <v>0</v>
          </cell>
          <cell r="P805">
            <v>0</v>
          </cell>
          <cell r="Q805">
            <v>0</v>
          </cell>
          <cell r="R805">
            <v>0</v>
          </cell>
          <cell r="S805">
            <v>0</v>
          </cell>
          <cell r="T805">
            <v>0</v>
          </cell>
          <cell r="U805">
            <v>0</v>
          </cell>
          <cell r="V805">
            <v>0</v>
          </cell>
          <cell r="W805">
            <v>0</v>
          </cell>
          <cell r="X805">
            <v>0</v>
          </cell>
          <cell r="Y805">
            <v>0</v>
          </cell>
          <cell r="Z805">
            <v>0</v>
          </cell>
        </row>
        <row r="806">
          <cell r="B806">
            <v>0</v>
          </cell>
          <cell r="C806" t="str">
            <v>Materials, coatings, etc. shall be according to the Works Requirements Part B+C.</v>
          </cell>
          <cell r="D806">
            <v>0</v>
          </cell>
          <cell r="E806">
            <v>0</v>
          </cell>
          <cell r="F806">
            <v>0</v>
          </cell>
          <cell r="G806">
            <v>0</v>
          </cell>
          <cell r="H806">
            <v>0</v>
          </cell>
          <cell r="I806">
            <v>0</v>
          </cell>
          <cell r="J806">
            <v>0</v>
          </cell>
          <cell r="K806">
            <v>0</v>
          </cell>
          <cell r="L806">
            <v>0</v>
          </cell>
          <cell r="M806">
            <v>0</v>
          </cell>
          <cell r="N806">
            <v>0</v>
          </cell>
          <cell r="O806">
            <v>0</v>
          </cell>
          <cell r="P806">
            <v>0</v>
          </cell>
          <cell r="Q806">
            <v>0</v>
          </cell>
          <cell r="R806">
            <v>0</v>
          </cell>
          <cell r="S806">
            <v>0</v>
          </cell>
          <cell r="T806">
            <v>0</v>
          </cell>
          <cell r="U806">
            <v>0</v>
          </cell>
          <cell r="V806">
            <v>0</v>
          </cell>
          <cell r="W806">
            <v>0</v>
          </cell>
          <cell r="X806">
            <v>0</v>
          </cell>
          <cell r="Y806">
            <v>0</v>
          </cell>
          <cell r="Z806">
            <v>0</v>
          </cell>
        </row>
        <row r="807">
          <cell r="B807">
            <v>0</v>
          </cell>
          <cell r="C807" t="str">
            <v>The unit rate shall include all material, labour, equipment, tools and other incidental costs required to complete the works.</v>
          </cell>
          <cell r="D807">
            <v>0</v>
          </cell>
          <cell r="E807">
            <v>0</v>
          </cell>
          <cell r="F807">
            <v>0</v>
          </cell>
          <cell r="G807">
            <v>0</v>
          </cell>
          <cell r="H807">
            <v>0</v>
          </cell>
          <cell r="I807">
            <v>0</v>
          </cell>
          <cell r="J807">
            <v>0</v>
          </cell>
          <cell r="K807">
            <v>0</v>
          </cell>
          <cell r="L807">
            <v>0</v>
          </cell>
          <cell r="M807">
            <v>0</v>
          </cell>
          <cell r="N807">
            <v>0</v>
          </cell>
          <cell r="O807">
            <v>0</v>
          </cell>
          <cell r="P807">
            <v>0</v>
          </cell>
          <cell r="Q807">
            <v>0</v>
          </cell>
          <cell r="R807">
            <v>0</v>
          </cell>
          <cell r="S807">
            <v>0</v>
          </cell>
          <cell r="T807">
            <v>0</v>
          </cell>
          <cell r="U807">
            <v>0</v>
          </cell>
          <cell r="V807">
            <v>0</v>
          </cell>
          <cell r="W807">
            <v>0</v>
          </cell>
          <cell r="X807">
            <v>0</v>
          </cell>
          <cell r="Y807">
            <v>0</v>
          </cell>
          <cell r="Z807">
            <v>0</v>
          </cell>
        </row>
        <row r="808">
          <cell r="B808">
            <v>0</v>
          </cell>
          <cell r="C808" t="str">
            <v>Payment shall be made per piece.</v>
          </cell>
          <cell r="D808">
            <v>0</v>
          </cell>
          <cell r="E808">
            <v>0</v>
          </cell>
          <cell r="F808">
            <v>0</v>
          </cell>
          <cell r="G808">
            <v>0</v>
          </cell>
          <cell r="H808">
            <v>0</v>
          </cell>
          <cell r="I808">
            <v>0</v>
          </cell>
          <cell r="J808">
            <v>0</v>
          </cell>
          <cell r="K808">
            <v>0</v>
          </cell>
          <cell r="L808">
            <v>0</v>
          </cell>
          <cell r="M808">
            <v>0</v>
          </cell>
          <cell r="N808">
            <v>0</v>
          </cell>
          <cell r="O808">
            <v>0</v>
          </cell>
          <cell r="P808">
            <v>0</v>
          </cell>
          <cell r="Q808">
            <v>0</v>
          </cell>
          <cell r="R808">
            <v>0</v>
          </cell>
          <cell r="S808">
            <v>0</v>
          </cell>
          <cell r="T808">
            <v>0</v>
          </cell>
          <cell r="U808">
            <v>0</v>
          </cell>
          <cell r="V808">
            <v>0</v>
          </cell>
          <cell r="W808">
            <v>0</v>
          </cell>
          <cell r="X808">
            <v>0</v>
          </cell>
          <cell r="Y808">
            <v>0</v>
          </cell>
          <cell r="Z808">
            <v>0</v>
          </cell>
        </row>
        <row r="809">
          <cell r="B809" t="str">
            <v>34.10.03</v>
          </cell>
          <cell r="C809" t="str">
            <v>Supply of flanged gate valve, series 14, DN 50, PN10/PN16, for hand wheel operation</v>
          </cell>
          <cell r="D809" t="str">
            <v>pce.</v>
          </cell>
          <cell r="E809">
            <v>132</v>
          </cell>
          <cell r="F809">
            <v>0</v>
          </cell>
          <cell r="G809">
            <v>0</v>
          </cell>
          <cell r="H809">
            <v>0</v>
          </cell>
          <cell r="I809">
            <v>0</v>
          </cell>
          <cell r="J809">
            <v>0</v>
          </cell>
          <cell r="K809">
            <v>0</v>
          </cell>
          <cell r="L809">
            <v>0</v>
          </cell>
          <cell r="M809">
            <v>0</v>
          </cell>
          <cell r="N809">
            <v>0</v>
          </cell>
          <cell r="O809">
            <v>0</v>
          </cell>
          <cell r="P809">
            <v>0</v>
          </cell>
          <cell r="Q809">
            <v>0</v>
          </cell>
          <cell r="R809">
            <v>0</v>
          </cell>
          <cell r="S809">
            <v>0</v>
          </cell>
          <cell r="T809">
            <v>0</v>
          </cell>
          <cell r="U809">
            <v>0</v>
          </cell>
          <cell r="V809">
            <v>0</v>
          </cell>
          <cell r="W809">
            <v>0</v>
          </cell>
          <cell r="X809">
            <v>0</v>
          </cell>
          <cell r="Y809">
            <v>0</v>
          </cell>
          <cell r="Z809">
            <v>0</v>
          </cell>
        </row>
        <row r="810">
          <cell r="B810" t="str">
            <v>34.10.04</v>
          </cell>
          <cell r="C810" t="str">
            <v>Supply of flanged gate valve, series 14, DN 80, PN10/PN16, for hand wheel operation</v>
          </cell>
          <cell r="D810" t="str">
            <v>pce.</v>
          </cell>
          <cell r="E810">
            <v>185</v>
          </cell>
          <cell r="F810">
            <v>0</v>
          </cell>
          <cell r="G810">
            <v>0</v>
          </cell>
          <cell r="H810">
            <v>0</v>
          </cell>
          <cell r="I810">
            <v>0</v>
          </cell>
          <cell r="J810">
            <v>0</v>
          </cell>
          <cell r="K810">
            <v>0</v>
          </cell>
          <cell r="L810">
            <v>0</v>
          </cell>
          <cell r="M810">
            <v>0</v>
          </cell>
          <cell r="N810">
            <v>0</v>
          </cell>
          <cell r="O810">
            <v>0</v>
          </cell>
          <cell r="P810">
            <v>0</v>
          </cell>
          <cell r="Q810">
            <v>0</v>
          </cell>
          <cell r="R810">
            <v>0</v>
          </cell>
          <cell r="S810">
            <v>0</v>
          </cell>
          <cell r="T810">
            <v>0</v>
          </cell>
          <cell r="U810">
            <v>0</v>
          </cell>
          <cell r="V810">
            <v>0</v>
          </cell>
          <cell r="W810">
            <v>0</v>
          </cell>
          <cell r="X810">
            <v>0</v>
          </cell>
          <cell r="Y810">
            <v>0</v>
          </cell>
          <cell r="Z810">
            <v>0</v>
          </cell>
        </row>
        <row r="811">
          <cell r="B811" t="str">
            <v>34.10.05</v>
          </cell>
          <cell r="C811" t="str">
            <v>Supply of flanged gate valve, series 14, DN 100, PN10/PN16, for hand wheel operation</v>
          </cell>
          <cell r="D811" t="str">
            <v>pce.</v>
          </cell>
          <cell r="E811">
            <v>209</v>
          </cell>
          <cell r="F811">
            <v>0</v>
          </cell>
          <cell r="G811">
            <v>0</v>
          </cell>
          <cell r="H811">
            <v>0</v>
          </cell>
          <cell r="I811">
            <v>0</v>
          </cell>
          <cell r="J811">
            <v>0</v>
          </cell>
          <cell r="K811">
            <v>0</v>
          </cell>
          <cell r="L811">
            <v>0</v>
          </cell>
          <cell r="M811">
            <v>0</v>
          </cell>
          <cell r="N811">
            <v>0</v>
          </cell>
          <cell r="O811">
            <v>0</v>
          </cell>
          <cell r="P811">
            <v>0</v>
          </cell>
          <cell r="Q811">
            <v>0</v>
          </cell>
          <cell r="R811">
            <v>0</v>
          </cell>
          <cell r="S811">
            <v>0</v>
          </cell>
          <cell r="T811">
            <v>0</v>
          </cell>
          <cell r="U811">
            <v>0</v>
          </cell>
          <cell r="V811">
            <v>0</v>
          </cell>
          <cell r="W811">
            <v>0</v>
          </cell>
          <cell r="X811">
            <v>0</v>
          </cell>
          <cell r="Y811">
            <v>0</v>
          </cell>
          <cell r="Z811">
            <v>0</v>
          </cell>
        </row>
        <row r="812">
          <cell r="B812" t="str">
            <v>34.10.07</v>
          </cell>
          <cell r="C812" t="str">
            <v>Supply of flanged gate valve, series 14, DN 150, PN10/PN16, for hand wheel operation</v>
          </cell>
          <cell r="D812" t="str">
            <v>pce.</v>
          </cell>
          <cell r="E812">
            <v>354</v>
          </cell>
          <cell r="F812">
            <v>0</v>
          </cell>
          <cell r="G812">
            <v>0</v>
          </cell>
          <cell r="H812">
            <v>0</v>
          </cell>
          <cell r="I812">
            <v>0</v>
          </cell>
          <cell r="J812">
            <v>0</v>
          </cell>
          <cell r="K812">
            <v>0</v>
          </cell>
          <cell r="L812">
            <v>0</v>
          </cell>
          <cell r="M812">
            <v>0</v>
          </cell>
          <cell r="N812">
            <v>0</v>
          </cell>
          <cell r="O812">
            <v>0</v>
          </cell>
          <cell r="P812">
            <v>0</v>
          </cell>
          <cell r="Q812">
            <v>0</v>
          </cell>
          <cell r="R812">
            <v>0</v>
          </cell>
          <cell r="S812">
            <v>0</v>
          </cell>
          <cell r="T812">
            <v>0</v>
          </cell>
          <cell r="U812">
            <v>0</v>
          </cell>
          <cell r="V812">
            <v>0</v>
          </cell>
          <cell r="W812">
            <v>0</v>
          </cell>
          <cell r="X812">
            <v>0</v>
          </cell>
          <cell r="Y812">
            <v>0</v>
          </cell>
          <cell r="Z812">
            <v>0</v>
          </cell>
        </row>
        <row r="813">
          <cell r="B813" t="str">
            <v>34.10.08</v>
          </cell>
          <cell r="C813" t="str">
            <v>Supply of flanged gate valve, series 14, DN 200, PN10, for hand wheel operation</v>
          </cell>
          <cell r="D813" t="str">
            <v>pce.</v>
          </cell>
          <cell r="E813">
            <v>616</v>
          </cell>
          <cell r="F813">
            <v>0</v>
          </cell>
          <cell r="G813">
            <v>0</v>
          </cell>
          <cell r="H813">
            <v>0</v>
          </cell>
          <cell r="I813">
            <v>0</v>
          </cell>
          <cell r="J813">
            <v>0</v>
          </cell>
          <cell r="K813">
            <v>0</v>
          </cell>
          <cell r="L813">
            <v>0</v>
          </cell>
          <cell r="M813">
            <v>0</v>
          </cell>
          <cell r="N813">
            <v>0</v>
          </cell>
          <cell r="O813">
            <v>0</v>
          </cell>
          <cell r="P813">
            <v>0</v>
          </cell>
          <cell r="Q813">
            <v>0</v>
          </cell>
          <cell r="R813">
            <v>0</v>
          </cell>
          <cell r="S813">
            <v>0</v>
          </cell>
          <cell r="T813">
            <v>0</v>
          </cell>
          <cell r="U813">
            <v>0</v>
          </cell>
          <cell r="V813">
            <v>0</v>
          </cell>
          <cell r="W813">
            <v>0</v>
          </cell>
          <cell r="X813">
            <v>0</v>
          </cell>
          <cell r="Y813">
            <v>0</v>
          </cell>
          <cell r="Z813">
            <v>0</v>
          </cell>
        </row>
        <row r="814">
          <cell r="B814" t="str">
            <v>34.10.10</v>
          </cell>
          <cell r="C814" t="str">
            <v>Supply of flanged gate valve, series 14, DN 250, PN10, for hand wheel operation</v>
          </cell>
          <cell r="D814" t="str">
            <v>pce.</v>
          </cell>
          <cell r="E814">
            <v>986</v>
          </cell>
          <cell r="F814">
            <v>0</v>
          </cell>
          <cell r="G814">
            <v>0</v>
          </cell>
          <cell r="H814">
            <v>0</v>
          </cell>
          <cell r="I814">
            <v>0</v>
          </cell>
          <cell r="J814">
            <v>0</v>
          </cell>
          <cell r="K814">
            <v>0</v>
          </cell>
          <cell r="L814">
            <v>0</v>
          </cell>
          <cell r="M814">
            <v>0</v>
          </cell>
          <cell r="N814">
            <v>0</v>
          </cell>
          <cell r="O814">
            <v>0</v>
          </cell>
          <cell r="P814">
            <v>0</v>
          </cell>
          <cell r="Q814">
            <v>0</v>
          </cell>
          <cell r="R814">
            <v>0</v>
          </cell>
          <cell r="S814">
            <v>0</v>
          </cell>
          <cell r="T814">
            <v>0</v>
          </cell>
          <cell r="U814">
            <v>0</v>
          </cell>
          <cell r="V814">
            <v>0</v>
          </cell>
          <cell r="W814">
            <v>0</v>
          </cell>
          <cell r="X814">
            <v>0</v>
          </cell>
          <cell r="Y814">
            <v>0</v>
          </cell>
          <cell r="Z814">
            <v>0</v>
          </cell>
        </row>
        <row r="815">
          <cell r="B815" t="str">
            <v>34.10.12</v>
          </cell>
          <cell r="C815" t="str">
            <v>Supply of flanged gate valve, series 14, DN 300, PN10, for hand wheel operation</v>
          </cell>
          <cell r="D815" t="str">
            <v>pce.</v>
          </cell>
          <cell r="E815">
            <v>1359</v>
          </cell>
          <cell r="F815">
            <v>0</v>
          </cell>
          <cell r="G815">
            <v>0</v>
          </cell>
          <cell r="H815">
            <v>0</v>
          </cell>
          <cell r="I815">
            <v>0</v>
          </cell>
          <cell r="J815">
            <v>0</v>
          </cell>
          <cell r="K815">
            <v>0</v>
          </cell>
          <cell r="L815">
            <v>0</v>
          </cell>
          <cell r="M815">
            <v>0</v>
          </cell>
          <cell r="N815">
            <v>0</v>
          </cell>
          <cell r="O815">
            <v>0</v>
          </cell>
          <cell r="P815">
            <v>0</v>
          </cell>
          <cell r="Q815">
            <v>0</v>
          </cell>
          <cell r="R815">
            <v>0</v>
          </cell>
          <cell r="S815">
            <v>0</v>
          </cell>
          <cell r="T815">
            <v>0</v>
          </cell>
          <cell r="U815">
            <v>0</v>
          </cell>
          <cell r="V815">
            <v>0</v>
          </cell>
          <cell r="W815">
            <v>0</v>
          </cell>
          <cell r="X815">
            <v>0</v>
          </cell>
          <cell r="Y815">
            <v>0</v>
          </cell>
          <cell r="Z815">
            <v>0</v>
          </cell>
        </row>
        <row r="816">
          <cell r="B816" t="str">
            <v>34.12</v>
          </cell>
          <cell r="C816" t="str">
            <v>Supply of flanged gate valves, series 15, PN10 / PN16, including extension spindle (telescopic type) and cast iron surface box</v>
          </cell>
          <cell r="D816">
            <v>0</v>
          </cell>
          <cell r="E816">
            <v>0</v>
          </cell>
          <cell r="F816">
            <v>0</v>
          </cell>
          <cell r="G816">
            <v>0</v>
          </cell>
          <cell r="H816">
            <v>0</v>
          </cell>
          <cell r="I816">
            <v>0</v>
          </cell>
          <cell r="J816">
            <v>0</v>
          </cell>
          <cell r="K816">
            <v>0</v>
          </cell>
          <cell r="L816">
            <v>0</v>
          </cell>
          <cell r="M816">
            <v>0</v>
          </cell>
          <cell r="N816">
            <v>0</v>
          </cell>
          <cell r="O816">
            <v>0</v>
          </cell>
          <cell r="P816">
            <v>0</v>
          </cell>
          <cell r="Q816">
            <v>0</v>
          </cell>
          <cell r="R816">
            <v>0</v>
          </cell>
          <cell r="S816">
            <v>0</v>
          </cell>
          <cell r="T816">
            <v>0</v>
          </cell>
          <cell r="U816">
            <v>0</v>
          </cell>
          <cell r="V816">
            <v>0</v>
          </cell>
          <cell r="W816">
            <v>0</v>
          </cell>
          <cell r="X816">
            <v>0</v>
          </cell>
          <cell r="Y816">
            <v>0</v>
          </cell>
          <cell r="Z816">
            <v>0</v>
          </cell>
        </row>
        <row r="817">
          <cell r="B817">
            <v>0</v>
          </cell>
          <cell r="C817" t="str">
            <v xml:space="preserve">The unit rate shall include the supply of flanged gate valves for buried installation, face-to-face dimension according to EN 558-1, series 15, PN10/PN16 together with cap, extension spindle (telescopic type), cast iron surface box and all accessories, including transport, unloading, handling, storage at storage sites in accordance with the manufacturers instructions and good workmanship, supply of stainless steel bolts and nuts, gaskets including 2% reserve, all accessories necessary for installation, etc. </v>
          </cell>
          <cell r="D817">
            <v>0</v>
          </cell>
          <cell r="E817">
            <v>0</v>
          </cell>
          <cell r="F817">
            <v>0</v>
          </cell>
          <cell r="G817">
            <v>0</v>
          </cell>
          <cell r="H817">
            <v>0</v>
          </cell>
          <cell r="I817">
            <v>0</v>
          </cell>
          <cell r="J817">
            <v>0</v>
          </cell>
          <cell r="K817">
            <v>0</v>
          </cell>
          <cell r="L817">
            <v>0</v>
          </cell>
          <cell r="M817">
            <v>0</v>
          </cell>
          <cell r="N817">
            <v>0</v>
          </cell>
          <cell r="O817">
            <v>0</v>
          </cell>
          <cell r="P817">
            <v>0</v>
          </cell>
          <cell r="Q817">
            <v>0</v>
          </cell>
          <cell r="R817">
            <v>0</v>
          </cell>
          <cell r="S817">
            <v>0</v>
          </cell>
          <cell r="T817">
            <v>0</v>
          </cell>
          <cell r="U817">
            <v>0</v>
          </cell>
          <cell r="V817">
            <v>0</v>
          </cell>
          <cell r="W817">
            <v>0</v>
          </cell>
          <cell r="X817">
            <v>0</v>
          </cell>
          <cell r="Y817">
            <v>0</v>
          </cell>
          <cell r="Z817">
            <v>0</v>
          </cell>
        </row>
        <row r="818">
          <cell r="B818">
            <v>0</v>
          </cell>
          <cell r="C818" t="str">
            <v>Materials, coatings, etc. of gate valve shall be according to the Works Requirements Part B+C. Extension spindles shall be of telescopic type with protection tube, top adapter, bottom cover and bottom connector of PE according to the Works Requirements Part B+C. Surface boxes shall be of cast iron acc. to DIN 4056 and the Works Requirements Part B+C.</v>
          </cell>
          <cell r="D818">
            <v>0</v>
          </cell>
          <cell r="E818">
            <v>0</v>
          </cell>
          <cell r="F818">
            <v>0</v>
          </cell>
          <cell r="G818">
            <v>0</v>
          </cell>
          <cell r="H818">
            <v>0</v>
          </cell>
          <cell r="I818">
            <v>0</v>
          </cell>
          <cell r="J818">
            <v>0</v>
          </cell>
          <cell r="K818">
            <v>0</v>
          </cell>
          <cell r="L818">
            <v>0</v>
          </cell>
          <cell r="M818">
            <v>0</v>
          </cell>
          <cell r="N818">
            <v>0</v>
          </cell>
          <cell r="O818">
            <v>0</v>
          </cell>
          <cell r="P818">
            <v>0</v>
          </cell>
          <cell r="Q818">
            <v>0</v>
          </cell>
          <cell r="R818">
            <v>0</v>
          </cell>
          <cell r="S818">
            <v>0</v>
          </cell>
          <cell r="T818">
            <v>0</v>
          </cell>
          <cell r="U818">
            <v>0</v>
          </cell>
          <cell r="V818">
            <v>0</v>
          </cell>
          <cell r="W818">
            <v>0</v>
          </cell>
          <cell r="X818">
            <v>0</v>
          </cell>
          <cell r="Y818">
            <v>0</v>
          </cell>
          <cell r="Z818">
            <v>0</v>
          </cell>
        </row>
        <row r="819">
          <cell r="B819">
            <v>0</v>
          </cell>
          <cell r="C819" t="str">
            <v>The unit rate shall include all material, labour, equipment, tools and other incidental costs required to complete the works.</v>
          </cell>
          <cell r="D819">
            <v>0</v>
          </cell>
          <cell r="E819">
            <v>0</v>
          </cell>
          <cell r="F819">
            <v>0</v>
          </cell>
          <cell r="G819">
            <v>0</v>
          </cell>
          <cell r="H819">
            <v>0</v>
          </cell>
          <cell r="I819">
            <v>0</v>
          </cell>
          <cell r="J819">
            <v>0</v>
          </cell>
          <cell r="K819">
            <v>0</v>
          </cell>
          <cell r="L819">
            <v>0</v>
          </cell>
          <cell r="M819">
            <v>0</v>
          </cell>
          <cell r="N819">
            <v>0</v>
          </cell>
          <cell r="O819">
            <v>0</v>
          </cell>
          <cell r="P819">
            <v>0</v>
          </cell>
          <cell r="Q819">
            <v>0</v>
          </cell>
          <cell r="R819">
            <v>0</v>
          </cell>
          <cell r="S819">
            <v>0</v>
          </cell>
          <cell r="T819">
            <v>0</v>
          </cell>
          <cell r="U819">
            <v>0</v>
          </cell>
          <cell r="V819">
            <v>0</v>
          </cell>
          <cell r="W819">
            <v>0</v>
          </cell>
          <cell r="X819">
            <v>0</v>
          </cell>
          <cell r="Y819">
            <v>0</v>
          </cell>
          <cell r="Z819">
            <v>0</v>
          </cell>
        </row>
        <row r="820">
          <cell r="B820">
            <v>0</v>
          </cell>
          <cell r="C820" t="str">
            <v>Payment shall be made per piece.</v>
          </cell>
          <cell r="D820">
            <v>0</v>
          </cell>
          <cell r="E820">
            <v>0</v>
          </cell>
          <cell r="F820">
            <v>0</v>
          </cell>
          <cell r="G820">
            <v>0</v>
          </cell>
          <cell r="H820">
            <v>0</v>
          </cell>
          <cell r="I820">
            <v>0</v>
          </cell>
          <cell r="J820">
            <v>0</v>
          </cell>
          <cell r="K820">
            <v>0</v>
          </cell>
          <cell r="L820">
            <v>0</v>
          </cell>
          <cell r="M820">
            <v>0</v>
          </cell>
          <cell r="N820">
            <v>0</v>
          </cell>
          <cell r="O820">
            <v>0</v>
          </cell>
          <cell r="P820">
            <v>0</v>
          </cell>
          <cell r="Q820">
            <v>0</v>
          </cell>
          <cell r="R820">
            <v>0</v>
          </cell>
          <cell r="S820">
            <v>0</v>
          </cell>
          <cell r="T820">
            <v>0</v>
          </cell>
          <cell r="U820">
            <v>0</v>
          </cell>
          <cell r="V820">
            <v>0</v>
          </cell>
          <cell r="W820">
            <v>0</v>
          </cell>
          <cell r="X820">
            <v>0</v>
          </cell>
          <cell r="Y820">
            <v>0</v>
          </cell>
          <cell r="Z820">
            <v>0</v>
          </cell>
        </row>
        <row r="821">
          <cell r="B821" t="str">
            <v>34.12.04</v>
          </cell>
          <cell r="C821" t="str">
            <v>Supply of flanged gate valve, series 15, DN 80, PN10/PN16, including extension spindle and cast iron surface box</v>
          </cell>
          <cell r="D821" t="str">
            <v>pce.</v>
          </cell>
          <cell r="E821">
            <v>295</v>
          </cell>
          <cell r="F821">
            <v>0</v>
          </cell>
          <cell r="G821">
            <v>0</v>
          </cell>
          <cell r="H821">
            <v>0</v>
          </cell>
          <cell r="I821">
            <v>0</v>
          </cell>
          <cell r="J821">
            <v>0</v>
          </cell>
          <cell r="K821">
            <v>0</v>
          </cell>
          <cell r="L821">
            <v>0</v>
          </cell>
          <cell r="M821">
            <v>0</v>
          </cell>
          <cell r="N821">
            <v>0</v>
          </cell>
          <cell r="O821">
            <v>0</v>
          </cell>
          <cell r="P821">
            <v>0</v>
          </cell>
          <cell r="Q821">
            <v>0</v>
          </cell>
          <cell r="R821">
            <v>0</v>
          </cell>
          <cell r="S821">
            <v>0</v>
          </cell>
          <cell r="T821">
            <v>0</v>
          </cell>
          <cell r="U821">
            <v>0</v>
          </cell>
          <cell r="V821">
            <v>0</v>
          </cell>
          <cell r="W821">
            <v>0</v>
          </cell>
          <cell r="X821">
            <v>0</v>
          </cell>
          <cell r="Y821">
            <v>0</v>
          </cell>
          <cell r="Z821">
            <v>0</v>
          </cell>
        </row>
        <row r="822">
          <cell r="B822" t="str">
            <v>34.12.05</v>
          </cell>
          <cell r="C822" t="str">
            <v>Supply of flanged gate valve, series 15, DN 100, PN10/PN16, including extension spindle and cast iron surface box</v>
          </cell>
          <cell r="D822" t="str">
            <v>pce.</v>
          </cell>
          <cell r="E822">
            <v>335</v>
          </cell>
          <cell r="F822">
            <v>0</v>
          </cell>
          <cell r="G822">
            <v>0</v>
          </cell>
          <cell r="H822">
            <v>0</v>
          </cell>
          <cell r="I822">
            <v>0</v>
          </cell>
          <cell r="J822">
            <v>0</v>
          </cell>
          <cell r="K822">
            <v>0</v>
          </cell>
          <cell r="L822">
            <v>0</v>
          </cell>
          <cell r="M822">
            <v>0</v>
          </cell>
          <cell r="N822">
            <v>0</v>
          </cell>
          <cell r="O822">
            <v>0</v>
          </cell>
          <cell r="P822">
            <v>0</v>
          </cell>
          <cell r="Q822">
            <v>0</v>
          </cell>
          <cell r="R822">
            <v>0</v>
          </cell>
          <cell r="S822">
            <v>0</v>
          </cell>
          <cell r="T822">
            <v>0</v>
          </cell>
          <cell r="U822">
            <v>0</v>
          </cell>
          <cell r="V822">
            <v>0</v>
          </cell>
          <cell r="W822">
            <v>0</v>
          </cell>
          <cell r="X822">
            <v>0</v>
          </cell>
          <cell r="Y822">
            <v>0</v>
          </cell>
          <cell r="Z822">
            <v>0</v>
          </cell>
        </row>
        <row r="823">
          <cell r="B823" t="str">
            <v>34.12.07</v>
          </cell>
          <cell r="C823" t="str">
            <v>Supply of flanged gate valve, series 15, DN 150, PN10/PN16, including extension spindle and cast iron surface box</v>
          </cell>
          <cell r="D823" t="str">
            <v>pce.</v>
          </cell>
          <cell r="E823">
            <v>566</v>
          </cell>
          <cell r="F823">
            <v>0</v>
          </cell>
          <cell r="G823">
            <v>0</v>
          </cell>
          <cell r="H823">
            <v>0</v>
          </cell>
          <cell r="I823">
            <v>0</v>
          </cell>
          <cell r="J823">
            <v>0</v>
          </cell>
          <cell r="K823">
            <v>0</v>
          </cell>
          <cell r="L823">
            <v>0</v>
          </cell>
          <cell r="M823">
            <v>0</v>
          </cell>
          <cell r="N823">
            <v>0</v>
          </cell>
          <cell r="O823">
            <v>0</v>
          </cell>
          <cell r="P823">
            <v>0</v>
          </cell>
          <cell r="Q823">
            <v>0</v>
          </cell>
          <cell r="R823">
            <v>0</v>
          </cell>
          <cell r="S823">
            <v>0</v>
          </cell>
          <cell r="T823">
            <v>0</v>
          </cell>
          <cell r="U823">
            <v>0</v>
          </cell>
          <cell r="V823">
            <v>0</v>
          </cell>
          <cell r="W823">
            <v>0</v>
          </cell>
          <cell r="X823">
            <v>0</v>
          </cell>
          <cell r="Y823">
            <v>0</v>
          </cell>
          <cell r="Z823">
            <v>0</v>
          </cell>
        </row>
        <row r="824">
          <cell r="B824" t="str">
            <v>34.12.08</v>
          </cell>
          <cell r="C824" t="str">
            <v>Supply of flanged gate valve, series 15, DN 200, PN10, including extension spindle and cast iron surface box</v>
          </cell>
          <cell r="D824" t="str">
            <v>pce.</v>
          </cell>
          <cell r="E824">
            <v>986</v>
          </cell>
          <cell r="F824">
            <v>0</v>
          </cell>
          <cell r="G824">
            <v>0</v>
          </cell>
          <cell r="H824">
            <v>0</v>
          </cell>
          <cell r="I824">
            <v>0</v>
          </cell>
          <cell r="J824">
            <v>0</v>
          </cell>
          <cell r="K824">
            <v>0</v>
          </cell>
          <cell r="L824">
            <v>0</v>
          </cell>
          <cell r="M824">
            <v>0</v>
          </cell>
          <cell r="N824">
            <v>0</v>
          </cell>
          <cell r="O824">
            <v>0</v>
          </cell>
          <cell r="P824">
            <v>0</v>
          </cell>
          <cell r="Q824">
            <v>0</v>
          </cell>
          <cell r="R824">
            <v>0</v>
          </cell>
          <cell r="S824">
            <v>0</v>
          </cell>
          <cell r="T824">
            <v>0</v>
          </cell>
          <cell r="U824">
            <v>0</v>
          </cell>
          <cell r="V824">
            <v>0</v>
          </cell>
          <cell r="W824">
            <v>0</v>
          </cell>
          <cell r="X824">
            <v>0</v>
          </cell>
          <cell r="Y824">
            <v>0</v>
          </cell>
          <cell r="Z824">
            <v>0</v>
          </cell>
        </row>
        <row r="825">
          <cell r="B825" t="str">
            <v>34.12.10</v>
          </cell>
          <cell r="C825" t="str">
            <v>Supply of flanged gate valve, series 15, DN 250, PN10, including extension spindle and cast iron surface box</v>
          </cell>
          <cell r="D825" t="str">
            <v>pce.</v>
          </cell>
          <cell r="E825">
            <v>1576</v>
          </cell>
          <cell r="F825">
            <v>0</v>
          </cell>
          <cell r="G825">
            <v>0</v>
          </cell>
          <cell r="H825">
            <v>0</v>
          </cell>
          <cell r="I825">
            <v>0</v>
          </cell>
          <cell r="J825">
            <v>0</v>
          </cell>
          <cell r="K825">
            <v>0</v>
          </cell>
          <cell r="L825">
            <v>0</v>
          </cell>
          <cell r="M825">
            <v>0</v>
          </cell>
          <cell r="N825">
            <v>0</v>
          </cell>
          <cell r="O825">
            <v>0</v>
          </cell>
          <cell r="P825">
            <v>0</v>
          </cell>
          <cell r="Q825">
            <v>0</v>
          </cell>
          <cell r="R825">
            <v>0</v>
          </cell>
          <cell r="S825">
            <v>0</v>
          </cell>
          <cell r="T825">
            <v>0</v>
          </cell>
          <cell r="U825">
            <v>0</v>
          </cell>
          <cell r="V825">
            <v>0</v>
          </cell>
          <cell r="W825">
            <v>0</v>
          </cell>
          <cell r="X825">
            <v>0</v>
          </cell>
          <cell r="Y825">
            <v>0</v>
          </cell>
          <cell r="Z825">
            <v>0</v>
          </cell>
        </row>
        <row r="826">
          <cell r="B826" t="str">
            <v>34.12.12</v>
          </cell>
          <cell r="C826" t="str">
            <v>Supply of flanged gate valve, series 15, DN 300, PN10, including extension spindle and cast iron surface box</v>
          </cell>
          <cell r="D826" t="str">
            <v>pce.</v>
          </cell>
          <cell r="E826">
            <v>2175</v>
          </cell>
          <cell r="F826">
            <v>0</v>
          </cell>
          <cell r="G826">
            <v>0</v>
          </cell>
          <cell r="H826">
            <v>0</v>
          </cell>
          <cell r="I826">
            <v>0</v>
          </cell>
          <cell r="J826">
            <v>0</v>
          </cell>
          <cell r="K826">
            <v>0</v>
          </cell>
          <cell r="L826">
            <v>0</v>
          </cell>
          <cell r="M826">
            <v>0</v>
          </cell>
          <cell r="N826">
            <v>0</v>
          </cell>
          <cell r="O826">
            <v>0</v>
          </cell>
          <cell r="P826">
            <v>0</v>
          </cell>
          <cell r="Q826">
            <v>0</v>
          </cell>
          <cell r="R826">
            <v>0</v>
          </cell>
          <cell r="S826">
            <v>0</v>
          </cell>
          <cell r="T826">
            <v>0</v>
          </cell>
          <cell r="U826">
            <v>0</v>
          </cell>
          <cell r="V826">
            <v>0</v>
          </cell>
          <cell r="W826">
            <v>0</v>
          </cell>
          <cell r="X826">
            <v>0</v>
          </cell>
          <cell r="Y826">
            <v>0</v>
          </cell>
          <cell r="Z826">
            <v>0</v>
          </cell>
        </row>
        <row r="827">
          <cell r="B827" t="str">
            <v>34.13</v>
          </cell>
          <cell r="C827" t="str">
            <v>Supply of flanged butterfly valves, double eccentric design, PN10 / PN16, for hand wheel operation</v>
          </cell>
          <cell r="D827">
            <v>0</v>
          </cell>
          <cell r="E827">
            <v>0</v>
          </cell>
          <cell r="F827">
            <v>0</v>
          </cell>
          <cell r="G827">
            <v>0</v>
          </cell>
          <cell r="H827">
            <v>0</v>
          </cell>
          <cell r="I827">
            <v>0</v>
          </cell>
          <cell r="J827">
            <v>0</v>
          </cell>
          <cell r="K827">
            <v>0</v>
          </cell>
          <cell r="L827">
            <v>0</v>
          </cell>
          <cell r="M827">
            <v>0</v>
          </cell>
          <cell r="N827">
            <v>0</v>
          </cell>
          <cell r="O827">
            <v>0</v>
          </cell>
          <cell r="P827">
            <v>0</v>
          </cell>
          <cell r="Q827">
            <v>0</v>
          </cell>
          <cell r="R827">
            <v>0</v>
          </cell>
          <cell r="S827">
            <v>0</v>
          </cell>
          <cell r="T827">
            <v>0</v>
          </cell>
          <cell r="U827">
            <v>0</v>
          </cell>
          <cell r="V827">
            <v>0</v>
          </cell>
          <cell r="W827">
            <v>0</v>
          </cell>
          <cell r="X827">
            <v>0</v>
          </cell>
          <cell r="Y827">
            <v>0</v>
          </cell>
          <cell r="Z827">
            <v>0</v>
          </cell>
        </row>
        <row r="828">
          <cell r="B828">
            <v>0</v>
          </cell>
          <cell r="C828" t="str">
            <v xml:space="preserve">The unit rate shall include the supply of flanged butterfly valves for hand wheel operation in chambers or plants, face-to-face dimension according to EN 558-1, series 14, double eccentric design, PN10/PN16, including transport, unloading, handling, storage at storage sites in accordance with the manufacturers instructions and good workmanship, supply of stainless steel bolts and nuts, all accessories necessary for installation, etc. </v>
          </cell>
          <cell r="D828">
            <v>0</v>
          </cell>
          <cell r="E828">
            <v>0</v>
          </cell>
          <cell r="F828">
            <v>0</v>
          </cell>
          <cell r="G828">
            <v>0</v>
          </cell>
          <cell r="H828">
            <v>0</v>
          </cell>
          <cell r="I828">
            <v>0</v>
          </cell>
          <cell r="J828">
            <v>0</v>
          </cell>
          <cell r="K828">
            <v>0</v>
          </cell>
          <cell r="L828">
            <v>0</v>
          </cell>
          <cell r="M828">
            <v>0</v>
          </cell>
          <cell r="N828">
            <v>0</v>
          </cell>
          <cell r="O828">
            <v>0</v>
          </cell>
          <cell r="P828">
            <v>0</v>
          </cell>
          <cell r="Q828">
            <v>0</v>
          </cell>
          <cell r="R828">
            <v>0</v>
          </cell>
          <cell r="S828">
            <v>0</v>
          </cell>
          <cell r="T828">
            <v>0</v>
          </cell>
          <cell r="U828">
            <v>0</v>
          </cell>
          <cell r="V828">
            <v>0</v>
          </cell>
          <cell r="W828">
            <v>0</v>
          </cell>
          <cell r="X828">
            <v>0</v>
          </cell>
          <cell r="Y828">
            <v>0</v>
          </cell>
          <cell r="Z828">
            <v>0</v>
          </cell>
        </row>
        <row r="829">
          <cell r="B829">
            <v>0</v>
          </cell>
          <cell r="C829" t="str">
            <v xml:space="preserve">The unit rate shall include the supply of hand wheels of grey iron, including transport, unloading, handling, storage at storage sites in accordance with the manufacturers instructions and good workmanship. </v>
          </cell>
          <cell r="D829">
            <v>0</v>
          </cell>
          <cell r="E829">
            <v>0</v>
          </cell>
          <cell r="F829">
            <v>0</v>
          </cell>
          <cell r="G829">
            <v>0</v>
          </cell>
          <cell r="H829">
            <v>0</v>
          </cell>
          <cell r="I829">
            <v>0</v>
          </cell>
          <cell r="J829">
            <v>0</v>
          </cell>
          <cell r="K829">
            <v>0</v>
          </cell>
          <cell r="L829">
            <v>0</v>
          </cell>
          <cell r="M829">
            <v>0</v>
          </cell>
          <cell r="N829">
            <v>0</v>
          </cell>
          <cell r="O829">
            <v>0</v>
          </cell>
          <cell r="P829">
            <v>0</v>
          </cell>
          <cell r="Q829">
            <v>0</v>
          </cell>
          <cell r="R829">
            <v>0</v>
          </cell>
          <cell r="S829">
            <v>0</v>
          </cell>
          <cell r="T829">
            <v>0</v>
          </cell>
          <cell r="U829">
            <v>0</v>
          </cell>
          <cell r="V829">
            <v>0</v>
          </cell>
          <cell r="W829">
            <v>0</v>
          </cell>
          <cell r="X829">
            <v>0</v>
          </cell>
          <cell r="Y829">
            <v>0</v>
          </cell>
          <cell r="Z829">
            <v>0</v>
          </cell>
        </row>
        <row r="830">
          <cell r="B830">
            <v>0</v>
          </cell>
          <cell r="C830" t="str">
            <v>Materials, coatings, etc. shall be according to the Works Requirements Part B+C.</v>
          </cell>
          <cell r="D830">
            <v>0</v>
          </cell>
          <cell r="E830">
            <v>0</v>
          </cell>
          <cell r="F830">
            <v>0</v>
          </cell>
          <cell r="G830">
            <v>0</v>
          </cell>
          <cell r="H830">
            <v>0</v>
          </cell>
          <cell r="I830">
            <v>0</v>
          </cell>
          <cell r="J830">
            <v>0</v>
          </cell>
          <cell r="K830">
            <v>0</v>
          </cell>
          <cell r="L830">
            <v>0</v>
          </cell>
          <cell r="M830">
            <v>0</v>
          </cell>
          <cell r="N830">
            <v>0</v>
          </cell>
          <cell r="O830">
            <v>0</v>
          </cell>
          <cell r="P830">
            <v>0</v>
          </cell>
          <cell r="Q830">
            <v>0</v>
          </cell>
          <cell r="R830">
            <v>0</v>
          </cell>
          <cell r="S830">
            <v>0</v>
          </cell>
          <cell r="T830">
            <v>0</v>
          </cell>
          <cell r="U830">
            <v>0</v>
          </cell>
          <cell r="V830">
            <v>0</v>
          </cell>
          <cell r="W830">
            <v>0</v>
          </cell>
          <cell r="X830">
            <v>0</v>
          </cell>
          <cell r="Y830">
            <v>0</v>
          </cell>
          <cell r="Z830">
            <v>0</v>
          </cell>
        </row>
        <row r="831">
          <cell r="B831">
            <v>0</v>
          </cell>
          <cell r="C831" t="str">
            <v>The unit rate shall include all material, labour, equipment, tools and other incidental costs required to complete the works.</v>
          </cell>
          <cell r="D831">
            <v>0</v>
          </cell>
          <cell r="E831">
            <v>0</v>
          </cell>
          <cell r="F831">
            <v>0</v>
          </cell>
          <cell r="G831">
            <v>0</v>
          </cell>
          <cell r="H831">
            <v>0</v>
          </cell>
          <cell r="I831">
            <v>0</v>
          </cell>
          <cell r="J831">
            <v>0</v>
          </cell>
          <cell r="K831">
            <v>0</v>
          </cell>
          <cell r="L831">
            <v>0</v>
          </cell>
          <cell r="M831">
            <v>0</v>
          </cell>
          <cell r="N831">
            <v>0</v>
          </cell>
          <cell r="O831">
            <v>0</v>
          </cell>
          <cell r="P831">
            <v>0</v>
          </cell>
          <cell r="Q831">
            <v>0</v>
          </cell>
          <cell r="R831">
            <v>0</v>
          </cell>
          <cell r="S831">
            <v>0</v>
          </cell>
          <cell r="T831">
            <v>0</v>
          </cell>
          <cell r="U831">
            <v>0</v>
          </cell>
          <cell r="V831">
            <v>0</v>
          </cell>
          <cell r="W831">
            <v>0</v>
          </cell>
          <cell r="X831">
            <v>0</v>
          </cell>
          <cell r="Y831">
            <v>0</v>
          </cell>
          <cell r="Z831">
            <v>0</v>
          </cell>
        </row>
        <row r="832">
          <cell r="B832">
            <v>0</v>
          </cell>
          <cell r="C832" t="str">
            <v>Payment shall be made per piece.</v>
          </cell>
          <cell r="D832">
            <v>0</v>
          </cell>
          <cell r="E832">
            <v>0</v>
          </cell>
          <cell r="F832">
            <v>0</v>
          </cell>
          <cell r="G832">
            <v>0</v>
          </cell>
          <cell r="H832">
            <v>0</v>
          </cell>
          <cell r="I832">
            <v>0</v>
          </cell>
          <cell r="J832">
            <v>0</v>
          </cell>
          <cell r="K832">
            <v>0</v>
          </cell>
          <cell r="L832">
            <v>0</v>
          </cell>
          <cell r="M832">
            <v>0</v>
          </cell>
          <cell r="N832">
            <v>0</v>
          </cell>
          <cell r="O832">
            <v>0</v>
          </cell>
          <cell r="P832">
            <v>0</v>
          </cell>
          <cell r="Q832">
            <v>0</v>
          </cell>
          <cell r="R832">
            <v>0</v>
          </cell>
          <cell r="S832">
            <v>0</v>
          </cell>
          <cell r="T832">
            <v>0</v>
          </cell>
          <cell r="U832">
            <v>0</v>
          </cell>
          <cell r="V832">
            <v>0</v>
          </cell>
          <cell r="W832">
            <v>0</v>
          </cell>
          <cell r="X832">
            <v>0</v>
          </cell>
          <cell r="Y832">
            <v>0</v>
          </cell>
          <cell r="Z832">
            <v>0</v>
          </cell>
        </row>
        <row r="833">
          <cell r="B833" t="str">
            <v>34.13.16</v>
          </cell>
          <cell r="C833" t="str">
            <v>Supply of flanged butterfly valve, DN 400, PN10, for hand wheel operation</v>
          </cell>
          <cell r="D833" t="str">
            <v>pce.</v>
          </cell>
          <cell r="E833">
            <v>3070</v>
          </cell>
          <cell r="F833">
            <v>0</v>
          </cell>
          <cell r="G833">
            <v>0</v>
          </cell>
          <cell r="H833">
            <v>0</v>
          </cell>
          <cell r="I833">
            <v>0</v>
          </cell>
          <cell r="J833">
            <v>0</v>
          </cell>
          <cell r="K833">
            <v>0</v>
          </cell>
          <cell r="L833">
            <v>0</v>
          </cell>
          <cell r="M833">
            <v>0</v>
          </cell>
          <cell r="N833">
            <v>0</v>
          </cell>
          <cell r="O833">
            <v>0</v>
          </cell>
          <cell r="P833">
            <v>0</v>
          </cell>
          <cell r="Q833">
            <v>0</v>
          </cell>
          <cell r="R833">
            <v>0</v>
          </cell>
          <cell r="S833">
            <v>0</v>
          </cell>
          <cell r="T833">
            <v>0</v>
          </cell>
          <cell r="U833">
            <v>0</v>
          </cell>
          <cell r="V833">
            <v>0</v>
          </cell>
          <cell r="W833">
            <v>0</v>
          </cell>
          <cell r="X833">
            <v>0</v>
          </cell>
          <cell r="Y833">
            <v>0</v>
          </cell>
          <cell r="Z833">
            <v>0</v>
          </cell>
        </row>
        <row r="834">
          <cell r="B834" t="str">
            <v>34.13.20</v>
          </cell>
          <cell r="C834" t="str">
            <v>Supply of flanged butterfly valve, DN 600, PN10, for hand wheel operation</v>
          </cell>
          <cell r="D834" t="str">
            <v>pce.</v>
          </cell>
          <cell r="E834">
            <v>5152</v>
          </cell>
          <cell r="F834">
            <v>0</v>
          </cell>
          <cell r="G834">
            <v>0</v>
          </cell>
          <cell r="H834">
            <v>0</v>
          </cell>
          <cell r="I834">
            <v>0</v>
          </cell>
          <cell r="J834">
            <v>0</v>
          </cell>
          <cell r="K834">
            <v>0</v>
          </cell>
          <cell r="L834">
            <v>0</v>
          </cell>
          <cell r="M834">
            <v>0</v>
          </cell>
          <cell r="N834">
            <v>0</v>
          </cell>
          <cell r="O834">
            <v>0</v>
          </cell>
          <cell r="P834">
            <v>0</v>
          </cell>
          <cell r="Q834">
            <v>0</v>
          </cell>
          <cell r="R834">
            <v>0</v>
          </cell>
          <cell r="S834">
            <v>0</v>
          </cell>
          <cell r="T834">
            <v>0</v>
          </cell>
          <cell r="U834">
            <v>0</v>
          </cell>
          <cell r="V834">
            <v>0</v>
          </cell>
          <cell r="W834">
            <v>0</v>
          </cell>
          <cell r="X834">
            <v>0</v>
          </cell>
          <cell r="Y834">
            <v>0</v>
          </cell>
          <cell r="Z834">
            <v>0</v>
          </cell>
        </row>
        <row r="835">
          <cell r="B835" t="str">
            <v>34.14</v>
          </cell>
          <cell r="C835" t="str">
            <v>Supply of flanged butterfly valves, double eccentric design, PN10 / PN16, including extension spindle (telescopic type) and cast iron surface box</v>
          </cell>
          <cell r="D835">
            <v>0</v>
          </cell>
          <cell r="E835">
            <v>0</v>
          </cell>
          <cell r="F835">
            <v>0</v>
          </cell>
          <cell r="G835">
            <v>0</v>
          </cell>
          <cell r="H835">
            <v>0</v>
          </cell>
          <cell r="I835">
            <v>0</v>
          </cell>
          <cell r="J835">
            <v>0</v>
          </cell>
          <cell r="K835">
            <v>0</v>
          </cell>
          <cell r="L835">
            <v>0</v>
          </cell>
          <cell r="M835">
            <v>0</v>
          </cell>
          <cell r="N835">
            <v>0</v>
          </cell>
          <cell r="O835">
            <v>0</v>
          </cell>
          <cell r="P835">
            <v>0</v>
          </cell>
          <cell r="Q835">
            <v>0</v>
          </cell>
          <cell r="R835">
            <v>0</v>
          </cell>
          <cell r="S835">
            <v>0</v>
          </cell>
          <cell r="T835">
            <v>0</v>
          </cell>
          <cell r="U835">
            <v>0</v>
          </cell>
          <cell r="V835">
            <v>0</v>
          </cell>
          <cell r="W835">
            <v>0</v>
          </cell>
          <cell r="X835">
            <v>0</v>
          </cell>
          <cell r="Y835">
            <v>0</v>
          </cell>
          <cell r="Z835">
            <v>0</v>
          </cell>
        </row>
        <row r="836">
          <cell r="B836">
            <v>0</v>
          </cell>
          <cell r="C836" t="str">
            <v xml:space="preserve">The unit rate shall include the supply of flanged butterfly valve for installation in chambers or buried installation, face-to-face dimension according to EN 558-1 series 14, PN10/PN16 together with cap, extension spindle surface box all accessories, including transport, unloading, handling, storage at storage sites in accordance with the manufacturers instructions and good workmanship, supply of stainless steel bolts and nuts, gaskets including 2% reserve, denso tape or similar approved material for wrapping buried flange connections, all accessories necessary for installation, etc. </v>
          </cell>
          <cell r="D836">
            <v>0</v>
          </cell>
          <cell r="E836">
            <v>0</v>
          </cell>
          <cell r="F836">
            <v>0</v>
          </cell>
          <cell r="G836">
            <v>0</v>
          </cell>
          <cell r="H836">
            <v>0</v>
          </cell>
          <cell r="I836">
            <v>0</v>
          </cell>
          <cell r="J836">
            <v>0</v>
          </cell>
          <cell r="K836">
            <v>0</v>
          </cell>
          <cell r="L836">
            <v>0</v>
          </cell>
          <cell r="M836">
            <v>0</v>
          </cell>
          <cell r="N836">
            <v>0</v>
          </cell>
          <cell r="O836">
            <v>0</v>
          </cell>
          <cell r="P836">
            <v>0</v>
          </cell>
          <cell r="Q836">
            <v>0</v>
          </cell>
          <cell r="R836">
            <v>0</v>
          </cell>
          <cell r="S836">
            <v>0</v>
          </cell>
          <cell r="T836">
            <v>0</v>
          </cell>
          <cell r="U836">
            <v>0</v>
          </cell>
          <cell r="V836">
            <v>0</v>
          </cell>
          <cell r="W836">
            <v>0</v>
          </cell>
          <cell r="X836">
            <v>0</v>
          </cell>
          <cell r="Y836">
            <v>0</v>
          </cell>
          <cell r="Z836">
            <v>0</v>
          </cell>
        </row>
        <row r="837">
          <cell r="B837">
            <v>0</v>
          </cell>
          <cell r="C837" t="str">
            <v>Materials, coatings, etc. of butterfly valve shall be according to the Works Requirements Part B+C. Extension spindles shall be of telescopic type with protection tube, top adapter, bottom cover and bottom connector of PE according to the Works Requirements Part B+C. Surface boxes shall be of cast iron acc. to DIN 4056 and the Works Requirements Part B+C.</v>
          </cell>
          <cell r="D837">
            <v>0</v>
          </cell>
          <cell r="E837">
            <v>0</v>
          </cell>
          <cell r="F837">
            <v>0</v>
          </cell>
          <cell r="G837">
            <v>0</v>
          </cell>
          <cell r="H837">
            <v>0</v>
          </cell>
          <cell r="I837">
            <v>0</v>
          </cell>
          <cell r="J837">
            <v>0</v>
          </cell>
          <cell r="K837">
            <v>0</v>
          </cell>
          <cell r="L837">
            <v>0</v>
          </cell>
          <cell r="M837">
            <v>0</v>
          </cell>
          <cell r="N837">
            <v>0</v>
          </cell>
          <cell r="O837">
            <v>0</v>
          </cell>
          <cell r="P837">
            <v>0</v>
          </cell>
          <cell r="Q837">
            <v>0</v>
          </cell>
          <cell r="R837">
            <v>0</v>
          </cell>
          <cell r="S837">
            <v>0</v>
          </cell>
          <cell r="T837">
            <v>0</v>
          </cell>
          <cell r="U837">
            <v>0</v>
          </cell>
          <cell r="V837">
            <v>0</v>
          </cell>
          <cell r="W837">
            <v>0</v>
          </cell>
          <cell r="X837">
            <v>0</v>
          </cell>
          <cell r="Y837">
            <v>0</v>
          </cell>
          <cell r="Z837">
            <v>0</v>
          </cell>
        </row>
        <row r="838">
          <cell r="B838">
            <v>0</v>
          </cell>
          <cell r="C838" t="str">
            <v>The unit rate shall include all material, labour, equipment, tools and other incidental costs required to complete the works.</v>
          </cell>
          <cell r="D838">
            <v>0</v>
          </cell>
          <cell r="E838">
            <v>0</v>
          </cell>
          <cell r="F838">
            <v>0</v>
          </cell>
          <cell r="G838">
            <v>0</v>
          </cell>
          <cell r="H838">
            <v>0</v>
          </cell>
          <cell r="I838">
            <v>0</v>
          </cell>
          <cell r="J838">
            <v>0</v>
          </cell>
          <cell r="K838">
            <v>0</v>
          </cell>
          <cell r="L838">
            <v>0</v>
          </cell>
          <cell r="M838">
            <v>0</v>
          </cell>
          <cell r="N838">
            <v>0</v>
          </cell>
          <cell r="O838">
            <v>0</v>
          </cell>
          <cell r="P838">
            <v>0</v>
          </cell>
          <cell r="Q838">
            <v>0</v>
          </cell>
          <cell r="R838">
            <v>0</v>
          </cell>
          <cell r="S838">
            <v>0</v>
          </cell>
          <cell r="T838">
            <v>0</v>
          </cell>
          <cell r="U838">
            <v>0</v>
          </cell>
          <cell r="V838">
            <v>0</v>
          </cell>
          <cell r="W838">
            <v>0</v>
          </cell>
          <cell r="X838">
            <v>0</v>
          </cell>
          <cell r="Y838">
            <v>0</v>
          </cell>
          <cell r="Z838">
            <v>0</v>
          </cell>
        </row>
        <row r="839">
          <cell r="B839">
            <v>0</v>
          </cell>
          <cell r="C839" t="str">
            <v>Payment shall be made per piece.</v>
          </cell>
          <cell r="D839">
            <v>0</v>
          </cell>
          <cell r="E839">
            <v>0</v>
          </cell>
          <cell r="F839">
            <v>0</v>
          </cell>
          <cell r="G839">
            <v>0</v>
          </cell>
          <cell r="H839">
            <v>0</v>
          </cell>
          <cell r="I839">
            <v>0</v>
          </cell>
          <cell r="J839">
            <v>0</v>
          </cell>
          <cell r="K839">
            <v>0</v>
          </cell>
          <cell r="L839">
            <v>0</v>
          </cell>
          <cell r="M839">
            <v>0</v>
          </cell>
          <cell r="N839">
            <v>0</v>
          </cell>
          <cell r="O839">
            <v>0</v>
          </cell>
          <cell r="P839">
            <v>0</v>
          </cell>
          <cell r="Q839">
            <v>0</v>
          </cell>
          <cell r="R839">
            <v>0</v>
          </cell>
          <cell r="S839">
            <v>0</v>
          </cell>
          <cell r="T839">
            <v>0</v>
          </cell>
          <cell r="U839">
            <v>0</v>
          </cell>
          <cell r="V839">
            <v>0</v>
          </cell>
          <cell r="W839">
            <v>0</v>
          </cell>
          <cell r="X839">
            <v>0</v>
          </cell>
          <cell r="Y839">
            <v>0</v>
          </cell>
          <cell r="Z839">
            <v>0</v>
          </cell>
        </row>
        <row r="840">
          <cell r="B840" t="str">
            <v>34.14.14</v>
          </cell>
          <cell r="C840" t="str">
            <v>Supply of flanged butterfly valve, DN 350, PN10, including extension spindle and cast iron surface box</v>
          </cell>
          <cell r="D840" t="str">
            <v>pce.</v>
          </cell>
          <cell r="E840">
            <v>2905</v>
          </cell>
          <cell r="F840">
            <v>0</v>
          </cell>
          <cell r="G840">
            <v>0</v>
          </cell>
          <cell r="H840">
            <v>0</v>
          </cell>
          <cell r="I840">
            <v>0</v>
          </cell>
          <cell r="J840">
            <v>0</v>
          </cell>
          <cell r="K840">
            <v>0</v>
          </cell>
          <cell r="L840">
            <v>0</v>
          </cell>
          <cell r="M840">
            <v>0</v>
          </cell>
          <cell r="N840">
            <v>0</v>
          </cell>
          <cell r="O840">
            <v>0</v>
          </cell>
          <cell r="P840">
            <v>0</v>
          </cell>
          <cell r="Q840">
            <v>0</v>
          </cell>
          <cell r="R840">
            <v>0</v>
          </cell>
          <cell r="S840">
            <v>0</v>
          </cell>
          <cell r="T840">
            <v>0</v>
          </cell>
          <cell r="U840">
            <v>0</v>
          </cell>
          <cell r="V840">
            <v>0</v>
          </cell>
          <cell r="W840">
            <v>0</v>
          </cell>
          <cell r="X840">
            <v>0</v>
          </cell>
          <cell r="Y840">
            <v>0</v>
          </cell>
          <cell r="Z840">
            <v>0</v>
          </cell>
        </row>
        <row r="841">
          <cell r="B841" t="str">
            <v>34.14.18</v>
          </cell>
          <cell r="C841" t="str">
            <v>Supply of flanged butterfly valve, DN 500, PN10, including extension spindle and cast iron surface box</v>
          </cell>
          <cell r="D841" t="str">
            <v>pce.</v>
          </cell>
          <cell r="E841">
            <v>4067</v>
          </cell>
          <cell r="F841">
            <v>0</v>
          </cell>
          <cell r="G841">
            <v>0</v>
          </cell>
          <cell r="H841">
            <v>0</v>
          </cell>
          <cell r="I841">
            <v>0</v>
          </cell>
          <cell r="J841">
            <v>0</v>
          </cell>
          <cell r="K841">
            <v>0</v>
          </cell>
          <cell r="L841">
            <v>0</v>
          </cell>
          <cell r="M841">
            <v>0</v>
          </cell>
          <cell r="N841">
            <v>0</v>
          </cell>
          <cell r="O841">
            <v>0</v>
          </cell>
          <cell r="P841">
            <v>0</v>
          </cell>
          <cell r="Q841">
            <v>0</v>
          </cell>
          <cell r="R841">
            <v>0</v>
          </cell>
          <cell r="S841">
            <v>0</v>
          </cell>
          <cell r="T841">
            <v>0</v>
          </cell>
          <cell r="U841">
            <v>0</v>
          </cell>
          <cell r="V841">
            <v>0</v>
          </cell>
          <cell r="W841">
            <v>0</v>
          </cell>
          <cell r="X841">
            <v>0</v>
          </cell>
          <cell r="Y841">
            <v>0</v>
          </cell>
          <cell r="Z841">
            <v>0</v>
          </cell>
        </row>
        <row r="842">
          <cell r="B842" t="str">
            <v>34.16</v>
          </cell>
          <cell r="C842" t="str">
            <v>Supply of automatic air valves, PN10/PN16; type VAG Duojet 264 or equivalent</v>
          </cell>
          <cell r="D842">
            <v>0</v>
          </cell>
          <cell r="E842">
            <v>0</v>
          </cell>
          <cell r="F842">
            <v>0</v>
          </cell>
          <cell r="G842">
            <v>0</v>
          </cell>
          <cell r="H842">
            <v>0</v>
          </cell>
          <cell r="I842">
            <v>0</v>
          </cell>
          <cell r="J842">
            <v>0</v>
          </cell>
          <cell r="K842">
            <v>0</v>
          </cell>
          <cell r="L842">
            <v>0</v>
          </cell>
          <cell r="M842">
            <v>0</v>
          </cell>
          <cell r="N842">
            <v>0</v>
          </cell>
          <cell r="O842">
            <v>0</v>
          </cell>
          <cell r="P842">
            <v>0</v>
          </cell>
          <cell r="Q842">
            <v>0</v>
          </cell>
          <cell r="R842">
            <v>0</v>
          </cell>
          <cell r="S842">
            <v>0</v>
          </cell>
          <cell r="T842">
            <v>0</v>
          </cell>
          <cell r="U842">
            <v>0</v>
          </cell>
          <cell r="V842">
            <v>0</v>
          </cell>
          <cell r="W842">
            <v>0</v>
          </cell>
          <cell r="X842">
            <v>0</v>
          </cell>
          <cell r="Y842">
            <v>0</v>
          </cell>
          <cell r="Z842">
            <v>0</v>
          </cell>
        </row>
        <row r="843">
          <cell r="B843">
            <v>0</v>
          </cell>
          <cell r="C843" t="str">
            <v xml:space="preserve">The unit rate shall include the supply of automatic air valves, compact single chamber design, two orifices, PN10/PN16, including transport, unloading, handling, storage at storage sites in accordance with the manufacturers instructions and good workmanship, supply of stainless steel bolts and nuts, gasket including 2% reserve, all accessories necessary for installation, etc. </v>
          </cell>
          <cell r="D843">
            <v>0</v>
          </cell>
          <cell r="E843">
            <v>0</v>
          </cell>
          <cell r="F843">
            <v>0</v>
          </cell>
          <cell r="G843">
            <v>0</v>
          </cell>
          <cell r="H843">
            <v>0</v>
          </cell>
          <cell r="I843">
            <v>0</v>
          </cell>
          <cell r="J843">
            <v>0</v>
          </cell>
          <cell r="K843">
            <v>0</v>
          </cell>
          <cell r="L843">
            <v>0</v>
          </cell>
          <cell r="M843">
            <v>0</v>
          </cell>
          <cell r="N843">
            <v>0</v>
          </cell>
          <cell r="O843">
            <v>0</v>
          </cell>
          <cell r="P843">
            <v>0</v>
          </cell>
          <cell r="Q843">
            <v>0</v>
          </cell>
          <cell r="R843">
            <v>0</v>
          </cell>
          <cell r="S843">
            <v>0</v>
          </cell>
          <cell r="T843">
            <v>0</v>
          </cell>
          <cell r="U843">
            <v>0</v>
          </cell>
          <cell r="V843">
            <v>0</v>
          </cell>
          <cell r="W843">
            <v>0</v>
          </cell>
          <cell r="X843">
            <v>0</v>
          </cell>
          <cell r="Y843">
            <v>0</v>
          </cell>
          <cell r="Z843">
            <v>0</v>
          </cell>
        </row>
        <row r="844">
          <cell r="B844">
            <v>0</v>
          </cell>
          <cell r="C844" t="str">
            <v>Materials, coatings, etc. shall be according to the Works Requirements Part B+C.</v>
          </cell>
          <cell r="D844">
            <v>0</v>
          </cell>
          <cell r="E844">
            <v>0</v>
          </cell>
          <cell r="F844">
            <v>0</v>
          </cell>
          <cell r="G844">
            <v>0</v>
          </cell>
          <cell r="H844">
            <v>0</v>
          </cell>
          <cell r="I844">
            <v>0</v>
          </cell>
          <cell r="J844">
            <v>0</v>
          </cell>
          <cell r="K844">
            <v>0</v>
          </cell>
          <cell r="L844">
            <v>0</v>
          </cell>
          <cell r="M844">
            <v>0</v>
          </cell>
          <cell r="N844">
            <v>0</v>
          </cell>
          <cell r="O844">
            <v>0</v>
          </cell>
          <cell r="P844">
            <v>0</v>
          </cell>
          <cell r="Q844">
            <v>0</v>
          </cell>
          <cell r="R844">
            <v>0</v>
          </cell>
          <cell r="S844">
            <v>0</v>
          </cell>
          <cell r="T844">
            <v>0</v>
          </cell>
          <cell r="U844">
            <v>0</v>
          </cell>
          <cell r="V844">
            <v>0</v>
          </cell>
          <cell r="W844">
            <v>0</v>
          </cell>
          <cell r="X844">
            <v>0</v>
          </cell>
          <cell r="Y844">
            <v>0</v>
          </cell>
          <cell r="Z844">
            <v>0</v>
          </cell>
        </row>
        <row r="845">
          <cell r="B845">
            <v>0</v>
          </cell>
          <cell r="C845" t="str">
            <v>The unit rate shall include all material, labour, equipment, tools and other incidental costs required to complete the works.</v>
          </cell>
          <cell r="D845">
            <v>0</v>
          </cell>
          <cell r="E845">
            <v>0</v>
          </cell>
          <cell r="F845">
            <v>0</v>
          </cell>
          <cell r="G845">
            <v>0</v>
          </cell>
          <cell r="H845">
            <v>0</v>
          </cell>
          <cell r="I845">
            <v>0</v>
          </cell>
          <cell r="J845">
            <v>0</v>
          </cell>
          <cell r="K845">
            <v>0</v>
          </cell>
          <cell r="L845">
            <v>0</v>
          </cell>
          <cell r="M845">
            <v>0</v>
          </cell>
          <cell r="N845">
            <v>0</v>
          </cell>
          <cell r="O845">
            <v>0</v>
          </cell>
          <cell r="P845">
            <v>0</v>
          </cell>
          <cell r="Q845">
            <v>0</v>
          </cell>
          <cell r="R845">
            <v>0</v>
          </cell>
          <cell r="S845">
            <v>0</v>
          </cell>
          <cell r="T845">
            <v>0</v>
          </cell>
          <cell r="U845">
            <v>0</v>
          </cell>
          <cell r="V845">
            <v>0</v>
          </cell>
          <cell r="W845">
            <v>0</v>
          </cell>
          <cell r="X845">
            <v>0</v>
          </cell>
          <cell r="Y845">
            <v>0</v>
          </cell>
          <cell r="Z845">
            <v>0</v>
          </cell>
        </row>
        <row r="846">
          <cell r="B846">
            <v>0</v>
          </cell>
          <cell r="C846" t="str">
            <v>Payment shall be made per piece.</v>
          </cell>
          <cell r="D846">
            <v>0</v>
          </cell>
          <cell r="E846">
            <v>0</v>
          </cell>
          <cell r="F846">
            <v>0</v>
          </cell>
          <cell r="G846">
            <v>0</v>
          </cell>
          <cell r="H846">
            <v>0</v>
          </cell>
          <cell r="I846">
            <v>0</v>
          </cell>
          <cell r="J846">
            <v>0</v>
          </cell>
          <cell r="K846">
            <v>0</v>
          </cell>
          <cell r="L846">
            <v>0</v>
          </cell>
          <cell r="M846">
            <v>0</v>
          </cell>
          <cell r="N846">
            <v>0</v>
          </cell>
          <cell r="O846">
            <v>0</v>
          </cell>
          <cell r="P846">
            <v>0</v>
          </cell>
          <cell r="Q846">
            <v>0</v>
          </cell>
          <cell r="R846">
            <v>0</v>
          </cell>
          <cell r="S846">
            <v>0</v>
          </cell>
          <cell r="T846">
            <v>0</v>
          </cell>
          <cell r="U846">
            <v>0</v>
          </cell>
          <cell r="V846">
            <v>0</v>
          </cell>
          <cell r="W846">
            <v>0</v>
          </cell>
          <cell r="X846">
            <v>0</v>
          </cell>
          <cell r="Y846">
            <v>0</v>
          </cell>
          <cell r="Z846">
            <v>0</v>
          </cell>
        </row>
        <row r="847">
          <cell r="B847" t="str">
            <v>34.16.03</v>
          </cell>
          <cell r="C847" t="str">
            <v>Supply of automatic air valve, Duojet type, DN 50, PN10/PN16</v>
          </cell>
          <cell r="D847" t="str">
            <v>pce.</v>
          </cell>
          <cell r="E847">
            <v>1017</v>
          </cell>
          <cell r="F847">
            <v>0</v>
          </cell>
          <cell r="G847">
            <v>0</v>
          </cell>
          <cell r="H847">
            <v>0</v>
          </cell>
          <cell r="I847">
            <v>0</v>
          </cell>
          <cell r="J847">
            <v>0</v>
          </cell>
          <cell r="K847">
            <v>0</v>
          </cell>
          <cell r="L847">
            <v>0</v>
          </cell>
          <cell r="M847">
            <v>0</v>
          </cell>
          <cell r="N847">
            <v>0</v>
          </cell>
          <cell r="O847">
            <v>0</v>
          </cell>
          <cell r="P847">
            <v>0</v>
          </cell>
          <cell r="Q847">
            <v>0</v>
          </cell>
          <cell r="R847">
            <v>0</v>
          </cell>
          <cell r="S847">
            <v>0</v>
          </cell>
          <cell r="T847">
            <v>0</v>
          </cell>
          <cell r="U847">
            <v>0</v>
          </cell>
          <cell r="V847">
            <v>0</v>
          </cell>
          <cell r="W847">
            <v>0</v>
          </cell>
          <cell r="X847">
            <v>0</v>
          </cell>
          <cell r="Y847">
            <v>0</v>
          </cell>
          <cell r="Z847">
            <v>0</v>
          </cell>
        </row>
        <row r="848">
          <cell r="B848" t="str">
            <v>34.16.04</v>
          </cell>
          <cell r="C848" t="str">
            <v>Supply of automatic air valve, Duojet type, DN 80, PN10/PN16</v>
          </cell>
          <cell r="D848" t="str">
            <v>pce.</v>
          </cell>
          <cell r="E848">
            <v>2210</v>
          </cell>
          <cell r="F848">
            <v>0</v>
          </cell>
          <cell r="G848">
            <v>0</v>
          </cell>
          <cell r="H848">
            <v>0</v>
          </cell>
          <cell r="I848">
            <v>0</v>
          </cell>
          <cell r="J848">
            <v>0</v>
          </cell>
          <cell r="K848">
            <v>0</v>
          </cell>
          <cell r="L848">
            <v>0</v>
          </cell>
          <cell r="M848">
            <v>0</v>
          </cell>
          <cell r="N848">
            <v>0</v>
          </cell>
          <cell r="O848">
            <v>0</v>
          </cell>
          <cell r="P848">
            <v>0</v>
          </cell>
          <cell r="Q848">
            <v>0</v>
          </cell>
          <cell r="R848">
            <v>0</v>
          </cell>
          <cell r="S848">
            <v>0</v>
          </cell>
          <cell r="T848">
            <v>0</v>
          </cell>
          <cell r="U848">
            <v>0</v>
          </cell>
          <cell r="V848">
            <v>0</v>
          </cell>
          <cell r="W848">
            <v>0</v>
          </cell>
          <cell r="X848">
            <v>0</v>
          </cell>
          <cell r="Y848">
            <v>0</v>
          </cell>
          <cell r="Z848">
            <v>0</v>
          </cell>
        </row>
        <row r="849">
          <cell r="B849" t="str">
            <v>34.16.05</v>
          </cell>
          <cell r="C849" t="str">
            <v>Supply of automatic air valve, Duojet type, DN 100, PN10/PN16</v>
          </cell>
          <cell r="D849" t="str">
            <v>pce.</v>
          </cell>
          <cell r="E849">
            <v>2745</v>
          </cell>
          <cell r="F849">
            <v>0</v>
          </cell>
          <cell r="G849">
            <v>0</v>
          </cell>
          <cell r="H849">
            <v>0</v>
          </cell>
          <cell r="I849">
            <v>0</v>
          </cell>
          <cell r="J849">
            <v>0</v>
          </cell>
          <cell r="K849">
            <v>0</v>
          </cell>
          <cell r="L849">
            <v>0</v>
          </cell>
          <cell r="M849">
            <v>0</v>
          </cell>
          <cell r="N849">
            <v>0</v>
          </cell>
          <cell r="O849">
            <v>0</v>
          </cell>
          <cell r="P849">
            <v>0</v>
          </cell>
          <cell r="Q849">
            <v>0</v>
          </cell>
          <cell r="R849">
            <v>0</v>
          </cell>
          <cell r="S849">
            <v>0</v>
          </cell>
          <cell r="T849">
            <v>0</v>
          </cell>
          <cell r="U849">
            <v>0</v>
          </cell>
          <cell r="V849">
            <v>0</v>
          </cell>
          <cell r="W849">
            <v>0</v>
          </cell>
          <cell r="X849">
            <v>0</v>
          </cell>
          <cell r="Y849">
            <v>0</v>
          </cell>
          <cell r="Z849">
            <v>0</v>
          </cell>
        </row>
        <row r="850">
          <cell r="B850" t="str">
            <v>34.17</v>
          </cell>
          <cell r="C850" t="str">
            <v>Supply of fire hydrants, Euro 2000-RW 0, break-away type (AU) or equivalent, acc. to EN 14384, PN10/PN16</v>
          </cell>
          <cell r="D850">
            <v>0</v>
          </cell>
          <cell r="E850">
            <v>0</v>
          </cell>
          <cell r="F850">
            <v>0</v>
          </cell>
          <cell r="G850">
            <v>0</v>
          </cell>
          <cell r="H850">
            <v>0</v>
          </cell>
          <cell r="I850">
            <v>0</v>
          </cell>
          <cell r="J850">
            <v>0</v>
          </cell>
          <cell r="K850">
            <v>0</v>
          </cell>
          <cell r="L850">
            <v>0</v>
          </cell>
          <cell r="M850">
            <v>0</v>
          </cell>
          <cell r="N850">
            <v>0</v>
          </cell>
          <cell r="O850">
            <v>0</v>
          </cell>
          <cell r="P850">
            <v>0</v>
          </cell>
          <cell r="Q850">
            <v>0</v>
          </cell>
          <cell r="R850">
            <v>0</v>
          </cell>
          <cell r="S850">
            <v>0</v>
          </cell>
          <cell r="T850">
            <v>0</v>
          </cell>
          <cell r="U850">
            <v>0</v>
          </cell>
          <cell r="V850">
            <v>0</v>
          </cell>
          <cell r="W850">
            <v>0</v>
          </cell>
          <cell r="X850">
            <v>0</v>
          </cell>
          <cell r="Y850">
            <v>0</v>
          </cell>
          <cell r="Z850">
            <v>0</v>
          </cell>
        </row>
        <row r="851">
          <cell r="B851">
            <v>0</v>
          </cell>
          <cell r="C851" t="str">
            <v>The unit rate shall include the supply of fire hydrants conform to EN 14384, flanges according to EN 1092-2, PN 10 /16, outlets DN 100: 2xB, 1xA, colour red, including transport, unloading, handling, storage at storage sites in accordance with the manufacturers instructions and good workmanship, supply of stainless steel bolts and nuts comply with EN ISO 4016:2000 and EN ISO 4034:2000, grade 4.6, washer comply with EN ISO 7091,gaskets including 2% reserve, all accessories necessary for installation and shall comply with Standard, Technical Specification and approved by the Engineer.</v>
          </cell>
          <cell r="D851">
            <v>0</v>
          </cell>
          <cell r="E851">
            <v>0</v>
          </cell>
          <cell r="F851">
            <v>0</v>
          </cell>
          <cell r="G851">
            <v>0</v>
          </cell>
          <cell r="H851">
            <v>0</v>
          </cell>
          <cell r="I851">
            <v>0</v>
          </cell>
          <cell r="J851">
            <v>0</v>
          </cell>
          <cell r="K851">
            <v>0</v>
          </cell>
          <cell r="L851">
            <v>0</v>
          </cell>
          <cell r="M851">
            <v>0</v>
          </cell>
          <cell r="N851">
            <v>0</v>
          </cell>
          <cell r="O851">
            <v>0</v>
          </cell>
          <cell r="P851">
            <v>0</v>
          </cell>
          <cell r="Q851">
            <v>0</v>
          </cell>
          <cell r="R851">
            <v>0</v>
          </cell>
          <cell r="S851">
            <v>0</v>
          </cell>
          <cell r="T851">
            <v>0</v>
          </cell>
          <cell r="U851">
            <v>0</v>
          </cell>
          <cell r="V851">
            <v>0</v>
          </cell>
          <cell r="W851">
            <v>0</v>
          </cell>
          <cell r="X851">
            <v>0</v>
          </cell>
          <cell r="Y851">
            <v>0</v>
          </cell>
          <cell r="Z851">
            <v>0</v>
          </cell>
        </row>
        <row r="852">
          <cell r="B852">
            <v>0</v>
          </cell>
          <cell r="C852" t="str">
            <v>Materials, coatings, etc. shall be according to the Works Requirements Part B+C.</v>
          </cell>
          <cell r="D852">
            <v>0</v>
          </cell>
          <cell r="E852">
            <v>0</v>
          </cell>
          <cell r="F852">
            <v>0</v>
          </cell>
          <cell r="G852">
            <v>0</v>
          </cell>
          <cell r="H852">
            <v>0</v>
          </cell>
          <cell r="I852">
            <v>0</v>
          </cell>
          <cell r="J852">
            <v>0</v>
          </cell>
          <cell r="K852">
            <v>0</v>
          </cell>
          <cell r="L852">
            <v>0</v>
          </cell>
          <cell r="M852">
            <v>0</v>
          </cell>
          <cell r="N852">
            <v>0</v>
          </cell>
          <cell r="O852">
            <v>0</v>
          </cell>
          <cell r="P852">
            <v>0</v>
          </cell>
          <cell r="Q852">
            <v>0</v>
          </cell>
          <cell r="R852">
            <v>0</v>
          </cell>
          <cell r="S852">
            <v>0</v>
          </cell>
          <cell r="T852">
            <v>0</v>
          </cell>
          <cell r="U852">
            <v>0</v>
          </cell>
          <cell r="V852">
            <v>0</v>
          </cell>
          <cell r="W852">
            <v>0</v>
          </cell>
          <cell r="X852">
            <v>0</v>
          </cell>
          <cell r="Y852">
            <v>0</v>
          </cell>
          <cell r="Z852">
            <v>0</v>
          </cell>
        </row>
        <row r="853">
          <cell r="B853">
            <v>0</v>
          </cell>
          <cell r="C853" t="str">
            <v>Payment shall be made per piece.</v>
          </cell>
          <cell r="D853">
            <v>0</v>
          </cell>
          <cell r="E853">
            <v>0</v>
          </cell>
          <cell r="F853">
            <v>0</v>
          </cell>
          <cell r="G853">
            <v>0</v>
          </cell>
          <cell r="H853">
            <v>0</v>
          </cell>
          <cell r="I853">
            <v>0</v>
          </cell>
          <cell r="J853">
            <v>0</v>
          </cell>
          <cell r="K853">
            <v>0</v>
          </cell>
          <cell r="L853">
            <v>0</v>
          </cell>
          <cell r="M853">
            <v>0</v>
          </cell>
          <cell r="N853">
            <v>0</v>
          </cell>
          <cell r="O853">
            <v>0</v>
          </cell>
          <cell r="P853">
            <v>0</v>
          </cell>
          <cell r="Q853">
            <v>0</v>
          </cell>
          <cell r="R853">
            <v>0</v>
          </cell>
          <cell r="S853">
            <v>0</v>
          </cell>
          <cell r="T853">
            <v>0</v>
          </cell>
          <cell r="U853">
            <v>0</v>
          </cell>
          <cell r="V853">
            <v>0</v>
          </cell>
          <cell r="W853">
            <v>0</v>
          </cell>
          <cell r="X853">
            <v>0</v>
          </cell>
          <cell r="Y853">
            <v>0</v>
          </cell>
          <cell r="Z853">
            <v>0</v>
          </cell>
        </row>
        <row r="854">
          <cell r="B854" t="str">
            <v>34.17.06</v>
          </cell>
          <cell r="C854" t="str">
            <v>Supply of fire hydrant DN 100 for pipe cover 1.25 m</v>
          </cell>
          <cell r="D854" t="str">
            <v>pce.</v>
          </cell>
          <cell r="E854">
            <v>1710</v>
          </cell>
          <cell r="F854">
            <v>0</v>
          </cell>
          <cell r="G854">
            <v>0</v>
          </cell>
          <cell r="H854">
            <v>0</v>
          </cell>
          <cell r="I854">
            <v>0</v>
          </cell>
          <cell r="J854">
            <v>0</v>
          </cell>
          <cell r="K854">
            <v>0</v>
          </cell>
          <cell r="L854">
            <v>0</v>
          </cell>
          <cell r="M854">
            <v>0</v>
          </cell>
          <cell r="N854">
            <v>0</v>
          </cell>
          <cell r="O854">
            <v>0</v>
          </cell>
          <cell r="P854">
            <v>0</v>
          </cell>
          <cell r="Q854">
            <v>0</v>
          </cell>
          <cell r="R854">
            <v>0</v>
          </cell>
          <cell r="S854">
            <v>0</v>
          </cell>
          <cell r="T854">
            <v>0</v>
          </cell>
          <cell r="U854">
            <v>0</v>
          </cell>
          <cell r="V854">
            <v>0</v>
          </cell>
          <cell r="W854">
            <v>0</v>
          </cell>
          <cell r="X854">
            <v>0</v>
          </cell>
          <cell r="Y854">
            <v>0</v>
          </cell>
          <cell r="Z854">
            <v>0</v>
          </cell>
        </row>
        <row r="855">
          <cell r="B855" t="str">
            <v>34.19</v>
          </cell>
          <cell r="C855" t="str">
            <v>Supply of T-key for underground valves</v>
          </cell>
          <cell r="D855">
            <v>0</v>
          </cell>
          <cell r="E855">
            <v>0</v>
          </cell>
          <cell r="F855">
            <v>0</v>
          </cell>
          <cell r="G855">
            <v>0</v>
          </cell>
          <cell r="H855">
            <v>0</v>
          </cell>
          <cell r="I855">
            <v>0</v>
          </cell>
          <cell r="J855">
            <v>0</v>
          </cell>
          <cell r="K855">
            <v>0</v>
          </cell>
          <cell r="L855">
            <v>0</v>
          </cell>
          <cell r="M855">
            <v>0</v>
          </cell>
          <cell r="N855">
            <v>0</v>
          </cell>
          <cell r="O855">
            <v>0</v>
          </cell>
          <cell r="P855">
            <v>0</v>
          </cell>
          <cell r="Q855">
            <v>0</v>
          </cell>
          <cell r="R855">
            <v>0</v>
          </cell>
          <cell r="S855">
            <v>0</v>
          </cell>
          <cell r="T855">
            <v>0</v>
          </cell>
          <cell r="U855">
            <v>0</v>
          </cell>
          <cell r="V855">
            <v>0</v>
          </cell>
          <cell r="W855">
            <v>0</v>
          </cell>
          <cell r="X855">
            <v>0</v>
          </cell>
          <cell r="Y855">
            <v>0</v>
          </cell>
          <cell r="Z855">
            <v>0</v>
          </cell>
        </row>
        <row r="856">
          <cell r="B856">
            <v>0</v>
          </cell>
          <cell r="C856" t="str">
            <v xml:space="preserve">The unit rate shall include the supply of T-keys C for underground valves acc. to DIN 3223, including transport, unloading, handling, storage at storage sites in accordance with the manufacturers instructions and good workmanship. </v>
          </cell>
          <cell r="D856">
            <v>0</v>
          </cell>
          <cell r="E856">
            <v>0</v>
          </cell>
          <cell r="F856">
            <v>0</v>
          </cell>
          <cell r="G856">
            <v>0</v>
          </cell>
          <cell r="H856">
            <v>0</v>
          </cell>
          <cell r="I856">
            <v>0</v>
          </cell>
          <cell r="J856">
            <v>0</v>
          </cell>
          <cell r="K856">
            <v>0</v>
          </cell>
          <cell r="L856">
            <v>0</v>
          </cell>
          <cell r="M856">
            <v>0</v>
          </cell>
          <cell r="N856">
            <v>0</v>
          </cell>
          <cell r="O856">
            <v>0</v>
          </cell>
          <cell r="P856">
            <v>0</v>
          </cell>
          <cell r="Q856">
            <v>0</v>
          </cell>
          <cell r="R856">
            <v>0</v>
          </cell>
          <cell r="S856">
            <v>0</v>
          </cell>
          <cell r="T856">
            <v>0</v>
          </cell>
          <cell r="U856">
            <v>0</v>
          </cell>
          <cell r="V856">
            <v>0</v>
          </cell>
          <cell r="W856">
            <v>0</v>
          </cell>
          <cell r="X856">
            <v>0</v>
          </cell>
          <cell r="Y856">
            <v>0</v>
          </cell>
          <cell r="Z856">
            <v>0</v>
          </cell>
        </row>
        <row r="857">
          <cell r="B857">
            <v>0</v>
          </cell>
          <cell r="C857" t="str">
            <v>The unit rate shall include all material, labour, equipment, tools and other incidental costs required to complete the works.</v>
          </cell>
          <cell r="D857">
            <v>0</v>
          </cell>
          <cell r="E857">
            <v>0</v>
          </cell>
          <cell r="F857">
            <v>0</v>
          </cell>
          <cell r="G857">
            <v>0</v>
          </cell>
          <cell r="H857">
            <v>0</v>
          </cell>
          <cell r="I857">
            <v>0</v>
          </cell>
          <cell r="J857">
            <v>0</v>
          </cell>
          <cell r="K857">
            <v>0</v>
          </cell>
          <cell r="L857">
            <v>0</v>
          </cell>
          <cell r="M857">
            <v>0</v>
          </cell>
          <cell r="N857">
            <v>0</v>
          </cell>
          <cell r="O857">
            <v>0</v>
          </cell>
          <cell r="P857">
            <v>0</v>
          </cell>
          <cell r="Q857">
            <v>0</v>
          </cell>
          <cell r="R857">
            <v>0</v>
          </cell>
          <cell r="S857">
            <v>0</v>
          </cell>
          <cell r="T857">
            <v>0</v>
          </cell>
          <cell r="U857">
            <v>0</v>
          </cell>
          <cell r="V857">
            <v>0</v>
          </cell>
          <cell r="W857">
            <v>0</v>
          </cell>
          <cell r="X857">
            <v>0</v>
          </cell>
          <cell r="Y857">
            <v>0</v>
          </cell>
          <cell r="Z857">
            <v>0</v>
          </cell>
        </row>
        <row r="858">
          <cell r="B858">
            <v>0</v>
          </cell>
          <cell r="C858" t="str">
            <v>Payment shall be made per piece.</v>
          </cell>
          <cell r="D858">
            <v>0</v>
          </cell>
          <cell r="E858">
            <v>0</v>
          </cell>
          <cell r="F858">
            <v>0</v>
          </cell>
          <cell r="G858">
            <v>0</v>
          </cell>
          <cell r="H858">
            <v>0</v>
          </cell>
          <cell r="I858">
            <v>0</v>
          </cell>
          <cell r="J858">
            <v>0</v>
          </cell>
          <cell r="K858">
            <v>0</v>
          </cell>
          <cell r="L858">
            <v>0</v>
          </cell>
          <cell r="M858">
            <v>0</v>
          </cell>
          <cell r="N858">
            <v>0</v>
          </cell>
          <cell r="O858">
            <v>0</v>
          </cell>
          <cell r="P858">
            <v>0</v>
          </cell>
          <cell r="Q858">
            <v>0</v>
          </cell>
          <cell r="R858">
            <v>0</v>
          </cell>
          <cell r="S858">
            <v>0</v>
          </cell>
          <cell r="T858">
            <v>0</v>
          </cell>
          <cell r="U858">
            <v>0</v>
          </cell>
          <cell r="V858">
            <v>0</v>
          </cell>
          <cell r="W858">
            <v>0</v>
          </cell>
          <cell r="X858">
            <v>0</v>
          </cell>
          <cell r="Y858">
            <v>0</v>
          </cell>
          <cell r="Z858">
            <v>0</v>
          </cell>
        </row>
        <row r="859">
          <cell r="B859" t="str">
            <v>34.19.01</v>
          </cell>
          <cell r="C859" t="str">
            <v>Supply of T-key for underground  service valves</v>
          </cell>
          <cell r="D859" t="str">
            <v>pce.</v>
          </cell>
          <cell r="E859">
            <v>98</v>
          </cell>
          <cell r="F859">
            <v>0</v>
          </cell>
          <cell r="G859">
            <v>0</v>
          </cell>
          <cell r="H859">
            <v>0</v>
          </cell>
          <cell r="I859">
            <v>0</v>
          </cell>
          <cell r="J859">
            <v>0</v>
          </cell>
          <cell r="K859">
            <v>0</v>
          </cell>
          <cell r="L859">
            <v>0</v>
          </cell>
          <cell r="M859">
            <v>0</v>
          </cell>
          <cell r="N859">
            <v>0</v>
          </cell>
          <cell r="O859">
            <v>0</v>
          </cell>
          <cell r="P859">
            <v>0</v>
          </cell>
          <cell r="Q859">
            <v>0</v>
          </cell>
          <cell r="R859">
            <v>0</v>
          </cell>
          <cell r="S859">
            <v>0</v>
          </cell>
          <cell r="T859">
            <v>0</v>
          </cell>
          <cell r="U859">
            <v>0</v>
          </cell>
          <cell r="V859">
            <v>0</v>
          </cell>
          <cell r="W859">
            <v>0</v>
          </cell>
          <cell r="X859">
            <v>0</v>
          </cell>
          <cell r="Y859">
            <v>0</v>
          </cell>
          <cell r="Z859">
            <v>0</v>
          </cell>
        </row>
        <row r="860">
          <cell r="B860" t="str">
            <v>34.19.02</v>
          </cell>
          <cell r="C860" t="str">
            <v>Supply of T-key for underground gate and butterfly valves</v>
          </cell>
          <cell r="D860" t="str">
            <v>pce.</v>
          </cell>
          <cell r="E860">
            <v>109</v>
          </cell>
          <cell r="F860">
            <v>0</v>
          </cell>
          <cell r="G860">
            <v>0</v>
          </cell>
          <cell r="H860">
            <v>0</v>
          </cell>
          <cell r="I860">
            <v>0</v>
          </cell>
          <cell r="J860">
            <v>0</v>
          </cell>
          <cell r="K860">
            <v>0</v>
          </cell>
          <cell r="L860">
            <v>0</v>
          </cell>
          <cell r="M860">
            <v>0</v>
          </cell>
          <cell r="N860">
            <v>0</v>
          </cell>
          <cell r="O860">
            <v>0</v>
          </cell>
          <cell r="P860">
            <v>0</v>
          </cell>
          <cell r="Q860">
            <v>0</v>
          </cell>
          <cell r="R860">
            <v>0</v>
          </cell>
          <cell r="S860">
            <v>0</v>
          </cell>
          <cell r="T860">
            <v>0</v>
          </cell>
          <cell r="U860">
            <v>0</v>
          </cell>
          <cell r="V860">
            <v>0</v>
          </cell>
          <cell r="W860">
            <v>0</v>
          </cell>
          <cell r="X860">
            <v>0</v>
          </cell>
          <cell r="Y860">
            <v>0</v>
          </cell>
          <cell r="Z860">
            <v>0</v>
          </cell>
        </row>
        <row r="861">
          <cell r="B861" t="str">
            <v>34.33</v>
          </cell>
          <cell r="C861" t="str">
            <v>Supply of marker and protective tapes for water main</v>
          </cell>
          <cell r="D861">
            <v>0</v>
          </cell>
          <cell r="E861">
            <v>0</v>
          </cell>
          <cell r="F861">
            <v>0</v>
          </cell>
          <cell r="G861">
            <v>0</v>
          </cell>
          <cell r="H861">
            <v>0</v>
          </cell>
          <cell r="I861">
            <v>0</v>
          </cell>
          <cell r="J861">
            <v>0</v>
          </cell>
          <cell r="K861">
            <v>0</v>
          </cell>
          <cell r="L861">
            <v>0</v>
          </cell>
          <cell r="M861">
            <v>0</v>
          </cell>
          <cell r="N861">
            <v>0</v>
          </cell>
          <cell r="O861">
            <v>0</v>
          </cell>
          <cell r="P861">
            <v>0</v>
          </cell>
          <cell r="Q861">
            <v>0</v>
          </cell>
          <cell r="R861">
            <v>0</v>
          </cell>
          <cell r="S861">
            <v>0</v>
          </cell>
          <cell r="T861">
            <v>0</v>
          </cell>
          <cell r="U861">
            <v>0</v>
          </cell>
          <cell r="V861">
            <v>0</v>
          </cell>
          <cell r="W861">
            <v>0</v>
          </cell>
          <cell r="X861">
            <v>0</v>
          </cell>
          <cell r="Y861">
            <v>0</v>
          </cell>
          <cell r="Z861">
            <v>0</v>
          </cell>
        </row>
        <row r="862">
          <cell r="B862">
            <v>0</v>
          </cell>
          <cell r="C862" t="str">
            <v>The unit rate shall include the supply of non-decaying tapes of PE in rolls of 250m with wire insert for marker tapes and without wires insert for protective tapes, both for buried installation in pipe trench bearing the following text "Danger Water Pipe" or equivalent in English. Materials, dimension, etc. shall be according to the Works Requirements Part B+C.</v>
          </cell>
          <cell r="D862">
            <v>0</v>
          </cell>
          <cell r="E862">
            <v>0</v>
          </cell>
          <cell r="F862">
            <v>0</v>
          </cell>
          <cell r="G862">
            <v>0</v>
          </cell>
          <cell r="H862">
            <v>0</v>
          </cell>
          <cell r="I862">
            <v>0</v>
          </cell>
          <cell r="J862">
            <v>0</v>
          </cell>
          <cell r="K862">
            <v>0</v>
          </cell>
          <cell r="L862">
            <v>0</v>
          </cell>
          <cell r="M862">
            <v>0</v>
          </cell>
          <cell r="N862">
            <v>0</v>
          </cell>
          <cell r="O862">
            <v>0</v>
          </cell>
          <cell r="P862">
            <v>0</v>
          </cell>
          <cell r="Q862">
            <v>0</v>
          </cell>
          <cell r="R862">
            <v>0</v>
          </cell>
          <cell r="S862">
            <v>0</v>
          </cell>
          <cell r="T862">
            <v>0</v>
          </cell>
          <cell r="U862">
            <v>0</v>
          </cell>
          <cell r="V862">
            <v>0</v>
          </cell>
          <cell r="W862">
            <v>0</v>
          </cell>
          <cell r="X862">
            <v>0</v>
          </cell>
          <cell r="Y862">
            <v>0</v>
          </cell>
          <cell r="Z862">
            <v>0</v>
          </cell>
        </row>
        <row r="863">
          <cell r="B863">
            <v>0</v>
          </cell>
          <cell r="C863" t="str">
            <v>The unit rate shall include all material, labour, equipment, tools and other incidental costs required to complete the works.</v>
          </cell>
          <cell r="D863">
            <v>0</v>
          </cell>
          <cell r="E863">
            <v>0</v>
          </cell>
          <cell r="F863">
            <v>0</v>
          </cell>
          <cell r="G863">
            <v>0</v>
          </cell>
          <cell r="H863">
            <v>0</v>
          </cell>
          <cell r="I863">
            <v>0</v>
          </cell>
          <cell r="J863">
            <v>0</v>
          </cell>
          <cell r="K863">
            <v>0</v>
          </cell>
          <cell r="L863">
            <v>0</v>
          </cell>
          <cell r="M863">
            <v>0</v>
          </cell>
          <cell r="N863">
            <v>0</v>
          </cell>
          <cell r="O863">
            <v>0</v>
          </cell>
          <cell r="P863">
            <v>0</v>
          </cell>
          <cell r="Q863">
            <v>0</v>
          </cell>
          <cell r="R863">
            <v>0</v>
          </cell>
          <cell r="S863">
            <v>0</v>
          </cell>
          <cell r="T863">
            <v>0</v>
          </cell>
          <cell r="U863">
            <v>0</v>
          </cell>
          <cell r="V863">
            <v>0</v>
          </cell>
          <cell r="W863">
            <v>0</v>
          </cell>
          <cell r="X863">
            <v>0</v>
          </cell>
          <cell r="Y863">
            <v>0</v>
          </cell>
          <cell r="Z863">
            <v>0</v>
          </cell>
        </row>
        <row r="864">
          <cell r="B864">
            <v>0</v>
          </cell>
          <cell r="C864" t="str">
            <v>Payment shall be made per roll.</v>
          </cell>
          <cell r="D864">
            <v>0</v>
          </cell>
          <cell r="E864">
            <v>0</v>
          </cell>
          <cell r="F864">
            <v>0</v>
          </cell>
          <cell r="G864">
            <v>0</v>
          </cell>
          <cell r="H864">
            <v>0</v>
          </cell>
          <cell r="I864">
            <v>0</v>
          </cell>
          <cell r="J864">
            <v>0</v>
          </cell>
          <cell r="K864">
            <v>0</v>
          </cell>
          <cell r="L864">
            <v>0</v>
          </cell>
          <cell r="M864">
            <v>0</v>
          </cell>
          <cell r="N864">
            <v>0</v>
          </cell>
          <cell r="O864">
            <v>0</v>
          </cell>
          <cell r="P864">
            <v>0</v>
          </cell>
          <cell r="Q864">
            <v>0</v>
          </cell>
          <cell r="R864">
            <v>0</v>
          </cell>
          <cell r="S864">
            <v>0</v>
          </cell>
          <cell r="T864">
            <v>0</v>
          </cell>
          <cell r="U864">
            <v>0</v>
          </cell>
          <cell r="V864">
            <v>0</v>
          </cell>
          <cell r="W864">
            <v>0</v>
          </cell>
          <cell r="X864">
            <v>0</v>
          </cell>
          <cell r="Y864">
            <v>0</v>
          </cell>
          <cell r="Z864">
            <v>0</v>
          </cell>
        </row>
        <row r="865">
          <cell r="B865" t="str">
            <v>34.33.01</v>
          </cell>
          <cell r="C865" t="str">
            <v>Supply of marker tape for water main in rolls of 250m</v>
          </cell>
          <cell r="D865" t="str">
            <v>pce.</v>
          </cell>
          <cell r="E865">
            <v>18</v>
          </cell>
          <cell r="F865">
            <v>0</v>
          </cell>
          <cell r="G865">
            <v>0</v>
          </cell>
          <cell r="H865">
            <v>0</v>
          </cell>
          <cell r="I865">
            <v>0</v>
          </cell>
          <cell r="J865">
            <v>0</v>
          </cell>
          <cell r="K865">
            <v>0</v>
          </cell>
          <cell r="L865">
            <v>0</v>
          </cell>
          <cell r="M865">
            <v>0</v>
          </cell>
          <cell r="N865">
            <v>0</v>
          </cell>
          <cell r="O865">
            <v>0</v>
          </cell>
          <cell r="P865">
            <v>0</v>
          </cell>
          <cell r="Q865">
            <v>0</v>
          </cell>
          <cell r="R865">
            <v>0</v>
          </cell>
          <cell r="S865">
            <v>0</v>
          </cell>
          <cell r="T865">
            <v>0</v>
          </cell>
          <cell r="U865">
            <v>0</v>
          </cell>
          <cell r="V865">
            <v>0</v>
          </cell>
          <cell r="W865">
            <v>0</v>
          </cell>
          <cell r="X865">
            <v>0</v>
          </cell>
          <cell r="Y865">
            <v>0</v>
          </cell>
          <cell r="Z865">
            <v>0</v>
          </cell>
        </row>
        <row r="866">
          <cell r="B866" t="str">
            <v>34.33.02</v>
          </cell>
          <cell r="C866" t="str">
            <v>Supply of protective tape for water main in rolls of 250m</v>
          </cell>
          <cell r="D866" t="str">
            <v>pce.</v>
          </cell>
          <cell r="E866">
            <v>27</v>
          </cell>
          <cell r="F866">
            <v>0</v>
          </cell>
          <cell r="G866">
            <v>0</v>
          </cell>
          <cell r="H866">
            <v>0</v>
          </cell>
          <cell r="I866">
            <v>0</v>
          </cell>
          <cell r="J866">
            <v>0</v>
          </cell>
          <cell r="K866">
            <v>0</v>
          </cell>
          <cell r="L866">
            <v>0</v>
          </cell>
          <cell r="M866">
            <v>0</v>
          </cell>
          <cell r="N866">
            <v>0</v>
          </cell>
          <cell r="O866">
            <v>0</v>
          </cell>
          <cell r="P866">
            <v>0</v>
          </cell>
          <cell r="Q866">
            <v>0</v>
          </cell>
          <cell r="R866">
            <v>0</v>
          </cell>
          <cell r="S866">
            <v>0</v>
          </cell>
          <cell r="T866">
            <v>0</v>
          </cell>
          <cell r="U866">
            <v>0</v>
          </cell>
          <cell r="V866">
            <v>0</v>
          </cell>
          <cell r="W866">
            <v>0</v>
          </cell>
          <cell r="X866">
            <v>0</v>
          </cell>
          <cell r="Y866">
            <v>0</v>
          </cell>
          <cell r="Z866">
            <v>0</v>
          </cell>
        </row>
        <row r="867">
          <cell r="B867" t="str">
            <v>34.35</v>
          </cell>
          <cell r="C867" t="str">
            <v>Supply of manhole covers, class D400, nominal size 610mm</v>
          </cell>
          <cell r="D867">
            <v>0</v>
          </cell>
          <cell r="E867">
            <v>0</v>
          </cell>
          <cell r="F867">
            <v>0</v>
          </cell>
          <cell r="G867">
            <v>0</v>
          </cell>
          <cell r="H867">
            <v>0</v>
          </cell>
          <cell r="I867">
            <v>0</v>
          </cell>
          <cell r="J867">
            <v>0</v>
          </cell>
          <cell r="K867">
            <v>0</v>
          </cell>
          <cell r="L867">
            <v>0</v>
          </cell>
          <cell r="M867">
            <v>0</v>
          </cell>
          <cell r="N867">
            <v>0</v>
          </cell>
          <cell r="O867">
            <v>0</v>
          </cell>
          <cell r="P867">
            <v>0</v>
          </cell>
          <cell r="Q867">
            <v>0</v>
          </cell>
          <cell r="R867">
            <v>0</v>
          </cell>
          <cell r="S867">
            <v>0</v>
          </cell>
          <cell r="T867">
            <v>0</v>
          </cell>
          <cell r="U867">
            <v>0</v>
          </cell>
          <cell r="V867">
            <v>0</v>
          </cell>
          <cell r="W867">
            <v>0</v>
          </cell>
          <cell r="X867">
            <v>0</v>
          </cell>
          <cell r="Y867">
            <v>0</v>
          </cell>
          <cell r="Z867">
            <v>0</v>
          </cell>
        </row>
        <row r="868">
          <cell r="B868">
            <v>0</v>
          </cell>
          <cell r="C868" t="str">
            <v>The unit rate shall include the supply of manhole covers, class D400 according to EN 124, nominal size 610 mm, height 160mm, lockable; frame: cast iron, round, cover: cast iron, with or without vent holes.</v>
          </cell>
          <cell r="D868">
            <v>0</v>
          </cell>
          <cell r="E868">
            <v>0</v>
          </cell>
          <cell r="F868">
            <v>0</v>
          </cell>
          <cell r="G868">
            <v>0</v>
          </cell>
          <cell r="H868">
            <v>0</v>
          </cell>
          <cell r="I868">
            <v>0</v>
          </cell>
          <cell r="J868">
            <v>0</v>
          </cell>
          <cell r="K868">
            <v>0</v>
          </cell>
          <cell r="L868">
            <v>0</v>
          </cell>
          <cell r="M868">
            <v>0</v>
          </cell>
          <cell r="N868">
            <v>0</v>
          </cell>
          <cell r="O868">
            <v>0</v>
          </cell>
          <cell r="P868">
            <v>0</v>
          </cell>
          <cell r="Q868">
            <v>0</v>
          </cell>
          <cell r="R868">
            <v>0</v>
          </cell>
          <cell r="S868">
            <v>0</v>
          </cell>
          <cell r="T868">
            <v>0</v>
          </cell>
          <cell r="U868">
            <v>0</v>
          </cell>
          <cell r="V868">
            <v>0</v>
          </cell>
          <cell r="W868">
            <v>0</v>
          </cell>
          <cell r="X868">
            <v>0</v>
          </cell>
          <cell r="Y868">
            <v>0</v>
          </cell>
          <cell r="Z868">
            <v>0</v>
          </cell>
        </row>
        <row r="869">
          <cell r="B869">
            <v>0</v>
          </cell>
          <cell r="C869" t="str">
            <v>The unit rate shall include all material, labour, equipment, tools and other incidental costs required to complete the works.</v>
          </cell>
          <cell r="D869">
            <v>0</v>
          </cell>
          <cell r="E869">
            <v>0</v>
          </cell>
          <cell r="F869">
            <v>0</v>
          </cell>
          <cell r="G869">
            <v>0</v>
          </cell>
          <cell r="H869">
            <v>0</v>
          </cell>
          <cell r="I869">
            <v>0</v>
          </cell>
          <cell r="J869">
            <v>0</v>
          </cell>
          <cell r="K869">
            <v>0</v>
          </cell>
          <cell r="L869">
            <v>0</v>
          </cell>
          <cell r="M869">
            <v>0</v>
          </cell>
          <cell r="N869">
            <v>0</v>
          </cell>
          <cell r="O869">
            <v>0</v>
          </cell>
          <cell r="P869">
            <v>0</v>
          </cell>
          <cell r="Q869">
            <v>0</v>
          </cell>
          <cell r="R869">
            <v>0</v>
          </cell>
          <cell r="S869">
            <v>0</v>
          </cell>
          <cell r="T869">
            <v>0</v>
          </cell>
          <cell r="U869">
            <v>0</v>
          </cell>
          <cell r="V869">
            <v>0</v>
          </cell>
          <cell r="W869">
            <v>0</v>
          </cell>
          <cell r="X869">
            <v>0</v>
          </cell>
          <cell r="Y869">
            <v>0</v>
          </cell>
          <cell r="Z869">
            <v>0</v>
          </cell>
        </row>
        <row r="870">
          <cell r="B870">
            <v>0</v>
          </cell>
          <cell r="C870" t="str">
            <v>Payment shall be made per piece.</v>
          </cell>
          <cell r="D870">
            <v>0</v>
          </cell>
          <cell r="E870">
            <v>0</v>
          </cell>
          <cell r="F870">
            <v>0</v>
          </cell>
          <cell r="G870">
            <v>0</v>
          </cell>
          <cell r="H870">
            <v>0</v>
          </cell>
          <cell r="I870">
            <v>0</v>
          </cell>
          <cell r="J870">
            <v>0</v>
          </cell>
          <cell r="K870">
            <v>0</v>
          </cell>
          <cell r="L870">
            <v>0</v>
          </cell>
          <cell r="M870">
            <v>0</v>
          </cell>
          <cell r="N870">
            <v>0</v>
          </cell>
          <cell r="O870">
            <v>0</v>
          </cell>
          <cell r="P870">
            <v>0</v>
          </cell>
          <cell r="Q870">
            <v>0</v>
          </cell>
          <cell r="R870">
            <v>0</v>
          </cell>
          <cell r="S870">
            <v>0</v>
          </cell>
          <cell r="T870">
            <v>0</v>
          </cell>
          <cell r="U870">
            <v>0</v>
          </cell>
          <cell r="V870">
            <v>0</v>
          </cell>
          <cell r="W870">
            <v>0</v>
          </cell>
          <cell r="X870">
            <v>0</v>
          </cell>
          <cell r="Y870">
            <v>0</v>
          </cell>
          <cell r="Z870">
            <v>0</v>
          </cell>
        </row>
        <row r="871">
          <cell r="B871" t="str">
            <v>34.35.01</v>
          </cell>
          <cell r="C871" t="str">
            <v>Supply of manhole cover, class D400, nominal size 610mm without vent holes</v>
          </cell>
          <cell r="D871" t="str">
            <v>pce.</v>
          </cell>
          <cell r="E871">
            <v>307</v>
          </cell>
          <cell r="F871">
            <v>0</v>
          </cell>
          <cell r="G871">
            <v>0</v>
          </cell>
          <cell r="H871">
            <v>0</v>
          </cell>
          <cell r="I871">
            <v>0</v>
          </cell>
          <cell r="J871">
            <v>0</v>
          </cell>
          <cell r="K871">
            <v>0</v>
          </cell>
          <cell r="L871">
            <v>0</v>
          </cell>
          <cell r="M871">
            <v>0</v>
          </cell>
          <cell r="N871">
            <v>0</v>
          </cell>
          <cell r="O871">
            <v>0</v>
          </cell>
          <cell r="P871">
            <v>0</v>
          </cell>
          <cell r="Q871">
            <v>0</v>
          </cell>
          <cell r="R871">
            <v>0</v>
          </cell>
          <cell r="S871">
            <v>0</v>
          </cell>
          <cell r="T871">
            <v>0</v>
          </cell>
          <cell r="U871">
            <v>0</v>
          </cell>
          <cell r="V871">
            <v>0</v>
          </cell>
          <cell r="W871">
            <v>0</v>
          </cell>
          <cell r="X871">
            <v>0</v>
          </cell>
          <cell r="Y871">
            <v>0</v>
          </cell>
          <cell r="Z871">
            <v>0</v>
          </cell>
        </row>
        <row r="872">
          <cell r="B872" t="str">
            <v>34.35.02</v>
          </cell>
          <cell r="C872" t="str">
            <v>Supply of manhole cover, class D400, nominal size 610mm with vent holes</v>
          </cell>
          <cell r="D872" t="str">
            <v>pce.</v>
          </cell>
          <cell r="E872">
            <v>307</v>
          </cell>
          <cell r="F872">
            <v>0</v>
          </cell>
          <cell r="G872">
            <v>0</v>
          </cell>
          <cell r="H872">
            <v>0</v>
          </cell>
          <cell r="I872">
            <v>0</v>
          </cell>
          <cell r="J872">
            <v>0</v>
          </cell>
          <cell r="K872">
            <v>0</v>
          </cell>
          <cell r="L872">
            <v>0</v>
          </cell>
          <cell r="M872">
            <v>0</v>
          </cell>
          <cell r="N872">
            <v>0</v>
          </cell>
          <cell r="O872">
            <v>0</v>
          </cell>
          <cell r="P872">
            <v>0</v>
          </cell>
          <cell r="Q872">
            <v>0</v>
          </cell>
          <cell r="R872">
            <v>0</v>
          </cell>
          <cell r="S872">
            <v>0</v>
          </cell>
          <cell r="T872">
            <v>0</v>
          </cell>
          <cell r="U872">
            <v>0</v>
          </cell>
          <cell r="V872">
            <v>0</v>
          </cell>
          <cell r="W872">
            <v>0</v>
          </cell>
          <cell r="X872">
            <v>0</v>
          </cell>
          <cell r="Y872">
            <v>0</v>
          </cell>
          <cell r="Z872">
            <v>0</v>
          </cell>
        </row>
        <row r="873">
          <cell r="B873">
            <v>34.36</v>
          </cell>
          <cell r="C873" t="str">
            <v>Supply of rectangular manhole cover, class B125, clear opening 1000mm x 1000mm</v>
          </cell>
          <cell r="D873">
            <v>0</v>
          </cell>
          <cell r="E873">
            <v>0</v>
          </cell>
          <cell r="F873">
            <v>0</v>
          </cell>
          <cell r="G873">
            <v>0</v>
          </cell>
          <cell r="H873">
            <v>0</v>
          </cell>
          <cell r="I873">
            <v>0</v>
          </cell>
          <cell r="J873">
            <v>0</v>
          </cell>
          <cell r="K873">
            <v>0</v>
          </cell>
          <cell r="L873">
            <v>0</v>
          </cell>
          <cell r="M873">
            <v>0</v>
          </cell>
          <cell r="N873">
            <v>0</v>
          </cell>
          <cell r="O873">
            <v>0</v>
          </cell>
          <cell r="P873">
            <v>0</v>
          </cell>
          <cell r="Q873">
            <v>0</v>
          </cell>
          <cell r="R873">
            <v>0</v>
          </cell>
          <cell r="S873">
            <v>0</v>
          </cell>
          <cell r="T873">
            <v>0</v>
          </cell>
          <cell r="U873">
            <v>0</v>
          </cell>
          <cell r="V873">
            <v>0</v>
          </cell>
          <cell r="W873">
            <v>0</v>
          </cell>
          <cell r="X873">
            <v>0</v>
          </cell>
          <cell r="Y873">
            <v>0</v>
          </cell>
          <cell r="Z873">
            <v>0</v>
          </cell>
        </row>
        <row r="874">
          <cell r="B874">
            <v>0</v>
          </cell>
          <cell r="C874" t="str">
            <v>The unit rate shall include the supply and installation of rectangular manhole covers incl. frame, class B 125 according to EN 124, clear opening 1000mm x 1000mm, lockable, without vent holes.</v>
          </cell>
          <cell r="D874">
            <v>0</v>
          </cell>
          <cell r="E874">
            <v>0</v>
          </cell>
          <cell r="F874">
            <v>0</v>
          </cell>
          <cell r="G874">
            <v>0</v>
          </cell>
          <cell r="H874">
            <v>0</v>
          </cell>
          <cell r="I874">
            <v>0</v>
          </cell>
          <cell r="J874">
            <v>0</v>
          </cell>
          <cell r="K874">
            <v>0</v>
          </cell>
          <cell r="L874">
            <v>0</v>
          </cell>
          <cell r="M874">
            <v>0</v>
          </cell>
          <cell r="N874">
            <v>0</v>
          </cell>
          <cell r="O874">
            <v>0</v>
          </cell>
          <cell r="P874">
            <v>0</v>
          </cell>
          <cell r="Q874">
            <v>0</v>
          </cell>
          <cell r="R874">
            <v>0</v>
          </cell>
          <cell r="S874">
            <v>0</v>
          </cell>
          <cell r="T874">
            <v>0</v>
          </cell>
          <cell r="U874">
            <v>0</v>
          </cell>
          <cell r="V874">
            <v>0</v>
          </cell>
          <cell r="W874">
            <v>0</v>
          </cell>
          <cell r="X874">
            <v>0</v>
          </cell>
          <cell r="Y874">
            <v>0</v>
          </cell>
          <cell r="Z874">
            <v>0</v>
          </cell>
        </row>
        <row r="875">
          <cell r="B875">
            <v>0</v>
          </cell>
          <cell r="C875" t="str">
            <v>The unit rate shall include all material, labour, equipment, tools and other incidental costs required to complete the works.</v>
          </cell>
          <cell r="D875">
            <v>0</v>
          </cell>
          <cell r="E875">
            <v>0</v>
          </cell>
          <cell r="F875">
            <v>0</v>
          </cell>
          <cell r="G875">
            <v>0</v>
          </cell>
          <cell r="H875">
            <v>0</v>
          </cell>
          <cell r="I875">
            <v>0</v>
          </cell>
          <cell r="J875">
            <v>0</v>
          </cell>
          <cell r="K875">
            <v>0</v>
          </cell>
          <cell r="L875">
            <v>0</v>
          </cell>
          <cell r="M875">
            <v>0</v>
          </cell>
          <cell r="N875">
            <v>0</v>
          </cell>
          <cell r="O875">
            <v>0</v>
          </cell>
          <cell r="P875">
            <v>0</v>
          </cell>
          <cell r="Q875">
            <v>0</v>
          </cell>
          <cell r="R875">
            <v>0</v>
          </cell>
          <cell r="S875">
            <v>0</v>
          </cell>
          <cell r="T875">
            <v>0</v>
          </cell>
          <cell r="U875">
            <v>0</v>
          </cell>
          <cell r="V875">
            <v>0</v>
          </cell>
          <cell r="W875">
            <v>0</v>
          </cell>
          <cell r="X875">
            <v>0</v>
          </cell>
          <cell r="Y875">
            <v>0</v>
          </cell>
          <cell r="Z875">
            <v>0</v>
          </cell>
        </row>
        <row r="876">
          <cell r="B876">
            <v>0</v>
          </cell>
          <cell r="C876" t="str">
            <v>Payment shall be made per piece.</v>
          </cell>
          <cell r="D876">
            <v>0</v>
          </cell>
          <cell r="E876">
            <v>0</v>
          </cell>
          <cell r="F876">
            <v>0</v>
          </cell>
          <cell r="G876">
            <v>0</v>
          </cell>
          <cell r="H876">
            <v>0</v>
          </cell>
          <cell r="I876">
            <v>0</v>
          </cell>
          <cell r="J876">
            <v>0</v>
          </cell>
          <cell r="K876">
            <v>0</v>
          </cell>
          <cell r="L876">
            <v>0</v>
          </cell>
          <cell r="M876">
            <v>0</v>
          </cell>
          <cell r="N876">
            <v>0</v>
          </cell>
          <cell r="O876">
            <v>0</v>
          </cell>
          <cell r="P876">
            <v>0</v>
          </cell>
          <cell r="Q876">
            <v>0</v>
          </cell>
          <cell r="R876">
            <v>0</v>
          </cell>
          <cell r="S876">
            <v>0</v>
          </cell>
          <cell r="T876">
            <v>0</v>
          </cell>
          <cell r="U876">
            <v>0</v>
          </cell>
          <cell r="V876">
            <v>0</v>
          </cell>
          <cell r="W876">
            <v>0</v>
          </cell>
          <cell r="X876">
            <v>0</v>
          </cell>
          <cell r="Y876">
            <v>0</v>
          </cell>
          <cell r="Z876">
            <v>0</v>
          </cell>
        </row>
        <row r="877">
          <cell r="B877" t="str">
            <v>34.36.01</v>
          </cell>
          <cell r="C877" t="str">
            <v>Supply of manhole cover, class B125, clear opening 1000mm x 1000mm</v>
          </cell>
          <cell r="D877" t="str">
            <v>pce.</v>
          </cell>
          <cell r="E877">
            <v>256</v>
          </cell>
          <cell r="F877">
            <v>0</v>
          </cell>
          <cell r="G877">
            <v>0</v>
          </cell>
          <cell r="H877">
            <v>0</v>
          </cell>
          <cell r="I877">
            <v>0</v>
          </cell>
          <cell r="J877">
            <v>0</v>
          </cell>
          <cell r="K877">
            <v>0</v>
          </cell>
          <cell r="L877">
            <v>0</v>
          </cell>
          <cell r="M877">
            <v>0</v>
          </cell>
          <cell r="N877">
            <v>0</v>
          </cell>
          <cell r="O877">
            <v>0</v>
          </cell>
          <cell r="P877">
            <v>0</v>
          </cell>
          <cell r="Q877">
            <v>0</v>
          </cell>
          <cell r="R877">
            <v>0</v>
          </cell>
          <cell r="S877">
            <v>0</v>
          </cell>
          <cell r="T877">
            <v>0</v>
          </cell>
          <cell r="U877">
            <v>0</v>
          </cell>
          <cell r="V877">
            <v>0</v>
          </cell>
          <cell r="W877">
            <v>0</v>
          </cell>
          <cell r="X877">
            <v>0</v>
          </cell>
          <cell r="Y877">
            <v>0</v>
          </cell>
          <cell r="Z877">
            <v>0</v>
          </cell>
        </row>
        <row r="878">
          <cell r="B878">
            <v>34.380000000000003</v>
          </cell>
          <cell r="C878" t="str">
            <v>Supply of rectangular manhole cover for reservoir chambers, class B125, clear opening 700mm x 700mm</v>
          </cell>
          <cell r="D878">
            <v>0</v>
          </cell>
          <cell r="E878">
            <v>0</v>
          </cell>
          <cell r="F878">
            <v>0</v>
          </cell>
          <cell r="G878">
            <v>0</v>
          </cell>
          <cell r="H878">
            <v>0</v>
          </cell>
          <cell r="I878">
            <v>0</v>
          </cell>
          <cell r="J878">
            <v>0</v>
          </cell>
          <cell r="K878">
            <v>0</v>
          </cell>
          <cell r="L878">
            <v>0</v>
          </cell>
          <cell r="M878">
            <v>0</v>
          </cell>
          <cell r="N878">
            <v>0</v>
          </cell>
          <cell r="O878">
            <v>0</v>
          </cell>
          <cell r="P878">
            <v>0</v>
          </cell>
          <cell r="Q878">
            <v>0</v>
          </cell>
          <cell r="R878">
            <v>0</v>
          </cell>
          <cell r="S878">
            <v>0</v>
          </cell>
          <cell r="T878">
            <v>0</v>
          </cell>
          <cell r="U878">
            <v>0</v>
          </cell>
          <cell r="V878">
            <v>0</v>
          </cell>
          <cell r="W878">
            <v>0</v>
          </cell>
          <cell r="X878">
            <v>0</v>
          </cell>
          <cell r="Y878">
            <v>0</v>
          </cell>
          <cell r="Z878">
            <v>0</v>
          </cell>
        </row>
        <row r="879">
          <cell r="B879">
            <v>0</v>
          </cell>
          <cell r="C879" t="str">
            <v>The unit rate shall include the supply and installation of rectangular manhole covers incl. frame, class B 125 according to EN 124, clear opening 700mm x 700mm, lockable, with vent holes.</v>
          </cell>
          <cell r="D879">
            <v>0</v>
          </cell>
          <cell r="E879">
            <v>0</v>
          </cell>
          <cell r="F879">
            <v>0</v>
          </cell>
          <cell r="G879">
            <v>0</v>
          </cell>
          <cell r="H879">
            <v>0</v>
          </cell>
          <cell r="I879">
            <v>0</v>
          </cell>
          <cell r="J879">
            <v>0</v>
          </cell>
          <cell r="K879">
            <v>0</v>
          </cell>
          <cell r="L879">
            <v>0</v>
          </cell>
          <cell r="M879">
            <v>0</v>
          </cell>
          <cell r="N879">
            <v>0</v>
          </cell>
          <cell r="O879">
            <v>0</v>
          </cell>
          <cell r="P879">
            <v>0</v>
          </cell>
          <cell r="Q879">
            <v>0</v>
          </cell>
          <cell r="R879">
            <v>0</v>
          </cell>
          <cell r="S879">
            <v>0</v>
          </cell>
          <cell r="T879">
            <v>0</v>
          </cell>
          <cell r="U879">
            <v>0</v>
          </cell>
          <cell r="V879">
            <v>0</v>
          </cell>
          <cell r="W879">
            <v>0</v>
          </cell>
          <cell r="X879">
            <v>0</v>
          </cell>
          <cell r="Y879">
            <v>0</v>
          </cell>
          <cell r="Z879">
            <v>0</v>
          </cell>
        </row>
        <row r="880">
          <cell r="B880">
            <v>0</v>
          </cell>
          <cell r="C880" t="str">
            <v>The unit rate shall include all material, labour, equipment, tools and other incidental costs required to complete the works.</v>
          </cell>
          <cell r="D880">
            <v>0</v>
          </cell>
          <cell r="E880">
            <v>0</v>
          </cell>
          <cell r="F880">
            <v>0</v>
          </cell>
          <cell r="G880">
            <v>0</v>
          </cell>
          <cell r="H880">
            <v>0</v>
          </cell>
          <cell r="I880">
            <v>0</v>
          </cell>
          <cell r="J880">
            <v>0</v>
          </cell>
          <cell r="K880">
            <v>0</v>
          </cell>
          <cell r="L880">
            <v>0</v>
          </cell>
          <cell r="M880">
            <v>0</v>
          </cell>
          <cell r="N880">
            <v>0</v>
          </cell>
          <cell r="O880">
            <v>0</v>
          </cell>
          <cell r="P880">
            <v>0</v>
          </cell>
          <cell r="Q880">
            <v>0</v>
          </cell>
          <cell r="R880">
            <v>0</v>
          </cell>
          <cell r="S880">
            <v>0</v>
          </cell>
          <cell r="T880">
            <v>0</v>
          </cell>
          <cell r="U880">
            <v>0</v>
          </cell>
          <cell r="V880">
            <v>0</v>
          </cell>
          <cell r="W880">
            <v>0</v>
          </cell>
          <cell r="X880">
            <v>0</v>
          </cell>
          <cell r="Y880">
            <v>0</v>
          </cell>
          <cell r="Z880">
            <v>0</v>
          </cell>
        </row>
        <row r="881">
          <cell r="B881">
            <v>0</v>
          </cell>
          <cell r="C881" t="str">
            <v>Payment shall be made per piece.</v>
          </cell>
          <cell r="D881">
            <v>0</v>
          </cell>
          <cell r="E881">
            <v>0</v>
          </cell>
          <cell r="F881">
            <v>0</v>
          </cell>
          <cell r="G881">
            <v>0</v>
          </cell>
          <cell r="H881">
            <v>0</v>
          </cell>
          <cell r="I881">
            <v>0</v>
          </cell>
          <cell r="J881">
            <v>0</v>
          </cell>
          <cell r="K881">
            <v>0</v>
          </cell>
          <cell r="L881">
            <v>0</v>
          </cell>
          <cell r="M881">
            <v>0</v>
          </cell>
          <cell r="N881">
            <v>0</v>
          </cell>
          <cell r="O881">
            <v>0</v>
          </cell>
          <cell r="P881">
            <v>0</v>
          </cell>
          <cell r="Q881">
            <v>0</v>
          </cell>
          <cell r="R881">
            <v>0</v>
          </cell>
          <cell r="S881">
            <v>0</v>
          </cell>
          <cell r="T881">
            <v>0</v>
          </cell>
          <cell r="U881">
            <v>0</v>
          </cell>
          <cell r="V881">
            <v>0</v>
          </cell>
          <cell r="W881">
            <v>0</v>
          </cell>
          <cell r="X881">
            <v>0</v>
          </cell>
          <cell r="Y881">
            <v>0</v>
          </cell>
          <cell r="Z881">
            <v>0</v>
          </cell>
        </row>
        <row r="882">
          <cell r="B882" t="str">
            <v>34.38.01</v>
          </cell>
          <cell r="C882" t="str">
            <v>Supply of rectangular manhole cover for reservoir chambers, class B125, clear opening 700mm x 700mm</v>
          </cell>
          <cell r="D882" t="str">
            <v>pce.</v>
          </cell>
          <cell r="E882">
            <v>83</v>
          </cell>
          <cell r="F882">
            <v>0</v>
          </cell>
          <cell r="G882">
            <v>0</v>
          </cell>
          <cell r="H882">
            <v>0</v>
          </cell>
          <cell r="I882">
            <v>0</v>
          </cell>
          <cell r="J882">
            <v>0</v>
          </cell>
          <cell r="K882">
            <v>0</v>
          </cell>
          <cell r="L882">
            <v>0</v>
          </cell>
          <cell r="M882">
            <v>0</v>
          </cell>
          <cell r="N882">
            <v>0</v>
          </cell>
          <cell r="O882">
            <v>0</v>
          </cell>
          <cell r="P882">
            <v>0</v>
          </cell>
          <cell r="Q882">
            <v>0</v>
          </cell>
          <cell r="R882">
            <v>0</v>
          </cell>
          <cell r="S882">
            <v>0</v>
          </cell>
          <cell r="T882">
            <v>0</v>
          </cell>
          <cell r="U882">
            <v>0</v>
          </cell>
          <cell r="V882">
            <v>0</v>
          </cell>
          <cell r="W882">
            <v>0</v>
          </cell>
          <cell r="X882">
            <v>0</v>
          </cell>
          <cell r="Y882">
            <v>0</v>
          </cell>
          <cell r="Z882">
            <v>0</v>
          </cell>
        </row>
        <row r="883">
          <cell r="B883">
            <v>34.39</v>
          </cell>
          <cell r="C883" t="str">
            <v>Supply of rectangular manhole cover for reservoir chambers in roads, class D400, clear opening 700mm x 700mm</v>
          </cell>
          <cell r="D883">
            <v>0</v>
          </cell>
          <cell r="E883">
            <v>0</v>
          </cell>
          <cell r="F883">
            <v>0</v>
          </cell>
          <cell r="G883">
            <v>0</v>
          </cell>
          <cell r="H883">
            <v>0</v>
          </cell>
          <cell r="I883">
            <v>0</v>
          </cell>
          <cell r="J883">
            <v>0</v>
          </cell>
          <cell r="K883">
            <v>0</v>
          </cell>
          <cell r="L883">
            <v>0</v>
          </cell>
          <cell r="M883">
            <v>0</v>
          </cell>
          <cell r="N883">
            <v>0</v>
          </cell>
          <cell r="O883">
            <v>0</v>
          </cell>
          <cell r="P883">
            <v>0</v>
          </cell>
          <cell r="Q883">
            <v>0</v>
          </cell>
          <cell r="R883">
            <v>0</v>
          </cell>
          <cell r="S883">
            <v>0</v>
          </cell>
          <cell r="T883">
            <v>0</v>
          </cell>
          <cell r="U883">
            <v>0</v>
          </cell>
          <cell r="V883">
            <v>0</v>
          </cell>
          <cell r="W883">
            <v>0</v>
          </cell>
          <cell r="X883">
            <v>0</v>
          </cell>
          <cell r="Y883">
            <v>0</v>
          </cell>
          <cell r="Z883">
            <v>0</v>
          </cell>
        </row>
        <row r="884">
          <cell r="B884">
            <v>0</v>
          </cell>
          <cell r="C884" t="str">
            <v>The unit rate shall include the supply and installation of rectangular manhole covers incl. frame, class D400 according to EN 124, clear opening 700mm x 700mm, lockable, with vent holes.</v>
          </cell>
          <cell r="D884">
            <v>0</v>
          </cell>
          <cell r="E884">
            <v>0</v>
          </cell>
          <cell r="F884">
            <v>0</v>
          </cell>
          <cell r="G884">
            <v>0</v>
          </cell>
          <cell r="H884">
            <v>0</v>
          </cell>
          <cell r="I884">
            <v>0</v>
          </cell>
          <cell r="J884">
            <v>0</v>
          </cell>
          <cell r="K884">
            <v>0</v>
          </cell>
          <cell r="L884">
            <v>0</v>
          </cell>
          <cell r="M884">
            <v>0</v>
          </cell>
          <cell r="N884">
            <v>0</v>
          </cell>
          <cell r="O884">
            <v>0</v>
          </cell>
          <cell r="P884">
            <v>0</v>
          </cell>
          <cell r="Q884">
            <v>0</v>
          </cell>
          <cell r="R884">
            <v>0</v>
          </cell>
          <cell r="S884">
            <v>0</v>
          </cell>
          <cell r="T884">
            <v>0</v>
          </cell>
          <cell r="U884">
            <v>0</v>
          </cell>
          <cell r="V884">
            <v>0</v>
          </cell>
          <cell r="W884">
            <v>0</v>
          </cell>
          <cell r="X884">
            <v>0</v>
          </cell>
          <cell r="Y884">
            <v>0</v>
          </cell>
          <cell r="Z884">
            <v>0</v>
          </cell>
        </row>
        <row r="885">
          <cell r="B885">
            <v>0</v>
          </cell>
          <cell r="C885" t="str">
            <v>The unit rate shall include all material, labour, equipment, tools and other incidental costs required to complete the works.</v>
          </cell>
          <cell r="D885">
            <v>0</v>
          </cell>
          <cell r="E885">
            <v>0</v>
          </cell>
          <cell r="F885">
            <v>0</v>
          </cell>
          <cell r="G885">
            <v>0</v>
          </cell>
          <cell r="H885">
            <v>0</v>
          </cell>
          <cell r="I885">
            <v>0</v>
          </cell>
          <cell r="J885">
            <v>0</v>
          </cell>
          <cell r="K885">
            <v>0</v>
          </cell>
          <cell r="L885">
            <v>0</v>
          </cell>
          <cell r="M885">
            <v>0</v>
          </cell>
          <cell r="N885">
            <v>0</v>
          </cell>
          <cell r="O885">
            <v>0</v>
          </cell>
          <cell r="P885">
            <v>0</v>
          </cell>
          <cell r="Q885">
            <v>0</v>
          </cell>
          <cell r="R885">
            <v>0</v>
          </cell>
          <cell r="S885">
            <v>0</v>
          </cell>
          <cell r="T885">
            <v>0</v>
          </cell>
          <cell r="U885">
            <v>0</v>
          </cell>
          <cell r="V885">
            <v>0</v>
          </cell>
          <cell r="W885">
            <v>0</v>
          </cell>
          <cell r="X885">
            <v>0</v>
          </cell>
          <cell r="Y885">
            <v>0</v>
          </cell>
          <cell r="Z885">
            <v>0</v>
          </cell>
        </row>
        <row r="886">
          <cell r="B886">
            <v>0</v>
          </cell>
          <cell r="C886" t="str">
            <v>Payment shall be made per piece.</v>
          </cell>
          <cell r="D886">
            <v>0</v>
          </cell>
          <cell r="E886">
            <v>0</v>
          </cell>
          <cell r="F886">
            <v>0</v>
          </cell>
          <cell r="G886">
            <v>0</v>
          </cell>
          <cell r="H886">
            <v>0</v>
          </cell>
          <cell r="I886">
            <v>0</v>
          </cell>
          <cell r="J886">
            <v>0</v>
          </cell>
          <cell r="K886">
            <v>0</v>
          </cell>
          <cell r="L886">
            <v>0</v>
          </cell>
          <cell r="M886">
            <v>0</v>
          </cell>
          <cell r="N886">
            <v>0</v>
          </cell>
          <cell r="O886">
            <v>0</v>
          </cell>
          <cell r="P886">
            <v>0</v>
          </cell>
          <cell r="Q886">
            <v>0</v>
          </cell>
          <cell r="R886">
            <v>0</v>
          </cell>
          <cell r="S886">
            <v>0</v>
          </cell>
          <cell r="T886">
            <v>0</v>
          </cell>
          <cell r="U886">
            <v>0</v>
          </cell>
          <cell r="V886">
            <v>0</v>
          </cell>
          <cell r="W886">
            <v>0</v>
          </cell>
          <cell r="X886">
            <v>0</v>
          </cell>
          <cell r="Y886">
            <v>0</v>
          </cell>
          <cell r="Z886">
            <v>0</v>
          </cell>
        </row>
        <row r="887">
          <cell r="B887" t="str">
            <v>34.39.01</v>
          </cell>
          <cell r="C887" t="str">
            <v>Supply of rectangular manhole cover for reservoir chambers in roads, class D400, clear opening 700mm x 700mm</v>
          </cell>
          <cell r="D887" t="str">
            <v>pce.</v>
          </cell>
          <cell r="E887">
            <v>315</v>
          </cell>
          <cell r="F887">
            <v>0</v>
          </cell>
          <cell r="G887">
            <v>0</v>
          </cell>
          <cell r="H887">
            <v>0</v>
          </cell>
          <cell r="I887">
            <v>0</v>
          </cell>
          <cell r="J887">
            <v>0</v>
          </cell>
          <cell r="K887">
            <v>0</v>
          </cell>
          <cell r="L887">
            <v>0</v>
          </cell>
          <cell r="M887">
            <v>0</v>
          </cell>
          <cell r="N887">
            <v>0</v>
          </cell>
          <cell r="O887">
            <v>0</v>
          </cell>
          <cell r="P887">
            <v>0</v>
          </cell>
          <cell r="Q887">
            <v>0</v>
          </cell>
          <cell r="R887">
            <v>0</v>
          </cell>
          <cell r="S887">
            <v>0</v>
          </cell>
          <cell r="T887">
            <v>0</v>
          </cell>
          <cell r="U887">
            <v>0</v>
          </cell>
          <cell r="V887">
            <v>0</v>
          </cell>
          <cell r="W887">
            <v>0</v>
          </cell>
          <cell r="X887">
            <v>0</v>
          </cell>
          <cell r="Y887">
            <v>0</v>
          </cell>
          <cell r="Z887">
            <v>0</v>
          </cell>
        </row>
        <row r="888">
          <cell r="B888" t="str">
            <v>34.50</v>
          </cell>
          <cell r="C888" t="str">
            <v>Supply of water kiosk connection materials for new HDPE supply main</v>
          </cell>
          <cell r="D888">
            <v>0</v>
          </cell>
          <cell r="E888">
            <v>0</v>
          </cell>
          <cell r="F888">
            <v>0</v>
          </cell>
          <cell r="G888">
            <v>0</v>
          </cell>
          <cell r="H888">
            <v>0</v>
          </cell>
          <cell r="I888">
            <v>0</v>
          </cell>
          <cell r="J888">
            <v>0</v>
          </cell>
          <cell r="K888">
            <v>0</v>
          </cell>
          <cell r="L888">
            <v>0</v>
          </cell>
          <cell r="M888">
            <v>0</v>
          </cell>
          <cell r="N888">
            <v>0</v>
          </cell>
          <cell r="O888">
            <v>0</v>
          </cell>
          <cell r="P888">
            <v>0</v>
          </cell>
          <cell r="Q888">
            <v>0</v>
          </cell>
          <cell r="R888">
            <v>0</v>
          </cell>
          <cell r="S888">
            <v>0</v>
          </cell>
          <cell r="T888">
            <v>0</v>
          </cell>
          <cell r="U888">
            <v>0</v>
          </cell>
          <cell r="V888">
            <v>0</v>
          </cell>
          <cell r="W888">
            <v>0</v>
          </cell>
          <cell r="X888">
            <v>0</v>
          </cell>
          <cell r="Y888">
            <v>0</v>
          </cell>
          <cell r="Z888">
            <v>0</v>
          </cell>
        </row>
        <row r="889">
          <cell r="B889">
            <v>0</v>
          </cell>
          <cell r="C889" t="str">
            <v>The unit rate shall include the supply of  water kiosk connection materials in a set consisting of:</v>
          </cell>
          <cell r="D889">
            <v>0</v>
          </cell>
          <cell r="E889">
            <v>0</v>
          </cell>
          <cell r="F889">
            <v>0</v>
          </cell>
          <cell r="G889">
            <v>0</v>
          </cell>
          <cell r="H889">
            <v>0</v>
          </cell>
          <cell r="I889">
            <v>0</v>
          </cell>
          <cell r="J889">
            <v>0</v>
          </cell>
          <cell r="K889">
            <v>0</v>
          </cell>
          <cell r="L889">
            <v>0</v>
          </cell>
          <cell r="M889">
            <v>0</v>
          </cell>
          <cell r="N889">
            <v>0</v>
          </cell>
          <cell r="O889">
            <v>0</v>
          </cell>
          <cell r="P889">
            <v>0</v>
          </cell>
          <cell r="Q889">
            <v>0</v>
          </cell>
          <cell r="R889">
            <v>0</v>
          </cell>
          <cell r="S889">
            <v>0</v>
          </cell>
          <cell r="T889">
            <v>0</v>
          </cell>
          <cell r="U889">
            <v>0</v>
          </cell>
          <cell r="V889">
            <v>0</v>
          </cell>
          <cell r="W889">
            <v>0</v>
          </cell>
          <cell r="X889">
            <v>0</v>
          </cell>
          <cell r="Y889">
            <v>0</v>
          </cell>
          <cell r="Z889">
            <v>0</v>
          </cell>
        </row>
        <row r="890">
          <cell r="B890">
            <v>0</v>
          </cell>
          <cell r="C890" t="str">
            <v xml:space="preserve">- Tapping clamp with female threaded outlet for PE pipes and angle plug fitting 90° with male thread, PN10/PN16 </v>
          </cell>
          <cell r="D890">
            <v>0</v>
          </cell>
          <cell r="E890">
            <v>0</v>
          </cell>
          <cell r="F890">
            <v>0</v>
          </cell>
          <cell r="G890">
            <v>0</v>
          </cell>
          <cell r="H890">
            <v>0</v>
          </cell>
          <cell r="I890">
            <v>0</v>
          </cell>
          <cell r="J890">
            <v>0</v>
          </cell>
          <cell r="K890">
            <v>0</v>
          </cell>
          <cell r="L890">
            <v>0</v>
          </cell>
          <cell r="M890">
            <v>0</v>
          </cell>
          <cell r="N890">
            <v>0</v>
          </cell>
          <cell r="O890">
            <v>0</v>
          </cell>
          <cell r="P890">
            <v>0</v>
          </cell>
          <cell r="Q890">
            <v>0</v>
          </cell>
          <cell r="R890">
            <v>0</v>
          </cell>
          <cell r="S890">
            <v>0</v>
          </cell>
          <cell r="T890">
            <v>0</v>
          </cell>
          <cell r="U890">
            <v>0</v>
          </cell>
          <cell r="V890">
            <v>0</v>
          </cell>
          <cell r="W890">
            <v>0</v>
          </cell>
          <cell r="X890">
            <v>0</v>
          </cell>
          <cell r="Y890">
            <v>0</v>
          </cell>
          <cell r="Z890">
            <v>0</v>
          </cell>
        </row>
        <row r="891">
          <cell r="B891">
            <v>0</v>
          </cell>
          <cell r="C891" t="str">
            <v>- stop cock</v>
          </cell>
          <cell r="D891">
            <v>0</v>
          </cell>
          <cell r="E891">
            <v>0</v>
          </cell>
          <cell r="F891">
            <v>0</v>
          </cell>
          <cell r="G891">
            <v>0</v>
          </cell>
          <cell r="H891">
            <v>0</v>
          </cell>
          <cell r="I891">
            <v>0</v>
          </cell>
          <cell r="J891">
            <v>0</v>
          </cell>
          <cell r="K891">
            <v>0</v>
          </cell>
          <cell r="L891">
            <v>0</v>
          </cell>
          <cell r="M891">
            <v>0</v>
          </cell>
          <cell r="N891">
            <v>0</v>
          </cell>
          <cell r="O891">
            <v>0</v>
          </cell>
          <cell r="P891">
            <v>0</v>
          </cell>
          <cell r="Q891">
            <v>0</v>
          </cell>
          <cell r="R891">
            <v>0</v>
          </cell>
          <cell r="S891">
            <v>0</v>
          </cell>
          <cell r="T891">
            <v>0</v>
          </cell>
          <cell r="U891">
            <v>0</v>
          </cell>
          <cell r="V891">
            <v>0</v>
          </cell>
          <cell r="W891">
            <v>0</v>
          </cell>
          <cell r="X891">
            <v>0</v>
          </cell>
          <cell r="Y891">
            <v>0</v>
          </cell>
          <cell r="Z891">
            <v>0</v>
          </cell>
        </row>
        <row r="892">
          <cell r="B892">
            <v>0</v>
          </cell>
          <cell r="C892" t="str">
            <v>- connectors, elbows, T-pieces and all other required ISO pipe fittings (male and female) or similar for PE pipes</v>
          </cell>
          <cell r="D892">
            <v>0</v>
          </cell>
          <cell r="E892">
            <v>0</v>
          </cell>
          <cell r="F892">
            <v>0</v>
          </cell>
          <cell r="G892">
            <v>0</v>
          </cell>
          <cell r="H892">
            <v>0</v>
          </cell>
          <cell r="I892">
            <v>0</v>
          </cell>
          <cell r="J892">
            <v>0</v>
          </cell>
          <cell r="K892">
            <v>0</v>
          </cell>
          <cell r="L892">
            <v>0</v>
          </cell>
          <cell r="M892">
            <v>0</v>
          </cell>
          <cell r="N892">
            <v>0</v>
          </cell>
          <cell r="O892">
            <v>0</v>
          </cell>
          <cell r="P892">
            <v>0</v>
          </cell>
          <cell r="Q892">
            <v>0</v>
          </cell>
          <cell r="R892">
            <v>0</v>
          </cell>
          <cell r="S892">
            <v>0</v>
          </cell>
          <cell r="T892">
            <v>0</v>
          </cell>
          <cell r="U892">
            <v>0</v>
          </cell>
          <cell r="V892">
            <v>0</v>
          </cell>
          <cell r="W892">
            <v>0</v>
          </cell>
          <cell r="X892">
            <v>0</v>
          </cell>
          <cell r="Y892">
            <v>0</v>
          </cell>
          <cell r="Z892">
            <v>0</v>
          </cell>
        </row>
        <row r="893">
          <cell r="B893">
            <v>0</v>
          </cell>
          <cell r="C893" t="str">
            <v>- brass unions for water meters</v>
          </cell>
          <cell r="D893">
            <v>0</v>
          </cell>
          <cell r="E893">
            <v>0</v>
          </cell>
          <cell r="F893">
            <v>0</v>
          </cell>
          <cell r="G893">
            <v>0</v>
          </cell>
          <cell r="H893">
            <v>0</v>
          </cell>
          <cell r="I893">
            <v>0</v>
          </cell>
          <cell r="J893">
            <v>0</v>
          </cell>
          <cell r="K893">
            <v>0</v>
          </cell>
          <cell r="L893">
            <v>0</v>
          </cell>
          <cell r="M893">
            <v>0</v>
          </cell>
          <cell r="N893">
            <v>0</v>
          </cell>
          <cell r="O893">
            <v>0</v>
          </cell>
          <cell r="P893">
            <v>0</v>
          </cell>
          <cell r="Q893">
            <v>0</v>
          </cell>
          <cell r="R893">
            <v>0</v>
          </cell>
          <cell r="S893">
            <v>0</v>
          </cell>
          <cell r="T893">
            <v>0</v>
          </cell>
          <cell r="U893">
            <v>0</v>
          </cell>
          <cell r="V893">
            <v>0</v>
          </cell>
          <cell r="W893">
            <v>0</v>
          </cell>
          <cell r="X893">
            <v>0</v>
          </cell>
          <cell r="Y893">
            <v>0</v>
          </cell>
          <cell r="Z893">
            <v>0</v>
          </cell>
        </row>
        <row r="894">
          <cell r="B894">
            <v>0</v>
          </cell>
          <cell r="C894" t="str">
            <v>- galvanized pipe materials,(incl. to fix the pipe system to the meter box) and fittings required to complete the pipe laying/installation work</v>
          </cell>
          <cell r="D894">
            <v>0</v>
          </cell>
          <cell r="E894">
            <v>0</v>
          </cell>
          <cell r="F894">
            <v>0</v>
          </cell>
          <cell r="G894">
            <v>0</v>
          </cell>
          <cell r="H894">
            <v>0</v>
          </cell>
          <cell r="I894">
            <v>0</v>
          </cell>
          <cell r="J894">
            <v>0</v>
          </cell>
          <cell r="K894">
            <v>0</v>
          </cell>
          <cell r="L894">
            <v>0</v>
          </cell>
          <cell r="M894">
            <v>0</v>
          </cell>
          <cell r="N894">
            <v>0</v>
          </cell>
          <cell r="O894">
            <v>0</v>
          </cell>
          <cell r="P894">
            <v>0</v>
          </cell>
          <cell r="Q894">
            <v>0</v>
          </cell>
          <cell r="R894">
            <v>0</v>
          </cell>
          <cell r="S894">
            <v>0</v>
          </cell>
          <cell r="T894">
            <v>0</v>
          </cell>
          <cell r="U894">
            <v>0</v>
          </cell>
          <cell r="V894">
            <v>0</v>
          </cell>
          <cell r="W894">
            <v>0</v>
          </cell>
          <cell r="X894">
            <v>0</v>
          </cell>
          <cell r="Y894">
            <v>0</v>
          </cell>
          <cell r="Z894">
            <v>0</v>
          </cell>
        </row>
        <row r="895">
          <cell r="B895">
            <v>0</v>
          </cell>
          <cell r="C895" t="str">
            <v>- stainless steel bolts and nuts complying with EN ISO 4016:2000 and EN ISO 4034:2000, grade 70</v>
          </cell>
          <cell r="D895">
            <v>0</v>
          </cell>
          <cell r="E895">
            <v>0</v>
          </cell>
          <cell r="F895">
            <v>0</v>
          </cell>
          <cell r="G895">
            <v>0</v>
          </cell>
          <cell r="H895">
            <v>0</v>
          </cell>
          <cell r="I895">
            <v>0</v>
          </cell>
          <cell r="J895">
            <v>0</v>
          </cell>
          <cell r="K895">
            <v>0</v>
          </cell>
          <cell r="L895">
            <v>0</v>
          </cell>
          <cell r="M895">
            <v>0</v>
          </cell>
          <cell r="N895">
            <v>0</v>
          </cell>
          <cell r="O895">
            <v>0</v>
          </cell>
          <cell r="P895">
            <v>0</v>
          </cell>
          <cell r="Q895">
            <v>0</v>
          </cell>
          <cell r="R895">
            <v>0</v>
          </cell>
          <cell r="S895">
            <v>0</v>
          </cell>
          <cell r="T895">
            <v>0</v>
          </cell>
          <cell r="U895">
            <v>0</v>
          </cell>
          <cell r="V895">
            <v>0</v>
          </cell>
          <cell r="W895">
            <v>0</v>
          </cell>
          <cell r="X895">
            <v>0</v>
          </cell>
          <cell r="Y895">
            <v>0</v>
          </cell>
          <cell r="Z895">
            <v>0</v>
          </cell>
        </row>
        <row r="896">
          <cell r="B896">
            <v>0</v>
          </cell>
          <cell r="C896" t="str">
            <v>- washers compiling with EN ISO 7091</v>
          </cell>
          <cell r="D896">
            <v>0</v>
          </cell>
          <cell r="E896">
            <v>0</v>
          </cell>
          <cell r="F896">
            <v>0</v>
          </cell>
          <cell r="G896">
            <v>0</v>
          </cell>
          <cell r="H896">
            <v>0</v>
          </cell>
          <cell r="I896">
            <v>0</v>
          </cell>
          <cell r="J896">
            <v>0</v>
          </cell>
          <cell r="K896">
            <v>0</v>
          </cell>
          <cell r="L896">
            <v>0</v>
          </cell>
          <cell r="M896">
            <v>0</v>
          </cell>
          <cell r="N896">
            <v>0</v>
          </cell>
          <cell r="O896">
            <v>0</v>
          </cell>
          <cell r="P896">
            <v>0</v>
          </cell>
          <cell r="Q896">
            <v>0</v>
          </cell>
          <cell r="R896">
            <v>0</v>
          </cell>
          <cell r="S896">
            <v>0</v>
          </cell>
          <cell r="T896">
            <v>0</v>
          </cell>
          <cell r="U896">
            <v>0</v>
          </cell>
          <cell r="V896">
            <v>0</v>
          </cell>
          <cell r="W896">
            <v>0</v>
          </cell>
          <cell r="X896">
            <v>0</v>
          </cell>
          <cell r="Y896">
            <v>0</v>
          </cell>
          <cell r="Z896">
            <v>0</v>
          </cell>
        </row>
        <row r="897">
          <cell r="B897">
            <v>0</v>
          </cell>
          <cell r="C897" t="str">
            <v>- 4 (four) taps</v>
          </cell>
          <cell r="D897">
            <v>0</v>
          </cell>
          <cell r="E897">
            <v>0</v>
          </cell>
          <cell r="F897">
            <v>0</v>
          </cell>
          <cell r="G897">
            <v>0</v>
          </cell>
          <cell r="H897">
            <v>0</v>
          </cell>
          <cell r="I897">
            <v>0</v>
          </cell>
          <cell r="J897">
            <v>0</v>
          </cell>
          <cell r="K897">
            <v>0</v>
          </cell>
          <cell r="L897">
            <v>0</v>
          </cell>
          <cell r="M897">
            <v>0</v>
          </cell>
          <cell r="N897">
            <v>0</v>
          </cell>
          <cell r="O897">
            <v>0</v>
          </cell>
          <cell r="P897">
            <v>0</v>
          </cell>
          <cell r="Q897">
            <v>0</v>
          </cell>
          <cell r="R897">
            <v>0</v>
          </cell>
          <cell r="S897">
            <v>0</v>
          </cell>
          <cell r="T897">
            <v>0</v>
          </cell>
          <cell r="U897">
            <v>0</v>
          </cell>
          <cell r="V897">
            <v>0</v>
          </cell>
          <cell r="W897">
            <v>0</v>
          </cell>
          <cell r="X897">
            <v>0</v>
          </cell>
          <cell r="Y897">
            <v>0</v>
          </cell>
          <cell r="Z897">
            <v>0</v>
          </cell>
        </row>
        <row r="898">
          <cell r="B898">
            <v>0</v>
          </cell>
          <cell r="C898" t="str">
            <v>The unit rate shall include transport, unloading, handling, storage at storage sites in accordance with the manufacturers instructions and good workmanship, supply of all accessories necessary for installation in accordance with the Technical Specification and Standard Drwg. STD-3.01-30.3, all to be approved by the Engineer. HDPE water kiosk connection pipes and domestic water meters will be paid for under separate items.</v>
          </cell>
          <cell r="D898">
            <v>0</v>
          </cell>
          <cell r="E898">
            <v>0</v>
          </cell>
          <cell r="F898">
            <v>0</v>
          </cell>
          <cell r="G898">
            <v>0</v>
          </cell>
          <cell r="H898">
            <v>0</v>
          </cell>
          <cell r="I898">
            <v>0</v>
          </cell>
          <cell r="J898">
            <v>0</v>
          </cell>
          <cell r="K898">
            <v>0</v>
          </cell>
          <cell r="L898">
            <v>0</v>
          </cell>
          <cell r="M898">
            <v>0</v>
          </cell>
          <cell r="N898">
            <v>0</v>
          </cell>
          <cell r="O898">
            <v>0</v>
          </cell>
          <cell r="P898">
            <v>0</v>
          </cell>
          <cell r="Q898">
            <v>0</v>
          </cell>
          <cell r="R898">
            <v>0</v>
          </cell>
          <cell r="S898">
            <v>0</v>
          </cell>
          <cell r="T898">
            <v>0</v>
          </cell>
          <cell r="U898">
            <v>0</v>
          </cell>
          <cell r="V898">
            <v>0</v>
          </cell>
          <cell r="W898">
            <v>0</v>
          </cell>
          <cell r="X898">
            <v>0</v>
          </cell>
          <cell r="Y898">
            <v>0</v>
          </cell>
          <cell r="Z898">
            <v>0</v>
          </cell>
        </row>
        <row r="899">
          <cell r="B899">
            <v>0</v>
          </cell>
          <cell r="C899" t="str">
            <v>Payment shall be made per set for the diameters indicated in the following items.</v>
          </cell>
          <cell r="D899">
            <v>0</v>
          </cell>
          <cell r="E899">
            <v>0</v>
          </cell>
          <cell r="F899">
            <v>0</v>
          </cell>
          <cell r="G899">
            <v>0</v>
          </cell>
          <cell r="H899">
            <v>0</v>
          </cell>
          <cell r="I899">
            <v>0</v>
          </cell>
          <cell r="J899">
            <v>0</v>
          </cell>
          <cell r="K899">
            <v>0</v>
          </cell>
          <cell r="L899">
            <v>0</v>
          </cell>
          <cell r="M899">
            <v>0</v>
          </cell>
          <cell r="N899">
            <v>0</v>
          </cell>
          <cell r="O899">
            <v>0</v>
          </cell>
          <cell r="P899">
            <v>0</v>
          </cell>
          <cell r="Q899">
            <v>0</v>
          </cell>
          <cell r="R899">
            <v>0</v>
          </cell>
          <cell r="S899">
            <v>0</v>
          </cell>
          <cell r="T899">
            <v>0</v>
          </cell>
          <cell r="U899">
            <v>0</v>
          </cell>
          <cell r="V899">
            <v>0</v>
          </cell>
          <cell r="W899">
            <v>0</v>
          </cell>
          <cell r="X899">
            <v>0</v>
          </cell>
          <cell r="Y899">
            <v>0</v>
          </cell>
          <cell r="Z899">
            <v>0</v>
          </cell>
        </row>
        <row r="900">
          <cell r="B900" t="str">
            <v>34.50.02</v>
          </cell>
          <cell r="C900" t="str">
            <v xml:space="preserve">Supply of tapping clamp with female threaded outlet DN50 (OD63), stop cock 1", including all required ISO fittings (PE), galvanized pipe materials and fittings, 4x tap 1/2", etc. for new supply main of OD63, HDPE </v>
          </cell>
          <cell r="D900" t="str">
            <v>set</v>
          </cell>
          <cell r="E900">
            <v>104</v>
          </cell>
          <cell r="F900">
            <v>0</v>
          </cell>
          <cell r="G900">
            <v>0</v>
          </cell>
          <cell r="H900">
            <v>0</v>
          </cell>
          <cell r="I900">
            <v>0</v>
          </cell>
          <cell r="J900">
            <v>0</v>
          </cell>
          <cell r="K900">
            <v>0</v>
          </cell>
          <cell r="L900">
            <v>0</v>
          </cell>
          <cell r="M900">
            <v>0</v>
          </cell>
          <cell r="N900">
            <v>0</v>
          </cell>
          <cell r="O900">
            <v>0</v>
          </cell>
          <cell r="P900">
            <v>0</v>
          </cell>
          <cell r="Q900">
            <v>0</v>
          </cell>
          <cell r="R900">
            <v>0</v>
          </cell>
          <cell r="S900">
            <v>0</v>
          </cell>
          <cell r="T900">
            <v>0</v>
          </cell>
          <cell r="U900">
            <v>0</v>
          </cell>
          <cell r="V900">
            <v>0</v>
          </cell>
          <cell r="W900">
            <v>0</v>
          </cell>
          <cell r="X900">
            <v>0</v>
          </cell>
          <cell r="Y900">
            <v>0</v>
          </cell>
          <cell r="Z900">
            <v>0</v>
          </cell>
        </row>
        <row r="901">
          <cell r="B901" t="str">
            <v>34.50.03</v>
          </cell>
          <cell r="C901" t="str">
            <v xml:space="preserve">Supply of tapping clamp with female threaded outlet DN40 (OD50), stop cock 1", including all required ISO fittings (PE), galvanized pipe materials and fittings, 4x tap 1/2", etc. for new supply main of OD90, HDPE </v>
          </cell>
          <cell r="D901" t="str">
            <v>set</v>
          </cell>
          <cell r="E901">
            <v>108</v>
          </cell>
          <cell r="F901">
            <v>0</v>
          </cell>
          <cell r="G901">
            <v>0</v>
          </cell>
          <cell r="H901">
            <v>0</v>
          </cell>
          <cell r="I901">
            <v>0</v>
          </cell>
          <cell r="J901">
            <v>0</v>
          </cell>
          <cell r="K901">
            <v>0</v>
          </cell>
          <cell r="L901">
            <v>0</v>
          </cell>
          <cell r="M901">
            <v>0</v>
          </cell>
          <cell r="N901">
            <v>0</v>
          </cell>
          <cell r="O901">
            <v>0</v>
          </cell>
          <cell r="P901">
            <v>0</v>
          </cell>
          <cell r="Q901">
            <v>0</v>
          </cell>
          <cell r="R901">
            <v>0</v>
          </cell>
          <cell r="S901">
            <v>0</v>
          </cell>
          <cell r="T901">
            <v>0</v>
          </cell>
          <cell r="U901">
            <v>0</v>
          </cell>
          <cell r="V901">
            <v>0</v>
          </cell>
          <cell r="W901">
            <v>0</v>
          </cell>
          <cell r="X901">
            <v>0</v>
          </cell>
          <cell r="Y901">
            <v>0</v>
          </cell>
          <cell r="Z901">
            <v>0</v>
          </cell>
        </row>
        <row r="902">
          <cell r="B902" t="str">
            <v>34.50.04</v>
          </cell>
          <cell r="C902" t="str">
            <v xml:space="preserve">Supply of tapping clamp with female threaded outlet DN50 (OD63), stop cock 1", including all required ISO fittings (PE), galvanized pipe materials and fittings, 4x tap 1/2", etc. for new supply main of OD90, HDPE </v>
          </cell>
          <cell r="D902" t="str">
            <v>set</v>
          </cell>
          <cell r="E902">
            <v>110</v>
          </cell>
          <cell r="F902">
            <v>0</v>
          </cell>
          <cell r="G902">
            <v>0</v>
          </cell>
          <cell r="H902">
            <v>0</v>
          </cell>
          <cell r="I902">
            <v>0</v>
          </cell>
          <cell r="J902">
            <v>0</v>
          </cell>
          <cell r="K902">
            <v>0</v>
          </cell>
          <cell r="L902">
            <v>0</v>
          </cell>
          <cell r="M902">
            <v>0</v>
          </cell>
          <cell r="N902">
            <v>0</v>
          </cell>
          <cell r="O902">
            <v>0</v>
          </cell>
          <cell r="P902">
            <v>0</v>
          </cell>
          <cell r="Q902">
            <v>0</v>
          </cell>
          <cell r="R902">
            <v>0</v>
          </cell>
          <cell r="S902">
            <v>0</v>
          </cell>
          <cell r="T902">
            <v>0</v>
          </cell>
          <cell r="U902">
            <v>0</v>
          </cell>
          <cell r="V902">
            <v>0</v>
          </cell>
          <cell r="W902">
            <v>0</v>
          </cell>
          <cell r="X902">
            <v>0</v>
          </cell>
          <cell r="Y902">
            <v>0</v>
          </cell>
          <cell r="Z902">
            <v>0</v>
          </cell>
        </row>
        <row r="903">
          <cell r="B903" t="str">
            <v>34.50.05</v>
          </cell>
          <cell r="C903" t="str">
            <v xml:space="preserve">Supply of tapping clamp with female threaded outlet DN40 (OD50), stop cock 1", including all required ISO fittings (PE), galvanized pipe materials and fittings, 4x tap 1/2", etc. for new supply main of OD110, HDPE </v>
          </cell>
          <cell r="D903" t="str">
            <v>set</v>
          </cell>
          <cell r="E903">
            <v>115</v>
          </cell>
          <cell r="F903">
            <v>0</v>
          </cell>
          <cell r="G903">
            <v>0</v>
          </cell>
          <cell r="H903">
            <v>0</v>
          </cell>
          <cell r="I903">
            <v>0</v>
          </cell>
          <cell r="J903">
            <v>0</v>
          </cell>
          <cell r="K903">
            <v>0</v>
          </cell>
          <cell r="L903">
            <v>0</v>
          </cell>
          <cell r="M903">
            <v>0</v>
          </cell>
          <cell r="N903">
            <v>0</v>
          </cell>
          <cell r="O903">
            <v>0</v>
          </cell>
          <cell r="P903">
            <v>0</v>
          </cell>
          <cell r="Q903">
            <v>0</v>
          </cell>
          <cell r="R903">
            <v>0</v>
          </cell>
          <cell r="S903">
            <v>0</v>
          </cell>
          <cell r="T903">
            <v>0</v>
          </cell>
          <cell r="U903">
            <v>0</v>
          </cell>
          <cell r="V903">
            <v>0</v>
          </cell>
          <cell r="W903">
            <v>0</v>
          </cell>
          <cell r="X903">
            <v>0</v>
          </cell>
          <cell r="Y903">
            <v>0</v>
          </cell>
          <cell r="Z903">
            <v>0</v>
          </cell>
        </row>
        <row r="904">
          <cell r="B904" t="str">
            <v>34.50.06</v>
          </cell>
          <cell r="C904" t="str">
            <v xml:space="preserve">Supply of tapping clamp with female threaded outlet DN50 (OD63), stop cock 1", including all required ISO fittings (PE), galvanized pipe materials and fittings, 4x tap 1/2", etc. for new supply main of OD110, HDPE </v>
          </cell>
          <cell r="D904" t="str">
            <v>set</v>
          </cell>
          <cell r="E904">
            <v>118</v>
          </cell>
          <cell r="F904">
            <v>0</v>
          </cell>
          <cell r="G904">
            <v>0</v>
          </cell>
          <cell r="H904">
            <v>0</v>
          </cell>
          <cell r="I904">
            <v>0</v>
          </cell>
          <cell r="J904">
            <v>0</v>
          </cell>
          <cell r="K904">
            <v>0</v>
          </cell>
          <cell r="L904">
            <v>0</v>
          </cell>
          <cell r="M904">
            <v>0</v>
          </cell>
          <cell r="N904">
            <v>0</v>
          </cell>
          <cell r="O904">
            <v>0</v>
          </cell>
          <cell r="P904">
            <v>0</v>
          </cell>
          <cell r="Q904">
            <v>0</v>
          </cell>
          <cell r="R904">
            <v>0</v>
          </cell>
          <cell r="S904">
            <v>0</v>
          </cell>
          <cell r="T904">
            <v>0</v>
          </cell>
          <cell r="U904">
            <v>0</v>
          </cell>
          <cell r="V904">
            <v>0</v>
          </cell>
          <cell r="W904">
            <v>0</v>
          </cell>
          <cell r="X904">
            <v>0</v>
          </cell>
          <cell r="Y904">
            <v>0</v>
          </cell>
          <cell r="Z904">
            <v>0</v>
          </cell>
        </row>
        <row r="905">
          <cell r="B905" t="str">
            <v>34.50.07</v>
          </cell>
          <cell r="C905" t="str">
            <v xml:space="preserve">Supply of tapping clamp with female threaded outlet DN40 (OD50), stop cock 1", including all required ISO fittings (PE), galvanized pipe materials and fittings, 4x tap 1/2", etc. for new supply main of OD160, HDPE </v>
          </cell>
          <cell r="D905" t="str">
            <v>set</v>
          </cell>
          <cell r="E905">
            <v>122</v>
          </cell>
          <cell r="F905">
            <v>0</v>
          </cell>
          <cell r="G905">
            <v>0</v>
          </cell>
          <cell r="H905">
            <v>0</v>
          </cell>
          <cell r="I905">
            <v>0</v>
          </cell>
          <cell r="J905">
            <v>0</v>
          </cell>
          <cell r="K905">
            <v>0</v>
          </cell>
          <cell r="L905">
            <v>0</v>
          </cell>
          <cell r="M905">
            <v>0</v>
          </cell>
          <cell r="N905">
            <v>0</v>
          </cell>
          <cell r="O905">
            <v>0</v>
          </cell>
          <cell r="P905">
            <v>0</v>
          </cell>
          <cell r="Q905">
            <v>0</v>
          </cell>
          <cell r="R905">
            <v>0</v>
          </cell>
          <cell r="S905">
            <v>0</v>
          </cell>
          <cell r="T905">
            <v>0</v>
          </cell>
          <cell r="U905">
            <v>0</v>
          </cell>
          <cell r="V905">
            <v>0</v>
          </cell>
          <cell r="W905">
            <v>0</v>
          </cell>
          <cell r="X905">
            <v>0</v>
          </cell>
          <cell r="Y905">
            <v>0</v>
          </cell>
          <cell r="Z905">
            <v>0</v>
          </cell>
        </row>
        <row r="906">
          <cell r="B906" t="str">
            <v>34.50.08</v>
          </cell>
          <cell r="C906" t="str">
            <v xml:space="preserve">Supply of tapping clamp with female threaded outlet DN50 (OD63), stop cock 1", including all required ISO fittings (PE), galvanized pipe materials and fittings, 4x tap 1/2", etc. for new supply main of OD160, HDPE </v>
          </cell>
          <cell r="D906" t="str">
            <v>set</v>
          </cell>
          <cell r="E906">
            <v>126</v>
          </cell>
          <cell r="F906">
            <v>0</v>
          </cell>
          <cell r="G906">
            <v>0</v>
          </cell>
          <cell r="H906">
            <v>0</v>
          </cell>
          <cell r="I906">
            <v>0</v>
          </cell>
          <cell r="J906">
            <v>0</v>
          </cell>
          <cell r="K906">
            <v>0</v>
          </cell>
          <cell r="L906">
            <v>0</v>
          </cell>
          <cell r="M906">
            <v>0</v>
          </cell>
          <cell r="N906">
            <v>0</v>
          </cell>
          <cell r="O906">
            <v>0</v>
          </cell>
          <cell r="P906">
            <v>0</v>
          </cell>
          <cell r="Q906">
            <v>0</v>
          </cell>
          <cell r="R906">
            <v>0</v>
          </cell>
          <cell r="S906">
            <v>0</v>
          </cell>
          <cell r="T906">
            <v>0</v>
          </cell>
          <cell r="U906">
            <v>0</v>
          </cell>
          <cell r="V906">
            <v>0</v>
          </cell>
          <cell r="W906">
            <v>0</v>
          </cell>
          <cell r="X906">
            <v>0</v>
          </cell>
          <cell r="Y906">
            <v>0</v>
          </cell>
          <cell r="Z906">
            <v>0</v>
          </cell>
        </row>
        <row r="907">
          <cell r="B907" t="str">
            <v>34.50.09</v>
          </cell>
          <cell r="C907" t="str">
            <v xml:space="preserve">Supply of tapping clamp with female threaded outlet DN40 (OD50), stop cock 1", including all required ISO fittings (PE), galvanized pipe materials and fittings, 4x tap 1/2", etc. for new supply main of OD200, HDPE </v>
          </cell>
          <cell r="D907" t="str">
            <v>set</v>
          </cell>
          <cell r="E907">
            <v>126</v>
          </cell>
          <cell r="F907">
            <v>0</v>
          </cell>
          <cell r="G907">
            <v>0</v>
          </cell>
          <cell r="H907">
            <v>0</v>
          </cell>
          <cell r="I907">
            <v>0</v>
          </cell>
          <cell r="J907">
            <v>0</v>
          </cell>
          <cell r="K907">
            <v>0</v>
          </cell>
          <cell r="L907">
            <v>0</v>
          </cell>
          <cell r="M907">
            <v>0</v>
          </cell>
          <cell r="N907">
            <v>0</v>
          </cell>
          <cell r="O907">
            <v>0</v>
          </cell>
          <cell r="P907">
            <v>0</v>
          </cell>
          <cell r="Q907">
            <v>0</v>
          </cell>
          <cell r="R907">
            <v>0</v>
          </cell>
          <cell r="S907">
            <v>0</v>
          </cell>
          <cell r="T907">
            <v>0</v>
          </cell>
          <cell r="U907">
            <v>0</v>
          </cell>
          <cell r="V907">
            <v>0</v>
          </cell>
          <cell r="W907">
            <v>0</v>
          </cell>
          <cell r="X907">
            <v>0</v>
          </cell>
          <cell r="Y907">
            <v>0</v>
          </cell>
          <cell r="Z907">
            <v>0</v>
          </cell>
        </row>
        <row r="908">
          <cell r="B908" t="str">
            <v>34.50.10</v>
          </cell>
          <cell r="C908" t="str">
            <v xml:space="preserve">Supply of tapping clamp with female threaded outlet DN50 (OD63), stop cock 1", including all required ISO fittings (PE), galvanized pipe materials and fittings, 4x tap 1/2", etc. for new supply main of OD200, HDPE </v>
          </cell>
          <cell r="D908" t="str">
            <v>set</v>
          </cell>
          <cell r="E908">
            <v>128</v>
          </cell>
          <cell r="F908">
            <v>0</v>
          </cell>
          <cell r="G908">
            <v>0</v>
          </cell>
          <cell r="H908">
            <v>0</v>
          </cell>
          <cell r="I908">
            <v>0</v>
          </cell>
          <cell r="J908">
            <v>0</v>
          </cell>
          <cell r="K908">
            <v>0</v>
          </cell>
          <cell r="L908">
            <v>0</v>
          </cell>
          <cell r="M908">
            <v>0</v>
          </cell>
          <cell r="N908">
            <v>0</v>
          </cell>
          <cell r="O908">
            <v>0</v>
          </cell>
          <cell r="P908">
            <v>0</v>
          </cell>
          <cell r="Q908">
            <v>0</v>
          </cell>
          <cell r="R908">
            <v>0</v>
          </cell>
          <cell r="S908">
            <v>0</v>
          </cell>
          <cell r="T908">
            <v>0</v>
          </cell>
          <cell r="U908">
            <v>0</v>
          </cell>
          <cell r="V908">
            <v>0</v>
          </cell>
          <cell r="W908">
            <v>0</v>
          </cell>
          <cell r="X908">
            <v>0</v>
          </cell>
          <cell r="Y908">
            <v>0</v>
          </cell>
          <cell r="Z908">
            <v>0</v>
          </cell>
        </row>
        <row r="909">
          <cell r="B909" t="str">
            <v>34.50.11</v>
          </cell>
          <cell r="C909" t="str">
            <v xml:space="preserve">Supply of tapping clamp with female threaded outlet DN40 (OD50), stop cock 1", including all required ISO fittings (PE), galvanized pipe materials and fittings, 4x tap 1/2", etc. for new supply main of OD225, HDPE </v>
          </cell>
          <cell r="D909" t="str">
            <v>set</v>
          </cell>
          <cell r="E909">
            <v>131</v>
          </cell>
          <cell r="F909">
            <v>0</v>
          </cell>
          <cell r="G909">
            <v>0</v>
          </cell>
          <cell r="H909">
            <v>0</v>
          </cell>
          <cell r="I909">
            <v>0</v>
          </cell>
          <cell r="J909">
            <v>0</v>
          </cell>
          <cell r="K909">
            <v>0</v>
          </cell>
          <cell r="L909">
            <v>0</v>
          </cell>
          <cell r="M909">
            <v>0</v>
          </cell>
          <cell r="N909">
            <v>0</v>
          </cell>
          <cell r="O909">
            <v>0</v>
          </cell>
          <cell r="P909">
            <v>0</v>
          </cell>
          <cell r="Q909">
            <v>0</v>
          </cell>
          <cell r="R909">
            <v>0</v>
          </cell>
          <cell r="S909">
            <v>0</v>
          </cell>
          <cell r="T909">
            <v>0</v>
          </cell>
          <cell r="U909">
            <v>0</v>
          </cell>
          <cell r="V909">
            <v>0</v>
          </cell>
          <cell r="W909">
            <v>0</v>
          </cell>
          <cell r="X909">
            <v>0</v>
          </cell>
          <cell r="Y909">
            <v>0</v>
          </cell>
          <cell r="Z909">
            <v>0</v>
          </cell>
        </row>
        <row r="910">
          <cell r="B910" t="str">
            <v>34.50.12</v>
          </cell>
          <cell r="C910" t="str">
            <v xml:space="preserve">Supply of tapping clamp with female threaded outlet DN50 (OD63), stop cock 1", including all required ISO fittings (PE), galvanized pipe materials and fittings, 4x tap 1/2", etc. for new supply main of OD225, HDPE </v>
          </cell>
          <cell r="D910" t="str">
            <v>set</v>
          </cell>
          <cell r="E910">
            <v>135</v>
          </cell>
          <cell r="F910">
            <v>0</v>
          </cell>
          <cell r="G910">
            <v>0</v>
          </cell>
          <cell r="H910">
            <v>0</v>
          </cell>
          <cell r="I910">
            <v>0</v>
          </cell>
          <cell r="J910">
            <v>0</v>
          </cell>
          <cell r="K910">
            <v>0</v>
          </cell>
          <cell r="L910">
            <v>0</v>
          </cell>
          <cell r="M910">
            <v>0</v>
          </cell>
          <cell r="N910">
            <v>0</v>
          </cell>
          <cell r="O910">
            <v>0</v>
          </cell>
          <cell r="P910">
            <v>0</v>
          </cell>
          <cell r="Q910">
            <v>0</v>
          </cell>
          <cell r="R910">
            <v>0</v>
          </cell>
          <cell r="S910">
            <v>0</v>
          </cell>
          <cell r="T910">
            <v>0</v>
          </cell>
          <cell r="U910">
            <v>0</v>
          </cell>
          <cell r="V910">
            <v>0</v>
          </cell>
          <cell r="W910">
            <v>0</v>
          </cell>
          <cell r="X910">
            <v>0</v>
          </cell>
          <cell r="Y910">
            <v>0</v>
          </cell>
          <cell r="Z910">
            <v>0</v>
          </cell>
        </row>
        <row r="911">
          <cell r="B911" t="str">
            <v>34.50.13</v>
          </cell>
          <cell r="C911" t="str">
            <v xml:space="preserve">Supply of tapping clamp with female threaded outlet DN40 (OD50), stop cock 1", including all required ISO fittings (PE), galvanized pipe materials and fittings, 4x tap 1/2", etc. for new supply main of OD280, HDPE </v>
          </cell>
          <cell r="D911" t="str">
            <v>set</v>
          </cell>
          <cell r="E911">
            <v>142</v>
          </cell>
          <cell r="F911">
            <v>0</v>
          </cell>
          <cell r="G911">
            <v>0</v>
          </cell>
          <cell r="H911">
            <v>0</v>
          </cell>
          <cell r="I911">
            <v>0</v>
          </cell>
          <cell r="J911">
            <v>0</v>
          </cell>
          <cell r="K911">
            <v>0</v>
          </cell>
          <cell r="L911">
            <v>0</v>
          </cell>
          <cell r="M911">
            <v>0</v>
          </cell>
          <cell r="N911">
            <v>0</v>
          </cell>
          <cell r="O911">
            <v>0</v>
          </cell>
          <cell r="P911">
            <v>0</v>
          </cell>
          <cell r="Q911">
            <v>0</v>
          </cell>
          <cell r="R911">
            <v>0</v>
          </cell>
          <cell r="S911">
            <v>0</v>
          </cell>
          <cell r="T911">
            <v>0</v>
          </cell>
          <cell r="U911">
            <v>0</v>
          </cell>
          <cell r="V911">
            <v>0</v>
          </cell>
          <cell r="W911">
            <v>0</v>
          </cell>
          <cell r="X911">
            <v>0</v>
          </cell>
          <cell r="Y911">
            <v>0</v>
          </cell>
          <cell r="Z911">
            <v>0</v>
          </cell>
        </row>
        <row r="912">
          <cell r="B912" t="str">
            <v>34.50.14</v>
          </cell>
          <cell r="C912" t="str">
            <v xml:space="preserve">Supply of tapping clamp with female threaded outlet DN50 (OD63), stop cock 1", including all required ISO fittings (PE), galvanized pipe materials and fittings, 4x tap 1/2", etc. for new supply main of OD280, HDPE </v>
          </cell>
          <cell r="D912" t="str">
            <v>set</v>
          </cell>
          <cell r="E912">
            <v>146</v>
          </cell>
          <cell r="F912">
            <v>0</v>
          </cell>
          <cell r="G912">
            <v>0</v>
          </cell>
          <cell r="H912">
            <v>0</v>
          </cell>
          <cell r="I912">
            <v>0</v>
          </cell>
          <cell r="J912">
            <v>0</v>
          </cell>
          <cell r="K912">
            <v>0</v>
          </cell>
          <cell r="L912">
            <v>0</v>
          </cell>
          <cell r="M912">
            <v>0</v>
          </cell>
          <cell r="N912">
            <v>0</v>
          </cell>
          <cell r="O912">
            <v>0</v>
          </cell>
          <cell r="P912">
            <v>0</v>
          </cell>
          <cell r="Q912">
            <v>0</v>
          </cell>
          <cell r="R912">
            <v>0</v>
          </cell>
          <cell r="S912">
            <v>0</v>
          </cell>
          <cell r="T912">
            <v>0</v>
          </cell>
          <cell r="U912">
            <v>0</v>
          </cell>
          <cell r="V912">
            <v>0</v>
          </cell>
          <cell r="W912">
            <v>0</v>
          </cell>
          <cell r="X912">
            <v>0</v>
          </cell>
          <cell r="Y912">
            <v>0</v>
          </cell>
          <cell r="Z912">
            <v>0</v>
          </cell>
        </row>
        <row r="913">
          <cell r="B913" t="str">
            <v>34.51</v>
          </cell>
          <cell r="C913" t="str">
            <v>Supply of water kiosk connection materials for existing Steel supply main</v>
          </cell>
          <cell r="D913">
            <v>0</v>
          </cell>
          <cell r="E913">
            <v>0</v>
          </cell>
          <cell r="F913">
            <v>0</v>
          </cell>
          <cell r="G913">
            <v>0</v>
          </cell>
          <cell r="H913">
            <v>0</v>
          </cell>
          <cell r="I913">
            <v>0</v>
          </cell>
          <cell r="J913">
            <v>0</v>
          </cell>
          <cell r="K913">
            <v>0</v>
          </cell>
          <cell r="L913">
            <v>0</v>
          </cell>
          <cell r="M913">
            <v>0</v>
          </cell>
          <cell r="N913">
            <v>0</v>
          </cell>
          <cell r="O913">
            <v>0</v>
          </cell>
          <cell r="P913">
            <v>0</v>
          </cell>
          <cell r="Q913">
            <v>0</v>
          </cell>
          <cell r="R913">
            <v>0</v>
          </cell>
          <cell r="S913">
            <v>0</v>
          </cell>
          <cell r="T913">
            <v>0</v>
          </cell>
          <cell r="U913">
            <v>0</v>
          </cell>
          <cell r="V913">
            <v>0</v>
          </cell>
          <cell r="W913">
            <v>0</v>
          </cell>
          <cell r="X913">
            <v>0</v>
          </cell>
          <cell r="Y913">
            <v>0</v>
          </cell>
          <cell r="Z913">
            <v>0</v>
          </cell>
        </row>
        <row r="914">
          <cell r="B914">
            <v>0</v>
          </cell>
          <cell r="C914" t="str">
            <v>The unit rate shall include the supply of  water kiosk connection materials in a set consisting of:</v>
          </cell>
          <cell r="D914">
            <v>0</v>
          </cell>
          <cell r="E914">
            <v>0</v>
          </cell>
          <cell r="F914">
            <v>0</v>
          </cell>
          <cell r="G914">
            <v>0</v>
          </cell>
          <cell r="H914">
            <v>0</v>
          </cell>
          <cell r="I914">
            <v>0</v>
          </cell>
          <cell r="J914">
            <v>0</v>
          </cell>
          <cell r="K914">
            <v>0</v>
          </cell>
          <cell r="L914">
            <v>0</v>
          </cell>
          <cell r="M914">
            <v>0</v>
          </cell>
          <cell r="N914">
            <v>0</v>
          </cell>
          <cell r="O914">
            <v>0</v>
          </cell>
          <cell r="P914">
            <v>0</v>
          </cell>
          <cell r="Q914">
            <v>0</v>
          </cell>
          <cell r="R914">
            <v>0</v>
          </cell>
          <cell r="S914">
            <v>0</v>
          </cell>
          <cell r="T914">
            <v>0</v>
          </cell>
          <cell r="U914">
            <v>0</v>
          </cell>
          <cell r="V914">
            <v>0</v>
          </cell>
          <cell r="W914">
            <v>0</v>
          </cell>
          <cell r="X914">
            <v>0</v>
          </cell>
          <cell r="Y914">
            <v>0</v>
          </cell>
          <cell r="Z914">
            <v>0</v>
          </cell>
        </row>
        <row r="915">
          <cell r="B915">
            <v>0</v>
          </cell>
          <cell r="C915" t="str">
            <v xml:space="preserve">- Tapping clamp with female threaded outlet for ST pipes and angle plug fitting 90° with male thread, PN10/PN16 </v>
          </cell>
          <cell r="D915">
            <v>0</v>
          </cell>
          <cell r="E915">
            <v>0</v>
          </cell>
          <cell r="F915">
            <v>0</v>
          </cell>
          <cell r="G915">
            <v>0</v>
          </cell>
          <cell r="H915">
            <v>0</v>
          </cell>
          <cell r="I915">
            <v>0</v>
          </cell>
          <cell r="J915">
            <v>0</v>
          </cell>
          <cell r="K915">
            <v>0</v>
          </cell>
          <cell r="L915">
            <v>0</v>
          </cell>
          <cell r="M915">
            <v>0</v>
          </cell>
          <cell r="N915">
            <v>0</v>
          </cell>
          <cell r="O915">
            <v>0</v>
          </cell>
          <cell r="P915">
            <v>0</v>
          </cell>
          <cell r="Q915">
            <v>0</v>
          </cell>
          <cell r="R915">
            <v>0</v>
          </cell>
          <cell r="S915">
            <v>0</v>
          </cell>
          <cell r="T915">
            <v>0</v>
          </cell>
          <cell r="U915">
            <v>0</v>
          </cell>
          <cell r="V915">
            <v>0</v>
          </cell>
          <cell r="W915">
            <v>0</v>
          </cell>
          <cell r="X915">
            <v>0</v>
          </cell>
          <cell r="Y915">
            <v>0</v>
          </cell>
          <cell r="Z915">
            <v>0</v>
          </cell>
        </row>
        <row r="916">
          <cell r="B916">
            <v>0</v>
          </cell>
          <cell r="C916" t="str">
            <v>- stop cock</v>
          </cell>
          <cell r="D916">
            <v>0</v>
          </cell>
          <cell r="E916">
            <v>0</v>
          </cell>
          <cell r="F916">
            <v>0</v>
          </cell>
          <cell r="G916">
            <v>0</v>
          </cell>
          <cell r="H916">
            <v>0</v>
          </cell>
          <cell r="I916">
            <v>0</v>
          </cell>
          <cell r="J916">
            <v>0</v>
          </cell>
          <cell r="K916">
            <v>0</v>
          </cell>
          <cell r="L916">
            <v>0</v>
          </cell>
          <cell r="M916">
            <v>0</v>
          </cell>
          <cell r="N916">
            <v>0</v>
          </cell>
          <cell r="O916">
            <v>0</v>
          </cell>
          <cell r="P916">
            <v>0</v>
          </cell>
          <cell r="Q916">
            <v>0</v>
          </cell>
          <cell r="R916">
            <v>0</v>
          </cell>
          <cell r="S916">
            <v>0</v>
          </cell>
          <cell r="T916">
            <v>0</v>
          </cell>
          <cell r="U916">
            <v>0</v>
          </cell>
          <cell r="V916">
            <v>0</v>
          </cell>
          <cell r="W916">
            <v>0</v>
          </cell>
          <cell r="X916">
            <v>0</v>
          </cell>
          <cell r="Y916">
            <v>0</v>
          </cell>
          <cell r="Z916">
            <v>0</v>
          </cell>
        </row>
        <row r="917">
          <cell r="B917">
            <v>0</v>
          </cell>
          <cell r="C917" t="str">
            <v>- connectors, elbows, T-pieces and all other required ISO pipe fittings (male and female) or similar for PE pipes</v>
          </cell>
          <cell r="D917">
            <v>0</v>
          </cell>
          <cell r="E917">
            <v>0</v>
          </cell>
          <cell r="F917">
            <v>0</v>
          </cell>
          <cell r="G917">
            <v>0</v>
          </cell>
          <cell r="H917">
            <v>0</v>
          </cell>
          <cell r="I917">
            <v>0</v>
          </cell>
          <cell r="J917">
            <v>0</v>
          </cell>
          <cell r="K917">
            <v>0</v>
          </cell>
          <cell r="L917">
            <v>0</v>
          </cell>
          <cell r="M917">
            <v>0</v>
          </cell>
          <cell r="N917">
            <v>0</v>
          </cell>
          <cell r="O917">
            <v>0</v>
          </cell>
          <cell r="P917">
            <v>0</v>
          </cell>
          <cell r="Q917">
            <v>0</v>
          </cell>
          <cell r="R917">
            <v>0</v>
          </cell>
          <cell r="S917">
            <v>0</v>
          </cell>
          <cell r="T917">
            <v>0</v>
          </cell>
          <cell r="U917">
            <v>0</v>
          </cell>
          <cell r="V917">
            <v>0</v>
          </cell>
          <cell r="W917">
            <v>0</v>
          </cell>
          <cell r="X917">
            <v>0</v>
          </cell>
          <cell r="Y917">
            <v>0</v>
          </cell>
          <cell r="Z917">
            <v>0</v>
          </cell>
        </row>
        <row r="918">
          <cell r="B918">
            <v>0</v>
          </cell>
          <cell r="C918" t="str">
            <v>- brass unions for water meters</v>
          </cell>
          <cell r="D918">
            <v>0</v>
          </cell>
          <cell r="E918">
            <v>0</v>
          </cell>
          <cell r="F918">
            <v>0</v>
          </cell>
          <cell r="G918">
            <v>0</v>
          </cell>
          <cell r="H918">
            <v>0</v>
          </cell>
          <cell r="I918">
            <v>0</v>
          </cell>
          <cell r="J918">
            <v>0</v>
          </cell>
          <cell r="K918">
            <v>0</v>
          </cell>
          <cell r="L918">
            <v>0</v>
          </cell>
          <cell r="M918">
            <v>0</v>
          </cell>
          <cell r="N918">
            <v>0</v>
          </cell>
          <cell r="O918">
            <v>0</v>
          </cell>
          <cell r="P918">
            <v>0</v>
          </cell>
          <cell r="Q918">
            <v>0</v>
          </cell>
          <cell r="R918">
            <v>0</v>
          </cell>
          <cell r="S918">
            <v>0</v>
          </cell>
          <cell r="T918">
            <v>0</v>
          </cell>
          <cell r="U918">
            <v>0</v>
          </cell>
          <cell r="V918">
            <v>0</v>
          </cell>
          <cell r="W918">
            <v>0</v>
          </cell>
          <cell r="X918">
            <v>0</v>
          </cell>
          <cell r="Y918">
            <v>0</v>
          </cell>
          <cell r="Z918">
            <v>0</v>
          </cell>
        </row>
        <row r="919">
          <cell r="B919">
            <v>0</v>
          </cell>
          <cell r="C919" t="str">
            <v>- galvanized pipe materials,(incl. to fix the pipe system to the meter box) and fittings required to complete the pipe laying/installation work</v>
          </cell>
          <cell r="D919">
            <v>0</v>
          </cell>
          <cell r="E919">
            <v>0</v>
          </cell>
          <cell r="F919">
            <v>0</v>
          </cell>
          <cell r="G919">
            <v>0</v>
          </cell>
          <cell r="H919">
            <v>0</v>
          </cell>
          <cell r="I919">
            <v>0</v>
          </cell>
          <cell r="J919">
            <v>0</v>
          </cell>
          <cell r="K919">
            <v>0</v>
          </cell>
          <cell r="L919">
            <v>0</v>
          </cell>
          <cell r="M919">
            <v>0</v>
          </cell>
          <cell r="N919">
            <v>0</v>
          </cell>
          <cell r="O919">
            <v>0</v>
          </cell>
          <cell r="P919">
            <v>0</v>
          </cell>
          <cell r="Q919">
            <v>0</v>
          </cell>
          <cell r="R919">
            <v>0</v>
          </cell>
          <cell r="S919">
            <v>0</v>
          </cell>
          <cell r="T919">
            <v>0</v>
          </cell>
          <cell r="U919">
            <v>0</v>
          </cell>
          <cell r="V919">
            <v>0</v>
          </cell>
          <cell r="W919">
            <v>0</v>
          </cell>
          <cell r="X919">
            <v>0</v>
          </cell>
          <cell r="Y919">
            <v>0</v>
          </cell>
          <cell r="Z919">
            <v>0</v>
          </cell>
        </row>
        <row r="920">
          <cell r="B920">
            <v>0</v>
          </cell>
          <cell r="C920" t="str">
            <v>- stainless steel bolts and nuts complying with EN ISO 4016:2000 and EN ISO 4034:2000, grade 70</v>
          </cell>
          <cell r="D920">
            <v>0</v>
          </cell>
          <cell r="E920">
            <v>0</v>
          </cell>
          <cell r="F920">
            <v>0</v>
          </cell>
          <cell r="G920">
            <v>0</v>
          </cell>
          <cell r="H920">
            <v>0</v>
          </cell>
          <cell r="I920">
            <v>0</v>
          </cell>
          <cell r="J920">
            <v>0</v>
          </cell>
          <cell r="K920">
            <v>0</v>
          </cell>
          <cell r="L920">
            <v>0</v>
          </cell>
          <cell r="M920">
            <v>0</v>
          </cell>
          <cell r="N920">
            <v>0</v>
          </cell>
          <cell r="O920">
            <v>0</v>
          </cell>
          <cell r="P920">
            <v>0</v>
          </cell>
          <cell r="Q920">
            <v>0</v>
          </cell>
          <cell r="R920">
            <v>0</v>
          </cell>
          <cell r="S920">
            <v>0</v>
          </cell>
          <cell r="T920">
            <v>0</v>
          </cell>
          <cell r="U920">
            <v>0</v>
          </cell>
          <cell r="V920">
            <v>0</v>
          </cell>
          <cell r="W920">
            <v>0</v>
          </cell>
          <cell r="X920">
            <v>0</v>
          </cell>
          <cell r="Y920">
            <v>0</v>
          </cell>
          <cell r="Z920">
            <v>0</v>
          </cell>
        </row>
        <row r="921">
          <cell r="B921">
            <v>0</v>
          </cell>
          <cell r="C921" t="str">
            <v>- washers compiling with EN ISO 7091</v>
          </cell>
          <cell r="D921">
            <v>0</v>
          </cell>
          <cell r="E921">
            <v>0</v>
          </cell>
          <cell r="F921">
            <v>0</v>
          </cell>
          <cell r="G921">
            <v>0</v>
          </cell>
          <cell r="H921">
            <v>0</v>
          </cell>
          <cell r="I921">
            <v>0</v>
          </cell>
          <cell r="J921">
            <v>0</v>
          </cell>
          <cell r="K921">
            <v>0</v>
          </cell>
          <cell r="L921">
            <v>0</v>
          </cell>
          <cell r="M921">
            <v>0</v>
          </cell>
          <cell r="N921">
            <v>0</v>
          </cell>
          <cell r="O921">
            <v>0</v>
          </cell>
          <cell r="P921">
            <v>0</v>
          </cell>
          <cell r="Q921">
            <v>0</v>
          </cell>
          <cell r="R921">
            <v>0</v>
          </cell>
          <cell r="S921">
            <v>0</v>
          </cell>
          <cell r="T921">
            <v>0</v>
          </cell>
          <cell r="U921">
            <v>0</v>
          </cell>
          <cell r="V921">
            <v>0</v>
          </cell>
          <cell r="W921">
            <v>0</v>
          </cell>
          <cell r="X921">
            <v>0</v>
          </cell>
          <cell r="Y921">
            <v>0</v>
          </cell>
          <cell r="Z921">
            <v>0</v>
          </cell>
        </row>
        <row r="922">
          <cell r="B922">
            <v>0</v>
          </cell>
          <cell r="C922" t="str">
            <v xml:space="preserve">- tap </v>
          </cell>
          <cell r="D922">
            <v>0</v>
          </cell>
          <cell r="E922">
            <v>0</v>
          </cell>
          <cell r="F922">
            <v>0</v>
          </cell>
          <cell r="G922">
            <v>0</v>
          </cell>
          <cell r="H922">
            <v>0</v>
          </cell>
          <cell r="I922">
            <v>0</v>
          </cell>
          <cell r="J922">
            <v>0</v>
          </cell>
          <cell r="K922">
            <v>0</v>
          </cell>
          <cell r="L922">
            <v>0</v>
          </cell>
          <cell r="M922">
            <v>0</v>
          </cell>
          <cell r="N922">
            <v>0</v>
          </cell>
          <cell r="O922">
            <v>0</v>
          </cell>
          <cell r="P922">
            <v>0</v>
          </cell>
          <cell r="Q922">
            <v>0</v>
          </cell>
          <cell r="R922">
            <v>0</v>
          </cell>
          <cell r="S922">
            <v>0</v>
          </cell>
          <cell r="T922">
            <v>0</v>
          </cell>
          <cell r="U922">
            <v>0</v>
          </cell>
          <cell r="V922">
            <v>0</v>
          </cell>
          <cell r="W922">
            <v>0</v>
          </cell>
          <cell r="X922">
            <v>0</v>
          </cell>
          <cell r="Y922">
            <v>0</v>
          </cell>
          <cell r="Z922">
            <v>0</v>
          </cell>
        </row>
        <row r="923">
          <cell r="B923">
            <v>0</v>
          </cell>
          <cell r="C923" t="str">
            <v>The unit rate shall include transport, unloading, handling, storage at storage sites in accordance with the manufacturers instructions and good workmanship, supply of all accessories necessary for installation in accordance with the Technical Specification and Standard Drwg. STD-3.01-30.3, all to be approved by the Engineer. HDPE water kiosk connection pipes and domestic water meters will be paid for under separate items.</v>
          </cell>
          <cell r="D923">
            <v>0</v>
          </cell>
          <cell r="E923">
            <v>0</v>
          </cell>
          <cell r="F923">
            <v>0</v>
          </cell>
          <cell r="G923">
            <v>0</v>
          </cell>
          <cell r="H923">
            <v>0</v>
          </cell>
          <cell r="I923">
            <v>0</v>
          </cell>
          <cell r="J923">
            <v>0</v>
          </cell>
          <cell r="K923">
            <v>0</v>
          </cell>
          <cell r="L923">
            <v>0</v>
          </cell>
          <cell r="M923">
            <v>0</v>
          </cell>
          <cell r="N923">
            <v>0</v>
          </cell>
          <cell r="O923">
            <v>0</v>
          </cell>
          <cell r="P923">
            <v>0</v>
          </cell>
          <cell r="Q923">
            <v>0</v>
          </cell>
          <cell r="R923">
            <v>0</v>
          </cell>
          <cell r="S923">
            <v>0</v>
          </cell>
          <cell r="T923">
            <v>0</v>
          </cell>
          <cell r="U923">
            <v>0</v>
          </cell>
          <cell r="V923">
            <v>0</v>
          </cell>
          <cell r="W923">
            <v>0</v>
          </cell>
          <cell r="X923">
            <v>0</v>
          </cell>
          <cell r="Y923">
            <v>0</v>
          </cell>
          <cell r="Z923">
            <v>0</v>
          </cell>
        </row>
        <row r="924">
          <cell r="B924">
            <v>0</v>
          </cell>
          <cell r="C924" t="str">
            <v>Payment shall be made per set for the diameters indicated in the following items.</v>
          </cell>
          <cell r="D924">
            <v>0</v>
          </cell>
          <cell r="E924">
            <v>0</v>
          </cell>
          <cell r="F924">
            <v>0</v>
          </cell>
          <cell r="G924">
            <v>0</v>
          </cell>
          <cell r="H924">
            <v>0</v>
          </cell>
          <cell r="I924">
            <v>0</v>
          </cell>
          <cell r="J924">
            <v>0</v>
          </cell>
          <cell r="K924">
            <v>0</v>
          </cell>
          <cell r="L924">
            <v>0</v>
          </cell>
          <cell r="M924">
            <v>0</v>
          </cell>
          <cell r="N924">
            <v>0</v>
          </cell>
          <cell r="O924">
            <v>0</v>
          </cell>
          <cell r="P924">
            <v>0</v>
          </cell>
          <cell r="Q924">
            <v>0</v>
          </cell>
          <cell r="R924">
            <v>0</v>
          </cell>
          <cell r="S924">
            <v>0</v>
          </cell>
          <cell r="T924">
            <v>0</v>
          </cell>
          <cell r="U924">
            <v>0</v>
          </cell>
          <cell r="V924">
            <v>0</v>
          </cell>
          <cell r="W924">
            <v>0</v>
          </cell>
          <cell r="X924">
            <v>0</v>
          </cell>
          <cell r="Y924">
            <v>0</v>
          </cell>
          <cell r="Z924">
            <v>0</v>
          </cell>
        </row>
        <row r="925">
          <cell r="B925" t="str">
            <v>34.51.01</v>
          </cell>
          <cell r="C925" t="str">
            <v>Supply of tapping clamp with female threaded outlet DN40 (OD50), stop cock 1", including all required ISO fittings (PE), galvanized pipe materials and fittings, 4x tap 1/2", etc. for existing supply main of DN50 Steel</v>
          </cell>
          <cell r="D925" t="str">
            <v>set</v>
          </cell>
          <cell r="E925">
            <v>104</v>
          </cell>
          <cell r="F925">
            <v>0</v>
          </cell>
          <cell r="G925">
            <v>0</v>
          </cell>
          <cell r="H925">
            <v>0</v>
          </cell>
          <cell r="I925">
            <v>0</v>
          </cell>
          <cell r="J925">
            <v>0</v>
          </cell>
          <cell r="K925">
            <v>0</v>
          </cell>
          <cell r="L925">
            <v>0</v>
          </cell>
          <cell r="M925">
            <v>0</v>
          </cell>
          <cell r="N925">
            <v>0</v>
          </cell>
          <cell r="O925">
            <v>0</v>
          </cell>
          <cell r="P925">
            <v>0</v>
          </cell>
          <cell r="Q925">
            <v>0</v>
          </cell>
          <cell r="R925">
            <v>0</v>
          </cell>
          <cell r="S925">
            <v>0</v>
          </cell>
          <cell r="T925">
            <v>0</v>
          </cell>
          <cell r="U925">
            <v>0</v>
          </cell>
          <cell r="V925">
            <v>0</v>
          </cell>
          <cell r="W925">
            <v>0</v>
          </cell>
          <cell r="X925">
            <v>0</v>
          </cell>
          <cell r="Y925">
            <v>0</v>
          </cell>
          <cell r="Z925">
            <v>0</v>
          </cell>
        </row>
        <row r="926">
          <cell r="B926" t="str">
            <v>34.51.03</v>
          </cell>
          <cell r="C926" t="str">
            <v>Supply of tapping clamp with female threaded outlet DN40 (OD50), stop cock 1", including all required ISO fittings (PE), galvanized pipe materials and fittings, 4x tap 1/2", etc. for existing supply main of DN80 Steel</v>
          </cell>
          <cell r="D926" t="str">
            <v>set</v>
          </cell>
          <cell r="E926">
            <v>104</v>
          </cell>
          <cell r="F926">
            <v>0</v>
          </cell>
          <cell r="G926">
            <v>0</v>
          </cell>
          <cell r="H926">
            <v>0</v>
          </cell>
          <cell r="I926">
            <v>0</v>
          </cell>
          <cell r="J926">
            <v>0</v>
          </cell>
          <cell r="K926">
            <v>0</v>
          </cell>
          <cell r="L926">
            <v>0</v>
          </cell>
          <cell r="M926">
            <v>0</v>
          </cell>
          <cell r="N926">
            <v>0</v>
          </cell>
          <cell r="O926">
            <v>0</v>
          </cell>
          <cell r="P926">
            <v>0</v>
          </cell>
          <cell r="Q926">
            <v>0</v>
          </cell>
          <cell r="R926">
            <v>0</v>
          </cell>
          <cell r="S926">
            <v>0</v>
          </cell>
          <cell r="T926">
            <v>0</v>
          </cell>
          <cell r="U926">
            <v>0</v>
          </cell>
          <cell r="V926">
            <v>0</v>
          </cell>
          <cell r="W926">
            <v>0</v>
          </cell>
          <cell r="X926">
            <v>0</v>
          </cell>
          <cell r="Y926">
            <v>0</v>
          </cell>
          <cell r="Z926">
            <v>0</v>
          </cell>
        </row>
        <row r="927">
          <cell r="B927" t="str">
            <v>34.51.05</v>
          </cell>
          <cell r="C927" t="str">
            <v>Supply of tapping clamp with female threaded outlet DN40 (OD50), stop cock 1", including all required ISO fittings (PE), galvanized pipe materials and fittings, 4x tap 1/2", etc. for existing supply main of DN100 Steel</v>
          </cell>
          <cell r="D927" t="str">
            <v>set</v>
          </cell>
          <cell r="E927">
            <v>118</v>
          </cell>
          <cell r="F927">
            <v>0</v>
          </cell>
          <cell r="G927">
            <v>0</v>
          </cell>
          <cell r="H927">
            <v>0</v>
          </cell>
          <cell r="I927">
            <v>0</v>
          </cell>
          <cell r="J927">
            <v>0</v>
          </cell>
          <cell r="K927">
            <v>0</v>
          </cell>
          <cell r="L927">
            <v>0</v>
          </cell>
          <cell r="M927">
            <v>0</v>
          </cell>
          <cell r="N927">
            <v>0</v>
          </cell>
          <cell r="O927">
            <v>0</v>
          </cell>
          <cell r="P927">
            <v>0</v>
          </cell>
          <cell r="Q927">
            <v>0</v>
          </cell>
          <cell r="R927">
            <v>0</v>
          </cell>
          <cell r="S927">
            <v>0</v>
          </cell>
          <cell r="T927">
            <v>0</v>
          </cell>
          <cell r="U927">
            <v>0</v>
          </cell>
          <cell r="V927">
            <v>0</v>
          </cell>
          <cell r="W927">
            <v>0</v>
          </cell>
          <cell r="X927">
            <v>0</v>
          </cell>
          <cell r="Y927">
            <v>0</v>
          </cell>
          <cell r="Z927">
            <v>0</v>
          </cell>
        </row>
        <row r="928">
          <cell r="B928" t="str">
            <v>34.51.06</v>
          </cell>
          <cell r="C928" t="str">
            <v>Supply of tapping clamp with female threaded outlet DN50 (OD63), stop cock 1", including all required ISO fittings (PE), galvanized pipe materials and fittings, 4x tap 1/2", etc. for existing supply main of DN100 Steel</v>
          </cell>
          <cell r="D928" t="str">
            <v>set</v>
          </cell>
          <cell r="E928">
            <v>121</v>
          </cell>
          <cell r="F928">
            <v>0</v>
          </cell>
          <cell r="G928">
            <v>0</v>
          </cell>
          <cell r="H928">
            <v>0</v>
          </cell>
          <cell r="I928">
            <v>0</v>
          </cell>
          <cell r="J928">
            <v>0</v>
          </cell>
          <cell r="K928">
            <v>0</v>
          </cell>
          <cell r="L928">
            <v>0</v>
          </cell>
          <cell r="M928">
            <v>0</v>
          </cell>
          <cell r="N928">
            <v>0</v>
          </cell>
          <cell r="O928">
            <v>0</v>
          </cell>
          <cell r="P928">
            <v>0</v>
          </cell>
          <cell r="Q928">
            <v>0</v>
          </cell>
          <cell r="R928">
            <v>0</v>
          </cell>
          <cell r="S928">
            <v>0</v>
          </cell>
          <cell r="T928">
            <v>0</v>
          </cell>
          <cell r="U928">
            <v>0</v>
          </cell>
          <cell r="V928">
            <v>0</v>
          </cell>
          <cell r="W928">
            <v>0</v>
          </cell>
          <cell r="X928">
            <v>0</v>
          </cell>
          <cell r="Y928">
            <v>0</v>
          </cell>
          <cell r="Z928">
            <v>0</v>
          </cell>
        </row>
        <row r="929">
          <cell r="B929" t="str">
            <v>34.51.07</v>
          </cell>
          <cell r="C929" t="str">
            <v>Supply of tapping clamp with female threaded outlet DN40 (OD50), stop cock 1", including all required ISO fittings (PE), galvanized pipe materials and fittings, 4x tap 1/2", etc. for existing supply main of DN150 Steel</v>
          </cell>
          <cell r="D929" t="str">
            <v>set</v>
          </cell>
          <cell r="E929">
            <v>126</v>
          </cell>
          <cell r="F929">
            <v>0</v>
          </cell>
          <cell r="G929">
            <v>0</v>
          </cell>
          <cell r="H929">
            <v>0</v>
          </cell>
          <cell r="I929">
            <v>0</v>
          </cell>
          <cell r="J929">
            <v>0</v>
          </cell>
          <cell r="K929">
            <v>0</v>
          </cell>
          <cell r="L929">
            <v>0</v>
          </cell>
          <cell r="M929">
            <v>0</v>
          </cell>
          <cell r="N929">
            <v>0</v>
          </cell>
          <cell r="O929">
            <v>0</v>
          </cell>
          <cell r="P929">
            <v>0</v>
          </cell>
          <cell r="Q929">
            <v>0</v>
          </cell>
          <cell r="R929">
            <v>0</v>
          </cell>
          <cell r="S929">
            <v>0</v>
          </cell>
          <cell r="T929">
            <v>0</v>
          </cell>
          <cell r="U929">
            <v>0</v>
          </cell>
          <cell r="V929">
            <v>0</v>
          </cell>
          <cell r="W929">
            <v>0</v>
          </cell>
          <cell r="X929">
            <v>0</v>
          </cell>
          <cell r="Y929">
            <v>0</v>
          </cell>
          <cell r="Z929">
            <v>0</v>
          </cell>
        </row>
        <row r="930">
          <cell r="B930" t="str">
            <v>34.51.08</v>
          </cell>
          <cell r="C930" t="str">
            <v>Supply of tapping clamp with female threaded outlet DN50 (OD63), stop cock 1", including all required ISO fittings (PE), galvanized pipe materials and fittings, 4x tap 1/2", etc. for existing supply main of DN150 Steel</v>
          </cell>
          <cell r="D930" t="str">
            <v>set</v>
          </cell>
          <cell r="E930">
            <v>132</v>
          </cell>
          <cell r="F930">
            <v>0</v>
          </cell>
          <cell r="G930">
            <v>0</v>
          </cell>
          <cell r="H930">
            <v>0</v>
          </cell>
          <cell r="I930">
            <v>0</v>
          </cell>
          <cell r="J930">
            <v>0</v>
          </cell>
          <cell r="K930">
            <v>0</v>
          </cell>
          <cell r="L930">
            <v>0</v>
          </cell>
          <cell r="M930">
            <v>0</v>
          </cell>
          <cell r="N930">
            <v>0</v>
          </cell>
          <cell r="O930">
            <v>0</v>
          </cell>
          <cell r="P930">
            <v>0</v>
          </cell>
          <cell r="Q930">
            <v>0</v>
          </cell>
          <cell r="R930">
            <v>0</v>
          </cell>
          <cell r="S930">
            <v>0</v>
          </cell>
          <cell r="T930">
            <v>0</v>
          </cell>
          <cell r="U930">
            <v>0</v>
          </cell>
          <cell r="V930">
            <v>0</v>
          </cell>
          <cell r="W930">
            <v>0</v>
          </cell>
          <cell r="X930">
            <v>0</v>
          </cell>
          <cell r="Y930">
            <v>0</v>
          </cell>
          <cell r="Z930">
            <v>0</v>
          </cell>
        </row>
        <row r="931">
          <cell r="B931" t="str">
            <v>34.51.09</v>
          </cell>
          <cell r="C931" t="str">
            <v>Supply of tapping clamp with female threaded outlet DN40 (OD50), stop cock 1", including all required ISO fittings (PE), galvanized pipe materials and fittings, 4x tap 1/2", etc. for existing supply main of DN200 Steel</v>
          </cell>
          <cell r="D931" t="str">
            <v>set</v>
          </cell>
          <cell r="E931">
            <v>135</v>
          </cell>
          <cell r="F931">
            <v>0</v>
          </cell>
          <cell r="G931">
            <v>0</v>
          </cell>
          <cell r="H931">
            <v>0</v>
          </cell>
          <cell r="I931">
            <v>0</v>
          </cell>
          <cell r="J931">
            <v>0</v>
          </cell>
          <cell r="K931">
            <v>0</v>
          </cell>
          <cell r="L931">
            <v>0</v>
          </cell>
          <cell r="M931">
            <v>0</v>
          </cell>
          <cell r="N931">
            <v>0</v>
          </cell>
          <cell r="O931">
            <v>0</v>
          </cell>
          <cell r="P931">
            <v>0</v>
          </cell>
          <cell r="Q931">
            <v>0</v>
          </cell>
          <cell r="R931">
            <v>0</v>
          </cell>
          <cell r="S931">
            <v>0</v>
          </cell>
          <cell r="T931">
            <v>0</v>
          </cell>
          <cell r="U931">
            <v>0</v>
          </cell>
          <cell r="V931">
            <v>0</v>
          </cell>
          <cell r="W931">
            <v>0</v>
          </cell>
          <cell r="X931">
            <v>0</v>
          </cell>
          <cell r="Y931">
            <v>0</v>
          </cell>
          <cell r="Z931">
            <v>0</v>
          </cell>
        </row>
        <row r="932">
          <cell r="B932" t="str">
            <v>34.52</v>
          </cell>
          <cell r="C932" t="str">
            <v>Supply of service water connection materials for new DI main</v>
          </cell>
          <cell r="D932">
            <v>0</v>
          </cell>
          <cell r="E932">
            <v>0</v>
          </cell>
          <cell r="F932">
            <v>0</v>
          </cell>
          <cell r="G932">
            <v>0</v>
          </cell>
          <cell r="H932">
            <v>0</v>
          </cell>
          <cell r="I932">
            <v>0</v>
          </cell>
          <cell r="J932">
            <v>0</v>
          </cell>
          <cell r="K932">
            <v>0</v>
          </cell>
          <cell r="L932">
            <v>0</v>
          </cell>
          <cell r="M932">
            <v>0</v>
          </cell>
          <cell r="N932">
            <v>0</v>
          </cell>
          <cell r="O932">
            <v>0</v>
          </cell>
          <cell r="P932">
            <v>0</v>
          </cell>
          <cell r="Q932">
            <v>0</v>
          </cell>
          <cell r="R932">
            <v>0</v>
          </cell>
          <cell r="S932">
            <v>0</v>
          </cell>
          <cell r="T932">
            <v>0</v>
          </cell>
          <cell r="U932">
            <v>0</v>
          </cell>
          <cell r="V932">
            <v>0</v>
          </cell>
          <cell r="W932">
            <v>0</v>
          </cell>
          <cell r="X932">
            <v>0</v>
          </cell>
          <cell r="Y932">
            <v>0</v>
          </cell>
          <cell r="Z932">
            <v>0</v>
          </cell>
        </row>
        <row r="933">
          <cell r="B933">
            <v>0</v>
          </cell>
          <cell r="C933" t="str">
            <v>The unit rate shall include the supply of service water connection materials consisting of:</v>
          </cell>
          <cell r="D933">
            <v>0</v>
          </cell>
          <cell r="E933">
            <v>0</v>
          </cell>
          <cell r="F933">
            <v>0</v>
          </cell>
          <cell r="G933">
            <v>0</v>
          </cell>
          <cell r="H933">
            <v>0</v>
          </cell>
          <cell r="I933">
            <v>0</v>
          </cell>
          <cell r="J933">
            <v>0</v>
          </cell>
          <cell r="K933">
            <v>0</v>
          </cell>
          <cell r="L933">
            <v>0</v>
          </cell>
          <cell r="M933">
            <v>0</v>
          </cell>
          <cell r="N933">
            <v>0</v>
          </cell>
          <cell r="O933">
            <v>0</v>
          </cell>
          <cell r="P933">
            <v>0</v>
          </cell>
          <cell r="Q933">
            <v>0</v>
          </cell>
          <cell r="R933">
            <v>0</v>
          </cell>
          <cell r="S933">
            <v>0</v>
          </cell>
          <cell r="T933">
            <v>0</v>
          </cell>
          <cell r="U933">
            <v>0</v>
          </cell>
          <cell r="V933">
            <v>0</v>
          </cell>
          <cell r="W933">
            <v>0</v>
          </cell>
          <cell r="X933">
            <v>0</v>
          </cell>
          <cell r="Y933">
            <v>0</v>
          </cell>
          <cell r="Z933">
            <v>0</v>
          </cell>
        </row>
        <row r="934">
          <cell r="B934">
            <v>0</v>
          </cell>
          <cell r="C934" t="str">
            <v xml:space="preserve">- Tapping clamp with flanged outlet for DI pipes  PN10/PN16 </v>
          </cell>
          <cell r="D934">
            <v>0</v>
          </cell>
          <cell r="E934">
            <v>0</v>
          </cell>
          <cell r="F934">
            <v>0</v>
          </cell>
          <cell r="G934">
            <v>0</v>
          </cell>
          <cell r="H934">
            <v>0</v>
          </cell>
          <cell r="I934">
            <v>0</v>
          </cell>
          <cell r="J934">
            <v>0</v>
          </cell>
          <cell r="K934">
            <v>0</v>
          </cell>
          <cell r="L934">
            <v>0</v>
          </cell>
          <cell r="M934">
            <v>0</v>
          </cell>
          <cell r="N934">
            <v>0</v>
          </cell>
          <cell r="O934">
            <v>0</v>
          </cell>
          <cell r="P934">
            <v>0</v>
          </cell>
          <cell r="Q934">
            <v>0</v>
          </cell>
          <cell r="R934">
            <v>0</v>
          </cell>
          <cell r="S934">
            <v>0</v>
          </cell>
          <cell r="T934">
            <v>0</v>
          </cell>
          <cell r="U934">
            <v>0</v>
          </cell>
          <cell r="V934">
            <v>0</v>
          </cell>
          <cell r="W934">
            <v>0</v>
          </cell>
          <cell r="X934">
            <v>0</v>
          </cell>
          <cell r="Y934">
            <v>0</v>
          </cell>
          <cell r="Z934">
            <v>0</v>
          </cell>
        </row>
        <row r="935">
          <cell r="B935">
            <v>0</v>
          </cell>
          <cell r="C935" t="str">
            <v>- stainless steel bolts and nuts complying with EN ISO 4016:2000 and EN ISO 4034:2000, grade 70</v>
          </cell>
          <cell r="D935">
            <v>0</v>
          </cell>
          <cell r="E935">
            <v>0</v>
          </cell>
          <cell r="F935">
            <v>0</v>
          </cell>
          <cell r="G935">
            <v>0</v>
          </cell>
          <cell r="H935">
            <v>0</v>
          </cell>
          <cell r="I935">
            <v>0</v>
          </cell>
          <cell r="J935">
            <v>0</v>
          </cell>
          <cell r="K935">
            <v>0</v>
          </cell>
          <cell r="L935">
            <v>0</v>
          </cell>
          <cell r="M935">
            <v>0</v>
          </cell>
          <cell r="N935">
            <v>0</v>
          </cell>
          <cell r="O935">
            <v>0</v>
          </cell>
          <cell r="P935">
            <v>0</v>
          </cell>
          <cell r="Q935">
            <v>0</v>
          </cell>
          <cell r="R935">
            <v>0</v>
          </cell>
          <cell r="S935">
            <v>0</v>
          </cell>
          <cell r="T935">
            <v>0</v>
          </cell>
          <cell r="U935">
            <v>0</v>
          </cell>
          <cell r="V935">
            <v>0</v>
          </cell>
          <cell r="W935">
            <v>0</v>
          </cell>
          <cell r="X935">
            <v>0</v>
          </cell>
          <cell r="Y935">
            <v>0</v>
          </cell>
          <cell r="Z935">
            <v>0</v>
          </cell>
        </row>
        <row r="936">
          <cell r="B936">
            <v>0</v>
          </cell>
          <cell r="C936" t="str">
            <v>- washers compiling with EN ISO 7091</v>
          </cell>
          <cell r="D936">
            <v>0</v>
          </cell>
          <cell r="E936">
            <v>0</v>
          </cell>
          <cell r="F936">
            <v>0</v>
          </cell>
          <cell r="G936">
            <v>0</v>
          </cell>
          <cell r="H936">
            <v>0</v>
          </cell>
          <cell r="I936">
            <v>0</v>
          </cell>
          <cell r="J936">
            <v>0</v>
          </cell>
          <cell r="K936">
            <v>0</v>
          </cell>
          <cell r="L936">
            <v>0</v>
          </cell>
          <cell r="M936">
            <v>0</v>
          </cell>
          <cell r="N936">
            <v>0</v>
          </cell>
          <cell r="O936">
            <v>0</v>
          </cell>
          <cell r="P936">
            <v>0</v>
          </cell>
          <cell r="Q936">
            <v>0</v>
          </cell>
          <cell r="R936">
            <v>0</v>
          </cell>
          <cell r="S936">
            <v>0</v>
          </cell>
          <cell r="T936">
            <v>0</v>
          </cell>
          <cell r="U936">
            <v>0</v>
          </cell>
          <cell r="V936">
            <v>0</v>
          </cell>
          <cell r="W936">
            <v>0</v>
          </cell>
          <cell r="X936">
            <v>0</v>
          </cell>
          <cell r="Y936">
            <v>0</v>
          </cell>
          <cell r="Z936">
            <v>0</v>
          </cell>
        </row>
        <row r="937">
          <cell r="B937">
            <v>0</v>
          </cell>
          <cell r="C937" t="str">
            <v>The unit rate shall include transport, unloading, handling, storage at storage sites in accordance with the manufacturers instructions and good workmanship, supply of all accessories necessary for installation in accordance with the Technical Specification all to be approved by the Engineer.</v>
          </cell>
          <cell r="D937">
            <v>0</v>
          </cell>
          <cell r="E937">
            <v>0</v>
          </cell>
          <cell r="F937">
            <v>0</v>
          </cell>
          <cell r="G937">
            <v>0</v>
          </cell>
          <cell r="H937">
            <v>0</v>
          </cell>
          <cell r="I937">
            <v>0</v>
          </cell>
          <cell r="J937">
            <v>0</v>
          </cell>
          <cell r="K937">
            <v>0</v>
          </cell>
          <cell r="L937">
            <v>0</v>
          </cell>
          <cell r="M937">
            <v>0</v>
          </cell>
          <cell r="N937">
            <v>0</v>
          </cell>
          <cell r="O937">
            <v>0</v>
          </cell>
          <cell r="P937">
            <v>0</v>
          </cell>
          <cell r="Q937">
            <v>0</v>
          </cell>
          <cell r="R937">
            <v>0</v>
          </cell>
          <cell r="S937">
            <v>0</v>
          </cell>
          <cell r="T937">
            <v>0</v>
          </cell>
          <cell r="U937">
            <v>0</v>
          </cell>
          <cell r="V937">
            <v>0</v>
          </cell>
          <cell r="W937">
            <v>0</v>
          </cell>
          <cell r="X937">
            <v>0</v>
          </cell>
          <cell r="Y937">
            <v>0</v>
          </cell>
          <cell r="Z937">
            <v>0</v>
          </cell>
        </row>
        <row r="938">
          <cell r="B938">
            <v>0</v>
          </cell>
          <cell r="C938" t="str">
            <v>Payment shall be made per set for the diameters indicated in the following items.</v>
          </cell>
          <cell r="D938">
            <v>0</v>
          </cell>
          <cell r="E938">
            <v>0</v>
          </cell>
          <cell r="F938">
            <v>0</v>
          </cell>
          <cell r="G938">
            <v>0</v>
          </cell>
          <cell r="H938">
            <v>0</v>
          </cell>
          <cell r="I938">
            <v>0</v>
          </cell>
          <cell r="J938">
            <v>0</v>
          </cell>
          <cell r="K938">
            <v>0</v>
          </cell>
          <cell r="L938">
            <v>0</v>
          </cell>
          <cell r="M938">
            <v>0</v>
          </cell>
          <cell r="N938">
            <v>0</v>
          </cell>
          <cell r="O938">
            <v>0</v>
          </cell>
          <cell r="P938">
            <v>0</v>
          </cell>
          <cell r="Q938">
            <v>0</v>
          </cell>
          <cell r="R938">
            <v>0</v>
          </cell>
          <cell r="S938">
            <v>0</v>
          </cell>
          <cell r="T938">
            <v>0</v>
          </cell>
          <cell r="U938">
            <v>0</v>
          </cell>
          <cell r="V938">
            <v>0</v>
          </cell>
          <cell r="W938">
            <v>0</v>
          </cell>
          <cell r="X938">
            <v>0</v>
          </cell>
          <cell r="Y938">
            <v>0</v>
          </cell>
          <cell r="Z938">
            <v>0</v>
          </cell>
        </row>
        <row r="939">
          <cell r="B939" t="str">
            <v>34.52.01</v>
          </cell>
          <cell r="C939" t="str">
            <v>Supply of tapping clamp DN 600 with flanged outlet DN80, PN10</v>
          </cell>
          <cell r="D939" t="str">
            <v>set</v>
          </cell>
          <cell r="E939">
            <v>220</v>
          </cell>
          <cell r="F939">
            <v>0</v>
          </cell>
          <cell r="G939">
            <v>0</v>
          </cell>
          <cell r="H939">
            <v>0</v>
          </cell>
          <cell r="I939">
            <v>0</v>
          </cell>
          <cell r="J939">
            <v>0</v>
          </cell>
          <cell r="K939">
            <v>0</v>
          </cell>
          <cell r="L939">
            <v>0</v>
          </cell>
          <cell r="M939">
            <v>0</v>
          </cell>
          <cell r="N939">
            <v>0</v>
          </cell>
          <cell r="O939">
            <v>0</v>
          </cell>
          <cell r="P939">
            <v>0</v>
          </cell>
          <cell r="Q939">
            <v>0</v>
          </cell>
          <cell r="R939">
            <v>0</v>
          </cell>
          <cell r="S939">
            <v>0</v>
          </cell>
          <cell r="T939">
            <v>0</v>
          </cell>
          <cell r="U939">
            <v>0</v>
          </cell>
          <cell r="V939">
            <v>0</v>
          </cell>
          <cell r="W939">
            <v>0</v>
          </cell>
          <cell r="X939">
            <v>0</v>
          </cell>
          <cell r="Y939">
            <v>0</v>
          </cell>
          <cell r="Z939">
            <v>0</v>
          </cell>
        </row>
        <row r="940">
          <cell r="B940" t="str">
            <v>34.53</v>
          </cell>
          <cell r="C940" t="str">
            <v>Supply of plunger valves</v>
          </cell>
          <cell r="D940">
            <v>0</v>
          </cell>
          <cell r="E940">
            <v>0</v>
          </cell>
          <cell r="F940">
            <v>0</v>
          </cell>
          <cell r="G940">
            <v>0</v>
          </cell>
          <cell r="H940">
            <v>0</v>
          </cell>
          <cell r="I940">
            <v>0</v>
          </cell>
          <cell r="J940">
            <v>0</v>
          </cell>
          <cell r="K940">
            <v>0</v>
          </cell>
          <cell r="L940">
            <v>0</v>
          </cell>
          <cell r="M940">
            <v>0</v>
          </cell>
          <cell r="N940">
            <v>0</v>
          </cell>
          <cell r="O940">
            <v>0</v>
          </cell>
          <cell r="P940">
            <v>0</v>
          </cell>
          <cell r="Q940">
            <v>0</v>
          </cell>
          <cell r="R940">
            <v>0</v>
          </cell>
          <cell r="S940">
            <v>0</v>
          </cell>
          <cell r="T940">
            <v>0</v>
          </cell>
          <cell r="U940">
            <v>0</v>
          </cell>
          <cell r="V940">
            <v>0</v>
          </cell>
          <cell r="W940">
            <v>0</v>
          </cell>
          <cell r="X940">
            <v>0</v>
          </cell>
          <cell r="Y940">
            <v>0</v>
          </cell>
          <cell r="Z940">
            <v>0</v>
          </cell>
        </row>
        <row r="941">
          <cell r="B941">
            <v>0</v>
          </cell>
          <cell r="C941" t="str">
            <v xml:space="preserve">The unit rate shall include the supply of plunger valves,  PN10/PN16, including transport, unloading, handling, storage at storage sites in accordance with the manufacturers instructions and good workmanship, supply of galvanised steel bolts, nuts and gasket, all accessories necessary for installation, etc. </v>
          </cell>
          <cell r="D941">
            <v>0</v>
          </cell>
          <cell r="E941">
            <v>0</v>
          </cell>
          <cell r="F941">
            <v>0</v>
          </cell>
          <cell r="G941">
            <v>0</v>
          </cell>
          <cell r="H941">
            <v>0</v>
          </cell>
          <cell r="I941">
            <v>0</v>
          </cell>
          <cell r="J941">
            <v>0</v>
          </cell>
          <cell r="K941">
            <v>0</v>
          </cell>
          <cell r="L941">
            <v>0</v>
          </cell>
          <cell r="M941">
            <v>0</v>
          </cell>
          <cell r="N941">
            <v>0</v>
          </cell>
          <cell r="O941">
            <v>0</v>
          </cell>
          <cell r="P941">
            <v>0</v>
          </cell>
          <cell r="Q941">
            <v>0</v>
          </cell>
          <cell r="R941">
            <v>0</v>
          </cell>
          <cell r="S941">
            <v>0</v>
          </cell>
          <cell r="T941">
            <v>0</v>
          </cell>
          <cell r="U941">
            <v>0</v>
          </cell>
          <cell r="V941">
            <v>0</v>
          </cell>
          <cell r="W941">
            <v>0</v>
          </cell>
          <cell r="X941">
            <v>0</v>
          </cell>
          <cell r="Y941">
            <v>0</v>
          </cell>
          <cell r="Z941">
            <v>0</v>
          </cell>
        </row>
        <row r="942">
          <cell r="B942">
            <v>0</v>
          </cell>
          <cell r="C942" t="str">
            <v>Materials, coatings, etc. shall be according to the General specification part B item 3.3.7.</v>
          </cell>
          <cell r="D942">
            <v>0</v>
          </cell>
          <cell r="E942">
            <v>0</v>
          </cell>
          <cell r="F942">
            <v>0</v>
          </cell>
          <cell r="G942">
            <v>0</v>
          </cell>
          <cell r="H942">
            <v>0</v>
          </cell>
          <cell r="I942">
            <v>0</v>
          </cell>
          <cell r="J942">
            <v>0</v>
          </cell>
          <cell r="K942">
            <v>0</v>
          </cell>
          <cell r="L942">
            <v>0</v>
          </cell>
          <cell r="M942">
            <v>0</v>
          </cell>
          <cell r="N942">
            <v>0</v>
          </cell>
          <cell r="O942">
            <v>0</v>
          </cell>
          <cell r="P942">
            <v>0</v>
          </cell>
          <cell r="Q942">
            <v>0</v>
          </cell>
          <cell r="R942">
            <v>0</v>
          </cell>
          <cell r="S942">
            <v>0</v>
          </cell>
          <cell r="T942">
            <v>0</v>
          </cell>
          <cell r="U942">
            <v>0</v>
          </cell>
          <cell r="V942">
            <v>0</v>
          </cell>
          <cell r="W942">
            <v>0</v>
          </cell>
          <cell r="X942">
            <v>0</v>
          </cell>
          <cell r="Y942">
            <v>0</v>
          </cell>
          <cell r="Z942">
            <v>0</v>
          </cell>
        </row>
        <row r="943">
          <cell r="B943">
            <v>0</v>
          </cell>
          <cell r="C943" t="str">
            <v>The unit rate shall include all material, labour, equipment, tools and other incidental costs required to complete the works.</v>
          </cell>
          <cell r="D943">
            <v>0</v>
          </cell>
          <cell r="E943">
            <v>0</v>
          </cell>
          <cell r="F943">
            <v>0</v>
          </cell>
          <cell r="G943">
            <v>0</v>
          </cell>
          <cell r="H943">
            <v>0</v>
          </cell>
          <cell r="I943">
            <v>0</v>
          </cell>
          <cell r="J943">
            <v>0</v>
          </cell>
          <cell r="K943">
            <v>0</v>
          </cell>
          <cell r="L943">
            <v>0</v>
          </cell>
          <cell r="M943">
            <v>0</v>
          </cell>
          <cell r="N943">
            <v>0</v>
          </cell>
          <cell r="O943">
            <v>0</v>
          </cell>
          <cell r="P943">
            <v>0</v>
          </cell>
          <cell r="Q943">
            <v>0</v>
          </cell>
          <cell r="R943">
            <v>0</v>
          </cell>
          <cell r="S943">
            <v>0</v>
          </cell>
          <cell r="T943">
            <v>0</v>
          </cell>
          <cell r="U943">
            <v>0</v>
          </cell>
          <cell r="V943">
            <v>0</v>
          </cell>
          <cell r="W943">
            <v>0</v>
          </cell>
          <cell r="X943">
            <v>0</v>
          </cell>
          <cell r="Y943">
            <v>0</v>
          </cell>
          <cell r="Z943">
            <v>0</v>
          </cell>
        </row>
        <row r="944">
          <cell r="B944">
            <v>0</v>
          </cell>
          <cell r="C944" t="str">
            <v>Payment shall be made per piece.</v>
          </cell>
          <cell r="D944">
            <v>0</v>
          </cell>
          <cell r="E944">
            <v>0</v>
          </cell>
          <cell r="F944">
            <v>0</v>
          </cell>
          <cell r="G944">
            <v>0</v>
          </cell>
          <cell r="H944">
            <v>0</v>
          </cell>
          <cell r="I944">
            <v>0</v>
          </cell>
          <cell r="J944">
            <v>0</v>
          </cell>
          <cell r="K944">
            <v>0</v>
          </cell>
          <cell r="L944">
            <v>0</v>
          </cell>
          <cell r="M944">
            <v>0</v>
          </cell>
          <cell r="N944">
            <v>0</v>
          </cell>
          <cell r="O944">
            <v>0</v>
          </cell>
          <cell r="P944">
            <v>0</v>
          </cell>
          <cell r="Q944">
            <v>0</v>
          </cell>
          <cell r="R944">
            <v>0</v>
          </cell>
          <cell r="S944">
            <v>0</v>
          </cell>
          <cell r="T944">
            <v>0</v>
          </cell>
          <cell r="U944">
            <v>0</v>
          </cell>
          <cell r="V944">
            <v>0</v>
          </cell>
          <cell r="W944">
            <v>0</v>
          </cell>
          <cell r="X944">
            <v>0</v>
          </cell>
          <cell r="Y944">
            <v>0</v>
          </cell>
          <cell r="Z944">
            <v>0</v>
          </cell>
        </row>
        <row r="945">
          <cell r="B945" t="str">
            <v>34.53.01</v>
          </cell>
          <cell r="C945" t="str">
            <v>Supply of plunger valve, DN 250, PN10/PN16</v>
          </cell>
          <cell r="D945" t="str">
            <v>pce.</v>
          </cell>
          <cell r="E945">
            <v>5700</v>
          </cell>
          <cell r="F945">
            <v>0</v>
          </cell>
          <cell r="G945">
            <v>0</v>
          </cell>
          <cell r="H945">
            <v>0</v>
          </cell>
          <cell r="I945">
            <v>0</v>
          </cell>
          <cell r="J945">
            <v>0</v>
          </cell>
          <cell r="K945">
            <v>0</v>
          </cell>
          <cell r="L945">
            <v>0</v>
          </cell>
          <cell r="M945">
            <v>0</v>
          </cell>
          <cell r="N945">
            <v>0</v>
          </cell>
          <cell r="O945">
            <v>0</v>
          </cell>
          <cell r="P945">
            <v>0</v>
          </cell>
          <cell r="Q945">
            <v>0</v>
          </cell>
          <cell r="R945">
            <v>0</v>
          </cell>
          <cell r="S945">
            <v>0</v>
          </cell>
          <cell r="T945">
            <v>0</v>
          </cell>
          <cell r="U945">
            <v>0</v>
          </cell>
          <cell r="V945">
            <v>0</v>
          </cell>
          <cell r="W945">
            <v>0</v>
          </cell>
          <cell r="X945">
            <v>0</v>
          </cell>
          <cell r="Y945">
            <v>0</v>
          </cell>
          <cell r="Z945">
            <v>0</v>
          </cell>
        </row>
        <row r="946">
          <cell r="B946" t="str">
            <v>34.54</v>
          </cell>
          <cell r="C946" t="str">
            <v>Supply of gasket for core hole, PN10/PN16</v>
          </cell>
          <cell r="D946">
            <v>0</v>
          </cell>
          <cell r="E946">
            <v>0</v>
          </cell>
          <cell r="F946">
            <v>0</v>
          </cell>
          <cell r="G946">
            <v>0</v>
          </cell>
          <cell r="H946">
            <v>0</v>
          </cell>
          <cell r="I946">
            <v>0</v>
          </cell>
          <cell r="J946">
            <v>0</v>
          </cell>
          <cell r="K946">
            <v>0</v>
          </cell>
          <cell r="L946">
            <v>0</v>
          </cell>
          <cell r="M946">
            <v>0</v>
          </cell>
          <cell r="N946">
            <v>0</v>
          </cell>
          <cell r="O946">
            <v>0</v>
          </cell>
          <cell r="P946">
            <v>0</v>
          </cell>
          <cell r="Q946">
            <v>0</v>
          </cell>
          <cell r="R946">
            <v>0</v>
          </cell>
          <cell r="S946">
            <v>0</v>
          </cell>
          <cell r="T946">
            <v>0</v>
          </cell>
          <cell r="U946">
            <v>0</v>
          </cell>
          <cell r="V946">
            <v>0</v>
          </cell>
          <cell r="W946">
            <v>0</v>
          </cell>
          <cell r="X946">
            <v>0</v>
          </cell>
          <cell r="Y946">
            <v>0</v>
          </cell>
          <cell r="Z946">
            <v>0</v>
          </cell>
        </row>
        <row r="947">
          <cell r="B947">
            <v>0</v>
          </cell>
          <cell r="C947" t="str">
            <v xml:space="preserve">The unit rate shall include the supply of gasket for core drilling,  PN10/PN16, including transport, unloading, handling, storage at storage sites in accordance with the manufacturers instructions and good workmanship, supply of stainles steel bolts, all accessories necessary for installation, etc. </v>
          </cell>
          <cell r="D947">
            <v>0</v>
          </cell>
          <cell r="E947">
            <v>0</v>
          </cell>
          <cell r="F947">
            <v>0</v>
          </cell>
          <cell r="G947">
            <v>0</v>
          </cell>
          <cell r="H947">
            <v>0</v>
          </cell>
          <cell r="I947">
            <v>0</v>
          </cell>
          <cell r="J947">
            <v>0</v>
          </cell>
          <cell r="K947">
            <v>0</v>
          </cell>
          <cell r="L947">
            <v>0</v>
          </cell>
          <cell r="M947">
            <v>0</v>
          </cell>
          <cell r="N947">
            <v>0</v>
          </cell>
          <cell r="O947">
            <v>0</v>
          </cell>
          <cell r="P947">
            <v>0</v>
          </cell>
          <cell r="Q947">
            <v>0</v>
          </cell>
          <cell r="R947">
            <v>0</v>
          </cell>
          <cell r="S947">
            <v>0</v>
          </cell>
          <cell r="T947">
            <v>0</v>
          </cell>
          <cell r="U947">
            <v>0</v>
          </cell>
          <cell r="V947">
            <v>0</v>
          </cell>
          <cell r="W947">
            <v>0</v>
          </cell>
          <cell r="X947">
            <v>0</v>
          </cell>
          <cell r="Y947">
            <v>0</v>
          </cell>
          <cell r="Z947">
            <v>0</v>
          </cell>
        </row>
        <row r="948">
          <cell r="B948">
            <v>0</v>
          </cell>
          <cell r="C948" t="str">
            <v>Materials shall be according to the General specification part B item 3.3.8.</v>
          </cell>
          <cell r="D948">
            <v>0</v>
          </cell>
          <cell r="E948">
            <v>0</v>
          </cell>
          <cell r="F948">
            <v>0</v>
          </cell>
          <cell r="G948">
            <v>0</v>
          </cell>
          <cell r="H948">
            <v>0</v>
          </cell>
          <cell r="I948">
            <v>0</v>
          </cell>
          <cell r="J948">
            <v>0</v>
          </cell>
          <cell r="K948">
            <v>0</v>
          </cell>
          <cell r="L948">
            <v>0</v>
          </cell>
          <cell r="M948">
            <v>0</v>
          </cell>
          <cell r="N948">
            <v>0</v>
          </cell>
          <cell r="O948">
            <v>0</v>
          </cell>
          <cell r="P948">
            <v>0</v>
          </cell>
          <cell r="Q948">
            <v>0</v>
          </cell>
          <cell r="R948">
            <v>0</v>
          </cell>
          <cell r="S948">
            <v>0</v>
          </cell>
          <cell r="T948">
            <v>0</v>
          </cell>
          <cell r="U948">
            <v>0</v>
          </cell>
          <cell r="V948">
            <v>0</v>
          </cell>
          <cell r="W948">
            <v>0</v>
          </cell>
          <cell r="X948">
            <v>0</v>
          </cell>
          <cell r="Y948">
            <v>0</v>
          </cell>
          <cell r="Z948">
            <v>0</v>
          </cell>
        </row>
        <row r="949">
          <cell r="B949">
            <v>0</v>
          </cell>
          <cell r="C949" t="str">
            <v>The unit rate shall include all material, labour, equipment, tools and other incidental costs required to complete the works.</v>
          </cell>
          <cell r="D949">
            <v>0</v>
          </cell>
          <cell r="E949">
            <v>0</v>
          </cell>
          <cell r="F949">
            <v>0</v>
          </cell>
          <cell r="G949">
            <v>0</v>
          </cell>
          <cell r="H949">
            <v>0</v>
          </cell>
          <cell r="I949">
            <v>0</v>
          </cell>
          <cell r="J949">
            <v>0</v>
          </cell>
          <cell r="K949">
            <v>0</v>
          </cell>
          <cell r="L949">
            <v>0</v>
          </cell>
          <cell r="M949">
            <v>0</v>
          </cell>
          <cell r="N949">
            <v>0</v>
          </cell>
          <cell r="O949">
            <v>0</v>
          </cell>
          <cell r="P949">
            <v>0</v>
          </cell>
          <cell r="Q949">
            <v>0</v>
          </cell>
          <cell r="R949">
            <v>0</v>
          </cell>
          <cell r="S949">
            <v>0</v>
          </cell>
          <cell r="T949">
            <v>0</v>
          </cell>
          <cell r="U949">
            <v>0</v>
          </cell>
          <cell r="V949">
            <v>0</v>
          </cell>
          <cell r="W949">
            <v>0</v>
          </cell>
          <cell r="X949">
            <v>0</v>
          </cell>
          <cell r="Y949">
            <v>0</v>
          </cell>
          <cell r="Z949">
            <v>0</v>
          </cell>
        </row>
        <row r="950">
          <cell r="B950">
            <v>0</v>
          </cell>
          <cell r="C950" t="str">
            <v>Payment shall be made per piece.</v>
          </cell>
          <cell r="D950">
            <v>0</v>
          </cell>
          <cell r="E950">
            <v>0</v>
          </cell>
          <cell r="F950">
            <v>0</v>
          </cell>
          <cell r="G950">
            <v>0</v>
          </cell>
          <cell r="H950">
            <v>0</v>
          </cell>
          <cell r="I950">
            <v>0</v>
          </cell>
          <cell r="J950">
            <v>0</v>
          </cell>
          <cell r="K950">
            <v>0</v>
          </cell>
          <cell r="L950">
            <v>0</v>
          </cell>
          <cell r="M950">
            <v>0</v>
          </cell>
          <cell r="N950">
            <v>0</v>
          </cell>
          <cell r="O950">
            <v>0</v>
          </cell>
          <cell r="P950">
            <v>0</v>
          </cell>
          <cell r="Q950">
            <v>0</v>
          </cell>
          <cell r="R950">
            <v>0</v>
          </cell>
          <cell r="S950">
            <v>0</v>
          </cell>
          <cell r="T950">
            <v>0</v>
          </cell>
          <cell r="U950">
            <v>0</v>
          </cell>
          <cell r="V950">
            <v>0</v>
          </cell>
          <cell r="W950">
            <v>0</v>
          </cell>
          <cell r="X950">
            <v>0</v>
          </cell>
          <cell r="Y950">
            <v>0</v>
          </cell>
          <cell r="Z950">
            <v>0</v>
          </cell>
        </row>
        <row r="951">
          <cell r="B951" t="str">
            <v>34.54.01</v>
          </cell>
          <cell r="C951" t="str">
            <v>Supply of gasket for core hole, DN400/DN300, PN10/PN16</v>
          </cell>
          <cell r="D951" t="str">
            <v>pce.</v>
          </cell>
          <cell r="E951">
            <v>720</v>
          </cell>
          <cell r="F951">
            <v>0</v>
          </cell>
          <cell r="G951">
            <v>0</v>
          </cell>
          <cell r="H951">
            <v>0</v>
          </cell>
          <cell r="I951">
            <v>0</v>
          </cell>
          <cell r="J951">
            <v>0</v>
          </cell>
          <cell r="K951">
            <v>0</v>
          </cell>
          <cell r="L951">
            <v>0</v>
          </cell>
          <cell r="M951">
            <v>0</v>
          </cell>
          <cell r="N951">
            <v>0</v>
          </cell>
          <cell r="O951">
            <v>0</v>
          </cell>
          <cell r="P951">
            <v>0</v>
          </cell>
          <cell r="Q951">
            <v>0</v>
          </cell>
          <cell r="R951">
            <v>0</v>
          </cell>
          <cell r="S951">
            <v>0</v>
          </cell>
          <cell r="T951">
            <v>0</v>
          </cell>
          <cell r="U951">
            <v>0</v>
          </cell>
          <cell r="V951">
            <v>0</v>
          </cell>
          <cell r="W951">
            <v>0</v>
          </cell>
          <cell r="X951">
            <v>0</v>
          </cell>
          <cell r="Y951">
            <v>0</v>
          </cell>
          <cell r="Z951">
            <v>0</v>
          </cell>
        </row>
        <row r="952">
          <cell r="B952" t="str">
            <v>34.55</v>
          </cell>
          <cell r="C952" t="str">
            <v>Supply of casing spacer</v>
          </cell>
          <cell r="D952">
            <v>0</v>
          </cell>
          <cell r="E952">
            <v>0</v>
          </cell>
          <cell r="F952">
            <v>0</v>
          </cell>
          <cell r="G952">
            <v>0</v>
          </cell>
          <cell r="H952">
            <v>0</v>
          </cell>
          <cell r="I952">
            <v>0</v>
          </cell>
          <cell r="J952">
            <v>0</v>
          </cell>
          <cell r="K952">
            <v>0</v>
          </cell>
          <cell r="L952">
            <v>0</v>
          </cell>
          <cell r="M952">
            <v>0</v>
          </cell>
          <cell r="N952">
            <v>0</v>
          </cell>
          <cell r="O952">
            <v>0</v>
          </cell>
          <cell r="P952">
            <v>0</v>
          </cell>
          <cell r="Q952">
            <v>0</v>
          </cell>
          <cell r="R952">
            <v>0</v>
          </cell>
          <cell r="S952">
            <v>0</v>
          </cell>
          <cell r="T952">
            <v>0</v>
          </cell>
          <cell r="U952">
            <v>0</v>
          </cell>
          <cell r="V952">
            <v>0</v>
          </cell>
          <cell r="W952">
            <v>0</v>
          </cell>
          <cell r="X952">
            <v>0</v>
          </cell>
          <cell r="Y952">
            <v>0</v>
          </cell>
          <cell r="Z952">
            <v>0</v>
          </cell>
        </row>
        <row r="953">
          <cell r="B953">
            <v>0</v>
          </cell>
          <cell r="C953" t="str">
            <v>The unit rate shall include the supply of casing spacer,  including transport, unloading, handling, storage at storage sites in accordance with the manufacturers instructions and good workmanship</v>
          </cell>
          <cell r="D953">
            <v>0</v>
          </cell>
          <cell r="E953">
            <v>0</v>
          </cell>
          <cell r="F953">
            <v>0</v>
          </cell>
          <cell r="G953">
            <v>0</v>
          </cell>
          <cell r="H953">
            <v>0</v>
          </cell>
          <cell r="I953">
            <v>0</v>
          </cell>
          <cell r="J953">
            <v>0</v>
          </cell>
          <cell r="K953">
            <v>0</v>
          </cell>
          <cell r="L953">
            <v>0</v>
          </cell>
          <cell r="M953">
            <v>0</v>
          </cell>
          <cell r="N953">
            <v>0</v>
          </cell>
          <cell r="O953">
            <v>0</v>
          </cell>
          <cell r="P953">
            <v>0</v>
          </cell>
          <cell r="Q953">
            <v>0</v>
          </cell>
          <cell r="R953">
            <v>0</v>
          </cell>
          <cell r="S953">
            <v>0</v>
          </cell>
          <cell r="T953">
            <v>0</v>
          </cell>
          <cell r="U953">
            <v>0</v>
          </cell>
          <cell r="V953">
            <v>0</v>
          </cell>
          <cell r="W953">
            <v>0</v>
          </cell>
          <cell r="X953">
            <v>0</v>
          </cell>
          <cell r="Y953">
            <v>0</v>
          </cell>
          <cell r="Z953">
            <v>0</v>
          </cell>
        </row>
        <row r="954">
          <cell r="B954">
            <v>0</v>
          </cell>
          <cell r="C954" t="str">
            <v>Materials, coatings, etc. shall be according to the General specification part B item 3.3.9.</v>
          </cell>
          <cell r="D954">
            <v>0</v>
          </cell>
          <cell r="E954">
            <v>0</v>
          </cell>
          <cell r="F954">
            <v>0</v>
          </cell>
          <cell r="G954">
            <v>0</v>
          </cell>
          <cell r="H954">
            <v>0</v>
          </cell>
          <cell r="I954">
            <v>0</v>
          </cell>
          <cell r="J954">
            <v>0</v>
          </cell>
          <cell r="K954">
            <v>0</v>
          </cell>
          <cell r="L954">
            <v>0</v>
          </cell>
          <cell r="M954">
            <v>0</v>
          </cell>
          <cell r="N954">
            <v>0</v>
          </cell>
          <cell r="O954">
            <v>0</v>
          </cell>
          <cell r="P954">
            <v>0</v>
          </cell>
          <cell r="Q954">
            <v>0</v>
          </cell>
          <cell r="R954">
            <v>0</v>
          </cell>
          <cell r="S954">
            <v>0</v>
          </cell>
          <cell r="T954">
            <v>0</v>
          </cell>
          <cell r="U954">
            <v>0</v>
          </cell>
          <cell r="V954">
            <v>0</v>
          </cell>
          <cell r="W954">
            <v>0</v>
          </cell>
          <cell r="X954">
            <v>0</v>
          </cell>
          <cell r="Y954">
            <v>0</v>
          </cell>
          <cell r="Z954">
            <v>0</v>
          </cell>
        </row>
        <row r="955">
          <cell r="B955">
            <v>0</v>
          </cell>
          <cell r="C955" t="str">
            <v>The unit rate shall include all material, labour, equipment, tools and other incidental costs required to complete the works.</v>
          </cell>
          <cell r="D955">
            <v>0</v>
          </cell>
          <cell r="E955">
            <v>0</v>
          </cell>
          <cell r="F955">
            <v>0</v>
          </cell>
          <cell r="G955">
            <v>0</v>
          </cell>
          <cell r="H955">
            <v>0</v>
          </cell>
          <cell r="I955">
            <v>0</v>
          </cell>
          <cell r="J955">
            <v>0</v>
          </cell>
          <cell r="K955">
            <v>0</v>
          </cell>
          <cell r="L955">
            <v>0</v>
          </cell>
          <cell r="M955">
            <v>0</v>
          </cell>
          <cell r="N955">
            <v>0</v>
          </cell>
          <cell r="O955">
            <v>0</v>
          </cell>
          <cell r="P955">
            <v>0</v>
          </cell>
          <cell r="Q955">
            <v>0</v>
          </cell>
          <cell r="R955">
            <v>0</v>
          </cell>
          <cell r="S955">
            <v>0</v>
          </cell>
          <cell r="T955">
            <v>0</v>
          </cell>
          <cell r="U955">
            <v>0</v>
          </cell>
          <cell r="V955">
            <v>0</v>
          </cell>
          <cell r="W955">
            <v>0</v>
          </cell>
          <cell r="X955">
            <v>0</v>
          </cell>
          <cell r="Y955">
            <v>0</v>
          </cell>
          <cell r="Z955">
            <v>0</v>
          </cell>
        </row>
        <row r="956">
          <cell r="B956">
            <v>0</v>
          </cell>
          <cell r="C956" t="str">
            <v>Payment shall be made per piece.</v>
          </cell>
          <cell r="D956">
            <v>0</v>
          </cell>
          <cell r="E956">
            <v>0</v>
          </cell>
          <cell r="F956">
            <v>0</v>
          </cell>
          <cell r="G956">
            <v>0</v>
          </cell>
          <cell r="H956">
            <v>0</v>
          </cell>
          <cell r="I956">
            <v>0</v>
          </cell>
          <cell r="J956">
            <v>0</v>
          </cell>
          <cell r="K956">
            <v>0</v>
          </cell>
          <cell r="L956">
            <v>0</v>
          </cell>
          <cell r="M956">
            <v>0</v>
          </cell>
          <cell r="N956">
            <v>0</v>
          </cell>
          <cell r="O956">
            <v>0</v>
          </cell>
          <cell r="P956">
            <v>0</v>
          </cell>
          <cell r="Q956">
            <v>0</v>
          </cell>
          <cell r="R956">
            <v>0</v>
          </cell>
          <cell r="S956">
            <v>0</v>
          </cell>
          <cell r="T956">
            <v>0</v>
          </cell>
          <cell r="U956">
            <v>0</v>
          </cell>
          <cell r="V956">
            <v>0</v>
          </cell>
          <cell r="W956">
            <v>0</v>
          </cell>
          <cell r="X956">
            <v>0</v>
          </cell>
          <cell r="Y956">
            <v>0</v>
          </cell>
          <cell r="Z956">
            <v>0</v>
          </cell>
        </row>
        <row r="957">
          <cell r="B957" t="str">
            <v>34.55.01</v>
          </cell>
          <cell r="C957" t="str">
            <v>Supply of casing spacer, DN400/DN300</v>
          </cell>
          <cell r="D957" t="str">
            <v>pce.</v>
          </cell>
          <cell r="E957">
            <v>62</v>
          </cell>
          <cell r="F957">
            <v>0</v>
          </cell>
          <cell r="G957">
            <v>0</v>
          </cell>
          <cell r="H957">
            <v>0</v>
          </cell>
          <cell r="I957">
            <v>0</v>
          </cell>
          <cell r="J957">
            <v>0</v>
          </cell>
          <cell r="K957">
            <v>0</v>
          </cell>
          <cell r="L957">
            <v>0</v>
          </cell>
          <cell r="M957">
            <v>0</v>
          </cell>
          <cell r="N957">
            <v>0</v>
          </cell>
          <cell r="O957">
            <v>0</v>
          </cell>
          <cell r="P957">
            <v>0</v>
          </cell>
          <cell r="Q957">
            <v>0</v>
          </cell>
          <cell r="R957">
            <v>0</v>
          </cell>
          <cell r="S957">
            <v>0</v>
          </cell>
          <cell r="T957">
            <v>0</v>
          </cell>
          <cell r="U957">
            <v>0</v>
          </cell>
          <cell r="V957">
            <v>0</v>
          </cell>
          <cell r="W957">
            <v>0</v>
          </cell>
          <cell r="X957">
            <v>0</v>
          </cell>
          <cell r="Y957">
            <v>0</v>
          </cell>
          <cell r="Z957">
            <v>0</v>
          </cell>
        </row>
        <row r="958">
          <cell r="B958" t="str">
            <v>34.56</v>
          </cell>
          <cell r="C958" t="str">
            <v>Supply of flanged float valves, PN10</v>
          </cell>
          <cell r="D958">
            <v>0</v>
          </cell>
          <cell r="E958">
            <v>0</v>
          </cell>
          <cell r="F958">
            <v>0</v>
          </cell>
          <cell r="G958">
            <v>0</v>
          </cell>
          <cell r="H958">
            <v>0</v>
          </cell>
          <cell r="I958">
            <v>0</v>
          </cell>
          <cell r="J958">
            <v>0</v>
          </cell>
          <cell r="K958">
            <v>0</v>
          </cell>
          <cell r="L958">
            <v>0</v>
          </cell>
          <cell r="M958">
            <v>0</v>
          </cell>
          <cell r="N958">
            <v>0</v>
          </cell>
          <cell r="O958">
            <v>0</v>
          </cell>
          <cell r="P958">
            <v>0</v>
          </cell>
          <cell r="Q958">
            <v>0</v>
          </cell>
          <cell r="R958">
            <v>0</v>
          </cell>
          <cell r="S958">
            <v>0</v>
          </cell>
          <cell r="T958">
            <v>0</v>
          </cell>
          <cell r="U958">
            <v>0</v>
          </cell>
          <cell r="V958">
            <v>0</v>
          </cell>
          <cell r="W958">
            <v>0</v>
          </cell>
          <cell r="X958">
            <v>0</v>
          </cell>
          <cell r="Y958">
            <v>0</v>
          </cell>
          <cell r="Z958">
            <v>0</v>
          </cell>
        </row>
        <row r="959">
          <cell r="B959">
            <v>0</v>
          </cell>
          <cell r="C959" t="str">
            <v xml:space="preserve">The unit rate shall include the supply of float valves for  operation in reservoirs, PN10, including transport, unloading, handling, storage at storage sites in accordance with the manufacturers instructions and good workmanship, supply of stainless steel bolts and nuts, all accessories necessary for installation, etc. </v>
          </cell>
          <cell r="D959">
            <v>0</v>
          </cell>
          <cell r="E959">
            <v>0</v>
          </cell>
          <cell r="F959">
            <v>0</v>
          </cell>
          <cell r="G959">
            <v>0</v>
          </cell>
          <cell r="H959">
            <v>0</v>
          </cell>
          <cell r="I959">
            <v>0</v>
          </cell>
          <cell r="J959">
            <v>0</v>
          </cell>
          <cell r="K959">
            <v>0</v>
          </cell>
          <cell r="L959">
            <v>0</v>
          </cell>
          <cell r="M959">
            <v>0</v>
          </cell>
          <cell r="N959">
            <v>0</v>
          </cell>
          <cell r="O959">
            <v>0</v>
          </cell>
          <cell r="P959">
            <v>0</v>
          </cell>
          <cell r="Q959">
            <v>0</v>
          </cell>
          <cell r="R959">
            <v>0</v>
          </cell>
          <cell r="S959">
            <v>0</v>
          </cell>
          <cell r="T959">
            <v>0</v>
          </cell>
          <cell r="U959">
            <v>0</v>
          </cell>
          <cell r="V959">
            <v>0</v>
          </cell>
          <cell r="W959">
            <v>0</v>
          </cell>
          <cell r="X959">
            <v>0</v>
          </cell>
          <cell r="Y959">
            <v>0</v>
          </cell>
          <cell r="Z959">
            <v>0</v>
          </cell>
        </row>
        <row r="960">
          <cell r="B960">
            <v>0</v>
          </cell>
          <cell r="C960" t="str">
            <v>Materials, coatings, etc. shall be according to the Works Requirements Part B+C.</v>
          </cell>
          <cell r="D960">
            <v>0</v>
          </cell>
          <cell r="E960">
            <v>0</v>
          </cell>
          <cell r="F960">
            <v>0</v>
          </cell>
          <cell r="G960">
            <v>0</v>
          </cell>
          <cell r="H960">
            <v>0</v>
          </cell>
          <cell r="I960">
            <v>0</v>
          </cell>
          <cell r="J960">
            <v>0</v>
          </cell>
          <cell r="K960">
            <v>0</v>
          </cell>
          <cell r="L960">
            <v>0</v>
          </cell>
          <cell r="M960">
            <v>0</v>
          </cell>
          <cell r="N960">
            <v>0</v>
          </cell>
          <cell r="O960">
            <v>0</v>
          </cell>
          <cell r="P960">
            <v>0</v>
          </cell>
          <cell r="Q960">
            <v>0</v>
          </cell>
          <cell r="R960">
            <v>0</v>
          </cell>
          <cell r="S960">
            <v>0</v>
          </cell>
          <cell r="T960">
            <v>0</v>
          </cell>
          <cell r="U960">
            <v>0</v>
          </cell>
          <cell r="V960">
            <v>0</v>
          </cell>
          <cell r="W960">
            <v>0</v>
          </cell>
          <cell r="X960">
            <v>0</v>
          </cell>
          <cell r="Y960">
            <v>0</v>
          </cell>
          <cell r="Z960">
            <v>0</v>
          </cell>
        </row>
        <row r="961">
          <cell r="B961">
            <v>0</v>
          </cell>
          <cell r="C961" t="str">
            <v>The unit rate shall include all material, labour, equipment, tools and other incidental costs required to complete the works.</v>
          </cell>
          <cell r="D961">
            <v>0</v>
          </cell>
          <cell r="E961">
            <v>0</v>
          </cell>
          <cell r="F961">
            <v>0</v>
          </cell>
          <cell r="G961">
            <v>0</v>
          </cell>
          <cell r="H961">
            <v>0</v>
          </cell>
          <cell r="I961">
            <v>0</v>
          </cell>
          <cell r="J961">
            <v>0</v>
          </cell>
          <cell r="K961">
            <v>0</v>
          </cell>
          <cell r="L961">
            <v>0</v>
          </cell>
          <cell r="M961">
            <v>0</v>
          </cell>
          <cell r="N961">
            <v>0</v>
          </cell>
          <cell r="O961">
            <v>0</v>
          </cell>
          <cell r="P961">
            <v>0</v>
          </cell>
          <cell r="Q961">
            <v>0</v>
          </cell>
          <cell r="R961">
            <v>0</v>
          </cell>
          <cell r="S961">
            <v>0</v>
          </cell>
          <cell r="T961">
            <v>0</v>
          </cell>
          <cell r="U961">
            <v>0</v>
          </cell>
          <cell r="V961">
            <v>0</v>
          </cell>
          <cell r="W961">
            <v>0</v>
          </cell>
          <cell r="X961">
            <v>0</v>
          </cell>
          <cell r="Y961">
            <v>0</v>
          </cell>
          <cell r="Z961">
            <v>0</v>
          </cell>
        </row>
        <row r="962">
          <cell r="B962">
            <v>0</v>
          </cell>
          <cell r="C962" t="str">
            <v>Payment shall be made per piece.</v>
          </cell>
          <cell r="D962">
            <v>0</v>
          </cell>
          <cell r="E962">
            <v>0</v>
          </cell>
          <cell r="F962">
            <v>0</v>
          </cell>
          <cell r="G962">
            <v>0</v>
          </cell>
          <cell r="H962">
            <v>0</v>
          </cell>
          <cell r="I962">
            <v>0</v>
          </cell>
          <cell r="J962">
            <v>0</v>
          </cell>
          <cell r="K962">
            <v>0</v>
          </cell>
          <cell r="L962">
            <v>0</v>
          </cell>
          <cell r="M962">
            <v>0</v>
          </cell>
          <cell r="N962">
            <v>0</v>
          </cell>
          <cell r="O962">
            <v>0</v>
          </cell>
          <cell r="P962">
            <v>0</v>
          </cell>
          <cell r="Q962">
            <v>0</v>
          </cell>
          <cell r="R962">
            <v>0</v>
          </cell>
          <cell r="S962">
            <v>0</v>
          </cell>
          <cell r="T962">
            <v>0</v>
          </cell>
          <cell r="U962">
            <v>0</v>
          </cell>
          <cell r="V962">
            <v>0</v>
          </cell>
          <cell r="W962">
            <v>0</v>
          </cell>
          <cell r="X962">
            <v>0</v>
          </cell>
          <cell r="Y962">
            <v>0</v>
          </cell>
          <cell r="Z962">
            <v>0</v>
          </cell>
        </row>
        <row r="963">
          <cell r="B963" t="str">
            <v>34.56.01</v>
          </cell>
          <cell r="C963" t="str">
            <v>Supply of flanged float valve, DN 250, PN10</v>
          </cell>
          <cell r="D963" t="str">
            <v>pce.</v>
          </cell>
          <cell r="E963">
            <v>9900</v>
          </cell>
          <cell r="F963">
            <v>0</v>
          </cell>
          <cell r="G963">
            <v>0</v>
          </cell>
          <cell r="H963">
            <v>0</v>
          </cell>
          <cell r="I963">
            <v>0</v>
          </cell>
          <cell r="J963">
            <v>0</v>
          </cell>
          <cell r="K963">
            <v>0</v>
          </cell>
          <cell r="L963">
            <v>0</v>
          </cell>
          <cell r="M963">
            <v>0</v>
          </cell>
          <cell r="N963">
            <v>0</v>
          </cell>
          <cell r="O963">
            <v>0</v>
          </cell>
          <cell r="P963">
            <v>0</v>
          </cell>
          <cell r="Q963">
            <v>0</v>
          </cell>
          <cell r="R963">
            <v>0</v>
          </cell>
          <cell r="S963">
            <v>0</v>
          </cell>
          <cell r="T963">
            <v>0</v>
          </cell>
          <cell r="U963">
            <v>0</v>
          </cell>
          <cell r="V963">
            <v>0</v>
          </cell>
          <cell r="W963">
            <v>0</v>
          </cell>
          <cell r="X963">
            <v>0</v>
          </cell>
          <cell r="Y963">
            <v>0</v>
          </cell>
          <cell r="Z963">
            <v>0</v>
          </cell>
        </row>
        <row r="964">
          <cell r="B964" t="str">
            <v>34.56.02</v>
          </cell>
          <cell r="C964" t="str">
            <v>Supply of flanged float valve, DN 400, PN10</v>
          </cell>
          <cell r="D964" t="str">
            <v>pce.</v>
          </cell>
          <cell r="E964">
            <v>14200</v>
          </cell>
          <cell r="F964">
            <v>0</v>
          </cell>
          <cell r="G964">
            <v>0</v>
          </cell>
          <cell r="H964">
            <v>0</v>
          </cell>
          <cell r="I964">
            <v>0</v>
          </cell>
          <cell r="J964">
            <v>0</v>
          </cell>
          <cell r="K964">
            <v>0</v>
          </cell>
          <cell r="L964">
            <v>0</v>
          </cell>
          <cell r="M964">
            <v>0</v>
          </cell>
          <cell r="N964">
            <v>0</v>
          </cell>
          <cell r="O964">
            <v>0</v>
          </cell>
          <cell r="P964">
            <v>0</v>
          </cell>
          <cell r="Q964">
            <v>0</v>
          </cell>
          <cell r="R964">
            <v>0</v>
          </cell>
          <cell r="S964">
            <v>0</v>
          </cell>
          <cell r="T964">
            <v>0</v>
          </cell>
          <cell r="U964">
            <v>0</v>
          </cell>
          <cell r="V964">
            <v>0</v>
          </cell>
          <cell r="W964">
            <v>0</v>
          </cell>
          <cell r="X964">
            <v>0</v>
          </cell>
          <cell r="Y964">
            <v>0</v>
          </cell>
          <cell r="Z964">
            <v>0</v>
          </cell>
        </row>
        <row r="965">
          <cell r="B965" t="str">
            <v>34.57</v>
          </cell>
          <cell r="C965" t="str">
            <v>Supply of flanged check valves,  PN10 / PN16</v>
          </cell>
          <cell r="D965">
            <v>0</v>
          </cell>
          <cell r="E965">
            <v>0</v>
          </cell>
          <cell r="F965">
            <v>0</v>
          </cell>
          <cell r="G965">
            <v>0</v>
          </cell>
          <cell r="H965">
            <v>0</v>
          </cell>
          <cell r="I965">
            <v>0</v>
          </cell>
          <cell r="J965">
            <v>0</v>
          </cell>
          <cell r="K965">
            <v>0</v>
          </cell>
          <cell r="L965">
            <v>0</v>
          </cell>
          <cell r="M965">
            <v>0</v>
          </cell>
          <cell r="N965">
            <v>0</v>
          </cell>
          <cell r="O965">
            <v>0</v>
          </cell>
          <cell r="P965">
            <v>0</v>
          </cell>
          <cell r="Q965">
            <v>0</v>
          </cell>
          <cell r="R965">
            <v>0</v>
          </cell>
          <cell r="S965">
            <v>0</v>
          </cell>
          <cell r="T965">
            <v>0</v>
          </cell>
          <cell r="U965">
            <v>0</v>
          </cell>
          <cell r="V965">
            <v>0</v>
          </cell>
          <cell r="W965">
            <v>0</v>
          </cell>
          <cell r="X965">
            <v>0</v>
          </cell>
          <cell r="Y965">
            <v>0</v>
          </cell>
          <cell r="Z965">
            <v>0</v>
          </cell>
        </row>
        <row r="966">
          <cell r="B966">
            <v>0</v>
          </cell>
          <cell r="C966" t="str">
            <v xml:space="preserve">The unit rate shall include the supply of flanged check valves, PN10/16, including transport, unloading, handling, storage at storage sites in accordance with the manufacturers instructions and good workmanship, supply of stainless steel bolts and nuts, all accessories necessary for installation, etc. </v>
          </cell>
          <cell r="D966">
            <v>0</v>
          </cell>
          <cell r="E966">
            <v>0</v>
          </cell>
          <cell r="F966">
            <v>0</v>
          </cell>
          <cell r="G966">
            <v>0</v>
          </cell>
          <cell r="H966">
            <v>0</v>
          </cell>
          <cell r="I966">
            <v>0</v>
          </cell>
          <cell r="J966">
            <v>0</v>
          </cell>
          <cell r="K966">
            <v>0</v>
          </cell>
          <cell r="L966">
            <v>0</v>
          </cell>
          <cell r="M966">
            <v>0</v>
          </cell>
          <cell r="N966">
            <v>0</v>
          </cell>
          <cell r="O966">
            <v>0</v>
          </cell>
          <cell r="P966">
            <v>0</v>
          </cell>
          <cell r="Q966">
            <v>0</v>
          </cell>
          <cell r="R966">
            <v>0</v>
          </cell>
          <cell r="S966">
            <v>0</v>
          </cell>
          <cell r="T966">
            <v>0</v>
          </cell>
          <cell r="U966">
            <v>0</v>
          </cell>
          <cell r="V966">
            <v>0</v>
          </cell>
          <cell r="W966">
            <v>0</v>
          </cell>
          <cell r="X966">
            <v>0</v>
          </cell>
          <cell r="Y966">
            <v>0</v>
          </cell>
          <cell r="Z966">
            <v>0</v>
          </cell>
        </row>
        <row r="967">
          <cell r="B967">
            <v>0</v>
          </cell>
          <cell r="C967" t="str">
            <v>Materials, coatings, etc. shall be according to the Works Requirements Part B+C.</v>
          </cell>
          <cell r="D967">
            <v>0</v>
          </cell>
          <cell r="E967">
            <v>0</v>
          </cell>
          <cell r="F967">
            <v>0</v>
          </cell>
          <cell r="G967">
            <v>0</v>
          </cell>
          <cell r="H967">
            <v>0</v>
          </cell>
          <cell r="I967">
            <v>0</v>
          </cell>
          <cell r="J967">
            <v>0</v>
          </cell>
          <cell r="K967">
            <v>0</v>
          </cell>
          <cell r="L967">
            <v>0</v>
          </cell>
          <cell r="M967">
            <v>0</v>
          </cell>
          <cell r="N967">
            <v>0</v>
          </cell>
          <cell r="O967">
            <v>0</v>
          </cell>
          <cell r="P967">
            <v>0</v>
          </cell>
          <cell r="Q967">
            <v>0</v>
          </cell>
          <cell r="R967">
            <v>0</v>
          </cell>
          <cell r="S967">
            <v>0</v>
          </cell>
          <cell r="T967">
            <v>0</v>
          </cell>
          <cell r="U967">
            <v>0</v>
          </cell>
          <cell r="V967">
            <v>0</v>
          </cell>
          <cell r="W967">
            <v>0</v>
          </cell>
          <cell r="X967">
            <v>0</v>
          </cell>
          <cell r="Y967">
            <v>0</v>
          </cell>
          <cell r="Z967">
            <v>0</v>
          </cell>
        </row>
        <row r="968">
          <cell r="B968">
            <v>0</v>
          </cell>
          <cell r="C968" t="str">
            <v>The unit rate shall include all material, labour, equipment, tools and other incidental costs required to complete the works.</v>
          </cell>
          <cell r="D968">
            <v>0</v>
          </cell>
          <cell r="E968">
            <v>0</v>
          </cell>
          <cell r="F968">
            <v>0</v>
          </cell>
          <cell r="G968">
            <v>0</v>
          </cell>
          <cell r="H968">
            <v>0</v>
          </cell>
          <cell r="I968">
            <v>0</v>
          </cell>
          <cell r="J968">
            <v>0</v>
          </cell>
          <cell r="K968">
            <v>0</v>
          </cell>
          <cell r="L968">
            <v>0</v>
          </cell>
          <cell r="M968">
            <v>0</v>
          </cell>
          <cell r="N968">
            <v>0</v>
          </cell>
          <cell r="O968">
            <v>0</v>
          </cell>
          <cell r="P968">
            <v>0</v>
          </cell>
          <cell r="Q968">
            <v>0</v>
          </cell>
          <cell r="R968">
            <v>0</v>
          </cell>
          <cell r="S968">
            <v>0</v>
          </cell>
          <cell r="T968">
            <v>0</v>
          </cell>
          <cell r="U968">
            <v>0</v>
          </cell>
          <cell r="V968">
            <v>0</v>
          </cell>
          <cell r="W968">
            <v>0</v>
          </cell>
          <cell r="X968">
            <v>0</v>
          </cell>
          <cell r="Y968">
            <v>0</v>
          </cell>
          <cell r="Z968">
            <v>0</v>
          </cell>
        </row>
        <row r="969">
          <cell r="B969">
            <v>0</v>
          </cell>
          <cell r="C969" t="str">
            <v>Payment shall be made per piece.</v>
          </cell>
          <cell r="D969">
            <v>0</v>
          </cell>
          <cell r="E969">
            <v>0</v>
          </cell>
          <cell r="F969">
            <v>0</v>
          </cell>
          <cell r="G969">
            <v>0</v>
          </cell>
          <cell r="H969">
            <v>0</v>
          </cell>
          <cell r="I969">
            <v>0</v>
          </cell>
          <cell r="J969">
            <v>0</v>
          </cell>
          <cell r="K969">
            <v>0</v>
          </cell>
          <cell r="L969">
            <v>0</v>
          </cell>
          <cell r="M969">
            <v>0</v>
          </cell>
          <cell r="N969">
            <v>0</v>
          </cell>
          <cell r="O969">
            <v>0</v>
          </cell>
          <cell r="P969">
            <v>0</v>
          </cell>
          <cell r="Q969">
            <v>0</v>
          </cell>
          <cell r="R969">
            <v>0</v>
          </cell>
          <cell r="S969">
            <v>0</v>
          </cell>
          <cell r="T969">
            <v>0</v>
          </cell>
          <cell r="U969">
            <v>0</v>
          </cell>
          <cell r="V969">
            <v>0</v>
          </cell>
          <cell r="W969">
            <v>0</v>
          </cell>
          <cell r="X969">
            <v>0</v>
          </cell>
          <cell r="Y969">
            <v>0</v>
          </cell>
          <cell r="Z969">
            <v>0</v>
          </cell>
        </row>
        <row r="970">
          <cell r="B970" t="str">
            <v>34.57.01</v>
          </cell>
          <cell r="C970" t="str">
            <v>Supply of flanged check valves, DN 80, PN10 / PN16</v>
          </cell>
          <cell r="D970" t="str">
            <v>pce.</v>
          </cell>
          <cell r="E970">
            <v>479</v>
          </cell>
          <cell r="F970">
            <v>0</v>
          </cell>
          <cell r="G970">
            <v>0</v>
          </cell>
          <cell r="H970">
            <v>0</v>
          </cell>
          <cell r="I970">
            <v>0</v>
          </cell>
          <cell r="J970">
            <v>0</v>
          </cell>
          <cell r="K970">
            <v>0</v>
          </cell>
          <cell r="L970">
            <v>0</v>
          </cell>
          <cell r="M970">
            <v>0</v>
          </cell>
          <cell r="N970">
            <v>0</v>
          </cell>
          <cell r="O970">
            <v>0</v>
          </cell>
          <cell r="P970">
            <v>0</v>
          </cell>
          <cell r="Q970">
            <v>0</v>
          </cell>
          <cell r="R970">
            <v>0</v>
          </cell>
          <cell r="S970">
            <v>0</v>
          </cell>
          <cell r="T970">
            <v>0</v>
          </cell>
          <cell r="U970">
            <v>0</v>
          </cell>
          <cell r="V970">
            <v>0</v>
          </cell>
          <cell r="W970">
            <v>0</v>
          </cell>
          <cell r="X970">
            <v>0</v>
          </cell>
          <cell r="Y970">
            <v>0</v>
          </cell>
          <cell r="Z970">
            <v>0</v>
          </cell>
        </row>
        <row r="971">
          <cell r="B971">
            <v>35</v>
          </cell>
          <cell r="C971" t="str">
            <v>INSTALLATION OF PIPES, FITTINGS, VALVES &amp; ACCESSOIRES</v>
          </cell>
          <cell r="D971">
            <v>0</v>
          </cell>
          <cell r="E971">
            <v>0</v>
          </cell>
          <cell r="F971">
            <v>0</v>
          </cell>
          <cell r="G971">
            <v>0</v>
          </cell>
          <cell r="H971">
            <v>0</v>
          </cell>
          <cell r="I971">
            <v>0</v>
          </cell>
          <cell r="J971">
            <v>0</v>
          </cell>
          <cell r="K971">
            <v>0</v>
          </cell>
          <cell r="L971">
            <v>0</v>
          </cell>
          <cell r="M971">
            <v>0</v>
          </cell>
          <cell r="N971">
            <v>0</v>
          </cell>
          <cell r="O971">
            <v>0</v>
          </cell>
          <cell r="P971">
            <v>0</v>
          </cell>
          <cell r="Q971">
            <v>0</v>
          </cell>
          <cell r="R971">
            <v>0</v>
          </cell>
          <cell r="S971">
            <v>0</v>
          </cell>
          <cell r="T971">
            <v>0</v>
          </cell>
          <cell r="U971">
            <v>0</v>
          </cell>
          <cell r="V971">
            <v>0</v>
          </cell>
          <cell r="W971">
            <v>0</v>
          </cell>
          <cell r="X971">
            <v>0</v>
          </cell>
          <cell r="Y971">
            <v>0</v>
          </cell>
          <cell r="Z971">
            <v>0</v>
          </cell>
        </row>
        <row r="972">
          <cell r="B972" t="str">
            <v>35.01</v>
          </cell>
          <cell r="C972" t="str">
            <v>Laying of ductile iron pipes in trenches</v>
          </cell>
          <cell r="D972">
            <v>0</v>
          </cell>
          <cell r="E972">
            <v>0</v>
          </cell>
          <cell r="F972">
            <v>0</v>
          </cell>
          <cell r="G972">
            <v>0</v>
          </cell>
          <cell r="H972">
            <v>0</v>
          </cell>
          <cell r="I972">
            <v>0</v>
          </cell>
          <cell r="J972">
            <v>0</v>
          </cell>
          <cell r="K972">
            <v>0</v>
          </cell>
          <cell r="L972">
            <v>0</v>
          </cell>
          <cell r="M972">
            <v>0</v>
          </cell>
          <cell r="N972">
            <v>0</v>
          </cell>
          <cell r="O972">
            <v>0</v>
          </cell>
          <cell r="P972">
            <v>0</v>
          </cell>
          <cell r="Q972">
            <v>0</v>
          </cell>
          <cell r="R972">
            <v>0</v>
          </cell>
          <cell r="S972">
            <v>0</v>
          </cell>
          <cell r="T972">
            <v>0</v>
          </cell>
          <cell r="U972">
            <v>0</v>
          </cell>
          <cell r="V972">
            <v>0</v>
          </cell>
          <cell r="W972">
            <v>0</v>
          </cell>
          <cell r="X972">
            <v>0</v>
          </cell>
          <cell r="Y972">
            <v>0</v>
          </cell>
          <cell r="Z972">
            <v>0</v>
          </cell>
        </row>
        <row r="973">
          <cell r="B973">
            <v>0</v>
          </cell>
          <cell r="C973" t="str">
            <v>The works shall include:</v>
          </cell>
          <cell r="D973">
            <v>0</v>
          </cell>
          <cell r="E973">
            <v>0</v>
          </cell>
          <cell r="F973">
            <v>0</v>
          </cell>
          <cell r="G973">
            <v>0</v>
          </cell>
          <cell r="H973">
            <v>0</v>
          </cell>
          <cell r="I973">
            <v>0</v>
          </cell>
          <cell r="J973">
            <v>0</v>
          </cell>
          <cell r="K973">
            <v>0</v>
          </cell>
          <cell r="L973">
            <v>0</v>
          </cell>
          <cell r="M973">
            <v>0</v>
          </cell>
          <cell r="N973">
            <v>0</v>
          </cell>
          <cell r="O973">
            <v>0</v>
          </cell>
          <cell r="P973">
            <v>0</v>
          </cell>
          <cell r="Q973">
            <v>0</v>
          </cell>
          <cell r="R973">
            <v>0</v>
          </cell>
          <cell r="S973">
            <v>0</v>
          </cell>
          <cell r="T973">
            <v>0</v>
          </cell>
          <cell r="U973">
            <v>0</v>
          </cell>
          <cell r="V973">
            <v>0</v>
          </cell>
          <cell r="W973">
            <v>0</v>
          </cell>
          <cell r="X973">
            <v>0</v>
          </cell>
          <cell r="Y973">
            <v>0</v>
          </cell>
          <cell r="Z973">
            <v>0</v>
          </cell>
        </row>
        <row r="974">
          <cell r="B974">
            <v>0</v>
          </cell>
          <cell r="C974" t="str">
            <v>- loading, handling, transport from storage site to the execution site, unloading, etc. of pipes, fittings, protective tape, etc.</v>
          </cell>
          <cell r="D974">
            <v>0</v>
          </cell>
          <cell r="E974">
            <v>0</v>
          </cell>
          <cell r="F974">
            <v>0</v>
          </cell>
          <cell r="G974">
            <v>0</v>
          </cell>
          <cell r="H974">
            <v>0</v>
          </cell>
          <cell r="I974">
            <v>0</v>
          </cell>
          <cell r="J974">
            <v>0</v>
          </cell>
          <cell r="K974">
            <v>0</v>
          </cell>
          <cell r="L974">
            <v>0</v>
          </cell>
          <cell r="M974">
            <v>0</v>
          </cell>
          <cell r="N974">
            <v>0</v>
          </cell>
          <cell r="O974">
            <v>0</v>
          </cell>
          <cell r="P974">
            <v>0</v>
          </cell>
          <cell r="Q974">
            <v>0</v>
          </cell>
          <cell r="R974">
            <v>0</v>
          </cell>
          <cell r="S974">
            <v>0</v>
          </cell>
          <cell r="T974">
            <v>0</v>
          </cell>
          <cell r="U974">
            <v>0</v>
          </cell>
          <cell r="V974">
            <v>0</v>
          </cell>
          <cell r="W974">
            <v>0</v>
          </cell>
          <cell r="X974">
            <v>0</v>
          </cell>
          <cell r="Y974">
            <v>0</v>
          </cell>
          <cell r="Z974">
            <v>0</v>
          </cell>
        </row>
        <row r="975">
          <cell r="B975">
            <v>0</v>
          </cell>
          <cell r="C975" t="str">
            <v>- cutting of pipes, cleaning of cuts, remaking of chamfer</v>
          </cell>
          <cell r="D975">
            <v>0</v>
          </cell>
          <cell r="E975">
            <v>0</v>
          </cell>
          <cell r="F975">
            <v>0</v>
          </cell>
          <cell r="G975">
            <v>0</v>
          </cell>
          <cell r="H975">
            <v>0</v>
          </cell>
          <cell r="I975">
            <v>0</v>
          </cell>
          <cell r="J975">
            <v>0</v>
          </cell>
          <cell r="K975">
            <v>0</v>
          </cell>
          <cell r="L975">
            <v>0</v>
          </cell>
          <cell r="M975">
            <v>0</v>
          </cell>
          <cell r="N975">
            <v>0</v>
          </cell>
          <cell r="O975">
            <v>0</v>
          </cell>
          <cell r="P975">
            <v>0</v>
          </cell>
          <cell r="Q975">
            <v>0</v>
          </cell>
          <cell r="R975">
            <v>0</v>
          </cell>
          <cell r="S975">
            <v>0</v>
          </cell>
          <cell r="T975">
            <v>0</v>
          </cell>
          <cell r="U975">
            <v>0</v>
          </cell>
          <cell r="V975">
            <v>0</v>
          </cell>
          <cell r="W975">
            <v>0</v>
          </cell>
          <cell r="X975">
            <v>0</v>
          </cell>
          <cell r="Y975">
            <v>0</v>
          </cell>
          <cell r="Z975">
            <v>0</v>
          </cell>
        </row>
        <row r="976">
          <cell r="B976">
            <v>0</v>
          </cell>
          <cell r="C976" t="str">
            <v>- repair of any protective coating damaged</v>
          </cell>
          <cell r="D976">
            <v>0</v>
          </cell>
          <cell r="E976">
            <v>0</v>
          </cell>
          <cell r="F976">
            <v>0</v>
          </cell>
          <cell r="G976">
            <v>0</v>
          </cell>
          <cell r="H976">
            <v>0</v>
          </cell>
          <cell r="I976">
            <v>0</v>
          </cell>
          <cell r="J976">
            <v>0</v>
          </cell>
          <cell r="K976">
            <v>0</v>
          </cell>
          <cell r="L976">
            <v>0</v>
          </cell>
          <cell r="M976">
            <v>0</v>
          </cell>
          <cell r="N976">
            <v>0</v>
          </cell>
          <cell r="O976">
            <v>0</v>
          </cell>
          <cell r="P976">
            <v>0</v>
          </cell>
          <cell r="Q976">
            <v>0</v>
          </cell>
          <cell r="R976">
            <v>0</v>
          </cell>
          <cell r="S976">
            <v>0</v>
          </cell>
          <cell r="T976">
            <v>0</v>
          </cell>
          <cell r="U976">
            <v>0</v>
          </cell>
          <cell r="V976">
            <v>0</v>
          </cell>
          <cell r="W976">
            <v>0</v>
          </cell>
          <cell r="X976">
            <v>0</v>
          </cell>
          <cell r="Y976">
            <v>0</v>
          </cell>
          <cell r="Z976">
            <v>0</v>
          </cell>
        </row>
        <row r="977">
          <cell r="B977">
            <v>0</v>
          </cell>
          <cell r="C977" t="str">
            <v>- cleaning of pipes before laying</v>
          </cell>
          <cell r="D977">
            <v>0</v>
          </cell>
          <cell r="E977">
            <v>0</v>
          </cell>
          <cell r="F977">
            <v>0</v>
          </cell>
          <cell r="G977">
            <v>0</v>
          </cell>
          <cell r="H977">
            <v>0</v>
          </cell>
          <cell r="I977">
            <v>0</v>
          </cell>
          <cell r="J977">
            <v>0</v>
          </cell>
          <cell r="K977">
            <v>0</v>
          </cell>
          <cell r="L977">
            <v>0</v>
          </cell>
          <cell r="M977">
            <v>0</v>
          </cell>
          <cell r="N977">
            <v>0</v>
          </cell>
          <cell r="O977">
            <v>0</v>
          </cell>
          <cell r="P977">
            <v>0</v>
          </cell>
          <cell r="Q977">
            <v>0</v>
          </cell>
          <cell r="R977">
            <v>0</v>
          </cell>
          <cell r="S977">
            <v>0</v>
          </cell>
          <cell r="T977">
            <v>0</v>
          </cell>
          <cell r="U977">
            <v>0</v>
          </cell>
          <cell r="V977">
            <v>0</v>
          </cell>
          <cell r="W977">
            <v>0</v>
          </cell>
          <cell r="X977">
            <v>0</v>
          </cell>
          <cell r="Y977">
            <v>0</v>
          </cell>
          <cell r="Z977">
            <v>0</v>
          </cell>
        </row>
        <row r="978">
          <cell r="B978">
            <v>0</v>
          </cell>
          <cell r="C978" t="str">
            <v>- temporary sealing of pipe ends after completion of daily work</v>
          </cell>
          <cell r="D978">
            <v>0</v>
          </cell>
          <cell r="E978">
            <v>0</v>
          </cell>
          <cell r="F978">
            <v>0</v>
          </cell>
          <cell r="G978">
            <v>0</v>
          </cell>
          <cell r="H978">
            <v>0</v>
          </cell>
          <cell r="I978">
            <v>0</v>
          </cell>
          <cell r="J978">
            <v>0</v>
          </cell>
          <cell r="K978">
            <v>0</v>
          </cell>
          <cell r="L978">
            <v>0</v>
          </cell>
          <cell r="M978">
            <v>0</v>
          </cell>
          <cell r="N978">
            <v>0</v>
          </cell>
          <cell r="O978">
            <v>0</v>
          </cell>
          <cell r="P978">
            <v>0</v>
          </cell>
          <cell r="Q978">
            <v>0</v>
          </cell>
          <cell r="R978">
            <v>0</v>
          </cell>
          <cell r="S978">
            <v>0</v>
          </cell>
          <cell r="T978">
            <v>0</v>
          </cell>
          <cell r="U978">
            <v>0</v>
          </cell>
          <cell r="V978">
            <v>0</v>
          </cell>
          <cell r="W978">
            <v>0</v>
          </cell>
          <cell r="X978">
            <v>0</v>
          </cell>
          <cell r="Y978">
            <v>0</v>
          </cell>
          <cell r="Z978">
            <v>0</v>
          </cell>
        </row>
        <row r="979">
          <cell r="B979">
            <v>0</v>
          </cell>
          <cell r="C979" t="str">
            <v xml:space="preserve">- laying, jointing and coupling of pipes in accordance with manufacturers instructions, Works Requirements Part B+C, Drawings and as directed by the Engineer, including installation of all socket and flanged fittings, others than gate valves, butterfly valves, hydrants, hydraulic equipment for air valve chambers, wash out chambers and water meter chambers, which shall be paid for as extra over under separate items. </v>
          </cell>
          <cell r="D979">
            <v>0</v>
          </cell>
          <cell r="E979">
            <v>0</v>
          </cell>
          <cell r="F979">
            <v>0</v>
          </cell>
          <cell r="G979">
            <v>0</v>
          </cell>
          <cell r="H979">
            <v>0</v>
          </cell>
          <cell r="I979">
            <v>0</v>
          </cell>
          <cell r="J979">
            <v>0</v>
          </cell>
          <cell r="K979">
            <v>0</v>
          </cell>
          <cell r="L979">
            <v>0</v>
          </cell>
          <cell r="M979">
            <v>0</v>
          </cell>
          <cell r="N979">
            <v>0</v>
          </cell>
          <cell r="O979">
            <v>0</v>
          </cell>
          <cell r="P979">
            <v>0</v>
          </cell>
          <cell r="Q979">
            <v>0</v>
          </cell>
          <cell r="R979">
            <v>0</v>
          </cell>
          <cell r="S979">
            <v>0</v>
          </cell>
          <cell r="T979">
            <v>0</v>
          </cell>
          <cell r="U979">
            <v>0</v>
          </cell>
          <cell r="V979">
            <v>0</v>
          </cell>
          <cell r="W979">
            <v>0</v>
          </cell>
          <cell r="X979">
            <v>0</v>
          </cell>
          <cell r="Y979">
            <v>0</v>
          </cell>
          <cell r="Z979">
            <v>0</v>
          </cell>
        </row>
        <row r="980">
          <cell r="B980">
            <v>0</v>
          </cell>
          <cell r="C980" t="str">
            <v>- laying of protective tape</v>
          </cell>
          <cell r="D980">
            <v>0</v>
          </cell>
          <cell r="E980">
            <v>0</v>
          </cell>
          <cell r="F980">
            <v>0</v>
          </cell>
          <cell r="G980">
            <v>0</v>
          </cell>
          <cell r="H980">
            <v>0</v>
          </cell>
          <cell r="I980">
            <v>0</v>
          </cell>
          <cell r="J980">
            <v>0</v>
          </cell>
          <cell r="K980">
            <v>0</v>
          </cell>
          <cell r="L980">
            <v>0</v>
          </cell>
          <cell r="M980">
            <v>0</v>
          </cell>
          <cell r="N980">
            <v>0</v>
          </cell>
          <cell r="O980">
            <v>0</v>
          </cell>
          <cell r="P980">
            <v>0</v>
          </cell>
          <cell r="Q980">
            <v>0</v>
          </cell>
          <cell r="R980">
            <v>0</v>
          </cell>
          <cell r="S980">
            <v>0</v>
          </cell>
          <cell r="T980">
            <v>0</v>
          </cell>
          <cell r="U980">
            <v>0</v>
          </cell>
          <cell r="V980">
            <v>0</v>
          </cell>
          <cell r="W980">
            <v>0</v>
          </cell>
          <cell r="X980">
            <v>0</v>
          </cell>
          <cell r="Y980">
            <v>0</v>
          </cell>
          <cell r="Z980">
            <v>0</v>
          </cell>
        </row>
        <row r="981">
          <cell r="B981">
            <v>0</v>
          </cell>
          <cell r="C981" t="str">
            <v>- wrapping of flange connections with denso tape or similar approved material</v>
          </cell>
          <cell r="D981">
            <v>0</v>
          </cell>
          <cell r="E981">
            <v>0</v>
          </cell>
          <cell r="F981">
            <v>0</v>
          </cell>
          <cell r="G981">
            <v>0</v>
          </cell>
          <cell r="H981">
            <v>0</v>
          </cell>
          <cell r="I981">
            <v>0</v>
          </cell>
          <cell r="J981">
            <v>0</v>
          </cell>
          <cell r="K981">
            <v>0</v>
          </cell>
          <cell r="L981">
            <v>0</v>
          </cell>
          <cell r="M981">
            <v>0</v>
          </cell>
          <cell r="N981">
            <v>0</v>
          </cell>
          <cell r="O981">
            <v>0</v>
          </cell>
          <cell r="P981">
            <v>0</v>
          </cell>
          <cell r="Q981">
            <v>0</v>
          </cell>
          <cell r="R981">
            <v>0</v>
          </cell>
          <cell r="S981">
            <v>0</v>
          </cell>
          <cell r="T981">
            <v>0</v>
          </cell>
          <cell r="U981">
            <v>0</v>
          </cell>
          <cell r="V981">
            <v>0</v>
          </cell>
          <cell r="W981">
            <v>0</v>
          </cell>
          <cell r="X981">
            <v>0</v>
          </cell>
          <cell r="Y981">
            <v>0</v>
          </cell>
          <cell r="Z981">
            <v>0</v>
          </cell>
        </row>
        <row r="982">
          <cell r="B982">
            <v>0</v>
          </cell>
          <cell r="C982" t="str">
            <v>- supply and placement of thrust blocks, including determination of required dimensions, concrete class and steel reinforcement</v>
          </cell>
          <cell r="D982">
            <v>0</v>
          </cell>
          <cell r="E982">
            <v>0</v>
          </cell>
          <cell r="F982">
            <v>0</v>
          </cell>
          <cell r="G982">
            <v>0</v>
          </cell>
          <cell r="H982">
            <v>0</v>
          </cell>
          <cell r="I982">
            <v>0</v>
          </cell>
          <cell r="J982">
            <v>0</v>
          </cell>
          <cell r="K982">
            <v>0</v>
          </cell>
          <cell r="L982">
            <v>0</v>
          </cell>
          <cell r="M982">
            <v>0</v>
          </cell>
          <cell r="N982">
            <v>0</v>
          </cell>
          <cell r="O982">
            <v>0</v>
          </cell>
          <cell r="P982">
            <v>0</v>
          </cell>
          <cell r="Q982">
            <v>0</v>
          </cell>
          <cell r="R982">
            <v>0</v>
          </cell>
          <cell r="S982">
            <v>0</v>
          </cell>
          <cell r="T982">
            <v>0</v>
          </cell>
          <cell r="U982">
            <v>0</v>
          </cell>
          <cell r="V982">
            <v>0</v>
          </cell>
          <cell r="W982">
            <v>0</v>
          </cell>
          <cell r="X982">
            <v>0</v>
          </cell>
          <cell r="Y982">
            <v>0</v>
          </cell>
          <cell r="Z982">
            <v>0</v>
          </cell>
        </row>
        <row r="983">
          <cell r="B983">
            <v>0</v>
          </cell>
          <cell r="C983" t="str">
            <v>- execution of hydrostatic pressure test, flushing and disinfection in accordance with EN 805 and the Works Requirements Part B+C</v>
          </cell>
          <cell r="D983">
            <v>0</v>
          </cell>
          <cell r="E983">
            <v>0</v>
          </cell>
          <cell r="F983">
            <v>0</v>
          </cell>
          <cell r="G983">
            <v>0</v>
          </cell>
          <cell r="H983">
            <v>0</v>
          </cell>
          <cell r="I983">
            <v>0</v>
          </cell>
          <cell r="J983">
            <v>0</v>
          </cell>
          <cell r="K983">
            <v>0</v>
          </cell>
          <cell r="L983">
            <v>0</v>
          </cell>
          <cell r="M983">
            <v>0</v>
          </cell>
          <cell r="N983">
            <v>0</v>
          </cell>
          <cell r="O983">
            <v>0</v>
          </cell>
          <cell r="P983">
            <v>0</v>
          </cell>
          <cell r="Q983">
            <v>0</v>
          </cell>
          <cell r="R983">
            <v>0</v>
          </cell>
          <cell r="S983">
            <v>0</v>
          </cell>
          <cell r="T983">
            <v>0</v>
          </cell>
          <cell r="U983">
            <v>0</v>
          </cell>
          <cell r="V983">
            <v>0</v>
          </cell>
          <cell r="W983">
            <v>0</v>
          </cell>
          <cell r="X983">
            <v>0</v>
          </cell>
          <cell r="Y983">
            <v>0</v>
          </cell>
          <cell r="Z983">
            <v>0</v>
          </cell>
        </row>
        <row r="984">
          <cell r="B984">
            <v>0</v>
          </cell>
          <cell r="C984" t="str">
            <v>The unit rate shall include all material, labour, equipment, tools, formworks and other incidental costs required to complete the works.</v>
          </cell>
          <cell r="D984">
            <v>0</v>
          </cell>
          <cell r="E984">
            <v>0</v>
          </cell>
          <cell r="F984">
            <v>0</v>
          </cell>
          <cell r="G984">
            <v>0</v>
          </cell>
          <cell r="H984">
            <v>0</v>
          </cell>
          <cell r="I984">
            <v>0</v>
          </cell>
          <cell r="J984">
            <v>0</v>
          </cell>
          <cell r="K984">
            <v>0</v>
          </cell>
          <cell r="L984">
            <v>0</v>
          </cell>
          <cell r="M984">
            <v>0</v>
          </cell>
          <cell r="N984">
            <v>0</v>
          </cell>
          <cell r="O984">
            <v>0</v>
          </cell>
          <cell r="P984">
            <v>0</v>
          </cell>
          <cell r="Q984">
            <v>0</v>
          </cell>
          <cell r="R984">
            <v>0</v>
          </cell>
          <cell r="S984">
            <v>0</v>
          </cell>
          <cell r="T984">
            <v>0</v>
          </cell>
          <cell r="U984">
            <v>0</v>
          </cell>
          <cell r="V984">
            <v>0</v>
          </cell>
          <cell r="W984">
            <v>0</v>
          </cell>
          <cell r="X984">
            <v>0</v>
          </cell>
          <cell r="Y984">
            <v>0</v>
          </cell>
          <cell r="Z984">
            <v>0</v>
          </cell>
        </row>
        <row r="985">
          <cell r="B985">
            <v>0</v>
          </cell>
          <cell r="C985" t="str">
            <v>Payment shall be made per linear meter based on the measurement of the length of pipe actually installed and approved by the Engineer. Measurement shall be carried out along the centre line of the pipe and shall include the full laying lengths of all valves, special fittings, etc. installed.</v>
          </cell>
          <cell r="D985">
            <v>0</v>
          </cell>
          <cell r="E985">
            <v>0</v>
          </cell>
          <cell r="F985">
            <v>0</v>
          </cell>
          <cell r="G985">
            <v>0</v>
          </cell>
          <cell r="H985">
            <v>0</v>
          </cell>
          <cell r="I985">
            <v>0</v>
          </cell>
          <cell r="J985">
            <v>0</v>
          </cell>
          <cell r="K985">
            <v>0</v>
          </cell>
          <cell r="L985">
            <v>0</v>
          </cell>
          <cell r="M985">
            <v>0</v>
          </cell>
          <cell r="N985">
            <v>0</v>
          </cell>
          <cell r="O985">
            <v>0</v>
          </cell>
          <cell r="P985">
            <v>0</v>
          </cell>
          <cell r="Q985">
            <v>0</v>
          </cell>
          <cell r="R985">
            <v>0</v>
          </cell>
          <cell r="S985">
            <v>0</v>
          </cell>
          <cell r="T985">
            <v>0</v>
          </cell>
          <cell r="U985">
            <v>0</v>
          </cell>
          <cell r="V985">
            <v>0</v>
          </cell>
          <cell r="W985">
            <v>0</v>
          </cell>
          <cell r="X985">
            <v>0</v>
          </cell>
          <cell r="Y985">
            <v>0</v>
          </cell>
          <cell r="Z985">
            <v>0</v>
          </cell>
        </row>
        <row r="986">
          <cell r="B986" t="str">
            <v>35.01.05</v>
          </cell>
          <cell r="C986" t="str">
            <v>Laying of DI pipes in trenches, DN 100</v>
          </cell>
          <cell r="D986" t="str">
            <v>lin. m.</v>
          </cell>
          <cell r="E986">
            <v>40</v>
          </cell>
          <cell r="F986">
            <v>0</v>
          </cell>
          <cell r="G986">
            <v>0</v>
          </cell>
          <cell r="H986">
            <v>0</v>
          </cell>
          <cell r="I986">
            <v>0</v>
          </cell>
          <cell r="J986">
            <v>0</v>
          </cell>
          <cell r="K986">
            <v>0</v>
          </cell>
          <cell r="L986">
            <v>0</v>
          </cell>
          <cell r="M986">
            <v>0</v>
          </cell>
          <cell r="N986">
            <v>0</v>
          </cell>
          <cell r="O986">
            <v>0</v>
          </cell>
          <cell r="P986">
            <v>0</v>
          </cell>
          <cell r="Q986">
            <v>0</v>
          </cell>
          <cell r="R986">
            <v>0</v>
          </cell>
          <cell r="S986">
            <v>0</v>
          </cell>
          <cell r="T986">
            <v>0</v>
          </cell>
          <cell r="U986">
            <v>0</v>
          </cell>
          <cell r="V986">
            <v>0</v>
          </cell>
          <cell r="W986">
            <v>0</v>
          </cell>
          <cell r="X986">
            <v>0</v>
          </cell>
          <cell r="Y986">
            <v>0</v>
          </cell>
          <cell r="Z986">
            <v>0</v>
          </cell>
        </row>
        <row r="987">
          <cell r="B987" t="str">
            <v>35.01.07</v>
          </cell>
          <cell r="C987" t="str">
            <v>Laying of DI pipes in trenches, DN 150</v>
          </cell>
          <cell r="D987" t="str">
            <v>lin. m.</v>
          </cell>
          <cell r="E987">
            <v>50</v>
          </cell>
          <cell r="F987">
            <v>0</v>
          </cell>
          <cell r="G987">
            <v>0</v>
          </cell>
          <cell r="H987">
            <v>0</v>
          </cell>
          <cell r="I987">
            <v>0</v>
          </cell>
          <cell r="J987">
            <v>0</v>
          </cell>
          <cell r="K987">
            <v>0</v>
          </cell>
          <cell r="L987">
            <v>0</v>
          </cell>
          <cell r="M987">
            <v>0</v>
          </cell>
          <cell r="N987">
            <v>0</v>
          </cell>
          <cell r="O987">
            <v>0</v>
          </cell>
          <cell r="P987">
            <v>0</v>
          </cell>
          <cell r="Q987">
            <v>0</v>
          </cell>
          <cell r="R987">
            <v>0</v>
          </cell>
          <cell r="S987">
            <v>0</v>
          </cell>
          <cell r="T987">
            <v>0</v>
          </cell>
          <cell r="U987">
            <v>0</v>
          </cell>
          <cell r="V987">
            <v>0</v>
          </cell>
          <cell r="W987">
            <v>0</v>
          </cell>
          <cell r="X987">
            <v>0</v>
          </cell>
          <cell r="Y987">
            <v>0</v>
          </cell>
          <cell r="Z987">
            <v>0</v>
          </cell>
        </row>
        <row r="988">
          <cell r="B988" t="str">
            <v>35.01.12</v>
          </cell>
          <cell r="C988" t="str">
            <v>Laying of DI pipes in trenches, DN 300</v>
          </cell>
          <cell r="D988" t="str">
            <v>lin. m.</v>
          </cell>
          <cell r="E988">
            <v>60</v>
          </cell>
          <cell r="F988">
            <v>0</v>
          </cell>
          <cell r="G988">
            <v>0</v>
          </cell>
          <cell r="H988">
            <v>0</v>
          </cell>
          <cell r="I988">
            <v>0</v>
          </cell>
          <cell r="J988">
            <v>0</v>
          </cell>
          <cell r="K988">
            <v>0</v>
          </cell>
          <cell r="L988">
            <v>0</v>
          </cell>
          <cell r="M988">
            <v>0</v>
          </cell>
          <cell r="N988">
            <v>0</v>
          </cell>
          <cell r="O988">
            <v>0</v>
          </cell>
          <cell r="P988">
            <v>0</v>
          </cell>
          <cell r="Q988">
            <v>0</v>
          </cell>
          <cell r="R988">
            <v>0</v>
          </cell>
          <cell r="S988">
            <v>0</v>
          </cell>
          <cell r="T988">
            <v>0</v>
          </cell>
          <cell r="U988">
            <v>0</v>
          </cell>
          <cell r="V988">
            <v>0</v>
          </cell>
          <cell r="W988">
            <v>0</v>
          </cell>
          <cell r="X988">
            <v>0</v>
          </cell>
          <cell r="Y988">
            <v>0</v>
          </cell>
          <cell r="Z988">
            <v>0</v>
          </cell>
        </row>
        <row r="989">
          <cell r="B989" t="str">
            <v>35.01.14</v>
          </cell>
          <cell r="C989" t="str">
            <v>Laying of DI pipes in trenches, DN 350</v>
          </cell>
          <cell r="D989" t="str">
            <v>lin. m.</v>
          </cell>
          <cell r="E989">
            <v>70</v>
          </cell>
          <cell r="F989">
            <v>0</v>
          </cell>
          <cell r="G989">
            <v>0</v>
          </cell>
          <cell r="H989">
            <v>0</v>
          </cell>
          <cell r="I989">
            <v>0</v>
          </cell>
          <cell r="J989">
            <v>0</v>
          </cell>
          <cell r="K989">
            <v>0</v>
          </cell>
          <cell r="L989">
            <v>0</v>
          </cell>
          <cell r="M989">
            <v>0</v>
          </cell>
          <cell r="N989">
            <v>0</v>
          </cell>
          <cell r="O989">
            <v>0</v>
          </cell>
          <cell r="P989">
            <v>0</v>
          </cell>
          <cell r="Q989">
            <v>0</v>
          </cell>
          <cell r="R989">
            <v>0</v>
          </cell>
          <cell r="S989">
            <v>0</v>
          </cell>
          <cell r="T989">
            <v>0</v>
          </cell>
          <cell r="U989">
            <v>0</v>
          </cell>
          <cell r="V989">
            <v>0</v>
          </cell>
          <cell r="W989">
            <v>0</v>
          </cell>
          <cell r="X989">
            <v>0</v>
          </cell>
          <cell r="Y989">
            <v>0</v>
          </cell>
          <cell r="Z989">
            <v>0</v>
          </cell>
        </row>
        <row r="990">
          <cell r="B990" t="str">
            <v>35.01.16</v>
          </cell>
          <cell r="C990" t="str">
            <v>Laying of DI pipes in trenches, DN 400</v>
          </cell>
          <cell r="D990" t="str">
            <v>lin. m.</v>
          </cell>
          <cell r="E990">
            <v>90</v>
          </cell>
          <cell r="F990">
            <v>0</v>
          </cell>
          <cell r="G990">
            <v>0</v>
          </cell>
          <cell r="H990">
            <v>0</v>
          </cell>
          <cell r="I990">
            <v>0</v>
          </cell>
          <cell r="J990">
            <v>0</v>
          </cell>
          <cell r="K990">
            <v>0</v>
          </cell>
          <cell r="L990">
            <v>0</v>
          </cell>
          <cell r="M990">
            <v>0</v>
          </cell>
          <cell r="N990">
            <v>0</v>
          </cell>
          <cell r="O990">
            <v>0</v>
          </cell>
          <cell r="P990">
            <v>0</v>
          </cell>
          <cell r="Q990">
            <v>0</v>
          </cell>
          <cell r="R990">
            <v>0</v>
          </cell>
          <cell r="S990">
            <v>0</v>
          </cell>
          <cell r="T990">
            <v>0</v>
          </cell>
          <cell r="U990">
            <v>0</v>
          </cell>
          <cell r="V990">
            <v>0</v>
          </cell>
          <cell r="W990">
            <v>0</v>
          </cell>
          <cell r="X990">
            <v>0</v>
          </cell>
          <cell r="Y990">
            <v>0</v>
          </cell>
          <cell r="Z990">
            <v>0</v>
          </cell>
        </row>
        <row r="991">
          <cell r="B991" t="str">
            <v>35.01.18</v>
          </cell>
          <cell r="C991" t="str">
            <v>Laying of DI pipes in trenches, DN 500</v>
          </cell>
          <cell r="D991" t="str">
            <v>lin. m.</v>
          </cell>
          <cell r="E991">
            <v>110</v>
          </cell>
          <cell r="F991">
            <v>0</v>
          </cell>
          <cell r="G991">
            <v>0</v>
          </cell>
          <cell r="H991">
            <v>0</v>
          </cell>
          <cell r="I991">
            <v>0</v>
          </cell>
          <cell r="J991">
            <v>0</v>
          </cell>
          <cell r="K991">
            <v>0</v>
          </cell>
          <cell r="L991">
            <v>0</v>
          </cell>
          <cell r="M991">
            <v>0</v>
          </cell>
          <cell r="N991">
            <v>0</v>
          </cell>
          <cell r="O991">
            <v>0</v>
          </cell>
          <cell r="P991">
            <v>0</v>
          </cell>
          <cell r="Q991">
            <v>0</v>
          </cell>
          <cell r="R991">
            <v>0</v>
          </cell>
          <cell r="S991">
            <v>0</v>
          </cell>
          <cell r="T991">
            <v>0</v>
          </cell>
          <cell r="U991">
            <v>0</v>
          </cell>
          <cell r="V991">
            <v>0</v>
          </cell>
          <cell r="W991">
            <v>0</v>
          </cell>
          <cell r="X991">
            <v>0</v>
          </cell>
          <cell r="Y991">
            <v>0</v>
          </cell>
          <cell r="Z991">
            <v>0</v>
          </cell>
        </row>
        <row r="992">
          <cell r="B992" t="str">
            <v>35.02</v>
          </cell>
          <cell r="C992" t="str">
            <v>Laying of PE pipes in trenches</v>
          </cell>
          <cell r="D992">
            <v>0</v>
          </cell>
          <cell r="E992">
            <v>0</v>
          </cell>
          <cell r="F992">
            <v>0</v>
          </cell>
          <cell r="G992">
            <v>0</v>
          </cell>
          <cell r="H992">
            <v>0</v>
          </cell>
          <cell r="I992">
            <v>0</v>
          </cell>
          <cell r="J992">
            <v>0</v>
          </cell>
          <cell r="K992">
            <v>0</v>
          </cell>
          <cell r="L992">
            <v>0</v>
          </cell>
          <cell r="M992">
            <v>0</v>
          </cell>
          <cell r="N992">
            <v>0</v>
          </cell>
          <cell r="O992">
            <v>0</v>
          </cell>
          <cell r="P992">
            <v>0</v>
          </cell>
          <cell r="Q992">
            <v>0</v>
          </cell>
          <cell r="R992">
            <v>0</v>
          </cell>
          <cell r="S992">
            <v>0</v>
          </cell>
          <cell r="T992">
            <v>0</v>
          </cell>
          <cell r="U992">
            <v>0</v>
          </cell>
          <cell r="V992">
            <v>0</v>
          </cell>
          <cell r="W992">
            <v>0</v>
          </cell>
          <cell r="X992">
            <v>0</v>
          </cell>
          <cell r="Y992">
            <v>0</v>
          </cell>
          <cell r="Z992">
            <v>0</v>
          </cell>
        </row>
        <row r="993">
          <cell r="B993">
            <v>0</v>
          </cell>
          <cell r="C993" t="str">
            <v>The works shall include:</v>
          </cell>
          <cell r="D993">
            <v>0</v>
          </cell>
          <cell r="E993">
            <v>0</v>
          </cell>
          <cell r="F993">
            <v>0</v>
          </cell>
          <cell r="G993">
            <v>0</v>
          </cell>
          <cell r="H993">
            <v>0</v>
          </cell>
          <cell r="I993">
            <v>0</v>
          </cell>
          <cell r="J993">
            <v>0</v>
          </cell>
          <cell r="K993">
            <v>0</v>
          </cell>
          <cell r="L993">
            <v>0</v>
          </cell>
          <cell r="M993">
            <v>0</v>
          </cell>
          <cell r="N993">
            <v>0</v>
          </cell>
          <cell r="O993">
            <v>0</v>
          </cell>
          <cell r="P993">
            <v>0</v>
          </cell>
          <cell r="Q993">
            <v>0</v>
          </cell>
          <cell r="R993">
            <v>0</v>
          </cell>
          <cell r="S993">
            <v>0</v>
          </cell>
          <cell r="T993">
            <v>0</v>
          </cell>
          <cell r="U993">
            <v>0</v>
          </cell>
          <cell r="V993">
            <v>0</v>
          </cell>
          <cell r="W993">
            <v>0</v>
          </cell>
          <cell r="X993">
            <v>0</v>
          </cell>
          <cell r="Y993">
            <v>0</v>
          </cell>
          <cell r="Z993">
            <v>0</v>
          </cell>
        </row>
        <row r="994">
          <cell r="B994">
            <v>0</v>
          </cell>
          <cell r="C994" t="str">
            <v>- loading, handling, transport from storage site to the execution site, unloading, etc. of pipes, fittings, protective tape, etc.</v>
          </cell>
          <cell r="D994">
            <v>0</v>
          </cell>
          <cell r="E994">
            <v>0</v>
          </cell>
          <cell r="F994">
            <v>0</v>
          </cell>
          <cell r="G994">
            <v>0</v>
          </cell>
          <cell r="H994">
            <v>0</v>
          </cell>
          <cell r="I994">
            <v>0</v>
          </cell>
          <cell r="J994">
            <v>0</v>
          </cell>
          <cell r="K994">
            <v>0</v>
          </cell>
          <cell r="L994">
            <v>0</v>
          </cell>
          <cell r="M994">
            <v>0</v>
          </cell>
          <cell r="N994">
            <v>0</v>
          </cell>
          <cell r="O994">
            <v>0</v>
          </cell>
          <cell r="P994">
            <v>0</v>
          </cell>
          <cell r="Q994">
            <v>0</v>
          </cell>
          <cell r="R994">
            <v>0</v>
          </cell>
          <cell r="S994">
            <v>0</v>
          </cell>
          <cell r="T994">
            <v>0</v>
          </cell>
          <cell r="U994">
            <v>0</v>
          </cell>
          <cell r="V994">
            <v>0</v>
          </cell>
          <cell r="W994">
            <v>0</v>
          </cell>
          <cell r="X994">
            <v>0</v>
          </cell>
          <cell r="Y994">
            <v>0</v>
          </cell>
          <cell r="Z994">
            <v>0</v>
          </cell>
        </row>
        <row r="995">
          <cell r="B995">
            <v>0</v>
          </cell>
          <cell r="C995" t="str">
            <v>- straightening  and cleaning of pipes before laying</v>
          </cell>
          <cell r="D995">
            <v>0</v>
          </cell>
          <cell r="E995">
            <v>0</v>
          </cell>
          <cell r="F995">
            <v>0</v>
          </cell>
          <cell r="G995">
            <v>0</v>
          </cell>
          <cell r="H995">
            <v>0</v>
          </cell>
          <cell r="I995">
            <v>0</v>
          </cell>
          <cell r="J995">
            <v>0</v>
          </cell>
          <cell r="K995">
            <v>0</v>
          </cell>
          <cell r="L995">
            <v>0</v>
          </cell>
          <cell r="M995">
            <v>0</v>
          </cell>
          <cell r="N995">
            <v>0</v>
          </cell>
          <cell r="O995">
            <v>0</v>
          </cell>
          <cell r="P995">
            <v>0</v>
          </cell>
          <cell r="Q995">
            <v>0</v>
          </cell>
          <cell r="R995">
            <v>0</v>
          </cell>
          <cell r="S995">
            <v>0</v>
          </cell>
          <cell r="T995">
            <v>0</v>
          </cell>
          <cell r="U995">
            <v>0</v>
          </cell>
          <cell r="V995">
            <v>0</v>
          </cell>
          <cell r="W995">
            <v>0</v>
          </cell>
          <cell r="X995">
            <v>0</v>
          </cell>
          <cell r="Y995">
            <v>0</v>
          </cell>
          <cell r="Z995">
            <v>0</v>
          </cell>
        </row>
        <row r="996">
          <cell r="B996">
            <v>0</v>
          </cell>
          <cell r="C996" t="str">
            <v>- temporary sealing of pipe ends after completion of daily work</v>
          </cell>
          <cell r="D996">
            <v>0</v>
          </cell>
          <cell r="E996">
            <v>0</v>
          </cell>
          <cell r="F996">
            <v>0</v>
          </cell>
          <cell r="G996">
            <v>0</v>
          </cell>
          <cell r="H996">
            <v>0</v>
          </cell>
          <cell r="I996">
            <v>0</v>
          </cell>
          <cell r="J996">
            <v>0</v>
          </cell>
          <cell r="K996">
            <v>0</v>
          </cell>
          <cell r="L996">
            <v>0</v>
          </cell>
          <cell r="M996">
            <v>0</v>
          </cell>
          <cell r="N996">
            <v>0</v>
          </cell>
          <cell r="O996">
            <v>0</v>
          </cell>
          <cell r="P996">
            <v>0</v>
          </cell>
          <cell r="Q996">
            <v>0</v>
          </cell>
          <cell r="R996">
            <v>0</v>
          </cell>
          <cell r="S996">
            <v>0</v>
          </cell>
          <cell r="T996">
            <v>0</v>
          </cell>
          <cell r="U996">
            <v>0</v>
          </cell>
          <cell r="V996">
            <v>0</v>
          </cell>
          <cell r="W996">
            <v>0</v>
          </cell>
          <cell r="X996">
            <v>0</v>
          </cell>
          <cell r="Y996">
            <v>0</v>
          </cell>
          <cell r="Z996">
            <v>0</v>
          </cell>
        </row>
        <row r="997">
          <cell r="B997">
            <v>0</v>
          </cell>
          <cell r="C997" t="str">
            <v>- cutting of pipes, cleaning of cuts, remaking of chamfer</v>
          </cell>
          <cell r="D997">
            <v>0</v>
          </cell>
          <cell r="E997">
            <v>0</v>
          </cell>
          <cell r="F997">
            <v>0</v>
          </cell>
          <cell r="G997">
            <v>0</v>
          </cell>
          <cell r="H997">
            <v>0</v>
          </cell>
          <cell r="I997">
            <v>0</v>
          </cell>
          <cell r="J997">
            <v>0</v>
          </cell>
          <cell r="K997">
            <v>0</v>
          </cell>
          <cell r="L997">
            <v>0</v>
          </cell>
          <cell r="M997">
            <v>0</v>
          </cell>
          <cell r="N997">
            <v>0</v>
          </cell>
          <cell r="O997">
            <v>0</v>
          </cell>
          <cell r="P997">
            <v>0</v>
          </cell>
          <cell r="Q997">
            <v>0</v>
          </cell>
          <cell r="R997">
            <v>0</v>
          </cell>
          <cell r="S997">
            <v>0</v>
          </cell>
          <cell r="T997">
            <v>0</v>
          </cell>
          <cell r="U997">
            <v>0</v>
          </cell>
          <cell r="V997">
            <v>0</v>
          </cell>
          <cell r="W997">
            <v>0</v>
          </cell>
          <cell r="X997">
            <v>0</v>
          </cell>
          <cell r="Y997">
            <v>0</v>
          </cell>
          <cell r="Z997">
            <v>0</v>
          </cell>
        </row>
        <row r="998">
          <cell r="B998">
            <v>0</v>
          </cell>
          <cell r="C998" t="str">
            <v>- laying, jointing and coupling of pipes in accordance with manufacturers instructions, Works Requirements Part B+C, Drawings and as directed by the Engineer, including installation of all fittings, others than gate valves, butterfly valves, service valves, hydrants, hydraulic equipment for air valve chambers, wash out chambers and water meter chambers, which shall be paid under separate items.</v>
          </cell>
          <cell r="D998">
            <v>0</v>
          </cell>
          <cell r="E998">
            <v>0</v>
          </cell>
          <cell r="F998">
            <v>0</v>
          </cell>
          <cell r="G998">
            <v>0</v>
          </cell>
          <cell r="H998">
            <v>0</v>
          </cell>
          <cell r="I998">
            <v>0</v>
          </cell>
          <cell r="J998">
            <v>0</v>
          </cell>
          <cell r="K998">
            <v>0</v>
          </cell>
          <cell r="L998">
            <v>0</v>
          </cell>
          <cell r="M998">
            <v>0</v>
          </cell>
          <cell r="N998">
            <v>0</v>
          </cell>
          <cell r="O998">
            <v>0</v>
          </cell>
          <cell r="P998">
            <v>0</v>
          </cell>
          <cell r="Q998">
            <v>0</v>
          </cell>
          <cell r="R998">
            <v>0</v>
          </cell>
          <cell r="S998">
            <v>0</v>
          </cell>
          <cell r="T998">
            <v>0</v>
          </cell>
          <cell r="U998">
            <v>0</v>
          </cell>
          <cell r="V998">
            <v>0</v>
          </cell>
          <cell r="W998">
            <v>0</v>
          </cell>
          <cell r="X998">
            <v>0</v>
          </cell>
          <cell r="Y998">
            <v>0</v>
          </cell>
          <cell r="Z998">
            <v>0</v>
          </cell>
        </row>
        <row r="999">
          <cell r="B999">
            <v>0</v>
          </cell>
          <cell r="C999" t="str">
            <v xml:space="preserve">- laying of marker tape </v>
          </cell>
          <cell r="D999">
            <v>0</v>
          </cell>
          <cell r="E999">
            <v>0</v>
          </cell>
          <cell r="F999">
            <v>0</v>
          </cell>
          <cell r="G999">
            <v>0</v>
          </cell>
          <cell r="H999">
            <v>0</v>
          </cell>
          <cell r="I999">
            <v>0</v>
          </cell>
          <cell r="J999">
            <v>0</v>
          </cell>
          <cell r="K999">
            <v>0</v>
          </cell>
          <cell r="L999">
            <v>0</v>
          </cell>
          <cell r="M999">
            <v>0</v>
          </cell>
          <cell r="N999">
            <v>0</v>
          </cell>
          <cell r="O999">
            <v>0</v>
          </cell>
          <cell r="P999">
            <v>0</v>
          </cell>
          <cell r="Q999">
            <v>0</v>
          </cell>
          <cell r="R999">
            <v>0</v>
          </cell>
          <cell r="S999">
            <v>0</v>
          </cell>
          <cell r="T999">
            <v>0</v>
          </cell>
          <cell r="U999">
            <v>0</v>
          </cell>
          <cell r="V999">
            <v>0</v>
          </cell>
          <cell r="W999">
            <v>0</v>
          </cell>
          <cell r="X999">
            <v>0</v>
          </cell>
          <cell r="Y999">
            <v>0</v>
          </cell>
          <cell r="Z999">
            <v>0</v>
          </cell>
        </row>
        <row r="1000">
          <cell r="B1000">
            <v>0</v>
          </cell>
          <cell r="C1000" t="str">
            <v>- wrapping of flange connections with denso tape or similar approved material</v>
          </cell>
          <cell r="D1000">
            <v>0</v>
          </cell>
          <cell r="E1000">
            <v>0</v>
          </cell>
          <cell r="F1000">
            <v>0</v>
          </cell>
          <cell r="G1000">
            <v>0</v>
          </cell>
          <cell r="H1000">
            <v>0</v>
          </cell>
          <cell r="I1000">
            <v>0</v>
          </cell>
          <cell r="J1000">
            <v>0</v>
          </cell>
          <cell r="K1000">
            <v>0</v>
          </cell>
          <cell r="L1000">
            <v>0</v>
          </cell>
          <cell r="M1000">
            <v>0</v>
          </cell>
          <cell r="N1000">
            <v>0</v>
          </cell>
          <cell r="O1000">
            <v>0</v>
          </cell>
          <cell r="P1000">
            <v>0</v>
          </cell>
          <cell r="Q1000">
            <v>0</v>
          </cell>
          <cell r="R1000">
            <v>0</v>
          </cell>
          <cell r="S1000">
            <v>0</v>
          </cell>
          <cell r="T1000">
            <v>0</v>
          </cell>
          <cell r="U1000">
            <v>0</v>
          </cell>
          <cell r="V1000">
            <v>0</v>
          </cell>
          <cell r="W1000">
            <v>0</v>
          </cell>
          <cell r="X1000">
            <v>0</v>
          </cell>
          <cell r="Y1000">
            <v>0</v>
          </cell>
          <cell r="Z1000">
            <v>0</v>
          </cell>
        </row>
        <row r="1001">
          <cell r="B1001">
            <v>0</v>
          </cell>
          <cell r="C1001" t="str">
            <v>- execution of hydrostatic pressure test, adjustment of flow as directed, flushing and disinfection in accordance with EN 805 and the Works Requirements Part B+C</v>
          </cell>
          <cell r="D1001">
            <v>0</v>
          </cell>
          <cell r="E1001">
            <v>0</v>
          </cell>
          <cell r="F1001">
            <v>0</v>
          </cell>
          <cell r="G1001">
            <v>0</v>
          </cell>
          <cell r="H1001">
            <v>0</v>
          </cell>
          <cell r="I1001">
            <v>0</v>
          </cell>
          <cell r="J1001">
            <v>0</v>
          </cell>
          <cell r="K1001">
            <v>0</v>
          </cell>
          <cell r="L1001">
            <v>0</v>
          </cell>
          <cell r="M1001">
            <v>0</v>
          </cell>
          <cell r="N1001">
            <v>0</v>
          </cell>
          <cell r="O1001">
            <v>0</v>
          </cell>
          <cell r="P1001">
            <v>0</v>
          </cell>
          <cell r="Q1001">
            <v>0</v>
          </cell>
          <cell r="R1001">
            <v>0</v>
          </cell>
          <cell r="S1001">
            <v>0</v>
          </cell>
          <cell r="T1001">
            <v>0</v>
          </cell>
          <cell r="U1001">
            <v>0</v>
          </cell>
          <cell r="V1001">
            <v>0</v>
          </cell>
          <cell r="W1001">
            <v>0</v>
          </cell>
          <cell r="X1001">
            <v>0</v>
          </cell>
          <cell r="Y1001">
            <v>0</v>
          </cell>
          <cell r="Z1001">
            <v>0</v>
          </cell>
        </row>
        <row r="1002">
          <cell r="B1002">
            <v>0</v>
          </cell>
          <cell r="C1002" t="str">
            <v>- any temporary sealing of new and existing mains resulting from the sequence of works including supply, installation and removal of end caps, blank flanges or any other fitting, temporary cut off water distribution and connection of new mains after removal of temporary sealing</v>
          </cell>
          <cell r="D1002">
            <v>0</v>
          </cell>
          <cell r="E1002">
            <v>0</v>
          </cell>
          <cell r="F1002">
            <v>0</v>
          </cell>
          <cell r="G1002">
            <v>0</v>
          </cell>
          <cell r="H1002">
            <v>0</v>
          </cell>
          <cell r="I1002">
            <v>0</v>
          </cell>
          <cell r="J1002">
            <v>0</v>
          </cell>
          <cell r="K1002">
            <v>0</v>
          </cell>
          <cell r="L1002">
            <v>0</v>
          </cell>
          <cell r="M1002">
            <v>0</v>
          </cell>
          <cell r="N1002">
            <v>0</v>
          </cell>
          <cell r="O1002">
            <v>0</v>
          </cell>
          <cell r="P1002">
            <v>0</v>
          </cell>
          <cell r="Q1002">
            <v>0</v>
          </cell>
          <cell r="R1002">
            <v>0</v>
          </cell>
          <cell r="S1002">
            <v>0</v>
          </cell>
          <cell r="T1002">
            <v>0</v>
          </cell>
          <cell r="U1002">
            <v>0</v>
          </cell>
          <cell r="V1002">
            <v>0</v>
          </cell>
          <cell r="W1002">
            <v>0</v>
          </cell>
          <cell r="X1002">
            <v>0</v>
          </cell>
          <cell r="Y1002">
            <v>0</v>
          </cell>
          <cell r="Z1002">
            <v>0</v>
          </cell>
        </row>
        <row r="1003">
          <cell r="B1003">
            <v>0</v>
          </cell>
          <cell r="C1003" t="str">
            <v xml:space="preserve">Pipes shall be joined by butt welding. </v>
          </cell>
          <cell r="D1003">
            <v>0</v>
          </cell>
          <cell r="E1003">
            <v>0</v>
          </cell>
          <cell r="F1003">
            <v>0</v>
          </cell>
          <cell r="G1003">
            <v>0</v>
          </cell>
          <cell r="H1003">
            <v>0</v>
          </cell>
          <cell r="I1003">
            <v>0</v>
          </cell>
          <cell r="J1003">
            <v>0</v>
          </cell>
          <cell r="K1003">
            <v>0</v>
          </cell>
          <cell r="L1003">
            <v>0</v>
          </cell>
          <cell r="M1003">
            <v>0</v>
          </cell>
          <cell r="N1003">
            <v>0</v>
          </cell>
          <cell r="O1003">
            <v>0</v>
          </cell>
          <cell r="P1003">
            <v>0</v>
          </cell>
          <cell r="Q1003">
            <v>0</v>
          </cell>
          <cell r="R1003">
            <v>0</v>
          </cell>
          <cell r="S1003">
            <v>0</v>
          </cell>
          <cell r="T1003">
            <v>0</v>
          </cell>
          <cell r="U1003">
            <v>0</v>
          </cell>
          <cell r="V1003">
            <v>0</v>
          </cell>
          <cell r="W1003">
            <v>0</v>
          </cell>
          <cell r="X1003">
            <v>0</v>
          </cell>
          <cell r="Y1003">
            <v>0</v>
          </cell>
          <cell r="Z1003">
            <v>0</v>
          </cell>
        </row>
        <row r="1004">
          <cell r="B1004">
            <v>0</v>
          </cell>
          <cell r="C1004" t="str">
            <v>The unit rate shall include all material, labour, equipment, tools, formworks and other incidental costs required to complete the works.</v>
          </cell>
          <cell r="D1004">
            <v>0</v>
          </cell>
          <cell r="E1004">
            <v>0</v>
          </cell>
          <cell r="F1004">
            <v>0</v>
          </cell>
          <cell r="G1004">
            <v>0</v>
          </cell>
          <cell r="H1004">
            <v>0</v>
          </cell>
          <cell r="I1004">
            <v>0</v>
          </cell>
          <cell r="J1004">
            <v>0</v>
          </cell>
          <cell r="K1004">
            <v>0</v>
          </cell>
          <cell r="L1004">
            <v>0</v>
          </cell>
          <cell r="M1004">
            <v>0</v>
          </cell>
          <cell r="N1004">
            <v>0</v>
          </cell>
          <cell r="O1004">
            <v>0</v>
          </cell>
          <cell r="P1004">
            <v>0</v>
          </cell>
          <cell r="Q1004">
            <v>0</v>
          </cell>
          <cell r="R1004">
            <v>0</v>
          </cell>
          <cell r="S1004">
            <v>0</v>
          </cell>
          <cell r="T1004">
            <v>0</v>
          </cell>
          <cell r="U1004">
            <v>0</v>
          </cell>
          <cell r="V1004">
            <v>0</v>
          </cell>
          <cell r="W1004">
            <v>0</v>
          </cell>
          <cell r="X1004">
            <v>0</v>
          </cell>
          <cell r="Y1004">
            <v>0</v>
          </cell>
          <cell r="Z1004">
            <v>0</v>
          </cell>
        </row>
        <row r="1005">
          <cell r="B1005">
            <v>0</v>
          </cell>
          <cell r="C1005" t="str">
            <v xml:space="preserve">Payment shall be made per linear meter based on the measurement of the length of pipe actually installed and approved by the Engineer. </v>
          </cell>
          <cell r="D1005">
            <v>0</v>
          </cell>
          <cell r="E1005">
            <v>0</v>
          </cell>
          <cell r="F1005">
            <v>0</v>
          </cell>
          <cell r="G1005">
            <v>0</v>
          </cell>
          <cell r="H1005">
            <v>0</v>
          </cell>
          <cell r="I1005">
            <v>0</v>
          </cell>
          <cell r="J1005">
            <v>0</v>
          </cell>
          <cell r="K1005">
            <v>0</v>
          </cell>
          <cell r="L1005">
            <v>0</v>
          </cell>
          <cell r="M1005">
            <v>0</v>
          </cell>
          <cell r="N1005">
            <v>0</v>
          </cell>
          <cell r="O1005">
            <v>0</v>
          </cell>
          <cell r="P1005">
            <v>0</v>
          </cell>
          <cell r="Q1005">
            <v>0</v>
          </cell>
          <cell r="R1005">
            <v>0</v>
          </cell>
          <cell r="S1005">
            <v>0</v>
          </cell>
          <cell r="T1005">
            <v>0</v>
          </cell>
          <cell r="U1005">
            <v>0</v>
          </cell>
          <cell r="V1005">
            <v>0</v>
          </cell>
          <cell r="W1005">
            <v>0</v>
          </cell>
          <cell r="X1005">
            <v>0</v>
          </cell>
          <cell r="Y1005">
            <v>0</v>
          </cell>
          <cell r="Z1005">
            <v>0</v>
          </cell>
        </row>
        <row r="1006">
          <cell r="B1006">
            <v>0</v>
          </cell>
          <cell r="C1006" t="str">
            <v>Measurement shall be carried out along the centre line of the pipe and shall include the full laying lengths of all valves, special fittings, etc. installed.</v>
          </cell>
          <cell r="D1006">
            <v>0</v>
          </cell>
          <cell r="E1006">
            <v>0</v>
          </cell>
          <cell r="F1006">
            <v>0</v>
          </cell>
          <cell r="G1006">
            <v>0</v>
          </cell>
          <cell r="H1006">
            <v>0</v>
          </cell>
          <cell r="I1006">
            <v>0</v>
          </cell>
          <cell r="J1006">
            <v>0</v>
          </cell>
          <cell r="K1006">
            <v>0</v>
          </cell>
          <cell r="L1006">
            <v>0</v>
          </cell>
          <cell r="M1006">
            <v>0</v>
          </cell>
          <cell r="N1006">
            <v>0</v>
          </cell>
          <cell r="O1006">
            <v>0</v>
          </cell>
          <cell r="P1006">
            <v>0</v>
          </cell>
          <cell r="Q1006">
            <v>0</v>
          </cell>
          <cell r="R1006">
            <v>0</v>
          </cell>
          <cell r="S1006">
            <v>0</v>
          </cell>
          <cell r="T1006">
            <v>0</v>
          </cell>
          <cell r="U1006">
            <v>0</v>
          </cell>
          <cell r="V1006">
            <v>0</v>
          </cell>
          <cell r="W1006">
            <v>0</v>
          </cell>
          <cell r="X1006">
            <v>0</v>
          </cell>
          <cell r="Y1006">
            <v>0</v>
          </cell>
          <cell r="Z1006">
            <v>0</v>
          </cell>
        </row>
        <row r="1007">
          <cell r="B1007" t="str">
            <v>35.02.07</v>
          </cell>
          <cell r="C1007" t="str">
            <v>Laying of PE 100 pipes in trenches OD50, any SDR class</v>
          </cell>
          <cell r="D1007" t="str">
            <v>lin. m.</v>
          </cell>
          <cell r="E1007">
            <v>10</v>
          </cell>
          <cell r="F1007">
            <v>0</v>
          </cell>
          <cell r="G1007">
            <v>0</v>
          </cell>
          <cell r="H1007">
            <v>0</v>
          </cell>
          <cell r="I1007">
            <v>0</v>
          </cell>
          <cell r="J1007">
            <v>0</v>
          </cell>
          <cell r="K1007">
            <v>0</v>
          </cell>
          <cell r="L1007">
            <v>0</v>
          </cell>
          <cell r="M1007">
            <v>0</v>
          </cell>
          <cell r="N1007">
            <v>0</v>
          </cell>
          <cell r="O1007">
            <v>0</v>
          </cell>
          <cell r="P1007">
            <v>0</v>
          </cell>
          <cell r="Q1007">
            <v>0</v>
          </cell>
          <cell r="R1007">
            <v>0</v>
          </cell>
          <cell r="S1007">
            <v>0</v>
          </cell>
          <cell r="T1007">
            <v>0</v>
          </cell>
          <cell r="U1007">
            <v>0</v>
          </cell>
          <cell r="V1007">
            <v>0</v>
          </cell>
          <cell r="W1007">
            <v>0</v>
          </cell>
          <cell r="X1007">
            <v>0</v>
          </cell>
          <cell r="Y1007">
            <v>0</v>
          </cell>
          <cell r="Z1007">
            <v>0</v>
          </cell>
        </row>
        <row r="1008">
          <cell r="B1008" t="str">
            <v>35.02.09</v>
          </cell>
          <cell r="C1008" t="str">
            <v>Laying of PE 100 pipes in trenches OD63, any SDR class</v>
          </cell>
          <cell r="D1008" t="str">
            <v>lin. m.</v>
          </cell>
          <cell r="E1008">
            <v>10</v>
          </cell>
          <cell r="F1008">
            <v>0</v>
          </cell>
          <cell r="G1008">
            <v>0</v>
          </cell>
          <cell r="H1008">
            <v>0</v>
          </cell>
          <cell r="I1008">
            <v>0</v>
          </cell>
          <cell r="J1008">
            <v>0</v>
          </cell>
          <cell r="K1008">
            <v>0</v>
          </cell>
          <cell r="L1008">
            <v>0</v>
          </cell>
          <cell r="M1008">
            <v>0</v>
          </cell>
          <cell r="N1008">
            <v>0</v>
          </cell>
          <cell r="O1008">
            <v>0</v>
          </cell>
          <cell r="P1008">
            <v>0</v>
          </cell>
          <cell r="Q1008">
            <v>0</v>
          </cell>
          <cell r="R1008">
            <v>0</v>
          </cell>
          <cell r="S1008">
            <v>0</v>
          </cell>
          <cell r="T1008">
            <v>0</v>
          </cell>
          <cell r="U1008">
            <v>0</v>
          </cell>
          <cell r="V1008">
            <v>0</v>
          </cell>
          <cell r="W1008">
            <v>0</v>
          </cell>
          <cell r="X1008">
            <v>0</v>
          </cell>
          <cell r="Y1008">
            <v>0</v>
          </cell>
          <cell r="Z1008">
            <v>0</v>
          </cell>
        </row>
        <row r="1009">
          <cell r="B1009" t="str">
            <v>35.02.13</v>
          </cell>
          <cell r="C1009" t="str">
            <v>Laying of PE 100 pipes in trenches OD90, any SDR class</v>
          </cell>
          <cell r="D1009" t="str">
            <v>lin. m.</v>
          </cell>
          <cell r="E1009">
            <v>13</v>
          </cell>
          <cell r="F1009">
            <v>0</v>
          </cell>
          <cell r="G1009">
            <v>0</v>
          </cell>
          <cell r="H1009">
            <v>0</v>
          </cell>
          <cell r="I1009">
            <v>0</v>
          </cell>
          <cell r="J1009">
            <v>0</v>
          </cell>
          <cell r="K1009">
            <v>0</v>
          </cell>
          <cell r="L1009">
            <v>0</v>
          </cell>
          <cell r="M1009">
            <v>0</v>
          </cell>
          <cell r="N1009">
            <v>0</v>
          </cell>
          <cell r="O1009">
            <v>0</v>
          </cell>
          <cell r="P1009">
            <v>0</v>
          </cell>
          <cell r="Q1009">
            <v>0</v>
          </cell>
          <cell r="R1009">
            <v>0</v>
          </cell>
          <cell r="S1009">
            <v>0</v>
          </cell>
          <cell r="T1009">
            <v>0</v>
          </cell>
          <cell r="U1009">
            <v>0</v>
          </cell>
          <cell r="V1009">
            <v>0</v>
          </cell>
          <cell r="W1009">
            <v>0</v>
          </cell>
          <cell r="X1009">
            <v>0</v>
          </cell>
          <cell r="Y1009">
            <v>0</v>
          </cell>
          <cell r="Z1009">
            <v>0</v>
          </cell>
        </row>
        <row r="1010">
          <cell r="B1010" t="str">
            <v>35.02.15</v>
          </cell>
          <cell r="C1010" t="str">
            <v>Laying of PE 100 pipes in trenches OD110, any SDR class</v>
          </cell>
          <cell r="D1010" t="str">
            <v>lin. m.</v>
          </cell>
          <cell r="E1010">
            <v>17</v>
          </cell>
          <cell r="F1010">
            <v>0</v>
          </cell>
          <cell r="G1010">
            <v>0</v>
          </cell>
          <cell r="H1010">
            <v>0</v>
          </cell>
          <cell r="I1010">
            <v>0</v>
          </cell>
          <cell r="J1010">
            <v>0</v>
          </cell>
          <cell r="K1010">
            <v>0</v>
          </cell>
          <cell r="L1010">
            <v>0</v>
          </cell>
          <cell r="M1010">
            <v>0</v>
          </cell>
          <cell r="N1010">
            <v>0</v>
          </cell>
          <cell r="O1010">
            <v>0</v>
          </cell>
          <cell r="P1010">
            <v>0</v>
          </cell>
          <cell r="Q1010">
            <v>0</v>
          </cell>
          <cell r="R1010">
            <v>0</v>
          </cell>
          <cell r="S1010">
            <v>0</v>
          </cell>
          <cell r="T1010">
            <v>0</v>
          </cell>
          <cell r="U1010">
            <v>0</v>
          </cell>
          <cell r="V1010">
            <v>0</v>
          </cell>
          <cell r="W1010">
            <v>0</v>
          </cell>
          <cell r="X1010">
            <v>0</v>
          </cell>
          <cell r="Y1010">
            <v>0</v>
          </cell>
          <cell r="Z1010">
            <v>0</v>
          </cell>
        </row>
        <row r="1011">
          <cell r="B1011" t="str">
            <v>35.02.21</v>
          </cell>
          <cell r="C1011" t="str">
            <v>Laying of PE 100 pipes in trenches OD160, any SDR class</v>
          </cell>
          <cell r="D1011" t="str">
            <v>lin. m.</v>
          </cell>
          <cell r="E1011">
            <v>20</v>
          </cell>
          <cell r="F1011">
            <v>0</v>
          </cell>
          <cell r="G1011">
            <v>0</v>
          </cell>
          <cell r="H1011">
            <v>0</v>
          </cell>
          <cell r="I1011">
            <v>0</v>
          </cell>
          <cell r="J1011">
            <v>0</v>
          </cell>
          <cell r="K1011">
            <v>0</v>
          </cell>
          <cell r="L1011">
            <v>0</v>
          </cell>
          <cell r="M1011">
            <v>0</v>
          </cell>
          <cell r="N1011">
            <v>0</v>
          </cell>
          <cell r="O1011">
            <v>0</v>
          </cell>
          <cell r="P1011">
            <v>0</v>
          </cell>
          <cell r="Q1011">
            <v>0</v>
          </cell>
          <cell r="R1011">
            <v>0</v>
          </cell>
          <cell r="S1011">
            <v>0</v>
          </cell>
          <cell r="T1011">
            <v>0</v>
          </cell>
          <cell r="U1011">
            <v>0</v>
          </cell>
          <cell r="V1011">
            <v>0</v>
          </cell>
          <cell r="W1011">
            <v>0</v>
          </cell>
          <cell r="X1011">
            <v>0</v>
          </cell>
          <cell r="Y1011">
            <v>0</v>
          </cell>
          <cell r="Z1011">
            <v>0</v>
          </cell>
        </row>
        <row r="1012">
          <cell r="B1012" t="str">
            <v>35.02.25</v>
          </cell>
          <cell r="C1012" t="str">
            <v>Laying of PE 100 pipes in trenches OD200, any SDR class</v>
          </cell>
          <cell r="D1012" t="str">
            <v>lin. m.</v>
          </cell>
          <cell r="E1012">
            <v>25</v>
          </cell>
          <cell r="F1012">
            <v>0</v>
          </cell>
          <cell r="G1012">
            <v>0</v>
          </cell>
          <cell r="H1012">
            <v>0</v>
          </cell>
          <cell r="I1012">
            <v>0</v>
          </cell>
          <cell r="J1012">
            <v>0</v>
          </cell>
          <cell r="K1012">
            <v>0</v>
          </cell>
          <cell r="L1012">
            <v>0</v>
          </cell>
          <cell r="M1012">
            <v>0</v>
          </cell>
          <cell r="N1012">
            <v>0</v>
          </cell>
          <cell r="O1012">
            <v>0</v>
          </cell>
          <cell r="P1012">
            <v>0</v>
          </cell>
          <cell r="Q1012">
            <v>0</v>
          </cell>
          <cell r="R1012">
            <v>0</v>
          </cell>
          <cell r="S1012">
            <v>0</v>
          </cell>
          <cell r="T1012">
            <v>0</v>
          </cell>
          <cell r="U1012">
            <v>0</v>
          </cell>
          <cell r="V1012">
            <v>0</v>
          </cell>
          <cell r="W1012">
            <v>0</v>
          </cell>
          <cell r="X1012">
            <v>0</v>
          </cell>
          <cell r="Y1012">
            <v>0</v>
          </cell>
          <cell r="Z1012">
            <v>0</v>
          </cell>
        </row>
        <row r="1013">
          <cell r="B1013" t="str">
            <v>35.02.27</v>
          </cell>
          <cell r="C1013" t="str">
            <v>Laying of PE 100 pipes in trenches OD225, any SDR class</v>
          </cell>
          <cell r="D1013" t="str">
            <v>lin.m</v>
          </cell>
          <cell r="E1013">
            <v>30</v>
          </cell>
          <cell r="F1013">
            <v>0</v>
          </cell>
          <cell r="G1013">
            <v>0</v>
          </cell>
          <cell r="H1013">
            <v>0</v>
          </cell>
          <cell r="I1013">
            <v>0</v>
          </cell>
          <cell r="J1013">
            <v>0</v>
          </cell>
          <cell r="K1013">
            <v>0</v>
          </cell>
          <cell r="L1013">
            <v>0</v>
          </cell>
          <cell r="M1013">
            <v>0</v>
          </cell>
          <cell r="N1013">
            <v>0</v>
          </cell>
          <cell r="O1013">
            <v>0</v>
          </cell>
          <cell r="P1013">
            <v>0</v>
          </cell>
          <cell r="Q1013">
            <v>0</v>
          </cell>
          <cell r="R1013">
            <v>0</v>
          </cell>
          <cell r="S1013">
            <v>0</v>
          </cell>
          <cell r="T1013">
            <v>0</v>
          </cell>
          <cell r="U1013">
            <v>0</v>
          </cell>
          <cell r="V1013">
            <v>0</v>
          </cell>
          <cell r="W1013">
            <v>0</v>
          </cell>
          <cell r="X1013">
            <v>0</v>
          </cell>
          <cell r="Y1013">
            <v>0</v>
          </cell>
          <cell r="Z1013">
            <v>0</v>
          </cell>
        </row>
        <row r="1014">
          <cell r="B1014" t="str">
            <v>35.02.31</v>
          </cell>
          <cell r="C1014" t="str">
            <v>Laying of PE 100 pipes in trenches OD280, any SDR class</v>
          </cell>
          <cell r="D1014" t="str">
            <v>lin.m</v>
          </cell>
          <cell r="E1014">
            <v>35</v>
          </cell>
          <cell r="F1014">
            <v>0</v>
          </cell>
          <cell r="G1014">
            <v>0</v>
          </cell>
          <cell r="H1014">
            <v>0</v>
          </cell>
          <cell r="I1014">
            <v>0</v>
          </cell>
          <cell r="J1014">
            <v>0</v>
          </cell>
          <cell r="K1014">
            <v>0</v>
          </cell>
          <cell r="L1014">
            <v>0</v>
          </cell>
          <cell r="M1014">
            <v>0</v>
          </cell>
          <cell r="N1014">
            <v>0</v>
          </cell>
          <cell r="O1014">
            <v>0</v>
          </cell>
          <cell r="P1014">
            <v>0</v>
          </cell>
          <cell r="Q1014">
            <v>0</v>
          </cell>
          <cell r="R1014">
            <v>0</v>
          </cell>
          <cell r="S1014">
            <v>0</v>
          </cell>
          <cell r="T1014">
            <v>0</v>
          </cell>
          <cell r="U1014">
            <v>0</v>
          </cell>
          <cell r="V1014">
            <v>0</v>
          </cell>
          <cell r="W1014">
            <v>0</v>
          </cell>
          <cell r="X1014">
            <v>0</v>
          </cell>
          <cell r="Y1014">
            <v>0</v>
          </cell>
          <cell r="Z1014">
            <v>0</v>
          </cell>
        </row>
        <row r="1015">
          <cell r="B1015" t="str">
            <v>35.02.33</v>
          </cell>
          <cell r="C1015" t="str">
            <v>Laying of PE 100 pipes in trenches OD315, any SDR class</v>
          </cell>
          <cell r="D1015" t="str">
            <v>lin.m</v>
          </cell>
          <cell r="E1015">
            <v>40</v>
          </cell>
          <cell r="F1015">
            <v>0</v>
          </cell>
          <cell r="G1015">
            <v>0</v>
          </cell>
          <cell r="H1015">
            <v>0</v>
          </cell>
          <cell r="I1015">
            <v>0</v>
          </cell>
          <cell r="J1015">
            <v>0</v>
          </cell>
          <cell r="K1015">
            <v>0</v>
          </cell>
          <cell r="L1015">
            <v>0</v>
          </cell>
          <cell r="M1015">
            <v>0</v>
          </cell>
          <cell r="N1015">
            <v>0</v>
          </cell>
          <cell r="O1015">
            <v>0</v>
          </cell>
          <cell r="P1015">
            <v>0</v>
          </cell>
          <cell r="Q1015">
            <v>0</v>
          </cell>
          <cell r="R1015">
            <v>0</v>
          </cell>
          <cell r="S1015">
            <v>0</v>
          </cell>
          <cell r="T1015">
            <v>0</v>
          </cell>
          <cell r="U1015">
            <v>0</v>
          </cell>
          <cell r="V1015">
            <v>0</v>
          </cell>
          <cell r="W1015">
            <v>0</v>
          </cell>
          <cell r="X1015">
            <v>0</v>
          </cell>
          <cell r="Y1015">
            <v>0</v>
          </cell>
          <cell r="Z1015">
            <v>0</v>
          </cell>
        </row>
        <row r="1016">
          <cell r="B1016" t="str">
            <v>35.02.35</v>
          </cell>
          <cell r="C1016" t="str">
            <v>Laying of PE 100 pipes in trenches OD355, any SDR class</v>
          </cell>
          <cell r="D1016" t="str">
            <v>lin.m</v>
          </cell>
          <cell r="E1016">
            <v>45</v>
          </cell>
          <cell r="F1016">
            <v>0</v>
          </cell>
          <cell r="G1016">
            <v>0</v>
          </cell>
          <cell r="H1016">
            <v>0</v>
          </cell>
          <cell r="I1016">
            <v>0</v>
          </cell>
          <cell r="J1016">
            <v>0</v>
          </cell>
          <cell r="K1016">
            <v>0</v>
          </cell>
          <cell r="L1016">
            <v>0</v>
          </cell>
          <cell r="M1016">
            <v>0</v>
          </cell>
          <cell r="N1016">
            <v>0</v>
          </cell>
          <cell r="O1016">
            <v>0</v>
          </cell>
          <cell r="P1016">
            <v>0</v>
          </cell>
          <cell r="Q1016">
            <v>0</v>
          </cell>
          <cell r="R1016">
            <v>0</v>
          </cell>
          <cell r="S1016">
            <v>0</v>
          </cell>
          <cell r="T1016">
            <v>0</v>
          </cell>
          <cell r="U1016">
            <v>0</v>
          </cell>
          <cell r="V1016">
            <v>0</v>
          </cell>
          <cell r="W1016">
            <v>0</v>
          </cell>
          <cell r="X1016">
            <v>0</v>
          </cell>
          <cell r="Y1016">
            <v>0</v>
          </cell>
          <cell r="Z1016">
            <v>0</v>
          </cell>
        </row>
        <row r="1017">
          <cell r="B1017" t="str">
            <v>35.10</v>
          </cell>
          <cell r="C1017" t="str">
            <v>Extra over items "Laying of pipes in trenches" for installation of buried gate and butterfly valves</v>
          </cell>
          <cell r="D1017">
            <v>0</v>
          </cell>
          <cell r="E1017">
            <v>0</v>
          </cell>
          <cell r="F1017">
            <v>0</v>
          </cell>
          <cell r="G1017">
            <v>0</v>
          </cell>
          <cell r="H1017">
            <v>0</v>
          </cell>
          <cell r="I1017">
            <v>0</v>
          </cell>
          <cell r="J1017">
            <v>0</v>
          </cell>
          <cell r="K1017">
            <v>0</v>
          </cell>
          <cell r="L1017">
            <v>0</v>
          </cell>
          <cell r="M1017">
            <v>0</v>
          </cell>
          <cell r="N1017">
            <v>0</v>
          </cell>
          <cell r="O1017">
            <v>0</v>
          </cell>
          <cell r="P1017">
            <v>0</v>
          </cell>
          <cell r="Q1017">
            <v>0</v>
          </cell>
          <cell r="R1017">
            <v>0</v>
          </cell>
          <cell r="S1017">
            <v>0</v>
          </cell>
          <cell r="T1017">
            <v>0</v>
          </cell>
          <cell r="U1017">
            <v>0</v>
          </cell>
          <cell r="V1017">
            <v>0</v>
          </cell>
          <cell r="W1017">
            <v>0</v>
          </cell>
          <cell r="X1017">
            <v>0</v>
          </cell>
          <cell r="Y1017">
            <v>0</v>
          </cell>
          <cell r="Z1017">
            <v>0</v>
          </cell>
        </row>
        <row r="1018">
          <cell r="B1018">
            <v>0</v>
          </cell>
          <cell r="C1018" t="str">
            <v>The works shall include the installation of buried gate or butterfly valves, including installation of cap, extension spindle, surface box and any other appurtenances according to System Point Drawings, Standard Drawing STD-2.03, Works Requirements Part B+C and as directed by the Engineer.</v>
          </cell>
          <cell r="D1018">
            <v>0</v>
          </cell>
          <cell r="E1018">
            <v>0</v>
          </cell>
          <cell r="F1018">
            <v>0</v>
          </cell>
          <cell r="G1018">
            <v>0</v>
          </cell>
          <cell r="H1018">
            <v>0</v>
          </cell>
          <cell r="I1018">
            <v>0</v>
          </cell>
          <cell r="J1018">
            <v>0</v>
          </cell>
          <cell r="K1018">
            <v>0</v>
          </cell>
          <cell r="L1018">
            <v>0</v>
          </cell>
          <cell r="M1018">
            <v>0</v>
          </cell>
          <cell r="N1018">
            <v>0</v>
          </cell>
          <cell r="O1018">
            <v>0</v>
          </cell>
          <cell r="P1018">
            <v>0</v>
          </cell>
          <cell r="Q1018">
            <v>0</v>
          </cell>
          <cell r="R1018">
            <v>0</v>
          </cell>
          <cell r="S1018">
            <v>0</v>
          </cell>
          <cell r="T1018">
            <v>0</v>
          </cell>
          <cell r="U1018">
            <v>0</v>
          </cell>
          <cell r="V1018">
            <v>0</v>
          </cell>
          <cell r="W1018">
            <v>0</v>
          </cell>
          <cell r="X1018">
            <v>0</v>
          </cell>
          <cell r="Y1018">
            <v>0</v>
          </cell>
          <cell r="Z1018">
            <v>0</v>
          </cell>
        </row>
        <row r="1019">
          <cell r="B1019">
            <v>0</v>
          </cell>
          <cell r="C1019" t="str">
            <v xml:space="preserve">The unit rate shall include any additional earthworks not included under the relevant excavation and backfill items. </v>
          </cell>
          <cell r="D1019">
            <v>0</v>
          </cell>
          <cell r="E1019">
            <v>0</v>
          </cell>
          <cell r="F1019">
            <v>0</v>
          </cell>
          <cell r="G1019">
            <v>0</v>
          </cell>
          <cell r="H1019">
            <v>0</v>
          </cell>
          <cell r="I1019">
            <v>0</v>
          </cell>
          <cell r="J1019">
            <v>0</v>
          </cell>
          <cell r="K1019">
            <v>0</v>
          </cell>
          <cell r="L1019">
            <v>0</v>
          </cell>
          <cell r="M1019">
            <v>0</v>
          </cell>
          <cell r="N1019">
            <v>0</v>
          </cell>
          <cell r="O1019">
            <v>0</v>
          </cell>
          <cell r="P1019">
            <v>0</v>
          </cell>
          <cell r="Q1019">
            <v>0</v>
          </cell>
          <cell r="R1019">
            <v>0</v>
          </cell>
          <cell r="S1019">
            <v>0</v>
          </cell>
          <cell r="T1019">
            <v>0</v>
          </cell>
          <cell r="U1019">
            <v>0</v>
          </cell>
          <cell r="V1019">
            <v>0</v>
          </cell>
          <cell r="W1019">
            <v>0</v>
          </cell>
          <cell r="X1019">
            <v>0</v>
          </cell>
          <cell r="Y1019">
            <v>0</v>
          </cell>
          <cell r="Z1019">
            <v>0</v>
          </cell>
        </row>
        <row r="1020">
          <cell r="B1020">
            <v>0</v>
          </cell>
          <cell r="C1020" t="str">
            <v>The unit rate shall include all material, labour, equipment, tools, formworks and other incidental costs required to complete the works.</v>
          </cell>
          <cell r="D1020">
            <v>0</v>
          </cell>
          <cell r="E1020">
            <v>0</v>
          </cell>
          <cell r="F1020">
            <v>0</v>
          </cell>
          <cell r="G1020">
            <v>0</v>
          </cell>
          <cell r="H1020">
            <v>0</v>
          </cell>
          <cell r="I1020">
            <v>0</v>
          </cell>
          <cell r="J1020">
            <v>0</v>
          </cell>
          <cell r="K1020">
            <v>0</v>
          </cell>
          <cell r="L1020">
            <v>0</v>
          </cell>
          <cell r="M1020">
            <v>0</v>
          </cell>
          <cell r="N1020">
            <v>0</v>
          </cell>
          <cell r="O1020">
            <v>0</v>
          </cell>
          <cell r="P1020">
            <v>0</v>
          </cell>
          <cell r="Q1020">
            <v>0</v>
          </cell>
          <cell r="R1020">
            <v>0</v>
          </cell>
          <cell r="S1020">
            <v>0</v>
          </cell>
          <cell r="T1020">
            <v>0</v>
          </cell>
          <cell r="U1020">
            <v>0</v>
          </cell>
          <cell r="V1020">
            <v>0</v>
          </cell>
          <cell r="W1020">
            <v>0</v>
          </cell>
          <cell r="X1020">
            <v>0</v>
          </cell>
          <cell r="Y1020">
            <v>0</v>
          </cell>
          <cell r="Z1020">
            <v>0</v>
          </cell>
        </row>
        <row r="1021">
          <cell r="B1021">
            <v>0</v>
          </cell>
          <cell r="C1021" t="str">
            <v>Payment shall be made per gate or butterfly valve completely installed and approved by the Engineer.</v>
          </cell>
          <cell r="D1021">
            <v>0</v>
          </cell>
          <cell r="E1021">
            <v>0</v>
          </cell>
          <cell r="F1021">
            <v>0</v>
          </cell>
          <cell r="G1021">
            <v>0</v>
          </cell>
          <cell r="H1021">
            <v>0</v>
          </cell>
          <cell r="I1021">
            <v>0</v>
          </cell>
          <cell r="J1021">
            <v>0</v>
          </cell>
          <cell r="K1021">
            <v>0</v>
          </cell>
          <cell r="L1021">
            <v>0</v>
          </cell>
          <cell r="M1021">
            <v>0</v>
          </cell>
          <cell r="N1021">
            <v>0</v>
          </cell>
          <cell r="O1021">
            <v>0</v>
          </cell>
          <cell r="P1021">
            <v>0</v>
          </cell>
          <cell r="Q1021">
            <v>0</v>
          </cell>
          <cell r="R1021">
            <v>0</v>
          </cell>
          <cell r="S1021">
            <v>0</v>
          </cell>
          <cell r="T1021">
            <v>0</v>
          </cell>
          <cell r="U1021">
            <v>0</v>
          </cell>
          <cell r="V1021">
            <v>0</v>
          </cell>
          <cell r="W1021">
            <v>0</v>
          </cell>
          <cell r="X1021">
            <v>0</v>
          </cell>
          <cell r="Y1021">
            <v>0</v>
          </cell>
          <cell r="Z1021">
            <v>0</v>
          </cell>
        </row>
        <row r="1022">
          <cell r="B1022">
            <v>0</v>
          </cell>
          <cell r="C1022" t="str">
            <v>No separate payment shall be made for buried gate or butterfly valves already paid for under other items.</v>
          </cell>
          <cell r="D1022">
            <v>0</v>
          </cell>
          <cell r="E1022">
            <v>0</v>
          </cell>
          <cell r="F1022">
            <v>0</v>
          </cell>
          <cell r="G1022">
            <v>0</v>
          </cell>
          <cell r="H1022">
            <v>0</v>
          </cell>
          <cell r="I1022">
            <v>0</v>
          </cell>
          <cell r="J1022">
            <v>0</v>
          </cell>
          <cell r="K1022">
            <v>0</v>
          </cell>
          <cell r="L1022">
            <v>0</v>
          </cell>
          <cell r="M1022">
            <v>0</v>
          </cell>
          <cell r="N1022">
            <v>0</v>
          </cell>
          <cell r="O1022">
            <v>0</v>
          </cell>
          <cell r="P1022">
            <v>0</v>
          </cell>
          <cell r="Q1022">
            <v>0</v>
          </cell>
          <cell r="R1022">
            <v>0</v>
          </cell>
          <cell r="S1022">
            <v>0</v>
          </cell>
          <cell r="T1022">
            <v>0</v>
          </cell>
          <cell r="U1022">
            <v>0</v>
          </cell>
          <cell r="V1022">
            <v>0</v>
          </cell>
          <cell r="W1022">
            <v>0</v>
          </cell>
          <cell r="X1022">
            <v>0</v>
          </cell>
          <cell r="Y1022">
            <v>0</v>
          </cell>
          <cell r="Z1022">
            <v>0</v>
          </cell>
        </row>
        <row r="1023">
          <cell r="B1023" t="str">
            <v>35.10.04</v>
          </cell>
          <cell r="C1023" t="str">
            <v>Extra over items "laying of pipes in trenches" for installation of buried gate valve, DN80, PN10/PN16</v>
          </cell>
          <cell r="D1023" t="str">
            <v>pce.</v>
          </cell>
          <cell r="E1023">
            <v>120</v>
          </cell>
          <cell r="F1023">
            <v>0</v>
          </cell>
          <cell r="G1023">
            <v>0</v>
          </cell>
          <cell r="H1023">
            <v>0</v>
          </cell>
          <cell r="I1023">
            <v>0</v>
          </cell>
          <cell r="J1023">
            <v>0</v>
          </cell>
          <cell r="K1023">
            <v>0</v>
          </cell>
          <cell r="L1023">
            <v>0</v>
          </cell>
          <cell r="M1023">
            <v>0</v>
          </cell>
          <cell r="N1023">
            <v>0</v>
          </cell>
          <cell r="O1023">
            <v>0</v>
          </cell>
          <cell r="P1023">
            <v>0</v>
          </cell>
          <cell r="Q1023">
            <v>0</v>
          </cell>
          <cell r="R1023">
            <v>0</v>
          </cell>
          <cell r="S1023">
            <v>0</v>
          </cell>
          <cell r="T1023">
            <v>0</v>
          </cell>
          <cell r="U1023">
            <v>0</v>
          </cell>
          <cell r="V1023">
            <v>0</v>
          </cell>
          <cell r="W1023">
            <v>0</v>
          </cell>
          <cell r="X1023">
            <v>0</v>
          </cell>
          <cell r="Y1023">
            <v>0</v>
          </cell>
          <cell r="Z1023">
            <v>0</v>
          </cell>
        </row>
        <row r="1024">
          <cell r="B1024" t="str">
            <v>35.10.05</v>
          </cell>
          <cell r="C1024" t="str">
            <v>Extra over items "laying of pipes in trenches" for installation of buried gate valve, DN 100, PN10/PN16</v>
          </cell>
          <cell r="D1024" t="str">
            <v>pce.</v>
          </cell>
          <cell r="E1024">
            <v>120</v>
          </cell>
          <cell r="F1024">
            <v>0</v>
          </cell>
          <cell r="G1024">
            <v>0</v>
          </cell>
          <cell r="H1024">
            <v>0</v>
          </cell>
          <cell r="I1024">
            <v>0</v>
          </cell>
          <cell r="J1024">
            <v>0</v>
          </cell>
          <cell r="K1024">
            <v>0</v>
          </cell>
          <cell r="L1024">
            <v>0</v>
          </cell>
          <cell r="M1024">
            <v>0</v>
          </cell>
          <cell r="N1024">
            <v>0</v>
          </cell>
          <cell r="O1024">
            <v>0</v>
          </cell>
          <cell r="P1024">
            <v>0</v>
          </cell>
          <cell r="Q1024">
            <v>0</v>
          </cell>
          <cell r="R1024">
            <v>0</v>
          </cell>
          <cell r="S1024">
            <v>0</v>
          </cell>
          <cell r="T1024">
            <v>0</v>
          </cell>
          <cell r="U1024">
            <v>0</v>
          </cell>
          <cell r="V1024">
            <v>0</v>
          </cell>
          <cell r="W1024">
            <v>0</v>
          </cell>
          <cell r="X1024">
            <v>0</v>
          </cell>
          <cell r="Y1024">
            <v>0</v>
          </cell>
          <cell r="Z1024">
            <v>0</v>
          </cell>
        </row>
        <row r="1025">
          <cell r="B1025" t="str">
            <v>35.10.07</v>
          </cell>
          <cell r="C1025" t="str">
            <v>Extra over items "laying of pipes in trenches" for installation of buried gate valve, DN 150, PN10/PN16</v>
          </cell>
          <cell r="D1025" t="str">
            <v>pce.</v>
          </cell>
          <cell r="E1025">
            <v>144</v>
          </cell>
          <cell r="F1025">
            <v>0</v>
          </cell>
          <cell r="G1025">
            <v>0</v>
          </cell>
          <cell r="H1025">
            <v>0</v>
          </cell>
          <cell r="I1025">
            <v>0</v>
          </cell>
          <cell r="J1025">
            <v>0</v>
          </cell>
          <cell r="K1025">
            <v>0</v>
          </cell>
          <cell r="L1025">
            <v>0</v>
          </cell>
          <cell r="M1025">
            <v>0</v>
          </cell>
          <cell r="N1025">
            <v>0</v>
          </cell>
          <cell r="O1025">
            <v>0</v>
          </cell>
          <cell r="P1025">
            <v>0</v>
          </cell>
          <cell r="Q1025">
            <v>0</v>
          </cell>
          <cell r="R1025">
            <v>0</v>
          </cell>
          <cell r="S1025">
            <v>0</v>
          </cell>
          <cell r="T1025">
            <v>0</v>
          </cell>
          <cell r="U1025">
            <v>0</v>
          </cell>
          <cell r="V1025">
            <v>0</v>
          </cell>
          <cell r="W1025">
            <v>0</v>
          </cell>
          <cell r="X1025">
            <v>0</v>
          </cell>
          <cell r="Y1025">
            <v>0</v>
          </cell>
          <cell r="Z1025">
            <v>0</v>
          </cell>
        </row>
        <row r="1026">
          <cell r="B1026" t="str">
            <v>35.10.08</v>
          </cell>
          <cell r="C1026" t="str">
            <v>Extra over items "laying of pipes in trenches" for installation of buried gate valve, DN 200, PN10 or PN16</v>
          </cell>
          <cell r="D1026" t="str">
            <v>pce.</v>
          </cell>
          <cell r="E1026">
            <v>144</v>
          </cell>
          <cell r="F1026">
            <v>0</v>
          </cell>
          <cell r="G1026">
            <v>0</v>
          </cell>
          <cell r="H1026">
            <v>0</v>
          </cell>
          <cell r="I1026">
            <v>0</v>
          </cell>
          <cell r="J1026">
            <v>0</v>
          </cell>
          <cell r="K1026">
            <v>0</v>
          </cell>
          <cell r="L1026">
            <v>0</v>
          </cell>
          <cell r="M1026">
            <v>0</v>
          </cell>
          <cell r="N1026">
            <v>0</v>
          </cell>
          <cell r="O1026">
            <v>0</v>
          </cell>
          <cell r="P1026">
            <v>0</v>
          </cell>
          <cell r="Q1026">
            <v>0</v>
          </cell>
          <cell r="R1026">
            <v>0</v>
          </cell>
          <cell r="S1026">
            <v>0</v>
          </cell>
          <cell r="T1026">
            <v>0</v>
          </cell>
          <cell r="U1026">
            <v>0</v>
          </cell>
          <cell r="V1026">
            <v>0</v>
          </cell>
          <cell r="W1026">
            <v>0</v>
          </cell>
          <cell r="X1026">
            <v>0</v>
          </cell>
          <cell r="Y1026">
            <v>0</v>
          </cell>
          <cell r="Z1026">
            <v>0</v>
          </cell>
        </row>
        <row r="1027">
          <cell r="B1027" t="str">
            <v>35.10.10</v>
          </cell>
          <cell r="C1027" t="str">
            <v>Extra over items "laying of pipes in trenches" for installation of buried gate valve, DN 250, PN10 or PN16</v>
          </cell>
          <cell r="D1027" t="str">
            <v>pce.</v>
          </cell>
          <cell r="E1027">
            <v>176</v>
          </cell>
          <cell r="F1027">
            <v>0</v>
          </cell>
          <cell r="G1027">
            <v>0</v>
          </cell>
          <cell r="H1027">
            <v>0</v>
          </cell>
          <cell r="I1027">
            <v>0</v>
          </cell>
          <cell r="J1027">
            <v>0</v>
          </cell>
          <cell r="K1027">
            <v>0</v>
          </cell>
          <cell r="L1027">
            <v>0</v>
          </cell>
          <cell r="M1027">
            <v>0</v>
          </cell>
          <cell r="N1027">
            <v>0</v>
          </cell>
          <cell r="O1027">
            <v>0</v>
          </cell>
          <cell r="P1027">
            <v>0</v>
          </cell>
          <cell r="Q1027">
            <v>0</v>
          </cell>
          <cell r="R1027">
            <v>0</v>
          </cell>
          <cell r="S1027">
            <v>0</v>
          </cell>
          <cell r="T1027">
            <v>0</v>
          </cell>
          <cell r="U1027">
            <v>0</v>
          </cell>
          <cell r="V1027">
            <v>0</v>
          </cell>
          <cell r="W1027">
            <v>0</v>
          </cell>
          <cell r="X1027">
            <v>0</v>
          </cell>
          <cell r="Y1027">
            <v>0</v>
          </cell>
          <cell r="Z1027">
            <v>0</v>
          </cell>
        </row>
        <row r="1028">
          <cell r="B1028" t="str">
            <v>35.10.12</v>
          </cell>
          <cell r="C1028" t="str">
            <v>Extra over items "laying of pipes in trenches" for installation of buried gate valve, DN 300, PN10 or PN16</v>
          </cell>
          <cell r="D1028" t="str">
            <v>pce.</v>
          </cell>
          <cell r="E1028">
            <v>200</v>
          </cell>
          <cell r="F1028">
            <v>0</v>
          </cell>
          <cell r="G1028">
            <v>0</v>
          </cell>
          <cell r="H1028">
            <v>0</v>
          </cell>
          <cell r="I1028">
            <v>0</v>
          </cell>
          <cell r="J1028">
            <v>0</v>
          </cell>
          <cell r="K1028">
            <v>0</v>
          </cell>
          <cell r="L1028">
            <v>0</v>
          </cell>
          <cell r="M1028">
            <v>0</v>
          </cell>
          <cell r="N1028">
            <v>0</v>
          </cell>
          <cell r="O1028">
            <v>0</v>
          </cell>
          <cell r="P1028">
            <v>0</v>
          </cell>
          <cell r="Q1028">
            <v>0</v>
          </cell>
          <cell r="R1028">
            <v>0</v>
          </cell>
          <cell r="S1028">
            <v>0</v>
          </cell>
          <cell r="T1028">
            <v>0</v>
          </cell>
          <cell r="U1028">
            <v>0</v>
          </cell>
          <cell r="V1028">
            <v>0</v>
          </cell>
          <cell r="W1028">
            <v>0</v>
          </cell>
          <cell r="X1028">
            <v>0</v>
          </cell>
          <cell r="Y1028">
            <v>0</v>
          </cell>
          <cell r="Z1028">
            <v>0</v>
          </cell>
        </row>
        <row r="1029">
          <cell r="B1029" t="str">
            <v>35.10.14</v>
          </cell>
          <cell r="C1029" t="str">
            <v>Extra over items "laying of pipes in trenches" for installation of buried butterfly valve, DN 350, PN10 or PN16</v>
          </cell>
          <cell r="D1029" t="str">
            <v>pce.</v>
          </cell>
          <cell r="E1029">
            <v>216</v>
          </cell>
          <cell r="F1029">
            <v>0</v>
          </cell>
          <cell r="G1029">
            <v>0</v>
          </cell>
          <cell r="H1029">
            <v>0</v>
          </cell>
          <cell r="I1029">
            <v>0</v>
          </cell>
          <cell r="J1029">
            <v>0</v>
          </cell>
          <cell r="K1029">
            <v>0</v>
          </cell>
          <cell r="L1029">
            <v>0</v>
          </cell>
          <cell r="M1029">
            <v>0</v>
          </cell>
          <cell r="N1029">
            <v>0</v>
          </cell>
          <cell r="O1029">
            <v>0</v>
          </cell>
          <cell r="P1029">
            <v>0</v>
          </cell>
          <cell r="Q1029">
            <v>0</v>
          </cell>
          <cell r="R1029">
            <v>0</v>
          </cell>
          <cell r="S1029">
            <v>0</v>
          </cell>
          <cell r="T1029">
            <v>0</v>
          </cell>
          <cell r="U1029">
            <v>0</v>
          </cell>
          <cell r="V1029">
            <v>0</v>
          </cell>
          <cell r="W1029">
            <v>0</v>
          </cell>
          <cell r="X1029">
            <v>0</v>
          </cell>
          <cell r="Y1029">
            <v>0</v>
          </cell>
          <cell r="Z1029">
            <v>0</v>
          </cell>
        </row>
        <row r="1030">
          <cell r="B1030" t="str">
            <v>35.10.18</v>
          </cell>
          <cell r="C1030" t="str">
            <v>Extra over items "laying of pipes in trenches" for installation of buried butterfly valve, DN 500, PN10 or PN16</v>
          </cell>
          <cell r="D1030" t="str">
            <v>pce.</v>
          </cell>
          <cell r="E1030">
            <v>240</v>
          </cell>
          <cell r="F1030">
            <v>0</v>
          </cell>
          <cell r="G1030">
            <v>0</v>
          </cell>
          <cell r="H1030">
            <v>0</v>
          </cell>
          <cell r="I1030">
            <v>0</v>
          </cell>
          <cell r="J1030">
            <v>0</v>
          </cell>
          <cell r="K1030">
            <v>0</v>
          </cell>
          <cell r="L1030">
            <v>0</v>
          </cell>
          <cell r="M1030">
            <v>0</v>
          </cell>
          <cell r="N1030">
            <v>0</v>
          </cell>
          <cell r="O1030">
            <v>0</v>
          </cell>
          <cell r="P1030">
            <v>0</v>
          </cell>
          <cell r="Q1030">
            <v>0</v>
          </cell>
          <cell r="R1030">
            <v>0</v>
          </cell>
          <cell r="S1030">
            <v>0</v>
          </cell>
          <cell r="T1030">
            <v>0</v>
          </cell>
          <cell r="U1030">
            <v>0</v>
          </cell>
          <cell r="V1030">
            <v>0</v>
          </cell>
          <cell r="W1030">
            <v>0</v>
          </cell>
          <cell r="X1030">
            <v>0</v>
          </cell>
          <cell r="Y1030">
            <v>0</v>
          </cell>
          <cell r="Z1030">
            <v>0</v>
          </cell>
        </row>
        <row r="1031">
          <cell r="B1031" t="str">
            <v>35.12</v>
          </cell>
          <cell r="C1031" t="str">
            <v>Extra over items "Laying of pipes in trenches" for installation of air valves in air vent chambers</v>
          </cell>
          <cell r="D1031">
            <v>0</v>
          </cell>
          <cell r="E1031">
            <v>0</v>
          </cell>
          <cell r="F1031">
            <v>0</v>
          </cell>
          <cell r="G1031">
            <v>0</v>
          </cell>
          <cell r="H1031">
            <v>0</v>
          </cell>
          <cell r="I1031">
            <v>0</v>
          </cell>
          <cell r="J1031">
            <v>0</v>
          </cell>
          <cell r="K1031">
            <v>0</v>
          </cell>
          <cell r="L1031">
            <v>0</v>
          </cell>
          <cell r="M1031">
            <v>0</v>
          </cell>
          <cell r="N1031">
            <v>0</v>
          </cell>
          <cell r="O1031">
            <v>0</v>
          </cell>
          <cell r="P1031">
            <v>0</v>
          </cell>
          <cell r="Q1031">
            <v>0</v>
          </cell>
          <cell r="R1031">
            <v>0</v>
          </cell>
          <cell r="S1031">
            <v>0</v>
          </cell>
          <cell r="T1031">
            <v>0</v>
          </cell>
          <cell r="U1031">
            <v>0</v>
          </cell>
          <cell r="V1031">
            <v>0</v>
          </cell>
          <cell r="W1031">
            <v>0</v>
          </cell>
          <cell r="X1031">
            <v>0</v>
          </cell>
          <cell r="Y1031">
            <v>0</v>
          </cell>
          <cell r="Z1031">
            <v>0</v>
          </cell>
        </row>
        <row r="1032">
          <cell r="B1032">
            <v>0</v>
          </cell>
          <cell r="C1032" t="str">
            <v xml:space="preserve">The works shall include the installation of air valves in air vent chambers, including installation of air valve, gate valve with hand wheel, reducing flange, T-piece, puddle flanges, spigot socket, double spigot, flanged spigot or double flanged pipes, stub flanges with loose flange, etc. in accordance with System Point Drawings, Standard Drawings STD-2.04 , Works Requirements Part B+C and as directed by the Engineer. </v>
          </cell>
          <cell r="D1032">
            <v>0</v>
          </cell>
          <cell r="E1032">
            <v>0</v>
          </cell>
          <cell r="F1032">
            <v>0</v>
          </cell>
          <cell r="G1032">
            <v>0</v>
          </cell>
          <cell r="H1032">
            <v>0</v>
          </cell>
          <cell r="I1032">
            <v>0</v>
          </cell>
          <cell r="J1032">
            <v>0</v>
          </cell>
          <cell r="K1032">
            <v>0</v>
          </cell>
          <cell r="L1032">
            <v>0</v>
          </cell>
          <cell r="M1032">
            <v>0</v>
          </cell>
          <cell r="N1032">
            <v>0</v>
          </cell>
          <cell r="O1032">
            <v>0</v>
          </cell>
          <cell r="P1032">
            <v>0</v>
          </cell>
          <cell r="Q1032">
            <v>0</v>
          </cell>
          <cell r="R1032">
            <v>0</v>
          </cell>
          <cell r="S1032">
            <v>0</v>
          </cell>
          <cell r="T1032">
            <v>0</v>
          </cell>
          <cell r="U1032">
            <v>0</v>
          </cell>
          <cell r="V1032">
            <v>0</v>
          </cell>
          <cell r="W1032">
            <v>0</v>
          </cell>
          <cell r="X1032">
            <v>0</v>
          </cell>
          <cell r="Y1032">
            <v>0</v>
          </cell>
          <cell r="Z1032">
            <v>0</v>
          </cell>
        </row>
        <row r="1033">
          <cell r="B1033">
            <v>0</v>
          </cell>
          <cell r="C1033" t="str">
            <v>The unit rate shall include any additional earthworks not included under the relevant excavation, backfill and manhole items.</v>
          </cell>
          <cell r="D1033">
            <v>0</v>
          </cell>
          <cell r="E1033">
            <v>0</v>
          </cell>
          <cell r="F1033">
            <v>0</v>
          </cell>
          <cell r="G1033">
            <v>0</v>
          </cell>
          <cell r="H1033">
            <v>0</v>
          </cell>
          <cell r="I1033">
            <v>0</v>
          </cell>
          <cell r="J1033">
            <v>0</v>
          </cell>
          <cell r="K1033">
            <v>0</v>
          </cell>
          <cell r="L1033">
            <v>0</v>
          </cell>
          <cell r="M1033">
            <v>0</v>
          </cell>
          <cell r="N1033">
            <v>0</v>
          </cell>
          <cell r="O1033">
            <v>0</v>
          </cell>
          <cell r="P1033">
            <v>0</v>
          </cell>
          <cell r="Q1033">
            <v>0</v>
          </cell>
          <cell r="R1033">
            <v>0</v>
          </cell>
          <cell r="S1033">
            <v>0</v>
          </cell>
          <cell r="T1033">
            <v>0</v>
          </cell>
          <cell r="U1033">
            <v>0</v>
          </cell>
          <cell r="V1033">
            <v>0</v>
          </cell>
          <cell r="W1033">
            <v>0</v>
          </cell>
          <cell r="X1033">
            <v>0</v>
          </cell>
          <cell r="Y1033">
            <v>0</v>
          </cell>
          <cell r="Z1033">
            <v>0</v>
          </cell>
        </row>
        <row r="1034">
          <cell r="B1034">
            <v>0</v>
          </cell>
          <cell r="C1034" t="str">
            <v>The unit rate shall also include all material, labour, equipment, tools and other incidental costs required to complete the works.</v>
          </cell>
          <cell r="D1034">
            <v>0</v>
          </cell>
          <cell r="E1034">
            <v>0</v>
          </cell>
          <cell r="F1034">
            <v>0</v>
          </cell>
          <cell r="G1034">
            <v>0</v>
          </cell>
          <cell r="H1034">
            <v>0</v>
          </cell>
          <cell r="I1034">
            <v>0</v>
          </cell>
          <cell r="J1034">
            <v>0</v>
          </cell>
          <cell r="K1034">
            <v>0</v>
          </cell>
          <cell r="L1034">
            <v>0</v>
          </cell>
          <cell r="M1034">
            <v>0</v>
          </cell>
          <cell r="N1034">
            <v>0</v>
          </cell>
          <cell r="O1034">
            <v>0</v>
          </cell>
          <cell r="P1034">
            <v>0</v>
          </cell>
          <cell r="Q1034">
            <v>0</v>
          </cell>
          <cell r="R1034">
            <v>0</v>
          </cell>
          <cell r="S1034">
            <v>0</v>
          </cell>
          <cell r="T1034">
            <v>0</v>
          </cell>
          <cell r="U1034">
            <v>0</v>
          </cell>
          <cell r="V1034">
            <v>0</v>
          </cell>
          <cell r="W1034">
            <v>0</v>
          </cell>
          <cell r="X1034">
            <v>0</v>
          </cell>
          <cell r="Y1034">
            <v>0</v>
          </cell>
          <cell r="Z1034">
            <v>0</v>
          </cell>
        </row>
        <row r="1035">
          <cell r="B1035">
            <v>0</v>
          </cell>
          <cell r="C1035" t="str">
            <v>Payment shall be made per air valve completely installed and approved by the Engineer. In double air vent chambers payment will be made per each air valve completely installed.</v>
          </cell>
          <cell r="D1035">
            <v>0</v>
          </cell>
          <cell r="E1035">
            <v>0</v>
          </cell>
          <cell r="F1035">
            <v>0</v>
          </cell>
          <cell r="G1035">
            <v>0</v>
          </cell>
          <cell r="H1035">
            <v>0</v>
          </cell>
          <cell r="I1035">
            <v>0</v>
          </cell>
          <cell r="J1035">
            <v>0</v>
          </cell>
          <cell r="K1035">
            <v>0</v>
          </cell>
          <cell r="L1035">
            <v>0</v>
          </cell>
          <cell r="M1035">
            <v>0</v>
          </cell>
          <cell r="N1035">
            <v>0</v>
          </cell>
          <cell r="O1035">
            <v>0</v>
          </cell>
          <cell r="P1035">
            <v>0</v>
          </cell>
          <cell r="Q1035">
            <v>0</v>
          </cell>
          <cell r="R1035">
            <v>0</v>
          </cell>
          <cell r="S1035">
            <v>0</v>
          </cell>
          <cell r="T1035">
            <v>0</v>
          </cell>
          <cell r="U1035">
            <v>0</v>
          </cell>
          <cell r="V1035">
            <v>0</v>
          </cell>
          <cell r="W1035">
            <v>0</v>
          </cell>
          <cell r="X1035">
            <v>0</v>
          </cell>
          <cell r="Y1035">
            <v>0</v>
          </cell>
          <cell r="Z1035">
            <v>0</v>
          </cell>
        </row>
        <row r="1036">
          <cell r="B1036" t="str">
            <v>35.12.04</v>
          </cell>
          <cell r="C1036" t="str">
            <v>Extra over items "laying of pipes in trenches" for installation of air valve in air vent chamber, main pipe DN100 / OD110, air valve DN 50, PN10/PN16</v>
          </cell>
          <cell r="D1036" t="str">
            <v>pce.</v>
          </cell>
          <cell r="E1036">
            <v>200</v>
          </cell>
          <cell r="F1036">
            <v>0</v>
          </cell>
          <cell r="G1036">
            <v>0</v>
          </cell>
          <cell r="H1036">
            <v>0</v>
          </cell>
          <cell r="I1036">
            <v>0</v>
          </cell>
          <cell r="J1036">
            <v>0</v>
          </cell>
          <cell r="K1036">
            <v>0</v>
          </cell>
          <cell r="L1036">
            <v>0</v>
          </cell>
          <cell r="M1036">
            <v>0</v>
          </cell>
          <cell r="N1036">
            <v>0</v>
          </cell>
          <cell r="O1036">
            <v>0</v>
          </cell>
          <cell r="P1036">
            <v>0</v>
          </cell>
          <cell r="Q1036">
            <v>0</v>
          </cell>
          <cell r="R1036">
            <v>0</v>
          </cell>
          <cell r="S1036">
            <v>0</v>
          </cell>
          <cell r="T1036">
            <v>0</v>
          </cell>
          <cell r="U1036">
            <v>0</v>
          </cell>
          <cell r="V1036">
            <v>0</v>
          </cell>
          <cell r="W1036">
            <v>0</v>
          </cell>
          <cell r="X1036">
            <v>0</v>
          </cell>
          <cell r="Y1036">
            <v>0</v>
          </cell>
          <cell r="Z1036">
            <v>0</v>
          </cell>
        </row>
        <row r="1037">
          <cell r="B1037" t="str">
            <v>35.12.06</v>
          </cell>
          <cell r="C1037" t="str">
            <v>Extra over items "laying of pipes in trenches" for installation of air valve in air vent chamber, main pipe DN150 / OD160, air valve DN 50, PN10/PN16</v>
          </cell>
          <cell r="D1037" t="str">
            <v>pce.</v>
          </cell>
          <cell r="E1037">
            <v>200</v>
          </cell>
          <cell r="F1037">
            <v>0</v>
          </cell>
          <cell r="G1037">
            <v>0</v>
          </cell>
          <cell r="H1037">
            <v>0</v>
          </cell>
          <cell r="I1037">
            <v>0</v>
          </cell>
          <cell r="J1037">
            <v>0</v>
          </cell>
          <cell r="K1037">
            <v>0</v>
          </cell>
          <cell r="L1037">
            <v>0</v>
          </cell>
          <cell r="M1037">
            <v>0</v>
          </cell>
          <cell r="N1037">
            <v>0</v>
          </cell>
          <cell r="O1037">
            <v>0</v>
          </cell>
          <cell r="P1037">
            <v>0</v>
          </cell>
          <cell r="Q1037">
            <v>0</v>
          </cell>
          <cell r="R1037">
            <v>0</v>
          </cell>
          <cell r="S1037">
            <v>0</v>
          </cell>
          <cell r="T1037">
            <v>0</v>
          </cell>
          <cell r="U1037">
            <v>0</v>
          </cell>
          <cell r="V1037">
            <v>0</v>
          </cell>
          <cell r="W1037">
            <v>0</v>
          </cell>
          <cell r="X1037">
            <v>0</v>
          </cell>
          <cell r="Y1037">
            <v>0</v>
          </cell>
          <cell r="Z1037">
            <v>0</v>
          </cell>
        </row>
        <row r="1038">
          <cell r="B1038" t="str">
            <v>35.12.08</v>
          </cell>
          <cell r="C1038" t="str">
            <v>Extra over items "laying of pipes in trenches" for installation of air valve in air vent chamber, main pipe DN200 / OD200 / OD225, air valve DN 50, PN10/PN16</v>
          </cell>
          <cell r="D1038" t="str">
            <v>pce.</v>
          </cell>
          <cell r="E1038">
            <v>200</v>
          </cell>
          <cell r="F1038">
            <v>0</v>
          </cell>
          <cell r="G1038">
            <v>0</v>
          </cell>
          <cell r="H1038">
            <v>0</v>
          </cell>
          <cell r="I1038">
            <v>0</v>
          </cell>
          <cell r="J1038">
            <v>0</v>
          </cell>
          <cell r="K1038">
            <v>0</v>
          </cell>
          <cell r="L1038">
            <v>0</v>
          </cell>
          <cell r="M1038">
            <v>0</v>
          </cell>
          <cell r="N1038">
            <v>0</v>
          </cell>
          <cell r="O1038">
            <v>0</v>
          </cell>
          <cell r="P1038">
            <v>0</v>
          </cell>
          <cell r="Q1038">
            <v>0</v>
          </cell>
          <cell r="R1038">
            <v>0</v>
          </cell>
          <cell r="S1038">
            <v>0</v>
          </cell>
          <cell r="T1038">
            <v>0</v>
          </cell>
          <cell r="U1038">
            <v>0</v>
          </cell>
          <cell r="V1038">
            <v>0</v>
          </cell>
          <cell r="W1038">
            <v>0</v>
          </cell>
          <cell r="X1038">
            <v>0</v>
          </cell>
          <cell r="Y1038">
            <v>0</v>
          </cell>
          <cell r="Z1038">
            <v>0</v>
          </cell>
        </row>
        <row r="1039">
          <cell r="B1039" t="str">
            <v>35.12.10</v>
          </cell>
          <cell r="C1039" t="str">
            <v>Extra over items "laying of pipes in trenches" for installation of air valve in air vent chamber, main pipe DN250 / OD280, air valve DN 80, PN10/PN16</v>
          </cell>
          <cell r="D1039">
            <v>0</v>
          </cell>
          <cell r="E1039">
            <v>200</v>
          </cell>
          <cell r="F1039">
            <v>0</v>
          </cell>
          <cell r="G1039">
            <v>0</v>
          </cell>
          <cell r="H1039">
            <v>0</v>
          </cell>
          <cell r="I1039">
            <v>0</v>
          </cell>
          <cell r="J1039">
            <v>0</v>
          </cell>
          <cell r="K1039">
            <v>0</v>
          </cell>
          <cell r="L1039">
            <v>0</v>
          </cell>
          <cell r="M1039">
            <v>0</v>
          </cell>
          <cell r="N1039">
            <v>0</v>
          </cell>
          <cell r="O1039">
            <v>0</v>
          </cell>
          <cell r="P1039">
            <v>0</v>
          </cell>
          <cell r="Q1039">
            <v>0</v>
          </cell>
          <cell r="R1039">
            <v>0</v>
          </cell>
          <cell r="S1039">
            <v>0</v>
          </cell>
          <cell r="T1039">
            <v>0</v>
          </cell>
          <cell r="U1039">
            <v>0</v>
          </cell>
          <cell r="V1039">
            <v>0</v>
          </cell>
          <cell r="W1039">
            <v>0</v>
          </cell>
          <cell r="X1039">
            <v>0</v>
          </cell>
          <cell r="Y1039">
            <v>0</v>
          </cell>
          <cell r="Z1039">
            <v>0</v>
          </cell>
        </row>
        <row r="1040">
          <cell r="B1040" t="str">
            <v>35.12.12</v>
          </cell>
          <cell r="C1040" t="str">
            <v>Extra over items "laying of pipes in trenches" for installation of air valve in air vent chamber, main pipe DN300 / OD315, air valve DN 80, PN10/PN16</v>
          </cell>
          <cell r="D1040" t="str">
            <v>pce.</v>
          </cell>
          <cell r="E1040">
            <v>250</v>
          </cell>
          <cell r="F1040">
            <v>0</v>
          </cell>
          <cell r="G1040">
            <v>0</v>
          </cell>
          <cell r="H1040">
            <v>0</v>
          </cell>
          <cell r="I1040">
            <v>0</v>
          </cell>
          <cell r="J1040">
            <v>0</v>
          </cell>
          <cell r="K1040">
            <v>0</v>
          </cell>
          <cell r="L1040">
            <v>0</v>
          </cell>
          <cell r="M1040">
            <v>0</v>
          </cell>
          <cell r="N1040">
            <v>0</v>
          </cell>
          <cell r="O1040">
            <v>0</v>
          </cell>
          <cell r="P1040">
            <v>0</v>
          </cell>
          <cell r="Q1040">
            <v>0</v>
          </cell>
          <cell r="R1040">
            <v>0</v>
          </cell>
          <cell r="S1040">
            <v>0</v>
          </cell>
          <cell r="T1040">
            <v>0</v>
          </cell>
          <cell r="U1040">
            <v>0</v>
          </cell>
          <cell r="V1040">
            <v>0</v>
          </cell>
          <cell r="W1040">
            <v>0</v>
          </cell>
          <cell r="X1040">
            <v>0</v>
          </cell>
          <cell r="Y1040">
            <v>0</v>
          </cell>
          <cell r="Z1040">
            <v>0</v>
          </cell>
        </row>
        <row r="1041">
          <cell r="B1041" t="str">
            <v>35.12.14</v>
          </cell>
          <cell r="C1041" t="str">
            <v>Extra over items "laying of pipes in trenches" for installation of air valve in air vent chamber, main pipe DN350 / OD355, air valve DN 80, PN10/PN16</v>
          </cell>
          <cell r="D1041" t="str">
            <v>pce.</v>
          </cell>
          <cell r="E1041">
            <v>250</v>
          </cell>
          <cell r="F1041">
            <v>0</v>
          </cell>
          <cell r="G1041">
            <v>0</v>
          </cell>
          <cell r="H1041">
            <v>0</v>
          </cell>
          <cell r="I1041">
            <v>0</v>
          </cell>
          <cell r="J1041">
            <v>0</v>
          </cell>
          <cell r="K1041">
            <v>0</v>
          </cell>
          <cell r="L1041">
            <v>0</v>
          </cell>
          <cell r="M1041">
            <v>0</v>
          </cell>
          <cell r="N1041">
            <v>0</v>
          </cell>
          <cell r="O1041">
            <v>0</v>
          </cell>
          <cell r="P1041">
            <v>0</v>
          </cell>
          <cell r="Q1041">
            <v>0</v>
          </cell>
          <cell r="R1041">
            <v>0</v>
          </cell>
          <cell r="S1041">
            <v>0</v>
          </cell>
          <cell r="T1041">
            <v>0</v>
          </cell>
          <cell r="U1041">
            <v>0</v>
          </cell>
          <cell r="V1041">
            <v>0</v>
          </cell>
          <cell r="W1041">
            <v>0</v>
          </cell>
          <cell r="X1041">
            <v>0</v>
          </cell>
          <cell r="Y1041">
            <v>0</v>
          </cell>
          <cell r="Z1041">
            <v>0</v>
          </cell>
        </row>
        <row r="1042">
          <cell r="B1042" t="str">
            <v>35.12.16</v>
          </cell>
          <cell r="C1042" t="str">
            <v>Extra over items "laying of pipes in trenches" for installation of air valve in air vent chamber, main pipe DN400, air valve DN 100, PN10/PN16</v>
          </cell>
          <cell r="D1042" t="str">
            <v>pce.</v>
          </cell>
          <cell r="E1042">
            <v>250</v>
          </cell>
          <cell r="F1042">
            <v>0</v>
          </cell>
          <cell r="G1042">
            <v>0</v>
          </cell>
          <cell r="H1042">
            <v>0</v>
          </cell>
          <cell r="I1042">
            <v>0</v>
          </cell>
          <cell r="J1042">
            <v>0</v>
          </cell>
          <cell r="K1042">
            <v>0</v>
          </cell>
          <cell r="L1042">
            <v>0</v>
          </cell>
          <cell r="M1042">
            <v>0</v>
          </cell>
          <cell r="N1042">
            <v>0</v>
          </cell>
          <cell r="O1042">
            <v>0</v>
          </cell>
          <cell r="P1042">
            <v>0</v>
          </cell>
          <cell r="Q1042">
            <v>0</v>
          </cell>
          <cell r="R1042">
            <v>0</v>
          </cell>
          <cell r="S1042">
            <v>0</v>
          </cell>
          <cell r="T1042">
            <v>0</v>
          </cell>
          <cell r="U1042">
            <v>0</v>
          </cell>
          <cell r="V1042">
            <v>0</v>
          </cell>
          <cell r="W1042">
            <v>0</v>
          </cell>
          <cell r="X1042">
            <v>0</v>
          </cell>
          <cell r="Y1042">
            <v>0</v>
          </cell>
          <cell r="Z1042">
            <v>0</v>
          </cell>
        </row>
        <row r="1043">
          <cell r="B1043" t="str">
            <v>35.12.18</v>
          </cell>
          <cell r="C1043" t="str">
            <v>Extra over items "laying of pipes in trenches" for installation of air valve in air vent chamber, main pipe DN500, air valve DN 100, PN10/PN16</v>
          </cell>
          <cell r="D1043" t="str">
            <v>pce.</v>
          </cell>
          <cell r="E1043">
            <v>280</v>
          </cell>
          <cell r="F1043">
            <v>0</v>
          </cell>
          <cell r="G1043">
            <v>0</v>
          </cell>
          <cell r="H1043">
            <v>0</v>
          </cell>
          <cell r="I1043">
            <v>0</v>
          </cell>
          <cell r="J1043">
            <v>0</v>
          </cell>
          <cell r="K1043">
            <v>0</v>
          </cell>
          <cell r="L1043">
            <v>0</v>
          </cell>
          <cell r="M1043">
            <v>0</v>
          </cell>
          <cell r="N1043">
            <v>0</v>
          </cell>
          <cell r="O1043">
            <v>0</v>
          </cell>
          <cell r="P1043">
            <v>0</v>
          </cell>
          <cell r="Q1043">
            <v>0</v>
          </cell>
          <cell r="R1043">
            <v>0</v>
          </cell>
          <cell r="S1043">
            <v>0</v>
          </cell>
          <cell r="T1043">
            <v>0</v>
          </cell>
          <cell r="U1043">
            <v>0</v>
          </cell>
          <cell r="V1043">
            <v>0</v>
          </cell>
          <cell r="W1043">
            <v>0</v>
          </cell>
          <cell r="X1043">
            <v>0</v>
          </cell>
          <cell r="Y1043">
            <v>0</v>
          </cell>
          <cell r="Z1043">
            <v>0</v>
          </cell>
        </row>
        <row r="1044">
          <cell r="B1044" t="str">
            <v>35.14</v>
          </cell>
          <cell r="C1044" t="str">
            <v>Installation of hydraulic equipment for wash out chambers</v>
          </cell>
          <cell r="D1044">
            <v>0</v>
          </cell>
          <cell r="E1044">
            <v>0</v>
          </cell>
          <cell r="F1044">
            <v>0</v>
          </cell>
          <cell r="G1044">
            <v>0</v>
          </cell>
          <cell r="H1044">
            <v>0</v>
          </cell>
          <cell r="I1044">
            <v>0</v>
          </cell>
          <cell r="J1044">
            <v>0</v>
          </cell>
          <cell r="K1044">
            <v>0</v>
          </cell>
          <cell r="L1044">
            <v>0</v>
          </cell>
          <cell r="M1044">
            <v>0</v>
          </cell>
          <cell r="N1044">
            <v>0</v>
          </cell>
          <cell r="O1044">
            <v>0</v>
          </cell>
          <cell r="P1044">
            <v>0</v>
          </cell>
          <cell r="Q1044">
            <v>0</v>
          </cell>
          <cell r="R1044">
            <v>0</v>
          </cell>
          <cell r="S1044">
            <v>0</v>
          </cell>
          <cell r="T1044">
            <v>0</v>
          </cell>
          <cell r="U1044">
            <v>0</v>
          </cell>
          <cell r="V1044">
            <v>0</v>
          </cell>
          <cell r="W1044">
            <v>0</v>
          </cell>
          <cell r="X1044">
            <v>0</v>
          </cell>
          <cell r="Y1044">
            <v>0</v>
          </cell>
          <cell r="Z1044">
            <v>0</v>
          </cell>
        </row>
        <row r="1045">
          <cell r="B1045">
            <v>0</v>
          </cell>
          <cell r="C1045" t="str">
            <v>The works shall include:</v>
          </cell>
          <cell r="D1045">
            <v>0</v>
          </cell>
          <cell r="E1045">
            <v>0</v>
          </cell>
          <cell r="F1045">
            <v>0</v>
          </cell>
          <cell r="G1045">
            <v>0</v>
          </cell>
          <cell r="H1045">
            <v>0</v>
          </cell>
          <cell r="I1045">
            <v>0</v>
          </cell>
          <cell r="J1045">
            <v>0</v>
          </cell>
          <cell r="K1045">
            <v>0</v>
          </cell>
          <cell r="L1045">
            <v>0</v>
          </cell>
          <cell r="M1045">
            <v>0</v>
          </cell>
          <cell r="N1045">
            <v>0</v>
          </cell>
          <cell r="O1045">
            <v>0</v>
          </cell>
          <cell r="P1045">
            <v>0</v>
          </cell>
          <cell r="Q1045">
            <v>0</v>
          </cell>
          <cell r="R1045">
            <v>0</v>
          </cell>
          <cell r="S1045">
            <v>0</v>
          </cell>
          <cell r="T1045">
            <v>0</v>
          </cell>
          <cell r="U1045">
            <v>0</v>
          </cell>
          <cell r="V1045">
            <v>0</v>
          </cell>
          <cell r="W1045">
            <v>0</v>
          </cell>
          <cell r="X1045">
            <v>0</v>
          </cell>
          <cell r="Y1045">
            <v>0</v>
          </cell>
          <cell r="Z1045">
            <v>0</v>
          </cell>
        </row>
        <row r="1046">
          <cell r="B1046">
            <v>0</v>
          </cell>
          <cell r="C1046" t="str">
            <v>- installation of hydraulic equipment for wash out chambers (with bend and straight), including installation of level invert tee, flange adaptors, bend, spigot socket and double spigot pipes (length as required), flanged spigot pipe with puddle flange, gate or butterfly valve with extension spindle and surface box, blank flange, etc. in accordance with System Point Drawings, Standard Drawing STD-2.05 and STD-2.06, Works Requirements Part B+C and as directed by the Engineer</v>
          </cell>
          <cell r="D1046">
            <v>0</v>
          </cell>
          <cell r="E1046">
            <v>0</v>
          </cell>
          <cell r="F1046">
            <v>0</v>
          </cell>
          <cell r="G1046">
            <v>0</v>
          </cell>
          <cell r="H1046">
            <v>0</v>
          </cell>
          <cell r="I1046">
            <v>0</v>
          </cell>
          <cell r="J1046">
            <v>0</v>
          </cell>
          <cell r="K1046">
            <v>0</v>
          </cell>
          <cell r="L1046">
            <v>0</v>
          </cell>
          <cell r="M1046">
            <v>0</v>
          </cell>
          <cell r="N1046">
            <v>0</v>
          </cell>
          <cell r="O1046">
            <v>0</v>
          </cell>
          <cell r="P1046">
            <v>0</v>
          </cell>
          <cell r="Q1046">
            <v>0</v>
          </cell>
          <cell r="R1046">
            <v>0</v>
          </cell>
          <cell r="S1046">
            <v>0</v>
          </cell>
          <cell r="T1046">
            <v>0</v>
          </cell>
          <cell r="U1046">
            <v>0</v>
          </cell>
          <cell r="V1046">
            <v>0</v>
          </cell>
          <cell r="W1046">
            <v>0</v>
          </cell>
          <cell r="X1046">
            <v>0</v>
          </cell>
          <cell r="Y1046">
            <v>0</v>
          </cell>
          <cell r="Z1046">
            <v>0</v>
          </cell>
        </row>
        <row r="1047">
          <cell r="B1047">
            <v>0</v>
          </cell>
          <cell r="C1047" t="str">
            <v>- loading, handling, transport from storage site to the execution site, unloading, etc. of pipes, fittings, marker or protective tape, etc.</v>
          </cell>
          <cell r="D1047">
            <v>0</v>
          </cell>
          <cell r="E1047">
            <v>0</v>
          </cell>
          <cell r="F1047">
            <v>0</v>
          </cell>
          <cell r="G1047">
            <v>0</v>
          </cell>
          <cell r="H1047">
            <v>0</v>
          </cell>
          <cell r="I1047">
            <v>0</v>
          </cell>
          <cell r="J1047">
            <v>0</v>
          </cell>
          <cell r="K1047">
            <v>0</v>
          </cell>
          <cell r="L1047">
            <v>0</v>
          </cell>
          <cell r="M1047">
            <v>0</v>
          </cell>
          <cell r="N1047">
            <v>0</v>
          </cell>
          <cell r="O1047">
            <v>0</v>
          </cell>
          <cell r="P1047">
            <v>0</v>
          </cell>
          <cell r="Q1047">
            <v>0</v>
          </cell>
          <cell r="R1047">
            <v>0</v>
          </cell>
          <cell r="S1047">
            <v>0</v>
          </cell>
          <cell r="T1047">
            <v>0</v>
          </cell>
          <cell r="U1047">
            <v>0</v>
          </cell>
          <cell r="V1047">
            <v>0</v>
          </cell>
          <cell r="W1047">
            <v>0</v>
          </cell>
          <cell r="X1047">
            <v>0</v>
          </cell>
          <cell r="Y1047">
            <v>0</v>
          </cell>
          <cell r="Z1047">
            <v>0</v>
          </cell>
        </row>
        <row r="1048">
          <cell r="B1048">
            <v>0</v>
          </cell>
          <cell r="C1048" t="str">
            <v>- cutting of pipes if required, cleaning of cuts, remaking of chamfer</v>
          </cell>
          <cell r="D1048">
            <v>0</v>
          </cell>
          <cell r="E1048">
            <v>0</v>
          </cell>
          <cell r="F1048">
            <v>0</v>
          </cell>
          <cell r="G1048">
            <v>0</v>
          </cell>
          <cell r="H1048">
            <v>0</v>
          </cell>
          <cell r="I1048">
            <v>0</v>
          </cell>
          <cell r="J1048">
            <v>0</v>
          </cell>
          <cell r="K1048">
            <v>0</v>
          </cell>
          <cell r="L1048">
            <v>0</v>
          </cell>
          <cell r="M1048">
            <v>0</v>
          </cell>
          <cell r="N1048">
            <v>0</v>
          </cell>
          <cell r="O1048">
            <v>0</v>
          </cell>
          <cell r="P1048">
            <v>0</v>
          </cell>
          <cell r="Q1048">
            <v>0</v>
          </cell>
          <cell r="R1048">
            <v>0</v>
          </cell>
          <cell r="S1048">
            <v>0</v>
          </cell>
          <cell r="T1048">
            <v>0</v>
          </cell>
          <cell r="U1048">
            <v>0</v>
          </cell>
          <cell r="V1048">
            <v>0</v>
          </cell>
          <cell r="W1048">
            <v>0</v>
          </cell>
          <cell r="X1048">
            <v>0</v>
          </cell>
          <cell r="Y1048">
            <v>0</v>
          </cell>
          <cell r="Z1048">
            <v>0</v>
          </cell>
        </row>
        <row r="1049">
          <cell r="B1049">
            <v>0</v>
          </cell>
          <cell r="C1049" t="str">
            <v>- repair of any protective coating damaged</v>
          </cell>
          <cell r="D1049">
            <v>0</v>
          </cell>
          <cell r="E1049">
            <v>0</v>
          </cell>
          <cell r="F1049">
            <v>0</v>
          </cell>
          <cell r="G1049">
            <v>0</v>
          </cell>
          <cell r="H1049">
            <v>0</v>
          </cell>
          <cell r="I1049">
            <v>0</v>
          </cell>
          <cell r="J1049">
            <v>0</v>
          </cell>
          <cell r="K1049">
            <v>0</v>
          </cell>
          <cell r="L1049">
            <v>0</v>
          </cell>
          <cell r="M1049">
            <v>0</v>
          </cell>
          <cell r="N1049">
            <v>0</v>
          </cell>
          <cell r="O1049">
            <v>0</v>
          </cell>
          <cell r="P1049">
            <v>0</v>
          </cell>
          <cell r="Q1049">
            <v>0</v>
          </cell>
          <cell r="R1049">
            <v>0</v>
          </cell>
          <cell r="S1049">
            <v>0</v>
          </cell>
          <cell r="T1049">
            <v>0</v>
          </cell>
          <cell r="U1049">
            <v>0</v>
          </cell>
          <cell r="V1049">
            <v>0</v>
          </cell>
          <cell r="W1049">
            <v>0</v>
          </cell>
          <cell r="X1049">
            <v>0</v>
          </cell>
          <cell r="Y1049">
            <v>0</v>
          </cell>
          <cell r="Z1049">
            <v>0</v>
          </cell>
        </row>
        <row r="1050">
          <cell r="B1050">
            <v>0</v>
          </cell>
          <cell r="C1050" t="str">
            <v>- cleaning of equipment before installation</v>
          </cell>
          <cell r="D1050">
            <v>0</v>
          </cell>
          <cell r="E1050">
            <v>0</v>
          </cell>
          <cell r="F1050">
            <v>0</v>
          </cell>
          <cell r="G1050">
            <v>0</v>
          </cell>
          <cell r="H1050">
            <v>0</v>
          </cell>
          <cell r="I1050">
            <v>0</v>
          </cell>
          <cell r="J1050">
            <v>0</v>
          </cell>
          <cell r="K1050">
            <v>0</v>
          </cell>
          <cell r="L1050">
            <v>0</v>
          </cell>
          <cell r="M1050">
            <v>0</v>
          </cell>
          <cell r="N1050">
            <v>0</v>
          </cell>
          <cell r="O1050">
            <v>0</v>
          </cell>
          <cell r="P1050">
            <v>0</v>
          </cell>
          <cell r="Q1050">
            <v>0</v>
          </cell>
          <cell r="R1050">
            <v>0</v>
          </cell>
          <cell r="S1050">
            <v>0</v>
          </cell>
          <cell r="T1050">
            <v>0</v>
          </cell>
          <cell r="U1050">
            <v>0</v>
          </cell>
          <cell r="V1050">
            <v>0</v>
          </cell>
          <cell r="W1050">
            <v>0</v>
          </cell>
          <cell r="X1050">
            <v>0</v>
          </cell>
          <cell r="Y1050">
            <v>0</v>
          </cell>
          <cell r="Z1050">
            <v>0</v>
          </cell>
        </row>
        <row r="1051">
          <cell r="B1051">
            <v>0</v>
          </cell>
          <cell r="C1051" t="str">
            <v>- laying of marker or protective tape</v>
          </cell>
          <cell r="D1051">
            <v>0</v>
          </cell>
          <cell r="E1051">
            <v>0</v>
          </cell>
          <cell r="F1051">
            <v>0</v>
          </cell>
          <cell r="G1051">
            <v>0</v>
          </cell>
          <cell r="H1051">
            <v>0</v>
          </cell>
          <cell r="I1051">
            <v>0</v>
          </cell>
          <cell r="J1051">
            <v>0</v>
          </cell>
          <cell r="K1051">
            <v>0</v>
          </cell>
          <cell r="L1051">
            <v>0</v>
          </cell>
          <cell r="M1051">
            <v>0</v>
          </cell>
          <cell r="N1051">
            <v>0</v>
          </cell>
          <cell r="O1051">
            <v>0</v>
          </cell>
          <cell r="P1051">
            <v>0</v>
          </cell>
          <cell r="Q1051">
            <v>0</v>
          </cell>
          <cell r="R1051">
            <v>0</v>
          </cell>
          <cell r="S1051">
            <v>0</v>
          </cell>
          <cell r="T1051">
            <v>0</v>
          </cell>
          <cell r="U1051">
            <v>0</v>
          </cell>
          <cell r="V1051">
            <v>0</v>
          </cell>
          <cell r="W1051">
            <v>0</v>
          </cell>
          <cell r="X1051">
            <v>0</v>
          </cell>
          <cell r="Y1051">
            <v>0</v>
          </cell>
          <cell r="Z1051">
            <v>0</v>
          </cell>
        </row>
        <row r="1052">
          <cell r="B1052">
            <v>0</v>
          </cell>
          <cell r="C1052" t="str">
            <v>- wrapping of flange connections with denso tape or similar approved</v>
          </cell>
          <cell r="D1052">
            <v>0</v>
          </cell>
          <cell r="E1052">
            <v>0</v>
          </cell>
          <cell r="F1052">
            <v>0</v>
          </cell>
          <cell r="G1052">
            <v>0</v>
          </cell>
          <cell r="H1052">
            <v>0</v>
          </cell>
          <cell r="I1052">
            <v>0</v>
          </cell>
          <cell r="J1052">
            <v>0</v>
          </cell>
          <cell r="K1052">
            <v>0</v>
          </cell>
          <cell r="L1052">
            <v>0</v>
          </cell>
          <cell r="M1052">
            <v>0</v>
          </cell>
          <cell r="N1052">
            <v>0</v>
          </cell>
          <cell r="O1052">
            <v>0</v>
          </cell>
          <cell r="P1052">
            <v>0</v>
          </cell>
          <cell r="Q1052">
            <v>0</v>
          </cell>
          <cell r="R1052">
            <v>0</v>
          </cell>
          <cell r="S1052">
            <v>0</v>
          </cell>
          <cell r="T1052">
            <v>0</v>
          </cell>
          <cell r="U1052">
            <v>0</v>
          </cell>
          <cell r="V1052">
            <v>0</v>
          </cell>
          <cell r="W1052">
            <v>0</v>
          </cell>
          <cell r="X1052">
            <v>0</v>
          </cell>
          <cell r="Y1052">
            <v>0</v>
          </cell>
          <cell r="Z1052">
            <v>0</v>
          </cell>
        </row>
        <row r="1053">
          <cell r="B1053">
            <v>0</v>
          </cell>
          <cell r="C1053" t="str">
            <v xml:space="preserve">- supply and placement of thrust blocks, including determination of required dimensions, concrete class and steel reinforcement </v>
          </cell>
          <cell r="D1053">
            <v>0</v>
          </cell>
          <cell r="E1053">
            <v>0</v>
          </cell>
          <cell r="F1053">
            <v>0</v>
          </cell>
          <cell r="G1053">
            <v>0</v>
          </cell>
          <cell r="H1053">
            <v>0</v>
          </cell>
          <cell r="I1053">
            <v>0</v>
          </cell>
          <cell r="J1053">
            <v>0</v>
          </cell>
          <cell r="K1053">
            <v>0</v>
          </cell>
          <cell r="L1053">
            <v>0</v>
          </cell>
          <cell r="M1053">
            <v>0</v>
          </cell>
          <cell r="N1053">
            <v>0</v>
          </cell>
          <cell r="O1053">
            <v>0</v>
          </cell>
          <cell r="P1053">
            <v>0</v>
          </cell>
          <cell r="Q1053">
            <v>0</v>
          </cell>
          <cell r="R1053">
            <v>0</v>
          </cell>
          <cell r="S1053">
            <v>0</v>
          </cell>
          <cell r="T1053">
            <v>0</v>
          </cell>
          <cell r="U1053">
            <v>0</v>
          </cell>
          <cell r="V1053">
            <v>0</v>
          </cell>
          <cell r="W1053">
            <v>0</v>
          </cell>
          <cell r="X1053">
            <v>0</v>
          </cell>
          <cell r="Y1053">
            <v>0</v>
          </cell>
          <cell r="Z1053">
            <v>0</v>
          </cell>
        </row>
        <row r="1054">
          <cell r="B1054">
            <v>0</v>
          </cell>
          <cell r="C1054" t="str">
            <v>- execution of hydrostatic pressure test, adjustment of flow as directed, flushing and disinfection in accordance with EN 805 and the Works Requirements Part B+C</v>
          </cell>
          <cell r="D1054">
            <v>0</v>
          </cell>
          <cell r="E1054">
            <v>0</v>
          </cell>
          <cell r="F1054">
            <v>0</v>
          </cell>
          <cell r="G1054">
            <v>0</v>
          </cell>
          <cell r="H1054">
            <v>0</v>
          </cell>
          <cell r="I1054">
            <v>0</v>
          </cell>
          <cell r="J1054">
            <v>0</v>
          </cell>
          <cell r="K1054">
            <v>0</v>
          </cell>
          <cell r="L1054">
            <v>0</v>
          </cell>
          <cell r="M1054">
            <v>0</v>
          </cell>
          <cell r="N1054">
            <v>0</v>
          </cell>
          <cell r="O1054">
            <v>0</v>
          </cell>
          <cell r="P1054">
            <v>0</v>
          </cell>
          <cell r="Q1054">
            <v>0</v>
          </cell>
          <cell r="R1054">
            <v>0</v>
          </cell>
          <cell r="S1054">
            <v>0</v>
          </cell>
          <cell r="T1054">
            <v>0</v>
          </cell>
          <cell r="U1054">
            <v>0</v>
          </cell>
          <cell r="V1054">
            <v>0</v>
          </cell>
          <cell r="W1054">
            <v>0</v>
          </cell>
          <cell r="X1054">
            <v>0</v>
          </cell>
          <cell r="Y1054">
            <v>0</v>
          </cell>
          <cell r="Z1054">
            <v>0</v>
          </cell>
        </row>
        <row r="1055">
          <cell r="B1055">
            <v>0</v>
          </cell>
          <cell r="C1055" t="str">
            <v>The unit rate shall include all material, labour, equipment, tools, formworks and other incidental costs required to complete the works.</v>
          </cell>
          <cell r="D1055">
            <v>0</v>
          </cell>
          <cell r="E1055">
            <v>0</v>
          </cell>
          <cell r="F1055">
            <v>0</v>
          </cell>
          <cell r="G1055">
            <v>0</v>
          </cell>
          <cell r="H1055">
            <v>0</v>
          </cell>
          <cell r="I1055">
            <v>0</v>
          </cell>
          <cell r="J1055">
            <v>0</v>
          </cell>
          <cell r="K1055">
            <v>0</v>
          </cell>
          <cell r="L1055">
            <v>0</v>
          </cell>
          <cell r="M1055">
            <v>0</v>
          </cell>
          <cell r="N1055">
            <v>0</v>
          </cell>
          <cell r="O1055">
            <v>0</v>
          </cell>
          <cell r="P1055">
            <v>0</v>
          </cell>
          <cell r="Q1055">
            <v>0</v>
          </cell>
          <cell r="R1055">
            <v>0</v>
          </cell>
          <cell r="S1055">
            <v>0</v>
          </cell>
          <cell r="T1055">
            <v>0</v>
          </cell>
          <cell r="U1055">
            <v>0</v>
          </cell>
          <cell r="V1055">
            <v>0</v>
          </cell>
          <cell r="W1055">
            <v>0</v>
          </cell>
          <cell r="X1055">
            <v>0</v>
          </cell>
          <cell r="Y1055">
            <v>0</v>
          </cell>
          <cell r="Z1055">
            <v>0</v>
          </cell>
        </row>
        <row r="1056">
          <cell r="B1056">
            <v>0</v>
          </cell>
          <cell r="C1056" t="str">
            <v xml:space="preserve">Payment shall be made per wash out equipment completely installed and approved by the Engineer. In double wash out chambers payment will be made per each branch from the main completely installed. </v>
          </cell>
          <cell r="D1056">
            <v>0</v>
          </cell>
          <cell r="E1056">
            <v>0</v>
          </cell>
          <cell r="F1056">
            <v>0</v>
          </cell>
          <cell r="G1056">
            <v>0</v>
          </cell>
          <cell r="H1056">
            <v>0</v>
          </cell>
          <cell r="I1056">
            <v>0</v>
          </cell>
          <cell r="J1056">
            <v>0</v>
          </cell>
          <cell r="K1056">
            <v>0</v>
          </cell>
          <cell r="L1056">
            <v>0</v>
          </cell>
          <cell r="M1056">
            <v>0</v>
          </cell>
          <cell r="N1056">
            <v>0</v>
          </cell>
          <cell r="O1056">
            <v>0</v>
          </cell>
          <cell r="P1056">
            <v>0</v>
          </cell>
          <cell r="Q1056">
            <v>0</v>
          </cell>
          <cell r="R1056">
            <v>0</v>
          </cell>
          <cell r="S1056">
            <v>0</v>
          </cell>
          <cell r="T1056">
            <v>0</v>
          </cell>
          <cell r="U1056">
            <v>0</v>
          </cell>
          <cell r="V1056">
            <v>0</v>
          </cell>
          <cell r="W1056">
            <v>0</v>
          </cell>
          <cell r="X1056">
            <v>0</v>
          </cell>
          <cell r="Y1056">
            <v>0</v>
          </cell>
          <cell r="Z1056">
            <v>0</v>
          </cell>
        </row>
        <row r="1057">
          <cell r="B1057">
            <v>0</v>
          </cell>
          <cell r="C1057" t="str">
            <v>All earthworks and roadworks required for installation of pipes between main and wash out chamber shall be paid for under separate items.</v>
          </cell>
          <cell r="D1057">
            <v>0</v>
          </cell>
          <cell r="E1057">
            <v>0</v>
          </cell>
          <cell r="F1057">
            <v>0</v>
          </cell>
          <cell r="G1057">
            <v>0</v>
          </cell>
          <cell r="H1057">
            <v>0</v>
          </cell>
          <cell r="I1057">
            <v>0</v>
          </cell>
          <cell r="J1057">
            <v>0</v>
          </cell>
          <cell r="K1057">
            <v>0</v>
          </cell>
          <cell r="L1057">
            <v>0</v>
          </cell>
          <cell r="M1057">
            <v>0</v>
          </cell>
          <cell r="N1057">
            <v>0</v>
          </cell>
          <cell r="O1057">
            <v>0</v>
          </cell>
          <cell r="P1057">
            <v>0</v>
          </cell>
          <cell r="Q1057">
            <v>0</v>
          </cell>
          <cell r="R1057">
            <v>0</v>
          </cell>
          <cell r="S1057">
            <v>0</v>
          </cell>
          <cell r="T1057">
            <v>0</v>
          </cell>
          <cell r="U1057">
            <v>0</v>
          </cell>
          <cell r="V1057">
            <v>0</v>
          </cell>
          <cell r="W1057">
            <v>0</v>
          </cell>
          <cell r="X1057">
            <v>0</v>
          </cell>
          <cell r="Y1057">
            <v>0</v>
          </cell>
          <cell r="Z1057">
            <v>0</v>
          </cell>
        </row>
        <row r="1058">
          <cell r="B1058" t="str">
            <v>35.14.12</v>
          </cell>
          <cell r="C1058" t="str">
            <v>Installation of hydraulic equipment for wash out chambers, pipe DN300, wash out DN100, PN10/PN16, length between main and wash out chamber not exceeding 12m</v>
          </cell>
          <cell r="D1058" t="str">
            <v>pce.</v>
          </cell>
          <cell r="E1058">
            <v>400</v>
          </cell>
          <cell r="F1058">
            <v>0</v>
          </cell>
          <cell r="G1058">
            <v>0</v>
          </cell>
          <cell r="H1058">
            <v>0</v>
          </cell>
          <cell r="I1058">
            <v>0</v>
          </cell>
          <cell r="J1058">
            <v>0</v>
          </cell>
          <cell r="K1058">
            <v>0</v>
          </cell>
          <cell r="L1058">
            <v>0</v>
          </cell>
          <cell r="M1058">
            <v>0</v>
          </cell>
          <cell r="N1058">
            <v>0</v>
          </cell>
          <cell r="O1058">
            <v>0</v>
          </cell>
          <cell r="P1058">
            <v>0</v>
          </cell>
          <cell r="Q1058">
            <v>0</v>
          </cell>
          <cell r="R1058">
            <v>0</v>
          </cell>
          <cell r="S1058">
            <v>0</v>
          </cell>
          <cell r="T1058">
            <v>0</v>
          </cell>
          <cell r="U1058">
            <v>0</v>
          </cell>
          <cell r="V1058">
            <v>0</v>
          </cell>
          <cell r="W1058">
            <v>0</v>
          </cell>
          <cell r="X1058">
            <v>0</v>
          </cell>
          <cell r="Y1058">
            <v>0</v>
          </cell>
          <cell r="Z1058">
            <v>0</v>
          </cell>
        </row>
        <row r="1059">
          <cell r="B1059" t="str">
            <v>35.14.14</v>
          </cell>
          <cell r="C1059" t="str">
            <v>Installation of hydraulic equipment for wash out chambers, pipe DN350, wash out DN100, PN10/PN16, length between main and wash out chamber not exceeding 12m</v>
          </cell>
          <cell r="D1059" t="str">
            <v>pce.</v>
          </cell>
          <cell r="E1059">
            <v>400</v>
          </cell>
          <cell r="F1059">
            <v>0</v>
          </cell>
          <cell r="G1059">
            <v>0</v>
          </cell>
          <cell r="H1059">
            <v>0</v>
          </cell>
          <cell r="I1059">
            <v>0</v>
          </cell>
          <cell r="J1059">
            <v>0</v>
          </cell>
          <cell r="K1059">
            <v>0</v>
          </cell>
          <cell r="L1059">
            <v>0</v>
          </cell>
          <cell r="M1059">
            <v>0</v>
          </cell>
          <cell r="N1059">
            <v>0</v>
          </cell>
          <cell r="O1059">
            <v>0</v>
          </cell>
          <cell r="P1059">
            <v>0</v>
          </cell>
          <cell r="Q1059">
            <v>0</v>
          </cell>
          <cell r="R1059">
            <v>0</v>
          </cell>
          <cell r="S1059">
            <v>0</v>
          </cell>
          <cell r="T1059">
            <v>0</v>
          </cell>
          <cell r="U1059">
            <v>0</v>
          </cell>
          <cell r="V1059">
            <v>0</v>
          </cell>
          <cell r="W1059">
            <v>0</v>
          </cell>
          <cell r="X1059">
            <v>0</v>
          </cell>
          <cell r="Y1059">
            <v>0</v>
          </cell>
          <cell r="Z1059">
            <v>0</v>
          </cell>
        </row>
        <row r="1060">
          <cell r="B1060" t="str">
            <v>35.16</v>
          </cell>
          <cell r="C1060" t="str">
            <v xml:space="preserve">Installation of fire hydrant </v>
          </cell>
          <cell r="D1060">
            <v>0</v>
          </cell>
          <cell r="E1060">
            <v>0</v>
          </cell>
          <cell r="F1060">
            <v>0</v>
          </cell>
          <cell r="G1060">
            <v>0</v>
          </cell>
          <cell r="H1060">
            <v>0</v>
          </cell>
          <cell r="I1060">
            <v>0</v>
          </cell>
          <cell r="J1060">
            <v>0</v>
          </cell>
          <cell r="K1060">
            <v>0</v>
          </cell>
          <cell r="L1060">
            <v>0</v>
          </cell>
          <cell r="M1060">
            <v>0</v>
          </cell>
          <cell r="N1060">
            <v>0</v>
          </cell>
          <cell r="O1060">
            <v>0</v>
          </cell>
          <cell r="P1060">
            <v>0</v>
          </cell>
          <cell r="Q1060">
            <v>0</v>
          </cell>
          <cell r="R1060">
            <v>0</v>
          </cell>
          <cell r="S1060">
            <v>0</v>
          </cell>
          <cell r="T1060">
            <v>0</v>
          </cell>
          <cell r="U1060">
            <v>0</v>
          </cell>
          <cell r="V1060">
            <v>0</v>
          </cell>
          <cell r="W1060">
            <v>0</v>
          </cell>
          <cell r="X1060">
            <v>0</v>
          </cell>
          <cell r="Y1060">
            <v>0</v>
          </cell>
          <cell r="Z1060">
            <v>0</v>
          </cell>
        </row>
        <row r="1061">
          <cell r="B1061">
            <v>0</v>
          </cell>
          <cell r="C1061" t="str">
            <v xml:space="preserve">The works shall include the installation of fire hydrant, tee-piece, stub flanges with loose flange, flange adaptors, gate valve with extension spindle and surface box, duckfoot bend, short double flanged pipes, pipe block cut to size (if required) incl. flanges and tie rods, DI/PE pipes (total length ≤ 12m), supply and placing of reinforced concrete and any other appurtenances according to system point drawings, Standard Drawing STD-2.06, Works Requirements Part B+C and as directed by the Engineer. </v>
          </cell>
          <cell r="D1061">
            <v>0</v>
          </cell>
          <cell r="E1061">
            <v>0</v>
          </cell>
          <cell r="F1061">
            <v>0</v>
          </cell>
          <cell r="G1061">
            <v>0</v>
          </cell>
          <cell r="H1061">
            <v>0</v>
          </cell>
          <cell r="I1061">
            <v>0</v>
          </cell>
          <cell r="J1061">
            <v>0</v>
          </cell>
          <cell r="K1061">
            <v>0</v>
          </cell>
          <cell r="L1061">
            <v>0</v>
          </cell>
          <cell r="M1061">
            <v>0</v>
          </cell>
          <cell r="N1061">
            <v>0</v>
          </cell>
          <cell r="O1061">
            <v>0</v>
          </cell>
          <cell r="P1061">
            <v>0</v>
          </cell>
          <cell r="Q1061">
            <v>0</v>
          </cell>
          <cell r="R1061">
            <v>0</v>
          </cell>
          <cell r="S1061">
            <v>0</v>
          </cell>
          <cell r="T1061">
            <v>0</v>
          </cell>
          <cell r="U1061">
            <v>0</v>
          </cell>
          <cell r="V1061">
            <v>0</v>
          </cell>
          <cell r="W1061">
            <v>0</v>
          </cell>
          <cell r="X1061">
            <v>0</v>
          </cell>
          <cell r="Y1061">
            <v>0</v>
          </cell>
          <cell r="Z1061">
            <v>0</v>
          </cell>
        </row>
        <row r="1062">
          <cell r="B1062">
            <v>0</v>
          </cell>
          <cell r="C1062" t="str">
            <v>The unit rate shall also include :</v>
          </cell>
          <cell r="D1062">
            <v>0</v>
          </cell>
          <cell r="E1062">
            <v>0</v>
          </cell>
          <cell r="F1062">
            <v>0</v>
          </cell>
          <cell r="G1062">
            <v>0</v>
          </cell>
          <cell r="H1062">
            <v>0</v>
          </cell>
          <cell r="I1062">
            <v>0</v>
          </cell>
          <cell r="J1062">
            <v>0</v>
          </cell>
          <cell r="K1062">
            <v>0</v>
          </cell>
          <cell r="L1062">
            <v>0</v>
          </cell>
          <cell r="M1062">
            <v>0</v>
          </cell>
          <cell r="N1062">
            <v>0</v>
          </cell>
          <cell r="O1062">
            <v>0</v>
          </cell>
          <cell r="P1062">
            <v>0</v>
          </cell>
          <cell r="Q1062">
            <v>0</v>
          </cell>
          <cell r="R1062">
            <v>0</v>
          </cell>
          <cell r="S1062">
            <v>0</v>
          </cell>
          <cell r="T1062">
            <v>0</v>
          </cell>
          <cell r="U1062">
            <v>0</v>
          </cell>
          <cell r="V1062">
            <v>0</v>
          </cell>
          <cell r="W1062">
            <v>0</v>
          </cell>
          <cell r="X1062">
            <v>0</v>
          </cell>
          <cell r="Y1062">
            <v>0</v>
          </cell>
          <cell r="Z1062">
            <v>0</v>
          </cell>
        </row>
        <row r="1063">
          <cell r="B1063">
            <v>0</v>
          </cell>
          <cell r="C1063" t="str">
            <v>- loading, handling, transport from storage site to the execution site, unloading, etc. of pipes, equipments, fittings etc.</v>
          </cell>
          <cell r="D1063">
            <v>0</v>
          </cell>
          <cell r="E1063">
            <v>0</v>
          </cell>
          <cell r="F1063">
            <v>0</v>
          </cell>
          <cell r="G1063">
            <v>0</v>
          </cell>
          <cell r="H1063">
            <v>0</v>
          </cell>
          <cell r="I1063">
            <v>0</v>
          </cell>
          <cell r="J1063">
            <v>0</v>
          </cell>
          <cell r="K1063">
            <v>0</v>
          </cell>
          <cell r="L1063">
            <v>0</v>
          </cell>
          <cell r="M1063">
            <v>0</v>
          </cell>
          <cell r="N1063">
            <v>0</v>
          </cell>
          <cell r="O1063">
            <v>0</v>
          </cell>
          <cell r="P1063">
            <v>0</v>
          </cell>
          <cell r="Q1063">
            <v>0</v>
          </cell>
          <cell r="R1063">
            <v>0</v>
          </cell>
          <cell r="S1063">
            <v>0</v>
          </cell>
          <cell r="T1063">
            <v>0</v>
          </cell>
          <cell r="U1063">
            <v>0</v>
          </cell>
          <cell r="V1063">
            <v>0</v>
          </cell>
          <cell r="W1063">
            <v>0</v>
          </cell>
          <cell r="X1063">
            <v>0</v>
          </cell>
          <cell r="Y1063">
            <v>0</v>
          </cell>
          <cell r="Z1063">
            <v>0</v>
          </cell>
        </row>
        <row r="1064">
          <cell r="B1064">
            <v>0</v>
          </cell>
          <cell r="C1064" t="str">
            <v>- cutting of pipes if required, cleaning of cuts, remaking of chamfer</v>
          </cell>
          <cell r="D1064">
            <v>0</v>
          </cell>
          <cell r="E1064">
            <v>0</v>
          </cell>
          <cell r="F1064">
            <v>0</v>
          </cell>
          <cell r="G1064">
            <v>0</v>
          </cell>
          <cell r="H1064">
            <v>0</v>
          </cell>
          <cell r="I1064">
            <v>0</v>
          </cell>
          <cell r="J1064">
            <v>0</v>
          </cell>
          <cell r="K1064">
            <v>0</v>
          </cell>
          <cell r="L1064">
            <v>0</v>
          </cell>
          <cell r="M1064">
            <v>0</v>
          </cell>
          <cell r="N1064">
            <v>0</v>
          </cell>
          <cell r="O1064">
            <v>0</v>
          </cell>
          <cell r="P1064">
            <v>0</v>
          </cell>
          <cell r="Q1064">
            <v>0</v>
          </cell>
          <cell r="R1064">
            <v>0</v>
          </cell>
          <cell r="S1064">
            <v>0</v>
          </cell>
          <cell r="T1064">
            <v>0</v>
          </cell>
          <cell r="U1064">
            <v>0</v>
          </cell>
          <cell r="V1064">
            <v>0</v>
          </cell>
          <cell r="W1064">
            <v>0</v>
          </cell>
          <cell r="X1064">
            <v>0</v>
          </cell>
          <cell r="Y1064">
            <v>0</v>
          </cell>
          <cell r="Z1064">
            <v>0</v>
          </cell>
        </row>
        <row r="1065">
          <cell r="B1065">
            <v>0</v>
          </cell>
          <cell r="C1065" t="str">
            <v>- repair of any protective coating damaged</v>
          </cell>
          <cell r="D1065">
            <v>0</v>
          </cell>
          <cell r="E1065">
            <v>0</v>
          </cell>
          <cell r="F1065">
            <v>0</v>
          </cell>
          <cell r="G1065">
            <v>0</v>
          </cell>
          <cell r="H1065">
            <v>0</v>
          </cell>
          <cell r="I1065">
            <v>0</v>
          </cell>
          <cell r="J1065">
            <v>0</v>
          </cell>
          <cell r="K1065">
            <v>0</v>
          </cell>
          <cell r="L1065">
            <v>0</v>
          </cell>
          <cell r="M1065">
            <v>0</v>
          </cell>
          <cell r="N1065">
            <v>0</v>
          </cell>
          <cell r="O1065">
            <v>0</v>
          </cell>
          <cell r="P1065">
            <v>0</v>
          </cell>
          <cell r="Q1065">
            <v>0</v>
          </cell>
          <cell r="R1065">
            <v>0</v>
          </cell>
          <cell r="S1065">
            <v>0</v>
          </cell>
          <cell r="T1065">
            <v>0</v>
          </cell>
          <cell r="U1065">
            <v>0</v>
          </cell>
          <cell r="V1065">
            <v>0</v>
          </cell>
          <cell r="W1065">
            <v>0</v>
          </cell>
          <cell r="X1065">
            <v>0</v>
          </cell>
          <cell r="Y1065">
            <v>0</v>
          </cell>
          <cell r="Z1065">
            <v>0</v>
          </cell>
        </row>
        <row r="1066">
          <cell r="B1066">
            <v>0</v>
          </cell>
          <cell r="C1066" t="str">
            <v>- cleaning of equipment before installation</v>
          </cell>
          <cell r="D1066">
            <v>0</v>
          </cell>
          <cell r="E1066">
            <v>0</v>
          </cell>
          <cell r="F1066">
            <v>0</v>
          </cell>
          <cell r="G1066">
            <v>0</v>
          </cell>
          <cell r="H1066">
            <v>0</v>
          </cell>
          <cell r="I1066">
            <v>0</v>
          </cell>
          <cell r="J1066">
            <v>0</v>
          </cell>
          <cell r="K1066">
            <v>0</v>
          </cell>
          <cell r="L1066">
            <v>0</v>
          </cell>
          <cell r="M1066">
            <v>0</v>
          </cell>
          <cell r="N1066">
            <v>0</v>
          </cell>
          <cell r="O1066">
            <v>0</v>
          </cell>
          <cell r="P1066">
            <v>0</v>
          </cell>
          <cell r="Q1066">
            <v>0</v>
          </cell>
          <cell r="R1066">
            <v>0</v>
          </cell>
          <cell r="S1066">
            <v>0</v>
          </cell>
          <cell r="T1066">
            <v>0</v>
          </cell>
          <cell r="U1066">
            <v>0</v>
          </cell>
          <cell r="V1066">
            <v>0</v>
          </cell>
          <cell r="W1066">
            <v>0</v>
          </cell>
          <cell r="X1066">
            <v>0</v>
          </cell>
          <cell r="Y1066">
            <v>0</v>
          </cell>
          <cell r="Z1066">
            <v>0</v>
          </cell>
        </row>
        <row r="1067">
          <cell r="B1067">
            <v>0</v>
          </cell>
          <cell r="C1067" t="str">
            <v>- laying of warning tape</v>
          </cell>
          <cell r="D1067">
            <v>0</v>
          </cell>
          <cell r="E1067">
            <v>0</v>
          </cell>
          <cell r="F1067">
            <v>0</v>
          </cell>
          <cell r="G1067">
            <v>0</v>
          </cell>
          <cell r="H1067">
            <v>0</v>
          </cell>
          <cell r="I1067">
            <v>0</v>
          </cell>
          <cell r="J1067">
            <v>0</v>
          </cell>
          <cell r="K1067">
            <v>0</v>
          </cell>
          <cell r="L1067">
            <v>0</v>
          </cell>
          <cell r="M1067">
            <v>0</v>
          </cell>
          <cell r="N1067">
            <v>0</v>
          </cell>
          <cell r="O1067">
            <v>0</v>
          </cell>
          <cell r="P1067">
            <v>0</v>
          </cell>
          <cell r="Q1067">
            <v>0</v>
          </cell>
          <cell r="R1067">
            <v>0</v>
          </cell>
          <cell r="S1067">
            <v>0</v>
          </cell>
          <cell r="T1067">
            <v>0</v>
          </cell>
          <cell r="U1067">
            <v>0</v>
          </cell>
          <cell r="V1067">
            <v>0</v>
          </cell>
          <cell r="W1067">
            <v>0</v>
          </cell>
          <cell r="X1067">
            <v>0</v>
          </cell>
          <cell r="Y1067">
            <v>0</v>
          </cell>
          <cell r="Z1067">
            <v>0</v>
          </cell>
        </row>
        <row r="1068">
          <cell r="B1068">
            <v>0</v>
          </cell>
          <cell r="C1068" t="str">
            <v>- wrapping of flange connections with denso tape or similar approved</v>
          </cell>
          <cell r="D1068">
            <v>0</v>
          </cell>
          <cell r="E1068">
            <v>0</v>
          </cell>
          <cell r="F1068">
            <v>0</v>
          </cell>
          <cell r="G1068">
            <v>0</v>
          </cell>
          <cell r="H1068">
            <v>0</v>
          </cell>
          <cell r="I1068">
            <v>0</v>
          </cell>
          <cell r="J1068">
            <v>0</v>
          </cell>
          <cell r="K1068">
            <v>0</v>
          </cell>
          <cell r="L1068">
            <v>0</v>
          </cell>
          <cell r="M1068">
            <v>0</v>
          </cell>
          <cell r="N1068">
            <v>0</v>
          </cell>
          <cell r="O1068">
            <v>0</v>
          </cell>
          <cell r="P1068">
            <v>0</v>
          </cell>
          <cell r="Q1068">
            <v>0</v>
          </cell>
          <cell r="R1068">
            <v>0</v>
          </cell>
          <cell r="S1068">
            <v>0</v>
          </cell>
          <cell r="T1068">
            <v>0</v>
          </cell>
          <cell r="U1068">
            <v>0</v>
          </cell>
          <cell r="V1068">
            <v>0</v>
          </cell>
          <cell r="W1068">
            <v>0</v>
          </cell>
          <cell r="X1068">
            <v>0</v>
          </cell>
          <cell r="Y1068">
            <v>0</v>
          </cell>
          <cell r="Z1068">
            <v>0</v>
          </cell>
        </row>
        <row r="1069">
          <cell r="B1069">
            <v>0</v>
          </cell>
          <cell r="C1069" t="str">
            <v xml:space="preserve">- supply and placement of thrust blocks, including determination of required dimensions, concrete class and steel reinforcement </v>
          </cell>
          <cell r="D1069">
            <v>0</v>
          </cell>
          <cell r="E1069">
            <v>0</v>
          </cell>
          <cell r="F1069">
            <v>0</v>
          </cell>
          <cell r="G1069">
            <v>0</v>
          </cell>
          <cell r="H1069">
            <v>0</v>
          </cell>
          <cell r="I1069">
            <v>0</v>
          </cell>
          <cell r="J1069">
            <v>0</v>
          </cell>
          <cell r="K1069">
            <v>0</v>
          </cell>
          <cell r="L1069">
            <v>0</v>
          </cell>
          <cell r="M1069">
            <v>0</v>
          </cell>
          <cell r="N1069">
            <v>0</v>
          </cell>
          <cell r="O1069">
            <v>0</v>
          </cell>
          <cell r="P1069">
            <v>0</v>
          </cell>
          <cell r="Q1069">
            <v>0</v>
          </cell>
          <cell r="R1069">
            <v>0</v>
          </cell>
          <cell r="S1069">
            <v>0</v>
          </cell>
          <cell r="T1069">
            <v>0</v>
          </cell>
          <cell r="U1069">
            <v>0</v>
          </cell>
          <cell r="V1069">
            <v>0</v>
          </cell>
          <cell r="W1069">
            <v>0</v>
          </cell>
          <cell r="X1069">
            <v>0</v>
          </cell>
          <cell r="Y1069">
            <v>0</v>
          </cell>
          <cell r="Z1069">
            <v>0</v>
          </cell>
        </row>
        <row r="1070">
          <cell r="B1070">
            <v>0</v>
          </cell>
          <cell r="C1070" t="str">
            <v>- execution of hydrostatic pressure test, flushing and disinfection in accordance with EN 805 and the Works Requirements Part B+C</v>
          </cell>
          <cell r="D1070">
            <v>0</v>
          </cell>
          <cell r="E1070">
            <v>0</v>
          </cell>
          <cell r="F1070">
            <v>0</v>
          </cell>
          <cell r="G1070">
            <v>0</v>
          </cell>
          <cell r="H1070">
            <v>0</v>
          </cell>
          <cell r="I1070">
            <v>0</v>
          </cell>
          <cell r="J1070">
            <v>0</v>
          </cell>
          <cell r="K1070">
            <v>0</v>
          </cell>
          <cell r="L1070">
            <v>0</v>
          </cell>
          <cell r="M1070">
            <v>0</v>
          </cell>
          <cell r="N1070">
            <v>0</v>
          </cell>
          <cell r="O1070">
            <v>0</v>
          </cell>
          <cell r="P1070">
            <v>0</v>
          </cell>
          <cell r="Q1070">
            <v>0</v>
          </cell>
          <cell r="R1070">
            <v>0</v>
          </cell>
          <cell r="S1070">
            <v>0</v>
          </cell>
          <cell r="T1070">
            <v>0</v>
          </cell>
          <cell r="U1070">
            <v>0</v>
          </cell>
          <cell r="V1070">
            <v>0</v>
          </cell>
          <cell r="W1070">
            <v>0</v>
          </cell>
          <cell r="X1070">
            <v>0</v>
          </cell>
          <cell r="Y1070">
            <v>0</v>
          </cell>
          <cell r="Z1070">
            <v>0</v>
          </cell>
        </row>
        <row r="1071">
          <cell r="B1071">
            <v>0</v>
          </cell>
          <cell r="C1071" t="str">
            <v>The unit rate shall also include all material, labour, equipment, tools and other incidental costs required to complete the works.</v>
          </cell>
          <cell r="D1071">
            <v>0</v>
          </cell>
          <cell r="E1071">
            <v>0</v>
          </cell>
          <cell r="F1071">
            <v>0</v>
          </cell>
          <cell r="G1071">
            <v>0</v>
          </cell>
          <cell r="H1071">
            <v>0</v>
          </cell>
          <cell r="I1071">
            <v>0</v>
          </cell>
          <cell r="J1071">
            <v>0</v>
          </cell>
          <cell r="K1071">
            <v>0</v>
          </cell>
          <cell r="L1071">
            <v>0</v>
          </cell>
          <cell r="M1071">
            <v>0</v>
          </cell>
          <cell r="N1071">
            <v>0</v>
          </cell>
          <cell r="O1071">
            <v>0</v>
          </cell>
          <cell r="P1071">
            <v>0</v>
          </cell>
          <cell r="Q1071">
            <v>0</v>
          </cell>
          <cell r="R1071">
            <v>0</v>
          </cell>
          <cell r="S1071">
            <v>0</v>
          </cell>
          <cell r="T1071">
            <v>0</v>
          </cell>
          <cell r="U1071">
            <v>0</v>
          </cell>
          <cell r="V1071">
            <v>0</v>
          </cell>
          <cell r="W1071">
            <v>0</v>
          </cell>
          <cell r="X1071">
            <v>0</v>
          </cell>
          <cell r="Y1071">
            <v>0</v>
          </cell>
          <cell r="Z1071">
            <v>0</v>
          </cell>
        </row>
        <row r="1072">
          <cell r="B1072">
            <v>0</v>
          </cell>
          <cell r="C1072" t="str">
            <v>Payment shall be made hydrant completely installed and approved by the Engineer.</v>
          </cell>
          <cell r="D1072">
            <v>0</v>
          </cell>
          <cell r="E1072">
            <v>0</v>
          </cell>
          <cell r="F1072">
            <v>0</v>
          </cell>
          <cell r="G1072">
            <v>0</v>
          </cell>
          <cell r="H1072">
            <v>0</v>
          </cell>
          <cell r="I1072">
            <v>0</v>
          </cell>
          <cell r="J1072">
            <v>0</v>
          </cell>
          <cell r="K1072">
            <v>0</v>
          </cell>
          <cell r="L1072">
            <v>0</v>
          </cell>
          <cell r="M1072">
            <v>0</v>
          </cell>
          <cell r="N1072">
            <v>0</v>
          </cell>
          <cell r="O1072">
            <v>0</v>
          </cell>
          <cell r="P1072">
            <v>0</v>
          </cell>
          <cell r="Q1072">
            <v>0</v>
          </cell>
          <cell r="R1072">
            <v>0</v>
          </cell>
          <cell r="S1072">
            <v>0</v>
          </cell>
          <cell r="T1072">
            <v>0</v>
          </cell>
          <cell r="U1072">
            <v>0</v>
          </cell>
          <cell r="V1072">
            <v>0</v>
          </cell>
          <cell r="W1072">
            <v>0</v>
          </cell>
          <cell r="X1072">
            <v>0</v>
          </cell>
          <cell r="Y1072">
            <v>0</v>
          </cell>
          <cell r="Z1072">
            <v>0</v>
          </cell>
        </row>
        <row r="1073">
          <cell r="B1073">
            <v>0</v>
          </cell>
          <cell r="C1073" t="str">
            <v>All earthworks and roadworks required for installation of pipes between main and hydrant shall be paid for under separate items.</v>
          </cell>
          <cell r="D1073">
            <v>0</v>
          </cell>
          <cell r="E1073">
            <v>0</v>
          </cell>
          <cell r="F1073">
            <v>0</v>
          </cell>
          <cell r="G1073">
            <v>0</v>
          </cell>
          <cell r="H1073">
            <v>0</v>
          </cell>
          <cell r="I1073">
            <v>0</v>
          </cell>
          <cell r="J1073">
            <v>0</v>
          </cell>
          <cell r="K1073">
            <v>0</v>
          </cell>
          <cell r="L1073">
            <v>0</v>
          </cell>
          <cell r="M1073">
            <v>0</v>
          </cell>
          <cell r="N1073">
            <v>0</v>
          </cell>
          <cell r="O1073">
            <v>0</v>
          </cell>
          <cell r="P1073">
            <v>0</v>
          </cell>
          <cell r="Q1073">
            <v>0</v>
          </cell>
          <cell r="R1073">
            <v>0</v>
          </cell>
          <cell r="S1073">
            <v>0</v>
          </cell>
          <cell r="T1073">
            <v>0</v>
          </cell>
          <cell r="U1073">
            <v>0</v>
          </cell>
          <cell r="V1073">
            <v>0</v>
          </cell>
          <cell r="W1073">
            <v>0</v>
          </cell>
          <cell r="X1073">
            <v>0</v>
          </cell>
          <cell r="Y1073">
            <v>0</v>
          </cell>
          <cell r="Z1073">
            <v>0</v>
          </cell>
        </row>
        <row r="1074">
          <cell r="B1074" t="str">
            <v>35.16.01</v>
          </cell>
          <cell r="C1074" t="str">
            <v>Installation of fire hydrant, length between main and hydrant not exceeding 12m</v>
          </cell>
          <cell r="D1074" t="str">
            <v>pce.</v>
          </cell>
          <cell r="E1074">
            <v>1500</v>
          </cell>
          <cell r="F1074">
            <v>0</v>
          </cell>
          <cell r="G1074">
            <v>0</v>
          </cell>
          <cell r="H1074">
            <v>0</v>
          </cell>
          <cell r="I1074">
            <v>0</v>
          </cell>
          <cell r="J1074">
            <v>0</v>
          </cell>
          <cell r="K1074">
            <v>0</v>
          </cell>
          <cell r="L1074">
            <v>0</v>
          </cell>
          <cell r="M1074">
            <v>0</v>
          </cell>
          <cell r="N1074">
            <v>0</v>
          </cell>
          <cell r="O1074">
            <v>0</v>
          </cell>
          <cell r="P1074">
            <v>0</v>
          </cell>
          <cell r="Q1074">
            <v>0</v>
          </cell>
          <cell r="R1074">
            <v>0</v>
          </cell>
          <cell r="S1074">
            <v>0</v>
          </cell>
          <cell r="T1074">
            <v>0</v>
          </cell>
          <cell r="U1074">
            <v>0</v>
          </cell>
          <cell r="V1074">
            <v>0</v>
          </cell>
          <cell r="W1074">
            <v>0</v>
          </cell>
          <cell r="X1074">
            <v>0</v>
          </cell>
          <cell r="Y1074">
            <v>0</v>
          </cell>
          <cell r="Z1074">
            <v>0</v>
          </cell>
        </row>
        <row r="1075">
          <cell r="B1075" t="str">
            <v>35.16.02</v>
          </cell>
          <cell r="C1075" t="str">
            <v>Extra over item 35.16.01 for length between main and hydrant exceeding 12m</v>
          </cell>
          <cell r="D1075" t="str">
            <v>lin. m.</v>
          </cell>
          <cell r="E1075">
            <v>50</v>
          </cell>
          <cell r="F1075">
            <v>0</v>
          </cell>
          <cell r="G1075">
            <v>0</v>
          </cell>
          <cell r="H1075">
            <v>0</v>
          </cell>
          <cell r="I1075">
            <v>0</v>
          </cell>
          <cell r="J1075">
            <v>0</v>
          </cell>
          <cell r="K1075">
            <v>0</v>
          </cell>
          <cell r="L1075">
            <v>0</v>
          </cell>
          <cell r="M1075">
            <v>0</v>
          </cell>
          <cell r="N1075">
            <v>0</v>
          </cell>
          <cell r="O1075">
            <v>0</v>
          </cell>
          <cell r="P1075">
            <v>0</v>
          </cell>
          <cell r="Q1075">
            <v>0</v>
          </cell>
          <cell r="R1075">
            <v>0</v>
          </cell>
          <cell r="S1075">
            <v>0</v>
          </cell>
          <cell r="T1075">
            <v>0</v>
          </cell>
          <cell r="U1075">
            <v>0</v>
          </cell>
          <cell r="V1075">
            <v>0</v>
          </cell>
          <cell r="W1075">
            <v>0</v>
          </cell>
          <cell r="X1075">
            <v>0</v>
          </cell>
          <cell r="Y1075">
            <v>0</v>
          </cell>
          <cell r="Z1075">
            <v>0</v>
          </cell>
        </row>
        <row r="1076">
          <cell r="B1076" t="str">
            <v>35.17</v>
          </cell>
          <cell r="C1076" t="str">
            <v>Installation of hydraulic equipment for wash out at wadi crossing (System Point DA-070)</v>
          </cell>
          <cell r="D1076">
            <v>0</v>
          </cell>
          <cell r="E1076">
            <v>0</v>
          </cell>
          <cell r="F1076">
            <v>0</v>
          </cell>
          <cell r="G1076">
            <v>0</v>
          </cell>
          <cell r="H1076">
            <v>0</v>
          </cell>
          <cell r="I1076">
            <v>0</v>
          </cell>
          <cell r="J1076">
            <v>0</v>
          </cell>
          <cell r="K1076">
            <v>0</v>
          </cell>
          <cell r="L1076">
            <v>0</v>
          </cell>
          <cell r="M1076">
            <v>0</v>
          </cell>
          <cell r="N1076">
            <v>0</v>
          </cell>
          <cell r="O1076">
            <v>0</v>
          </cell>
          <cell r="P1076">
            <v>0</v>
          </cell>
          <cell r="Q1076">
            <v>0</v>
          </cell>
          <cell r="R1076">
            <v>0</v>
          </cell>
          <cell r="S1076">
            <v>0</v>
          </cell>
          <cell r="T1076">
            <v>0</v>
          </cell>
          <cell r="U1076">
            <v>0</v>
          </cell>
          <cell r="V1076">
            <v>0</v>
          </cell>
          <cell r="W1076">
            <v>0</v>
          </cell>
          <cell r="X1076">
            <v>0</v>
          </cell>
          <cell r="Y1076">
            <v>0</v>
          </cell>
          <cell r="Z1076">
            <v>0</v>
          </cell>
        </row>
        <row r="1077">
          <cell r="B1077">
            <v>0</v>
          </cell>
          <cell r="C1077" t="str">
            <v>The works shall include:</v>
          </cell>
          <cell r="D1077">
            <v>0</v>
          </cell>
          <cell r="E1077">
            <v>0</v>
          </cell>
          <cell r="F1077">
            <v>0</v>
          </cell>
          <cell r="G1077">
            <v>0</v>
          </cell>
          <cell r="H1077">
            <v>0</v>
          </cell>
          <cell r="I1077">
            <v>0</v>
          </cell>
          <cell r="J1077">
            <v>0</v>
          </cell>
          <cell r="K1077">
            <v>0</v>
          </cell>
          <cell r="L1077">
            <v>0</v>
          </cell>
          <cell r="M1077">
            <v>0</v>
          </cell>
          <cell r="N1077">
            <v>0</v>
          </cell>
          <cell r="O1077">
            <v>0</v>
          </cell>
          <cell r="P1077">
            <v>0</v>
          </cell>
          <cell r="Q1077">
            <v>0</v>
          </cell>
          <cell r="R1077">
            <v>0</v>
          </cell>
          <cell r="S1077">
            <v>0</v>
          </cell>
          <cell r="T1077">
            <v>0</v>
          </cell>
          <cell r="U1077">
            <v>0</v>
          </cell>
          <cell r="V1077">
            <v>0</v>
          </cell>
          <cell r="W1077">
            <v>0</v>
          </cell>
          <cell r="X1077">
            <v>0</v>
          </cell>
          <cell r="Y1077">
            <v>0</v>
          </cell>
          <cell r="Z1077">
            <v>0</v>
          </cell>
        </row>
        <row r="1078">
          <cell r="B1078">
            <v>0</v>
          </cell>
          <cell r="C1078" t="str">
            <v>- installation of pipes and fittings for wash out structure at wadi crossing (System Point DA-070) as indicated on Drwg. No. TM-DA-3.03, including installation of flanged spigot pipe with puddle flange, flanged branch on double socket level invert tee, gate valve with hand wheel, flange adaptor, flap valve, blank flange, etc. in accordance with System Point Drawings ,Works Requirements Part B+C and as directed by the Engineer.</v>
          </cell>
          <cell r="D1078">
            <v>0</v>
          </cell>
          <cell r="E1078">
            <v>0</v>
          </cell>
          <cell r="F1078">
            <v>0</v>
          </cell>
          <cell r="G1078">
            <v>0</v>
          </cell>
          <cell r="H1078">
            <v>0</v>
          </cell>
          <cell r="I1078">
            <v>0</v>
          </cell>
          <cell r="J1078">
            <v>0</v>
          </cell>
          <cell r="K1078">
            <v>0</v>
          </cell>
          <cell r="L1078">
            <v>0</v>
          </cell>
          <cell r="M1078">
            <v>0</v>
          </cell>
          <cell r="N1078">
            <v>0</v>
          </cell>
          <cell r="O1078">
            <v>0</v>
          </cell>
          <cell r="P1078">
            <v>0</v>
          </cell>
          <cell r="Q1078">
            <v>0</v>
          </cell>
          <cell r="R1078">
            <v>0</v>
          </cell>
          <cell r="S1078">
            <v>0</v>
          </cell>
          <cell r="T1078">
            <v>0</v>
          </cell>
          <cell r="U1078">
            <v>0</v>
          </cell>
          <cell r="V1078">
            <v>0</v>
          </cell>
          <cell r="W1078">
            <v>0</v>
          </cell>
          <cell r="X1078">
            <v>0</v>
          </cell>
          <cell r="Y1078">
            <v>0</v>
          </cell>
          <cell r="Z1078">
            <v>0</v>
          </cell>
        </row>
        <row r="1079">
          <cell r="B1079">
            <v>0</v>
          </cell>
          <cell r="C1079" t="str">
            <v>- loading, handling, transport from storage site to the execution site, unloading, etc. of pipes, fittings, etc.</v>
          </cell>
          <cell r="D1079">
            <v>0</v>
          </cell>
          <cell r="E1079">
            <v>0</v>
          </cell>
          <cell r="F1079">
            <v>0</v>
          </cell>
          <cell r="G1079">
            <v>0</v>
          </cell>
          <cell r="H1079">
            <v>0</v>
          </cell>
          <cell r="I1079">
            <v>0</v>
          </cell>
          <cell r="J1079">
            <v>0</v>
          </cell>
          <cell r="K1079">
            <v>0</v>
          </cell>
          <cell r="L1079">
            <v>0</v>
          </cell>
          <cell r="M1079">
            <v>0</v>
          </cell>
          <cell r="N1079">
            <v>0</v>
          </cell>
          <cell r="O1079">
            <v>0</v>
          </cell>
          <cell r="P1079">
            <v>0</v>
          </cell>
          <cell r="Q1079">
            <v>0</v>
          </cell>
          <cell r="R1079">
            <v>0</v>
          </cell>
          <cell r="S1079">
            <v>0</v>
          </cell>
          <cell r="T1079">
            <v>0</v>
          </cell>
          <cell r="U1079">
            <v>0</v>
          </cell>
          <cell r="V1079">
            <v>0</v>
          </cell>
          <cell r="W1079">
            <v>0</v>
          </cell>
          <cell r="X1079">
            <v>0</v>
          </cell>
          <cell r="Y1079">
            <v>0</v>
          </cell>
          <cell r="Z1079">
            <v>0</v>
          </cell>
        </row>
        <row r="1080">
          <cell r="B1080">
            <v>0</v>
          </cell>
          <cell r="C1080" t="str">
            <v>- cutting of pipes, cleaning of cuts, remaking of chamfer</v>
          </cell>
          <cell r="D1080">
            <v>0</v>
          </cell>
          <cell r="E1080">
            <v>0</v>
          </cell>
          <cell r="F1080">
            <v>0</v>
          </cell>
          <cell r="G1080">
            <v>0</v>
          </cell>
          <cell r="H1080">
            <v>0</v>
          </cell>
          <cell r="I1080">
            <v>0</v>
          </cell>
          <cell r="J1080">
            <v>0</v>
          </cell>
          <cell r="K1080">
            <v>0</v>
          </cell>
          <cell r="L1080">
            <v>0</v>
          </cell>
          <cell r="M1080">
            <v>0</v>
          </cell>
          <cell r="N1080">
            <v>0</v>
          </cell>
          <cell r="O1080">
            <v>0</v>
          </cell>
          <cell r="P1080">
            <v>0</v>
          </cell>
          <cell r="Q1080">
            <v>0</v>
          </cell>
          <cell r="R1080">
            <v>0</v>
          </cell>
          <cell r="S1080">
            <v>0</v>
          </cell>
          <cell r="T1080">
            <v>0</v>
          </cell>
          <cell r="U1080">
            <v>0</v>
          </cell>
          <cell r="V1080">
            <v>0</v>
          </cell>
          <cell r="W1080">
            <v>0</v>
          </cell>
          <cell r="X1080">
            <v>0</v>
          </cell>
          <cell r="Y1080">
            <v>0</v>
          </cell>
          <cell r="Z1080">
            <v>0</v>
          </cell>
        </row>
        <row r="1081">
          <cell r="B1081">
            <v>0</v>
          </cell>
          <cell r="C1081" t="str">
            <v>- repair of any protective coating damaged</v>
          </cell>
          <cell r="D1081">
            <v>0</v>
          </cell>
          <cell r="E1081">
            <v>0</v>
          </cell>
          <cell r="F1081">
            <v>0</v>
          </cell>
          <cell r="G1081">
            <v>0</v>
          </cell>
          <cell r="H1081">
            <v>0</v>
          </cell>
          <cell r="I1081">
            <v>0</v>
          </cell>
          <cell r="J1081">
            <v>0</v>
          </cell>
          <cell r="K1081">
            <v>0</v>
          </cell>
          <cell r="L1081">
            <v>0</v>
          </cell>
          <cell r="M1081">
            <v>0</v>
          </cell>
          <cell r="N1081">
            <v>0</v>
          </cell>
          <cell r="O1081">
            <v>0</v>
          </cell>
          <cell r="P1081">
            <v>0</v>
          </cell>
          <cell r="Q1081">
            <v>0</v>
          </cell>
          <cell r="R1081">
            <v>0</v>
          </cell>
          <cell r="S1081">
            <v>0</v>
          </cell>
          <cell r="T1081">
            <v>0</v>
          </cell>
          <cell r="U1081">
            <v>0</v>
          </cell>
          <cell r="V1081">
            <v>0</v>
          </cell>
          <cell r="W1081">
            <v>0</v>
          </cell>
          <cell r="X1081">
            <v>0</v>
          </cell>
          <cell r="Y1081">
            <v>0</v>
          </cell>
          <cell r="Z1081">
            <v>0</v>
          </cell>
        </row>
        <row r="1082">
          <cell r="B1082">
            <v>0</v>
          </cell>
          <cell r="C1082" t="str">
            <v>- cleaning of pipes, fittings, etc. before installation</v>
          </cell>
          <cell r="D1082">
            <v>0</v>
          </cell>
          <cell r="E1082">
            <v>0</v>
          </cell>
          <cell r="F1082">
            <v>0</v>
          </cell>
          <cell r="G1082">
            <v>0</v>
          </cell>
          <cell r="H1082">
            <v>0</v>
          </cell>
          <cell r="I1082">
            <v>0</v>
          </cell>
          <cell r="J1082">
            <v>0</v>
          </cell>
          <cell r="K1082">
            <v>0</v>
          </cell>
          <cell r="L1082">
            <v>0</v>
          </cell>
          <cell r="M1082">
            <v>0</v>
          </cell>
          <cell r="N1082">
            <v>0</v>
          </cell>
          <cell r="O1082">
            <v>0</v>
          </cell>
          <cell r="P1082">
            <v>0</v>
          </cell>
          <cell r="Q1082">
            <v>0</v>
          </cell>
          <cell r="R1082">
            <v>0</v>
          </cell>
          <cell r="S1082">
            <v>0</v>
          </cell>
          <cell r="T1082">
            <v>0</v>
          </cell>
          <cell r="U1082">
            <v>0</v>
          </cell>
          <cell r="V1082">
            <v>0</v>
          </cell>
          <cell r="W1082">
            <v>0</v>
          </cell>
          <cell r="X1082">
            <v>0</v>
          </cell>
          <cell r="Y1082">
            <v>0</v>
          </cell>
          <cell r="Z1082">
            <v>0</v>
          </cell>
        </row>
        <row r="1083">
          <cell r="B1083">
            <v>0</v>
          </cell>
          <cell r="C1083" t="str">
            <v>- wrapping of flange connections with denso tape or similar approved</v>
          </cell>
          <cell r="D1083">
            <v>0</v>
          </cell>
          <cell r="E1083">
            <v>0</v>
          </cell>
          <cell r="F1083">
            <v>0</v>
          </cell>
          <cell r="G1083">
            <v>0</v>
          </cell>
          <cell r="H1083">
            <v>0</v>
          </cell>
          <cell r="I1083">
            <v>0</v>
          </cell>
          <cell r="J1083">
            <v>0</v>
          </cell>
          <cell r="K1083">
            <v>0</v>
          </cell>
          <cell r="L1083">
            <v>0</v>
          </cell>
          <cell r="M1083">
            <v>0</v>
          </cell>
          <cell r="N1083">
            <v>0</v>
          </cell>
          <cell r="O1083">
            <v>0</v>
          </cell>
          <cell r="P1083">
            <v>0</v>
          </cell>
          <cell r="Q1083">
            <v>0</v>
          </cell>
          <cell r="R1083">
            <v>0</v>
          </cell>
          <cell r="S1083">
            <v>0</v>
          </cell>
          <cell r="T1083">
            <v>0</v>
          </cell>
          <cell r="U1083">
            <v>0</v>
          </cell>
          <cell r="V1083">
            <v>0</v>
          </cell>
          <cell r="W1083">
            <v>0</v>
          </cell>
          <cell r="X1083">
            <v>0</v>
          </cell>
          <cell r="Y1083">
            <v>0</v>
          </cell>
          <cell r="Z1083">
            <v>0</v>
          </cell>
        </row>
        <row r="1084">
          <cell r="B1084">
            <v>0</v>
          </cell>
          <cell r="C1084" t="str">
            <v xml:space="preserve">- supply and placement of thrust blocks, including determination of required dimensions, concrete class and steel reinforcement </v>
          </cell>
          <cell r="D1084">
            <v>0</v>
          </cell>
          <cell r="E1084">
            <v>0</v>
          </cell>
          <cell r="F1084">
            <v>0</v>
          </cell>
          <cell r="G1084">
            <v>0</v>
          </cell>
          <cell r="H1084">
            <v>0</v>
          </cell>
          <cell r="I1084">
            <v>0</v>
          </cell>
          <cell r="J1084">
            <v>0</v>
          </cell>
          <cell r="K1084">
            <v>0</v>
          </cell>
          <cell r="L1084">
            <v>0</v>
          </cell>
          <cell r="M1084">
            <v>0</v>
          </cell>
          <cell r="N1084">
            <v>0</v>
          </cell>
          <cell r="O1084">
            <v>0</v>
          </cell>
          <cell r="P1084">
            <v>0</v>
          </cell>
          <cell r="Q1084">
            <v>0</v>
          </cell>
          <cell r="R1084">
            <v>0</v>
          </cell>
          <cell r="S1084">
            <v>0</v>
          </cell>
          <cell r="T1084">
            <v>0</v>
          </cell>
          <cell r="U1084">
            <v>0</v>
          </cell>
          <cell r="V1084">
            <v>0</v>
          </cell>
          <cell r="W1084">
            <v>0</v>
          </cell>
          <cell r="X1084">
            <v>0</v>
          </cell>
          <cell r="Y1084">
            <v>0</v>
          </cell>
          <cell r="Z1084">
            <v>0</v>
          </cell>
        </row>
        <row r="1085">
          <cell r="B1085">
            <v>0</v>
          </cell>
          <cell r="C1085" t="str">
            <v>- execution of hydrostatic pressure test, adjustment of flow as directed, flushing and disinfection in accordance with EN 805 and the Works Requirements Part B+C</v>
          </cell>
          <cell r="D1085">
            <v>0</v>
          </cell>
          <cell r="E1085">
            <v>0</v>
          </cell>
          <cell r="F1085">
            <v>0</v>
          </cell>
          <cell r="G1085">
            <v>0</v>
          </cell>
          <cell r="H1085">
            <v>0</v>
          </cell>
          <cell r="I1085">
            <v>0</v>
          </cell>
          <cell r="J1085">
            <v>0</v>
          </cell>
          <cell r="K1085">
            <v>0</v>
          </cell>
          <cell r="L1085">
            <v>0</v>
          </cell>
          <cell r="M1085">
            <v>0</v>
          </cell>
          <cell r="N1085">
            <v>0</v>
          </cell>
          <cell r="O1085">
            <v>0</v>
          </cell>
          <cell r="P1085">
            <v>0</v>
          </cell>
          <cell r="Q1085">
            <v>0</v>
          </cell>
          <cell r="R1085">
            <v>0</v>
          </cell>
          <cell r="S1085">
            <v>0</v>
          </cell>
          <cell r="T1085">
            <v>0</v>
          </cell>
          <cell r="U1085">
            <v>0</v>
          </cell>
          <cell r="V1085">
            <v>0</v>
          </cell>
          <cell r="W1085">
            <v>0</v>
          </cell>
          <cell r="X1085">
            <v>0</v>
          </cell>
          <cell r="Y1085">
            <v>0</v>
          </cell>
          <cell r="Z1085">
            <v>0</v>
          </cell>
        </row>
        <row r="1086">
          <cell r="B1086">
            <v>0</v>
          </cell>
          <cell r="C1086" t="str">
            <v xml:space="preserve">The unit rate shall include all material, labour, equipment, tools, formworks and other incidental </v>
          </cell>
          <cell r="D1086">
            <v>0</v>
          </cell>
          <cell r="E1086">
            <v>0</v>
          </cell>
          <cell r="F1086">
            <v>0</v>
          </cell>
          <cell r="G1086">
            <v>0</v>
          </cell>
          <cell r="H1086">
            <v>0</v>
          </cell>
          <cell r="I1086">
            <v>0</v>
          </cell>
          <cell r="J1086">
            <v>0</v>
          </cell>
          <cell r="K1086">
            <v>0</v>
          </cell>
          <cell r="L1086">
            <v>0</v>
          </cell>
          <cell r="M1086">
            <v>0</v>
          </cell>
          <cell r="N1086">
            <v>0</v>
          </cell>
          <cell r="O1086">
            <v>0</v>
          </cell>
          <cell r="P1086">
            <v>0</v>
          </cell>
          <cell r="Q1086">
            <v>0</v>
          </cell>
          <cell r="R1086">
            <v>0</v>
          </cell>
          <cell r="S1086">
            <v>0</v>
          </cell>
          <cell r="T1086">
            <v>0</v>
          </cell>
          <cell r="U1086">
            <v>0</v>
          </cell>
          <cell r="V1086">
            <v>0</v>
          </cell>
          <cell r="W1086">
            <v>0</v>
          </cell>
          <cell r="X1086">
            <v>0</v>
          </cell>
          <cell r="Y1086">
            <v>0</v>
          </cell>
          <cell r="Z1086">
            <v>0</v>
          </cell>
        </row>
        <row r="1087">
          <cell r="B1087">
            <v>0</v>
          </cell>
          <cell r="C1087" t="str">
            <v>costs required to complete the works.</v>
          </cell>
          <cell r="D1087">
            <v>0</v>
          </cell>
          <cell r="E1087">
            <v>0</v>
          </cell>
          <cell r="F1087">
            <v>0</v>
          </cell>
          <cell r="G1087">
            <v>0</v>
          </cell>
          <cell r="H1087">
            <v>0</v>
          </cell>
          <cell r="I1087">
            <v>0</v>
          </cell>
          <cell r="J1087">
            <v>0</v>
          </cell>
          <cell r="K1087">
            <v>0</v>
          </cell>
          <cell r="L1087">
            <v>0</v>
          </cell>
          <cell r="M1087">
            <v>0</v>
          </cell>
          <cell r="N1087">
            <v>0</v>
          </cell>
          <cell r="O1087">
            <v>0</v>
          </cell>
          <cell r="P1087">
            <v>0</v>
          </cell>
          <cell r="Q1087">
            <v>0</v>
          </cell>
          <cell r="R1087">
            <v>0</v>
          </cell>
          <cell r="S1087">
            <v>0</v>
          </cell>
          <cell r="T1087">
            <v>0</v>
          </cell>
          <cell r="U1087">
            <v>0</v>
          </cell>
          <cell r="V1087">
            <v>0</v>
          </cell>
          <cell r="W1087">
            <v>0</v>
          </cell>
          <cell r="X1087">
            <v>0</v>
          </cell>
          <cell r="Y1087">
            <v>0</v>
          </cell>
          <cell r="Z1087">
            <v>0</v>
          </cell>
        </row>
        <row r="1088">
          <cell r="B1088">
            <v>0</v>
          </cell>
          <cell r="C1088" t="str">
            <v>Payment shall be made as a lump sum for the hydraulic equipment at SP DA-070 completely installed and approved by the Engineer</v>
          </cell>
          <cell r="D1088">
            <v>0</v>
          </cell>
          <cell r="E1088">
            <v>0</v>
          </cell>
          <cell r="F1088">
            <v>0</v>
          </cell>
          <cell r="G1088">
            <v>0</v>
          </cell>
          <cell r="H1088">
            <v>0</v>
          </cell>
          <cell r="I1088">
            <v>0</v>
          </cell>
          <cell r="J1088">
            <v>0</v>
          </cell>
          <cell r="K1088">
            <v>0</v>
          </cell>
          <cell r="L1088">
            <v>0</v>
          </cell>
          <cell r="M1088">
            <v>0</v>
          </cell>
          <cell r="N1088">
            <v>0</v>
          </cell>
          <cell r="O1088">
            <v>0</v>
          </cell>
          <cell r="P1088">
            <v>0</v>
          </cell>
          <cell r="Q1088">
            <v>0</v>
          </cell>
          <cell r="R1088">
            <v>0</v>
          </cell>
          <cell r="S1088">
            <v>0</v>
          </cell>
          <cell r="T1088">
            <v>0</v>
          </cell>
          <cell r="U1088">
            <v>0</v>
          </cell>
          <cell r="V1088">
            <v>0</v>
          </cell>
          <cell r="W1088">
            <v>0</v>
          </cell>
          <cell r="X1088">
            <v>0</v>
          </cell>
          <cell r="Y1088">
            <v>0</v>
          </cell>
          <cell r="Z1088">
            <v>0</v>
          </cell>
        </row>
        <row r="1089">
          <cell r="B1089">
            <v>0</v>
          </cell>
          <cell r="C1089" t="str">
            <v>Civil works and earth works for wash out chamber at wadi crossing shall be paid for under separate items.</v>
          </cell>
          <cell r="D1089">
            <v>0</v>
          </cell>
          <cell r="E1089">
            <v>0</v>
          </cell>
          <cell r="F1089">
            <v>0</v>
          </cell>
          <cell r="G1089">
            <v>0</v>
          </cell>
          <cell r="H1089">
            <v>0</v>
          </cell>
          <cell r="I1089">
            <v>0</v>
          </cell>
          <cell r="J1089">
            <v>0</v>
          </cell>
          <cell r="K1089">
            <v>0</v>
          </cell>
          <cell r="L1089">
            <v>0</v>
          </cell>
          <cell r="M1089">
            <v>0</v>
          </cell>
          <cell r="N1089">
            <v>0</v>
          </cell>
          <cell r="O1089">
            <v>0</v>
          </cell>
          <cell r="P1089">
            <v>0</v>
          </cell>
          <cell r="Q1089">
            <v>0</v>
          </cell>
          <cell r="R1089">
            <v>0</v>
          </cell>
          <cell r="S1089">
            <v>0</v>
          </cell>
          <cell r="T1089">
            <v>0</v>
          </cell>
          <cell r="U1089">
            <v>0</v>
          </cell>
          <cell r="V1089">
            <v>0</v>
          </cell>
          <cell r="W1089">
            <v>0</v>
          </cell>
          <cell r="X1089">
            <v>0</v>
          </cell>
          <cell r="Y1089">
            <v>0</v>
          </cell>
          <cell r="Z1089">
            <v>0</v>
          </cell>
        </row>
        <row r="1090">
          <cell r="B1090" t="str">
            <v>35.17.01</v>
          </cell>
          <cell r="C1090" t="str">
            <v>Installation of hydraulic equipment for wash out at wadi crossing (System Point DA-070)</v>
          </cell>
          <cell r="D1090" t="str">
            <v>lump sum</v>
          </cell>
          <cell r="E1090">
            <v>5100</v>
          </cell>
          <cell r="F1090">
            <v>0</v>
          </cell>
          <cell r="G1090">
            <v>0</v>
          </cell>
          <cell r="H1090">
            <v>0</v>
          </cell>
          <cell r="I1090">
            <v>0</v>
          </cell>
          <cell r="J1090">
            <v>0</v>
          </cell>
          <cell r="K1090">
            <v>0</v>
          </cell>
          <cell r="L1090">
            <v>0</v>
          </cell>
          <cell r="M1090">
            <v>0</v>
          </cell>
          <cell r="N1090">
            <v>0</v>
          </cell>
          <cell r="O1090">
            <v>0</v>
          </cell>
          <cell r="P1090">
            <v>0</v>
          </cell>
          <cell r="Q1090">
            <v>0</v>
          </cell>
          <cell r="R1090">
            <v>0</v>
          </cell>
          <cell r="S1090">
            <v>0</v>
          </cell>
          <cell r="T1090">
            <v>0</v>
          </cell>
          <cell r="U1090">
            <v>0</v>
          </cell>
          <cell r="V1090">
            <v>0</v>
          </cell>
          <cell r="W1090">
            <v>0</v>
          </cell>
          <cell r="X1090">
            <v>0</v>
          </cell>
          <cell r="Y1090">
            <v>0</v>
          </cell>
          <cell r="Z1090">
            <v>0</v>
          </cell>
        </row>
        <row r="1091">
          <cell r="B1091" t="str">
            <v>35.20</v>
          </cell>
          <cell r="C1091" t="str">
            <v>Extra over item for "laying of pipes in trenches"  below wadi bed at wadi crossing</v>
          </cell>
          <cell r="D1091">
            <v>0</v>
          </cell>
          <cell r="E1091">
            <v>0</v>
          </cell>
          <cell r="F1091">
            <v>0</v>
          </cell>
          <cell r="G1091">
            <v>0</v>
          </cell>
          <cell r="H1091">
            <v>0</v>
          </cell>
          <cell r="I1091">
            <v>0</v>
          </cell>
          <cell r="J1091">
            <v>0</v>
          </cell>
          <cell r="K1091">
            <v>0</v>
          </cell>
          <cell r="L1091">
            <v>0</v>
          </cell>
          <cell r="M1091">
            <v>0</v>
          </cell>
          <cell r="N1091">
            <v>0</v>
          </cell>
          <cell r="O1091">
            <v>0</v>
          </cell>
          <cell r="P1091">
            <v>0</v>
          </cell>
          <cell r="Q1091">
            <v>0</v>
          </cell>
          <cell r="R1091">
            <v>0</v>
          </cell>
          <cell r="S1091">
            <v>0</v>
          </cell>
          <cell r="T1091">
            <v>0</v>
          </cell>
          <cell r="U1091">
            <v>0</v>
          </cell>
          <cell r="V1091">
            <v>0</v>
          </cell>
          <cell r="W1091">
            <v>0</v>
          </cell>
          <cell r="X1091">
            <v>0</v>
          </cell>
          <cell r="Y1091">
            <v>0</v>
          </cell>
          <cell r="Z1091">
            <v>0</v>
          </cell>
        </row>
        <row r="1092">
          <cell r="B1092">
            <v>0</v>
          </cell>
          <cell r="C1092" t="str">
            <v>The works shall include:</v>
          </cell>
          <cell r="D1092">
            <v>0</v>
          </cell>
          <cell r="E1092">
            <v>0</v>
          </cell>
          <cell r="F1092">
            <v>0</v>
          </cell>
          <cell r="G1092">
            <v>0</v>
          </cell>
          <cell r="H1092">
            <v>0</v>
          </cell>
          <cell r="I1092">
            <v>0</v>
          </cell>
          <cell r="J1092">
            <v>0</v>
          </cell>
          <cell r="K1092">
            <v>0</v>
          </cell>
          <cell r="L1092">
            <v>0</v>
          </cell>
          <cell r="M1092">
            <v>0</v>
          </cell>
          <cell r="N1092">
            <v>0</v>
          </cell>
          <cell r="O1092">
            <v>0</v>
          </cell>
          <cell r="P1092">
            <v>0</v>
          </cell>
          <cell r="Q1092">
            <v>0</v>
          </cell>
          <cell r="R1092">
            <v>0</v>
          </cell>
          <cell r="S1092">
            <v>0</v>
          </cell>
          <cell r="T1092">
            <v>0</v>
          </cell>
          <cell r="U1092">
            <v>0</v>
          </cell>
          <cell r="V1092">
            <v>0</v>
          </cell>
          <cell r="W1092">
            <v>0</v>
          </cell>
          <cell r="X1092">
            <v>0</v>
          </cell>
          <cell r="Y1092">
            <v>0</v>
          </cell>
          <cell r="Z1092">
            <v>0</v>
          </cell>
        </row>
        <row r="1093">
          <cell r="B1093">
            <v>0</v>
          </cell>
          <cell r="C1093" t="str">
            <v>- shoring and dewatering of trench according to existing subsoil conditions and as directed by the Engineer, methods are up to discretion of Contractor, but subject to approval of the Engineer</v>
          </cell>
          <cell r="D1093">
            <v>0</v>
          </cell>
          <cell r="E1093">
            <v>0</v>
          </cell>
          <cell r="F1093">
            <v>0</v>
          </cell>
          <cell r="G1093">
            <v>0</v>
          </cell>
          <cell r="H1093">
            <v>0</v>
          </cell>
          <cell r="I1093">
            <v>0</v>
          </cell>
          <cell r="J1093">
            <v>0</v>
          </cell>
          <cell r="K1093">
            <v>0</v>
          </cell>
          <cell r="L1093">
            <v>0</v>
          </cell>
          <cell r="M1093">
            <v>0</v>
          </cell>
          <cell r="N1093">
            <v>0</v>
          </cell>
          <cell r="O1093">
            <v>0</v>
          </cell>
          <cell r="P1093">
            <v>0</v>
          </cell>
          <cell r="Q1093">
            <v>0</v>
          </cell>
          <cell r="R1093">
            <v>0</v>
          </cell>
          <cell r="S1093">
            <v>0</v>
          </cell>
          <cell r="T1093">
            <v>0</v>
          </cell>
          <cell r="U1093">
            <v>0</v>
          </cell>
          <cell r="V1093">
            <v>0</v>
          </cell>
          <cell r="W1093">
            <v>0</v>
          </cell>
          <cell r="X1093">
            <v>0</v>
          </cell>
          <cell r="Y1093">
            <v>0</v>
          </cell>
          <cell r="Z1093">
            <v>0</v>
          </cell>
        </row>
        <row r="1094">
          <cell r="B1094">
            <v>0</v>
          </cell>
          <cell r="C1094" t="str">
            <v>- temporary diversion of wadi, if required</v>
          </cell>
          <cell r="D1094">
            <v>0</v>
          </cell>
          <cell r="E1094">
            <v>0</v>
          </cell>
          <cell r="F1094">
            <v>0</v>
          </cell>
          <cell r="G1094">
            <v>0</v>
          </cell>
          <cell r="H1094">
            <v>0</v>
          </cell>
          <cell r="I1094">
            <v>0</v>
          </cell>
          <cell r="J1094">
            <v>0</v>
          </cell>
          <cell r="K1094">
            <v>0</v>
          </cell>
          <cell r="L1094">
            <v>0</v>
          </cell>
          <cell r="M1094">
            <v>0</v>
          </cell>
          <cell r="N1094">
            <v>0</v>
          </cell>
          <cell r="O1094">
            <v>0</v>
          </cell>
          <cell r="P1094">
            <v>0</v>
          </cell>
          <cell r="Q1094">
            <v>0</v>
          </cell>
          <cell r="R1094">
            <v>0</v>
          </cell>
          <cell r="S1094">
            <v>0</v>
          </cell>
          <cell r="T1094">
            <v>0</v>
          </cell>
          <cell r="U1094">
            <v>0</v>
          </cell>
          <cell r="V1094">
            <v>0</v>
          </cell>
          <cell r="W1094">
            <v>0</v>
          </cell>
          <cell r="X1094">
            <v>0</v>
          </cell>
          <cell r="Y1094">
            <v>0</v>
          </cell>
          <cell r="Z1094">
            <v>0</v>
          </cell>
        </row>
        <row r="1095">
          <cell r="B1095">
            <v>0</v>
          </cell>
          <cell r="C1095" t="str">
            <v xml:space="preserve">- any additional earthworks extra over items "trench excavation" and "backfilling" </v>
          </cell>
          <cell r="D1095">
            <v>0</v>
          </cell>
          <cell r="E1095">
            <v>0</v>
          </cell>
          <cell r="F1095">
            <v>0</v>
          </cell>
          <cell r="G1095">
            <v>0</v>
          </cell>
          <cell r="H1095">
            <v>0</v>
          </cell>
          <cell r="I1095">
            <v>0</v>
          </cell>
          <cell r="J1095">
            <v>0</v>
          </cell>
          <cell r="K1095">
            <v>0</v>
          </cell>
          <cell r="L1095">
            <v>0</v>
          </cell>
          <cell r="M1095">
            <v>0</v>
          </cell>
          <cell r="N1095">
            <v>0</v>
          </cell>
          <cell r="O1095">
            <v>0</v>
          </cell>
          <cell r="P1095">
            <v>0</v>
          </cell>
          <cell r="Q1095">
            <v>0</v>
          </cell>
          <cell r="R1095">
            <v>0</v>
          </cell>
          <cell r="S1095">
            <v>0</v>
          </cell>
          <cell r="T1095">
            <v>0</v>
          </cell>
          <cell r="U1095">
            <v>0</v>
          </cell>
          <cell r="V1095">
            <v>0</v>
          </cell>
          <cell r="W1095">
            <v>0</v>
          </cell>
          <cell r="X1095">
            <v>0</v>
          </cell>
          <cell r="Y1095">
            <v>0</v>
          </cell>
          <cell r="Z1095">
            <v>0</v>
          </cell>
        </row>
        <row r="1096">
          <cell r="B1096">
            <v>0</v>
          </cell>
          <cell r="C1096" t="str">
            <v>- review and adjustment of Engineer's design to existing conditions, proposal for design shall be subject to approval by the Engineer</v>
          </cell>
          <cell r="D1096">
            <v>0</v>
          </cell>
          <cell r="E1096">
            <v>0</v>
          </cell>
          <cell r="F1096">
            <v>0</v>
          </cell>
          <cell r="G1096">
            <v>0</v>
          </cell>
          <cell r="H1096">
            <v>0</v>
          </cell>
          <cell r="I1096">
            <v>0</v>
          </cell>
          <cell r="J1096">
            <v>0</v>
          </cell>
          <cell r="K1096">
            <v>0</v>
          </cell>
          <cell r="L1096">
            <v>0</v>
          </cell>
          <cell r="M1096">
            <v>0</v>
          </cell>
          <cell r="N1096">
            <v>0</v>
          </cell>
          <cell r="O1096">
            <v>0</v>
          </cell>
          <cell r="P1096">
            <v>0</v>
          </cell>
          <cell r="Q1096">
            <v>0</v>
          </cell>
          <cell r="R1096">
            <v>0</v>
          </cell>
          <cell r="S1096">
            <v>0</v>
          </cell>
          <cell r="T1096">
            <v>0</v>
          </cell>
          <cell r="U1096">
            <v>0</v>
          </cell>
          <cell r="V1096">
            <v>0</v>
          </cell>
          <cell r="W1096">
            <v>0</v>
          </cell>
          <cell r="X1096">
            <v>0</v>
          </cell>
          <cell r="Y1096">
            <v>0</v>
          </cell>
          <cell r="Z1096">
            <v>0</v>
          </cell>
        </row>
        <row r="1097">
          <cell r="B1097">
            <v>0</v>
          </cell>
          <cell r="C1097" t="str">
            <v>- reinstatement of wadi bed and profile</v>
          </cell>
          <cell r="D1097">
            <v>0</v>
          </cell>
          <cell r="E1097">
            <v>0</v>
          </cell>
          <cell r="F1097">
            <v>0</v>
          </cell>
          <cell r="G1097">
            <v>0</v>
          </cell>
          <cell r="H1097">
            <v>0</v>
          </cell>
          <cell r="I1097">
            <v>0</v>
          </cell>
          <cell r="J1097">
            <v>0</v>
          </cell>
          <cell r="K1097">
            <v>0</v>
          </cell>
          <cell r="L1097">
            <v>0</v>
          </cell>
          <cell r="M1097">
            <v>0</v>
          </cell>
          <cell r="N1097">
            <v>0</v>
          </cell>
          <cell r="O1097">
            <v>0</v>
          </cell>
          <cell r="P1097">
            <v>0</v>
          </cell>
          <cell r="Q1097">
            <v>0</v>
          </cell>
          <cell r="R1097">
            <v>0</v>
          </cell>
          <cell r="S1097">
            <v>0</v>
          </cell>
          <cell r="T1097">
            <v>0</v>
          </cell>
          <cell r="U1097">
            <v>0</v>
          </cell>
          <cell r="V1097">
            <v>0</v>
          </cell>
          <cell r="W1097">
            <v>0</v>
          </cell>
          <cell r="X1097">
            <v>0</v>
          </cell>
          <cell r="Y1097">
            <v>0</v>
          </cell>
          <cell r="Z1097">
            <v>0</v>
          </cell>
        </row>
        <row r="1098">
          <cell r="B1098">
            <v>0</v>
          </cell>
          <cell r="C1098" t="str">
            <v>The unit rate shall include all material, labour, equipment, tools, formworks and other incidental costs required to complete the works.</v>
          </cell>
          <cell r="D1098">
            <v>0</v>
          </cell>
          <cell r="E1098">
            <v>0</v>
          </cell>
          <cell r="F1098">
            <v>0</v>
          </cell>
          <cell r="G1098">
            <v>0</v>
          </cell>
          <cell r="H1098">
            <v>0</v>
          </cell>
          <cell r="I1098">
            <v>0</v>
          </cell>
          <cell r="J1098">
            <v>0</v>
          </cell>
          <cell r="K1098">
            <v>0</v>
          </cell>
          <cell r="L1098">
            <v>0</v>
          </cell>
          <cell r="M1098">
            <v>0</v>
          </cell>
          <cell r="N1098">
            <v>0</v>
          </cell>
          <cell r="O1098">
            <v>0</v>
          </cell>
          <cell r="P1098">
            <v>0</v>
          </cell>
          <cell r="Q1098">
            <v>0</v>
          </cell>
          <cell r="R1098">
            <v>0</v>
          </cell>
          <cell r="S1098">
            <v>0</v>
          </cell>
          <cell r="T1098">
            <v>0</v>
          </cell>
          <cell r="U1098">
            <v>0</v>
          </cell>
          <cell r="V1098">
            <v>0</v>
          </cell>
          <cell r="W1098">
            <v>0</v>
          </cell>
          <cell r="X1098">
            <v>0</v>
          </cell>
          <cell r="Y1098">
            <v>0</v>
          </cell>
          <cell r="Z1098">
            <v>0</v>
          </cell>
        </row>
        <row r="1099">
          <cell r="B1099">
            <v>0</v>
          </cell>
          <cell r="C1099" t="str">
            <v>Payment shall be made per wadi crossing based on the measurement of the width of the wadi and approved by the Engineer. The width of the wadi shall be the distance from top of right bank up to top of left bank.</v>
          </cell>
          <cell r="D1099">
            <v>0</v>
          </cell>
          <cell r="E1099">
            <v>0</v>
          </cell>
          <cell r="F1099">
            <v>0</v>
          </cell>
          <cell r="G1099">
            <v>0</v>
          </cell>
          <cell r="H1099">
            <v>0</v>
          </cell>
          <cell r="I1099">
            <v>0</v>
          </cell>
          <cell r="J1099">
            <v>0</v>
          </cell>
          <cell r="K1099">
            <v>0</v>
          </cell>
          <cell r="L1099">
            <v>0</v>
          </cell>
          <cell r="M1099">
            <v>0</v>
          </cell>
          <cell r="N1099">
            <v>0</v>
          </cell>
          <cell r="O1099">
            <v>0</v>
          </cell>
          <cell r="P1099">
            <v>0</v>
          </cell>
          <cell r="Q1099">
            <v>0</v>
          </cell>
          <cell r="R1099">
            <v>0</v>
          </cell>
          <cell r="S1099">
            <v>0</v>
          </cell>
          <cell r="T1099">
            <v>0</v>
          </cell>
          <cell r="U1099">
            <v>0</v>
          </cell>
          <cell r="V1099">
            <v>0</v>
          </cell>
          <cell r="W1099">
            <v>0</v>
          </cell>
          <cell r="X1099">
            <v>0</v>
          </cell>
          <cell r="Y1099">
            <v>0</v>
          </cell>
          <cell r="Z1099">
            <v>0</v>
          </cell>
        </row>
        <row r="1100">
          <cell r="B1100">
            <v>0</v>
          </cell>
          <cell r="C1100" t="str">
            <v>Supply and placing of rc-concrete for encasement of pipes shall be paid for under separate items.</v>
          </cell>
          <cell r="D1100">
            <v>0</v>
          </cell>
          <cell r="E1100">
            <v>0</v>
          </cell>
          <cell r="F1100">
            <v>0</v>
          </cell>
          <cell r="G1100">
            <v>0</v>
          </cell>
          <cell r="H1100">
            <v>0</v>
          </cell>
          <cell r="I1100">
            <v>0</v>
          </cell>
          <cell r="J1100">
            <v>0</v>
          </cell>
          <cell r="K1100">
            <v>0</v>
          </cell>
          <cell r="L1100">
            <v>0</v>
          </cell>
          <cell r="M1100">
            <v>0</v>
          </cell>
          <cell r="N1100">
            <v>0</v>
          </cell>
          <cell r="O1100">
            <v>0</v>
          </cell>
          <cell r="P1100">
            <v>0</v>
          </cell>
          <cell r="Q1100">
            <v>0</v>
          </cell>
          <cell r="R1100">
            <v>0</v>
          </cell>
          <cell r="S1100">
            <v>0</v>
          </cell>
          <cell r="T1100">
            <v>0</v>
          </cell>
          <cell r="U1100">
            <v>0</v>
          </cell>
          <cell r="V1100">
            <v>0</v>
          </cell>
          <cell r="W1100">
            <v>0</v>
          </cell>
          <cell r="X1100">
            <v>0</v>
          </cell>
          <cell r="Y1100">
            <v>0</v>
          </cell>
          <cell r="Z1100">
            <v>0</v>
          </cell>
        </row>
        <row r="1101">
          <cell r="B1101" t="str">
            <v>35.20.01</v>
          </cell>
          <cell r="C1101" t="str">
            <v>Extra over item for pipe laying below wadi bed of total width up to 10.0 m</v>
          </cell>
          <cell r="D1101" t="str">
            <v>pce.</v>
          </cell>
          <cell r="E1101">
            <v>1000</v>
          </cell>
          <cell r="F1101">
            <v>0</v>
          </cell>
          <cell r="G1101">
            <v>0</v>
          </cell>
          <cell r="H1101">
            <v>0</v>
          </cell>
          <cell r="I1101">
            <v>0</v>
          </cell>
          <cell r="J1101">
            <v>0</v>
          </cell>
          <cell r="K1101">
            <v>0</v>
          </cell>
          <cell r="L1101">
            <v>0</v>
          </cell>
          <cell r="M1101">
            <v>0</v>
          </cell>
          <cell r="N1101">
            <v>0</v>
          </cell>
          <cell r="O1101">
            <v>0</v>
          </cell>
          <cell r="P1101">
            <v>0</v>
          </cell>
          <cell r="Q1101">
            <v>0</v>
          </cell>
          <cell r="R1101">
            <v>0</v>
          </cell>
          <cell r="S1101">
            <v>0</v>
          </cell>
          <cell r="T1101">
            <v>0</v>
          </cell>
          <cell r="U1101">
            <v>0</v>
          </cell>
          <cell r="V1101">
            <v>0</v>
          </cell>
          <cell r="W1101">
            <v>0</v>
          </cell>
          <cell r="X1101">
            <v>0</v>
          </cell>
          <cell r="Y1101">
            <v>0</v>
          </cell>
          <cell r="Z1101">
            <v>0</v>
          </cell>
        </row>
        <row r="1102">
          <cell r="B1102" t="str">
            <v>35.20.02</v>
          </cell>
          <cell r="C1102" t="str">
            <v>Extra over item for pipe laying below wadi bed of total width &gt;10.0 m up to 20.0 m</v>
          </cell>
          <cell r="D1102" t="str">
            <v>pce.</v>
          </cell>
          <cell r="E1102">
            <v>2000</v>
          </cell>
          <cell r="F1102">
            <v>0</v>
          </cell>
          <cell r="G1102">
            <v>0</v>
          </cell>
          <cell r="H1102">
            <v>0</v>
          </cell>
          <cell r="I1102">
            <v>0</v>
          </cell>
          <cell r="J1102">
            <v>0</v>
          </cell>
          <cell r="K1102">
            <v>0</v>
          </cell>
          <cell r="L1102">
            <v>0</v>
          </cell>
          <cell r="M1102">
            <v>0</v>
          </cell>
          <cell r="N1102">
            <v>0</v>
          </cell>
          <cell r="O1102">
            <v>0</v>
          </cell>
          <cell r="P1102">
            <v>0</v>
          </cell>
          <cell r="Q1102">
            <v>0</v>
          </cell>
          <cell r="R1102">
            <v>0</v>
          </cell>
          <cell r="S1102">
            <v>0</v>
          </cell>
          <cell r="T1102">
            <v>0</v>
          </cell>
          <cell r="U1102">
            <v>0</v>
          </cell>
          <cell r="V1102">
            <v>0</v>
          </cell>
          <cell r="W1102">
            <v>0</v>
          </cell>
          <cell r="X1102">
            <v>0</v>
          </cell>
          <cell r="Y1102">
            <v>0</v>
          </cell>
          <cell r="Z1102">
            <v>0</v>
          </cell>
        </row>
        <row r="1103">
          <cell r="B1103" t="str">
            <v>35.20.03</v>
          </cell>
          <cell r="C1103" t="str">
            <v>Extra over item for pipe laying below wadi bed of total width &gt;20.0 m up to 40.0 m</v>
          </cell>
          <cell r="D1103" t="str">
            <v>pce.</v>
          </cell>
          <cell r="E1103">
            <v>4000</v>
          </cell>
          <cell r="F1103">
            <v>0</v>
          </cell>
          <cell r="G1103">
            <v>0</v>
          </cell>
          <cell r="H1103">
            <v>0</v>
          </cell>
          <cell r="I1103">
            <v>0</v>
          </cell>
          <cell r="J1103">
            <v>0</v>
          </cell>
          <cell r="K1103">
            <v>0</v>
          </cell>
          <cell r="L1103">
            <v>0</v>
          </cell>
          <cell r="M1103">
            <v>0</v>
          </cell>
          <cell r="N1103">
            <v>0</v>
          </cell>
          <cell r="O1103">
            <v>0</v>
          </cell>
          <cell r="P1103">
            <v>0</v>
          </cell>
          <cell r="Q1103">
            <v>0</v>
          </cell>
          <cell r="R1103">
            <v>0</v>
          </cell>
          <cell r="S1103">
            <v>0</v>
          </cell>
          <cell r="T1103">
            <v>0</v>
          </cell>
          <cell r="U1103">
            <v>0</v>
          </cell>
          <cell r="V1103">
            <v>0</v>
          </cell>
          <cell r="W1103">
            <v>0</v>
          </cell>
          <cell r="X1103">
            <v>0</v>
          </cell>
          <cell r="Y1103">
            <v>0</v>
          </cell>
          <cell r="Z1103">
            <v>0</v>
          </cell>
        </row>
        <row r="1104">
          <cell r="B1104" t="str">
            <v>35.20.04</v>
          </cell>
          <cell r="C1104" t="str">
            <v>Extra over item for pipe laying below wadi bed of total width &gt;40.0 m up to 60.0 m</v>
          </cell>
          <cell r="D1104" t="str">
            <v>pce.</v>
          </cell>
          <cell r="E1104">
            <v>5000</v>
          </cell>
          <cell r="F1104">
            <v>0</v>
          </cell>
          <cell r="G1104">
            <v>0</v>
          </cell>
          <cell r="H1104">
            <v>0</v>
          </cell>
          <cell r="I1104">
            <v>0</v>
          </cell>
          <cell r="J1104">
            <v>0</v>
          </cell>
          <cell r="K1104">
            <v>0</v>
          </cell>
          <cell r="L1104">
            <v>0</v>
          </cell>
          <cell r="M1104">
            <v>0</v>
          </cell>
          <cell r="N1104">
            <v>0</v>
          </cell>
          <cell r="O1104">
            <v>0</v>
          </cell>
          <cell r="P1104">
            <v>0</v>
          </cell>
          <cell r="Q1104">
            <v>0</v>
          </cell>
          <cell r="R1104">
            <v>0</v>
          </cell>
          <cell r="S1104">
            <v>0</v>
          </cell>
          <cell r="T1104">
            <v>0</v>
          </cell>
          <cell r="U1104">
            <v>0</v>
          </cell>
          <cell r="V1104">
            <v>0</v>
          </cell>
          <cell r="W1104">
            <v>0</v>
          </cell>
          <cell r="X1104">
            <v>0</v>
          </cell>
          <cell r="Y1104">
            <v>0</v>
          </cell>
          <cell r="Z1104">
            <v>0</v>
          </cell>
        </row>
        <row r="1105">
          <cell r="B1105" t="str">
            <v>35.20.05</v>
          </cell>
          <cell r="C1105" t="str">
            <v>Extra over item for pipe laying below wadi bed of total width &gt;60.0 m up to 80.0 m</v>
          </cell>
          <cell r="D1105" t="str">
            <v>pce.</v>
          </cell>
          <cell r="E1105">
            <v>7000</v>
          </cell>
          <cell r="F1105">
            <v>0</v>
          </cell>
          <cell r="G1105">
            <v>0</v>
          </cell>
          <cell r="H1105">
            <v>0</v>
          </cell>
          <cell r="I1105">
            <v>0</v>
          </cell>
          <cell r="J1105">
            <v>0</v>
          </cell>
          <cell r="K1105">
            <v>0</v>
          </cell>
          <cell r="L1105">
            <v>0</v>
          </cell>
          <cell r="M1105">
            <v>0</v>
          </cell>
          <cell r="N1105">
            <v>0</v>
          </cell>
          <cell r="O1105">
            <v>0</v>
          </cell>
          <cell r="P1105">
            <v>0</v>
          </cell>
          <cell r="Q1105">
            <v>0</v>
          </cell>
          <cell r="R1105">
            <v>0</v>
          </cell>
          <cell r="S1105">
            <v>0</v>
          </cell>
          <cell r="T1105">
            <v>0</v>
          </cell>
          <cell r="U1105">
            <v>0</v>
          </cell>
          <cell r="V1105">
            <v>0</v>
          </cell>
          <cell r="W1105">
            <v>0</v>
          </cell>
          <cell r="X1105">
            <v>0</v>
          </cell>
          <cell r="Y1105">
            <v>0</v>
          </cell>
          <cell r="Z1105">
            <v>0</v>
          </cell>
        </row>
        <row r="1106">
          <cell r="B1106" t="str">
            <v>35.20.09</v>
          </cell>
          <cell r="C1106" t="str">
            <v>Extra over item for pipe laying below wadi bed of total width &gt;140.0 m up to 160.0 m</v>
          </cell>
          <cell r="D1106" t="str">
            <v>pce.</v>
          </cell>
          <cell r="E1106">
            <v>10000</v>
          </cell>
          <cell r="F1106">
            <v>0</v>
          </cell>
          <cell r="G1106">
            <v>0</v>
          </cell>
          <cell r="H1106">
            <v>0</v>
          </cell>
          <cell r="I1106">
            <v>0</v>
          </cell>
          <cell r="J1106">
            <v>0</v>
          </cell>
          <cell r="K1106">
            <v>0</v>
          </cell>
          <cell r="L1106">
            <v>0</v>
          </cell>
          <cell r="M1106">
            <v>0</v>
          </cell>
          <cell r="N1106">
            <v>0</v>
          </cell>
          <cell r="O1106">
            <v>0</v>
          </cell>
          <cell r="P1106">
            <v>0</v>
          </cell>
          <cell r="Q1106">
            <v>0</v>
          </cell>
          <cell r="R1106">
            <v>0</v>
          </cell>
          <cell r="S1106">
            <v>0</v>
          </cell>
          <cell r="T1106">
            <v>0</v>
          </cell>
          <cell r="U1106">
            <v>0</v>
          </cell>
          <cell r="V1106">
            <v>0</v>
          </cell>
          <cell r="W1106">
            <v>0</v>
          </cell>
          <cell r="X1106">
            <v>0</v>
          </cell>
          <cell r="Y1106">
            <v>0</v>
          </cell>
          <cell r="Z1106">
            <v>0</v>
          </cell>
        </row>
        <row r="1107">
          <cell r="B1107" t="str">
            <v>35.22</v>
          </cell>
          <cell r="C1107" t="str">
            <v>Extra over item "laying of pipes in trenches" for underpassing existing walls</v>
          </cell>
          <cell r="D1107">
            <v>0</v>
          </cell>
          <cell r="E1107">
            <v>0</v>
          </cell>
          <cell r="F1107">
            <v>0</v>
          </cell>
          <cell r="G1107">
            <v>0</v>
          </cell>
          <cell r="H1107">
            <v>0</v>
          </cell>
          <cell r="I1107">
            <v>0</v>
          </cell>
          <cell r="J1107">
            <v>0</v>
          </cell>
          <cell r="K1107">
            <v>0</v>
          </cell>
          <cell r="L1107">
            <v>0</v>
          </cell>
          <cell r="M1107">
            <v>0</v>
          </cell>
          <cell r="N1107">
            <v>0</v>
          </cell>
          <cell r="O1107">
            <v>0</v>
          </cell>
          <cell r="P1107">
            <v>0</v>
          </cell>
          <cell r="Q1107">
            <v>0</v>
          </cell>
          <cell r="R1107">
            <v>0</v>
          </cell>
          <cell r="S1107">
            <v>0</v>
          </cell>
          <cell r="T1107">
            <v>0</v>
          </cell>
          <cell r="U1107">
            <v>0</v>
          </cell>
          <cell r="V1107">
            <v>0</v>
          </cell>
          <cell r="W1107">
            <v>0</v>
          </cell>
          <cell r="X1107">
            <v>0</v>
          </cell>
          <cell r="Y1107">
            <v>0</v>
          </cell>
          <cell r="Z1107">
            <v>0</v>
          </cell>
        </row>
        <row r="1108">
          <cell r="B1108">
            <v>0</v>
          </cell>
          <cell r="C1108" t="str">
            <v>The works shall include:</v>
          </cell>
          <cell r="D1108">
            <v>0</v>
          </cell>
          <cell r="E1108">
            <v>0</v>
          </cell>
          <cell r="F1108">
            <v>0</v>
          </cell>
          <cell r="G1108">
            <v>0</v>
          </cell>
          <cell r="H1108">
            <v>0</v>
          </cell>
          <cell r="I1108">
            <v>0</v>
          </cell>
          <cell r="J1108">
            <v>0</v>
          </cell>
          <cell r="K1108">
            <v>0</v>
          </cell>
          <cell r="L1108">
            <v>0</v>
          </cell>
          <cell r="M1108">
            <v>0</v>
          </cell>
          <cell r="N1108">
            <v>0</v>
          </cell>
          <cell r="O1108">
            <v>0</v>
          </cell>
          <cell r="P1108">
            <v>0</v>
          </cell>
          <cell r="Q1108">
            <v>0</v>
          </cell>
          <cell r="R1108">
            <v>0</v>
          </cell>
          <cell r="S1108">
            <v>0</v>
          </cell>
          <cell r="T1108">
            <v>0</v>
          </cell>
          <cell r="U1108">
            <v>0</v>
          </cell>
          <cell r="V1108">
            <v>0</v>
          </cell>
          <cell r="W1108">
            <v>0</v>
          </cell>
          <cell r="X1108">
            <v>0</v>
          </cell>
          <cell r="Y1108">
            <v>0</v>
          </cell>
          <cell r="Z1108">
            <v>0</v>
          </cell>
        </row>
        <row r="1109">
          <cell r="B1109">
            <v>0</v>
          </cell>
          <cell r="C1109" t="str">
            <v xml:space="preserve">- any additional works extra over items "laying of pipes in trenches" for underpassing existing walls by mains at crossings, methods are up to discretion of Contractor, but subject to approval of the Engineer </v>
          </cell>
          <cell r="D1109">
            <v>0</v>
          </cell>
          <cell r="E1109">
            <v>0</v>
          </cell>
          <cell r="F1109">
            <v>0</v>
          </cell>
          <cell r="G1109">
            <v>0</v>
          </cell>
          <cell r="H1109">
            <v>0</v>
          </cell>
          <cell r="I1109">
            <v>0</v>
          </cell>
          <cell r="J1109">
            <v>0</v>
          </cell>
          <cell r="K1109">
            <v>0</v>
          </cell>
          <cell r="L1109">
            <v>0</v>
          </cell>
          <cell r="M1109">
            <v>0</v>
          </cell>
          <cell r="N1109">
            <v>0</v>
          </cell>
          <cell r="O1109">
            <v>0</v>
          </cell>
          <cell r="P1109">
            <v>0</v>
          </cell>
          <cell r="Q1109">
            <v>0</v>
          </cell>
          <cell r="R1109">
            <v>0</v>
          </cell>
          <cell r="S1109">
            <v>0</v>
          </cell>
          <cell r="T1109">
            <v>0</v>
          </cell>
          <cell r="U1109">
            <v>0</v>
          </cell>
          <cell r="V1109">
            <v>0</v>
          </cell>
          <cell r="W1109">
            <v>0</v>
          </cell>
          <cell r="X1109">
            <v>0</v>
          </cell>
          <cell r="Y1109">
            <v>0</v>
          </cell>
          <cell r="Z1109">
            <v>0</v>
          </cell>
        </row>
        <row r="1110">
          <cell r="B1110">
            <v>0</v>
          </cell>
          <cell r="C1110" t="str">
            <v>- safeguarding the stability of existing walls at any time</v>
          </cell>
          <cell r="D1110">
            <v>0</v>
          </cell>
          <cell r="E1110">
            <v>0</v>
          </cell>
          <cell r="F1110">
            <v>0</v>
          </cell>
          <cell r="G1110">
            <v>0</v>
          </cell>
          <cell r="H1110">
            <v>0</v>
          </cell>
          <cell r="I1110">
            <v>0</v>
          </cell>
          <cell r="J1110">
            <v>0</v>
          </cell>
          <cell r="K1110">
            <v>0</v>
          </cell>
          <cell r="L1110">
            <v>0</v>
          </cell>
          <cell r="M1110">
            <v>0</v>
          </cell>
          <cell r="N1110">
            <v>0</v>
          </cell>
          <cell r="O1110">
            <v>0</v>
          </cell>
          <cell r="P1110">
            <v>0</v>
          </cell>
          <cell r="Q1110">
            <v>0</v>
          </cell>
          <cell r="R1110">
            <v>0</v>
          </cell>
          <cell r="S1110">
            <v>0</v>
          </cell>
          <cell r="T1110">
            <v>0</v>
          </cell>
          <cell r="U1110">
            <v>0</v>
          </cell>
          <cell r="V1110">
            <v>0</v>
          </cell>
          <cell r="W1110">
            <v>0</v>
          </cell>
          <cell r="X1110">
            <v>0</v>
          </cell>
          <cell r="Y1110">
            <v>0</v>
          </cell>
          <cell r="Z1110">
            <v>0</v>
          </cell>
        </row>
        <row r="1111">
          <cell r="B1111">
            <v>0</v>
          </cell>
          <cell r="C1111" t="str">
            <v>- any additional earthworks extra over standard trench width required for the execution of the works</v>
          </cell>
          <cell r="D1111">
            <v>0</v>
          </cell>
          <cell r="E1111">
            <v>0</v>
          </cell>
          <cell r="F1111">
            <v>0</v>
          </cell>
          <cell r="G1111">
            <v>0</v>
          </cell>
          <cell r="H1111">
            <v>0</v>
          </cell>
          <cell r="I1111">
            <v>0</v>
          </cell>
          <cell r="J1111">
            <v>0</v>
          </cell>
          <cell r="K1111">
            <v>0</v>
          </cell>
          <cell r="L1111">
            <v>0</v>
          </cell>
          <cell r="M1111">
            <v>0</v>
          </cell>
          <cell r="N1111">
            <v>0</v>
          </cell>
          <cell r="O1111">
            <v>0</v>
          </cell>
          <cell r="P1111">
            <v>0</v>
          </cell>
          <cell r="Q1111">
            <v>0</v>
          </cell>
          <cell r="R1111">
            <v>0</v>
          </cell>
          <cell r="S1111">
            <v>0</v>
          </cell>
          <cell r="T1111">
            <v>0</v>
          </cell>
          <cell r="U1111">
            <v>0</v>
          </cell>
          <cell r="V1111">
            <v>0</v>
          </cell>
          <cell r="W1111">
            <v>0</v>
          </cell>
          <cell r="X1111">
            <v>0</v>
          </cell>
          <cell r="Y1111">
            <v>0</v>
          </cell>
          <cell r="Z1111">
            <v>0</v>
          </cell>
        </row>
        <row r="1112">
          <cell r="B1112">
            <v>0</v>
          </cell>
          <cell r="C1112" t="str">
            <v>The unit rate shall include all material, labour, equipment, tools, formworks and other incidental costs required to complete the works.</v>
          </cell>
          <cell r="D1112">
            <v>0</v>
          </cell>
          <cell r="E1112">
            <v>0</v>
          </cell>
          <cell r="F1112">
            <v>0</v>
          </cell>
          <cell r="G1112">
            <v>0</v>
          </cell>
          <cell r="H1112">
            <v>0</v>
          </cell>
          <cell r="I1112">
            <v>0</v>
          </cell>
          <cell r="J1112">
            <v>0</v>
          </cell>
          <cell r="K1112">
            <v>0</v>
          </cell>
          <cell r="L1112">
            <v>0</v>
          </cell>
          <cell r="M1112">
            <v>0</v>
          </cell>
          <cell r="N1112">
            <v>0</v>
          </cell>
          <cell r="O1112">
            <v>0</v>
          </cell>
          <cell r="P1112">
            <v>0</v>
          </cell>
          <cell r="Q1112">
            <v>0</v>
          </cell>
          <cell r="R1112">
            <v>0</v>
          </cell>
          <cell r="S1112">
            <v>0</v>
          </cell>
          <cell r="T1112">
            <v>0</v>
          </cell>
          <cell r="U1112">
            <v>0</v>
          </cell>
          <cell r="V1112">
            <v>0</v>
          </cell>
          <cell r="W1112">
            <v>0</v>
          </cell>
          <cell r="X1112">
            <v>0</v>
          </cell>
          <cell r="Y1112">
            <v>0</v>
          </cell>
          <cell r="Z1112">
            <v>0</v>
          </cell>
        </row>
        <row r="1113">
          <cell r="B1113">
            <v>0</v>
          </cell>
          <cell r="C1113" t="str">
            <v xml:space="preserve">Payment shall be made per wall underpassing executed and approved by the Engineer. </v>
          </cell>
          <cell r="D1113">
            <v>0</v>
          </cell>
          <cell r="E1113">
            <v>0</v>
          </cell>
          <cell r="F1113">
            <v>0</v>
          </cell>
          <cell r="G1113">
            <v>0</v>
          </cell>
          <cell r="H1113">
            <v>0</v>
          </cell>
          <cell r="I1113">
            <v>0</v>
          </cell>
          <cell r="J1113">
            <v>0</v>
          </cell>
          <cell r="K1113">
            <v>0</v>
          </cell>
          <cell r="L1113">
            <v>0</v>
          </cell>
          <cell r="M1113">
            <v>0</v>
          </cell>
          <cell r="N1113">
            <v>0</v>
          </cell>
          <cell r="O1113">
            <v>0</v>
          </cell>
          <cell r="P1113">
            <v>0</v>
          </cell>
          <cell r="Q1113">
            <v>0</v>
          </cell>
          <cell r="R1113">
            <v>0</v>
          </cell>
          <cell r="S1113">
            <v>0</v>
          </cell>
          <cell r="T1113">
            <v>0</v>
          </cell>
          <cell r="U1113">
            <v>0</v>
          </cell>
          <cell r="V1113">
            <v>0</v>
          </cell>
          <cell r="W1113">
            <v>0</v>
          </cell>
          <cell r="X1113">
            <v>0</v>
          </cell>
          <cell r="Y1113">
            <v>0</v>
          </cell>
          <cell r="Z1113">
            <v>0</v>
          </cell>
        </row>
        <row r="1114">
          <cell r="B1114" t="str">
            <v>35.22.01</v>
          </cell>
          <cell r="C1114" t="str">
            <v>Extra over item "laying of pipes in trenches" for underpassing existing walls</v>
          </cell>
          <cell r="D1114" t="str">
            <v>pce.</v>
          </cell>
          <cell r="E1114">
            <v>800</v>
          </cell>
          <cell r="F1114">
            <v>0</v>
          </cell>
          <cell r="G1114">
            <v>0</v>
          </cell>
          <cell r="H1114">
            <v>0</v>
          </cell>
          <cell r="I1114">
            <v>0</v>
          </cell>
          <cell r="J1114">
            <v>0</v>
          </cell>
          <cell r="K1114">
            <v>0</v>
          </cell>
          <cell r="L1114">
            <v>0</v>
          </cell>
          <cell r="M1114">
            <v>0</v>
          </cell>
          <cell r="N1114">
            <v>0</v>
          </cell>
          <cell r="O1114">
            <v>0</v>
          </cell>
          <cell r="P1114">
            <v>0</v>
          </cell>
          <cell r="Q1114">
            <v>0</v>
          </cell>
          <cell r="R1114">
            <v>0</v>
          </cell>
          <cell r="S1114">
            <v>0</v>
          </cell>
          <cell r="T1114">
            <v>0</v>
          </cell>
          <cell r="U1114">
            <v>0</v>
          </cell>
          <cell r="V1114">
            <v>0</v>
          </cell>
          <cell r="W1114">
            <v>0</v>
          </cell>
          <cell r="X1114">
            <v>0</v>
          </cell>
          <cell r="Y1114">
            <v>0</v>
          </cell>
          <cell r="Z1114">
            <v>0</v>
          </cell>
        </row>
        <row r="1115">
          <cell r="B1115" t="str">
            <v>35.50</v>
          </cell>
          <cell r="C1115" t="str">
            <v>Extra over items "Laying of pipes in trenches" for installation of water kiosk connection material and domestic water meters on new HDPE supply mains</v>
          </cell>
          <cell r="D1115">
            <v>0</v>
          </cell>
          <cell r="E1115">
            <v>0</v>
          </cell>
          <cell r="F1115">
            <v>0</v>
          </cell>
          <cell r="G1115">
            <v>0</v>
          </cell>
          <cell r="H1115">
            <v>0</v>
          </cell>
          <cell r="I1115">
            <v>0</v>
          </cell>
          <cell r="J1115">
            <v>0</v>
          </cell>
          <cell r="K1115">
            <v>0</v>
          </cell>
          <cell r="L1115">
            <v>0</v>
          </cell>
          <cell r="M1115">
            <v>0</v>
          </cell>
          <cell r="N1115">
            <v>0</v>
          </cell>
          <cell r="O1115">
            <v>0</v>
          </cell>
          <cell r="P1115">
            <v>0</v>
          </cell>
          <cell r="Q1115">
            <v>0</v>
          </cell>
          <cell r="R1115">
            <v>0</v>
          </cell>
          <cell r="S1115">
            <v>0</v>
          </cell>
          <cell r="T1115">
            <v>0</v>
          </cell>
          <cell r="U1115">
            <v>0</v>
          </cell>
          <cell r="V1115">
            <v>0</v>
          </cell>
          <cell r="W1115">
            <v>0</v>
          </cell>
          <cell r="X1115">
            <v>0</v>
          </cell>
          <cell r="Y1115">
            <v>0</v>
          </cell>
          <cell r="Z1115">
            <v>0</v>
          </cell>
        </row>
        <row r="1116">
          <cell r="B1116">
            <v>0</v>
          </cell>
          <cell r="C1116" t="str">
            <v xml:space="preserve">The works shall include the installation of  water kiosk connection material on new HDPE supply mains (incl. passing through and under walls), including installation of saddles for several pipe diameters/materials, domestic water meter, stop cock, taps, galvanized pipe material including fixing of internal pipework and all accessories  in accordance with the Standard Drawing STD-3.01 -3.03, Works Requirements Part B+C and as directed by the Engineer. </v>
          </cell>
          <cell r="D1116">
            <v>0</v>
          </cell>
          <cell r="E1116">
            <v>0</v>
          </cell>
          <cell r="F1116">
            <v>0</v>
          </cell>
          <cell r="G1116">
            <v>0</v>
          </cell>
          <cell r="H1116">
            <v>0</v>
          </cell>
          <cell r="I1116">
            <v>0</v>
          </cell>
          <cell r="J1116">
            <v>0</v>
          </cell>
          <cell r="K1116">
            <v>0</v>
          </cell>
          <cell r="L1116">
            <v>0</v>
          </cell>
          <cell r="M1116">
            <v>0</v>
          </cell>
          <cell r="N1116">
            <v>0</v>
          </cell>
          <cell r="O1116">
            <v>0</v>
          </cell>
          <cell r="P1116">
            <v>0</v>
          </cell>
          <cell r="Q1116">
            <v>0</v>
          </cell>
          <cell r="R1116">
            <v>0</v>
          </cell>
          <cell r="S1116">
            <v>0</v>
          </cell>
          <cell r="T1116">
            <v>0</v>
          </cell>
          <cell r="U1116">
            <v>0</v>
          </cell>
          <cell r="V1116">
            <v>0</v>
          </cell>
          <cell r="W1116">
            <v>0</v>
          </cell>
          <cell r="X1116">
            <v>0</v>
          </cell>
          <cell r="Y1116">
            <v>0</v>
          </cell>
          <cell r="Z1116">
            <v>0</v>
          </cell>
        </row>
        <row r="1117">
          <cell r="B1117">
            <v>0</v>
          </cell>
          <cell r="C1117" t="str">
            <v>The unit rate shall  include any additional earthwork not included under the relevant excavation, backfill and pipe laying items.</v>
          </cell>
          <cell r="D1117">
            <v>0</v>
          </cell>
          <cell r="E1117">
            <v>0</v>
          </cell>
          <cell r="F1117">
            <v>0</v>
          </cell>
          <cell r="G1117">
            <v>0</v>
          </cell>
          <cell r="H1117">
            <v>0</v>
          </cell>
          <cell r="I1117">
            <v>0</v>
          </cell>
          <cell r="J1117">
            <v>0</v>
          </cell>
          <cell r="K1117">
            <v>0</v>
          </cell>
          <cell r="L1117">
            <v>0</v>
          </cell>
          <cell r="M1117">
            <v>0</v>
          </cell>
          <cell r="N1117">
            <v>0</v>
          </cell>
          <cell r="O1117">
            <v>0</v>
          </cell>
          <cell r="P1117">
            <v>0</v>
          </cell>
          <cell r="Q1117">
            <v>0</v>
          </cell>
          <cell r="R1117">
            <v>0</v>
          </cell>
          <cell r="S1117">
            <v>0</v>
          </cell>
          <cell r="T1117">
            <v>0</v>
          </cell>
          <cell r="U1117">
            <v>0</v>
          </cell>
          <cell r="V1117">
            <v>0</v>
          </cell>
          <cell r="W1117">
            <v>0</v>
          </cell>
          <cell r="X1117">
            <v>0</v>
          </cell>
          <cell r="Y1117">
            <v>0</v>
          </cell>
          <cell r="Z1117">
            <v>0</v>
          </cell>
        </row>
        <row r="1118">
          <cell r="B1118">
            <v>0</v>
          </cell>
          <cell r="C1118" t="str">
            <v>The unit rate shall also include :</v>
          </cell>
          <cell r="D1118">
            <v>0</v>
          </cell>
          <cell r="E1118">
            <v>0</v>
          </cell>
          <cell r="F1118">
            <v>0</v>
          </cell>
          <cell r="G1118">
            <v>0</v>
          </cell>
          <cell r="H1118">
            <v>0</v>
          </cell>
          <cell r="I1118">
            <v>0</v>
          </cell>
          <cell r="J1118">
            <v>0</v>
          </cell>
          <cell r="K1118">
            <v>0</v>
          </cell>
          <cell r="L1118">
            <v>0</v>
          </cell>
          <cell r="M1118">
            <v>0</v>
          </cell>
          <cell r="N1118">
            <v>0</v>
          </cell>
          <cell r="O1118">
            <v>0</v>
          </cell>
          <cell r="P1118">
            <v>0</v>
          </cell>
          <cell r="Q1118">
            <v>0</v>
          </cell>
          <cell r="R1118">
            <v>0</v>
          </cell>
          <cell r="S1118">
            <v>0</v>
          </cell>
          <cell r="T1118">
            <v>0</v>
          </cell>
          <cell r="U1118">
            <v>0</v>
          </cell>
          <cell r="V1118">
            <v>0</v>
          </cell>
          <cell r="W1118">
            <v>0</v>
          </cell>
          <cell r="X1118">
            <v>0</v>
          </cell>
          <cell r="Y1118">
            <v>0</v>
          </cell>
          <cell r="Z1118">
            <v>0</v>
          </cell>
        </row>
        <row r="1119">
          <cell r="B1119">
            <v>0</v>
          </cell>
          <cell r="C1119" t="str">
            <v>- loading, handling, transport from storage site to the execution site, unloading, etc.  of  all required water kiosk connection material</v>
          </cell>
          <cell r="D1119">
            <v>0</v>
          </cell>
          <cell r="E1119">
            <v>0</v>
          </cell>
          <cell r="F1119">
            <v>0</v>
          </cell>
          <cell r="G1119">
            <v>0</v>
          </cell>
          <cell r="H1119">
            <v>0</v>
          </cell>
          <cell r="I1119">
            <v>0</v>
          </cell>
          <cell r="J1119">
            <v>0</v>
          </cell>
          <cell r="K1119">
            <v>0</v>
          </cell>
          <cell r="L1119">
            <v>0</v>
          </cell>
          <cell r="M1119">
            <v>0</v>
          </cell>
          <cell r="N1119">
            <v>0</v>
          </cell>
          <cell r="O1119">
            <v>0</v>
          </cell>
          <cell r="P1119">
            <v>0</v>
          </cell>
          <cell r="Q1119">
            <v>0</v>
          </cell>
          <cell r="R1119">
            <v>0</v>
          </cell>
          <cell r="S1119">
            <v>0</v>
          </cell>
          <cell r="T1119">
            <v>0</v>
          </cell>
          <cell r="U1119">
            <v>0</v>
          </cell>
          <cell r="V1119">
            <v>0</v>
          </cell>
          <cell r="W1119">
            <v>0</v>
          </cell>
          <cell r="X1119">
            <v>0</v>
          </cell>
          <cell r="Y1119">
            <v>0</v>
          </cell>
          <cell r="Z1119">
            <v>0</v>
          </cell>
        </row>
        <row r="1120">
          <cell r="B1120">
            <v>0</v>
          </cell>
          <cell r="C1120" t="str">
            <v>- drilling of supply mains, if required under pressure</v>
          </cell>
          <cell r="D1120">
            <v>0</v>
          </cell>
          <cell r="E1120">
            <v>0</v>
          </cell>
          <cell r="F1120">
            <v>0</v>
          </cell>
          <cell r="G1120">
            <v>0</v>
          </cell>
          <cell r="H1120">
            <v>0</v>
          </cell>
          <cell r="I1120">
            <v>0</v>
          </cell>
          <cell r="J1120">
            <v>0</v>
          </cell>
          <cell r="K1120">
            <v>0</v>
          </cell>
          <cell r="L1120">
            <v>0</v>
          </cell>
          <cell r="M1120">
            <v>0</v>
          </cell>
          <cell r="N1120">
            <v>0</v>
          </cell>
          <cell r="O1120">
            <v>0</v>
          </cell>
          <cell r="P1120">
            <v>0</v>
          </cell>
          <cell r="Q1120">
            <v>0</v>
          </cell>
          <cell r="R1120">
            <v>0</v>
          </cell>
          <cell r="S1120">
            <v>0</v>
          </cell>
          <cell r="T1120">
            <v>0</v>
          </cell>
          <cell r="U1120">
            <v>0</v>
          </cell>
          <cell r="V1120">
            <v>0</v>
          </cell>
          <cell r="W1120">
            <v>0</v>
          </cell>
          <cell r="X1120">
            <v>0</v>
          </cell>
          <cell r="Y1120">
            <v>0</v>
          </cell>
          <cell r="Z1120">
            <v>0</v>
          </cell>
        </row>
        <row r="1121">
          <cell r="B1121">
            <v>0</v>
          </cell>
          <cell r="C1121" t="str">
            <v>The unit rate shall include all material, labour, equipment, tools, formworks and other incidental costs required to complete the works.</v>
          </cell>
          <cell r="D1121">
            <v>0</v>
          </cell>
          <cell r="E1121">
            <v>0</v>
          </cell>
          <cell r="F1121">
            <v>0</v>
          </cell>
          <cell r="G1121">
            <v>0</v>
          </cell>
          <cell r="H1121">
            <v>0</v>
          </cell>
          <cell r="I1121">
            <v>0</v>
          </cell>
          <cell r="J1121">
            <v>0</v>
          </cell>
          <cell r="K1121">
            <v>0</v>
          </cell>
          <cell r="L1121">
            <v>0</v>
          </cell>
          <cell r="M1121">
            <v>0</v>
          </cell>
          <cell r="N1121">
            <v>0</v>
          </cell>
          <cell r="O1121">
            <v>0</v>
          </cell>
          <cell r="P1121">
            <v>0</v>
          </cell>
          <cell r="Q1121">
            <v>0</v>
          </cell>
          <cell r="R1121">
            <v>0</v>
          </cell>
          <cell r="S1121">
            <v>0</v>
          </cell>
          <cell r="T1121">
            <v>0</v>
          </cell>
          <cell r="U1121">
            <v>0</v>
          </cell>
          <cell r="V1121">
            <v>0</v>
          </cell>
          <cell r="W1121">
            <v>0</v>
          </cell>
          <cell r="X1121">
            <v>0</v>
          </cell>
          <cell r="Y1121">
            <v>0</v>
          </cell>
          <cell r="Z1121">
            <v>0</v>
          </cell>
        </row>
        <row r="1122">
          <cell r="B1122">
            <v>0</v>
          </cell>
          <cell r="C1122" t="str">
            <v>Payment shall be made per water kiosk connection completely installed and approved by the Engineer.</v>
          </cell>
          <cell r="D1122">
            <v>0</v>
          </cell>
          <cell r="E1122">
            <v>0</v>
          </cell>
          <cell r="F1122">
            <v>0</v>
          </cell>
          <cell r="G1122">
            <v>0</v>
          </cell>
          <cell r="H1122">
            <v>0</v>
          </cell>
          <cell r="I1122">
            <v>0</v>
          </cell>
          <cell r="J1122">
            <v>0</v>
          </cell>
          <cell r="K1122">
            <v>0</v>
          </cell>
          <cell r="L1122">
            <v>0</v>
          </cell>
          <cell r="M1122">
            <v>0</v>
          </cell>
          <cell r="N1122">
            <v>0</v>
          </cell>
          <cell r="O1122">
            <v>0</v>
          </cell>
          <cell r="P1122">
            <v>0</v>
          </cell>
          <cell r="Q1122">
            <v>0</v>
          </cell>
          <cell r="R1122">
            <v>0</v>
          </cell>
          <cell r="S1122">
            <v>0</v>
          </cell>
          <cell r="T1122">
            <v>0</v>
          </cell>
          <cell r="U1122">
            <v>0</v>
          </cell>
          <cell r="V1122">
            <v>0</v>
          </cell>
          <cell r="W1122">
            <v>0</v>
          </cell>
          <cell r="X1122">
            <v>0</v>
          </cell>
          <cell r="Y1122">
            <v>0</v>
          </cell>
          <cell r="Z1122">
            <v>0</v>
          </cell>
        </row>
        <row r="1123">
          <cell r="B1123">
            <v>0</v>
          </cell>
          <cell r="C1123" t="str">
            <v>Civil works for water kiosks shall be paid for under separate items.</v>
          </cell>
          <cell r="D1123">
            <v>0</v>
          </cell>
          <cell r="E1123">
            <v>0</v>
          </cell>
          <cell r="F1123">
            <v>0</v>
          </cell>
          <cell r="G1123">
            <v>0</v>
          </cell>
          <cell r="H1123">
            <v>0</v>
          </cell>
          <cell r="I1123">
            <v>0</v>
          </cell>
          <cell r="J1123">
            <v>0</v>
          </cell>
          <cell r="K1123">
            <v>0</v>
          </cell>
          <cell r="L1123">
            <v>0</v>
          </cell>
          <cell r="M1123">
            <v>0</v>
          </cell>
          <cell r="N1123">
            <v>0</v>
          </cell>
          <cell r="O1123">
            <v>0</v>
          </cell>
          <cell r="P1123">
            <v>0</v>
          </cell>
          <cell r="Q1123">
            <v>0</v>
          </cell>
          <cell r="R1123">
            <v>0</v>
          </cell>
          <cell r="S1123">
            <v>0</v>
          </cell>
          <cell r="T1123">
            <v>0</v>
          </cell>
          <cell r="U1123">
            <v>0</v>
          </cell>
          <cell r="V1123">
            <v>0</v>
          </cell>
          <cell r="W1123">
            <v>0</v>
          </cell>
          <cell r="X1123">
            <v>0</v>
          </cell>
          <cell r="Y1123">
            <v>0</v>
          </cell>
          <cell r="Z1123">
            <v>0</v>
          </cell>
        </row>
        <row r="1124">
          <cell r="B1124" t="str">
            <v>35.50.01</v>
          </cell>
          <cell r="C1124" t="str">
            <v>Extra over items "Laying of pipes in trenches" for installation of water kiosk connection material of DN40/OD50 and domestic water meter on new HDPE supply mains</v>
          </cell>
          <cell r="D1124" t="str">
            <v>pce.</v>
          </cell>
          <cell r="E1124">
            <v>150</v>
          </cell>
          <cell r="F1124">
            <v>0</v>
          </cell>
          <cell r="G1124">
            <v>0</v>
          </cell>
          <cell r="H1124">
            <v>0</v>
          </cell>
          <cell r="I1124">
            <v>0</v>
          </cell>
          <cell r="J1124">
            <v>0</v>
          </cell>
          <cell r="K1124">
            <v>0</v>
          </cell>
          <cell r="L1124">
            <v>0</v>
          </cell>
          <cell r="M1124">
            <v>0</v>
          </cell>
          <cell r="N1124">
            <v>0</v>
          </cell>
          <cell r="O1124">
            <v>0</v>
          </cell>
          <cell r="P1124">
            <v>0</v>
          </cell>
          <cell r="Q1124">
            <v>0</v>
          </cell>
          <cell r="R1124">
            <v>0</v>
          </cell>
          <cell r="S1124">
            <v>0</v>
          </cell>
          <cell r="T1124">
            <v>0</v>
          </cell>
          <cell r="U1124">
            <v>0</v>
          </cell>
          <cell r="V1124">
            <v>0</v>
          </cell>
          <cell r="W1124">
            <v>0</v>
          </cell>
          <cell r="X1124">
            <v>0</v>
          </cell>
          <cell r="Y1124">
            <v>0</v>
          </cell>
          <cell r="Z1124">
            <v>0</v>
          </cell>
        </row>
        <row r="1125">
          <cell r="B1125" t="str">
            <v>35.50.02</v>
          </cell>
          <cell r="C1125" t="str">
            <v>Extra over items "Laying of pipes in trenches" for installation of water kiosk connection material of DN50/OD63 and domestic water meter on new HDPE supply mains</v>
          </cell>
          <cell r="D1125" t="str">
            <v>pce.</v>
          </cell>
          <cell r="E1125">
            <v>150</v>
          </cell>
          <cell r="F1125">
            <v>0</v>
          </cell>
          <cell r="G1125">
            <v>0</v>
          </cell>
          <cell r="H1125">
            <v>0</v>
          </cell>
          <cell r="I1125">
            <v>0</v>
          </cell>
          <cell r="J1125">
            <v>0</v>
          </cell>
          <cell r="K1125">
            <v>0</v>
          </cell>
          <cell r="L1125">
            <v>0</v>
          </cell>
          <cell r="M1125">
            <v>0</v>
          </cell>
          <cell r="N1125">
            <v>0</v>
          </cell>
          <cell r="O1125">
            <v>0</v>
          </cell>
          <cell r="P1125">
            <v>0</v>
          </cell>
          <cell r="Q1125">
            <v>0</v>
          </cell>
          <cell r="R1125">
            <v>0</v>
          </cell>
          <cell r="S1125">
            <v>0</v>
          </cell>
          <cell r="T1125">
            <v>0</v>
          </cell>
          <cell r="U1125">
            <v>0</v>
          </cell>
          <cell r="V1125">
            <v>0</v>
          </cell>
          <cell r="W1125">
            <v>0</v>
          </cell>
          <cell r="X1125">
            <v>0</v>
          </cell>
          <cell r="Y1125">
            <v>0</v>
          </cell>
          <cell r="Z1125">
            <v>0</v>
          </cell>
        </row>
        <row r="1126">
          <cell r="B1126" t="str">
            <v>35.51</v>
          </cell>
          <cell r="C1126" t="str">
            <v>Extra over items "Laying of pipes in trenches" for installation of water kiosk connection material including domestic water meters on existing Steel supply mains</v>
          </cell>
          <cell r="D1126">
            <v>0</v>
          </cell>
          <cell r="E1126">
            <v>0</v>
          </cell>
          <cell r="F1126">
            <v>0</v>
          </cell>
          <cell r="G1126">
            <v>0</v>
          </cell>
          <cell r="H1126">
            <v>0</v>
          </cell>
          <cell r="I1126">
            <v>0</v>
          </cell>
          <cell r="J1126">
            <v>0</v>
          </cell>
          <cell r="K1126">
            <v>0</v>
          </cell>
          <cell r="L1126">
            <v>0</v>
          </cell>
          <cell r="M1126">
            <v>0</v>
          </cell>
          <cell r="N1126">
            <v>0</v>
          </cell>
          <cell r="O1126">
            <v>0</v>
          </cell>
          <cell r="P1126">
            <v>0</v>
          </cell>
          <cell r="Q1126">
            <v>0</v>
          </cell>
          <cell r="R1126">
            <v>0</v>
          </cell>
          <cell r="S1126">
            <v>0</v>
          </cell>
          <cell r="T1126">
            <v>0</v>
          </cell>
          <cell r="U1126">
            <v>0</v>
          </cell>
          <cell r="V1126">
            <v>0</v>
          </cell>
          <cell r="W1126">
            <v>0</v>
          </cell>
          <cell r="X1126">
            <v>0</v>
          </cell>
          <cell r="Y1126">
            <v>0</v>
          </cell>
          <cell r="Z1126">
            <v>0</v>
          </cell>
        </row>
        <row r="1127">
          <cell r="B1127">
            <v>0</v>
          </cell>
          <cell r="C1127" t="str">
            <v xml:space="preserve">The works shall include the installation of  water kiosk connection material on existing steel supply mains (incl. passing through and under walls), including installation of saddles for several pipe diameters/materials, domestic water meter, stop cock, taps, galvanized pipe material including fixing of internal pipework and all accessories  in accordance with the drawings, Standard Drawing  STD-3.01 -3.03, Works Requirements Part B+C and as directed by the Engineer. </v>
          </cell>
          <cell r="D1127">
            <v>0</v>
          </cell>
          <cell r="E1127">
            <v>0</v>
          </cell>
          <cell r="F1127">
            <v>0</v>
          </cell>
          <cell r="G1127">
            <v>0</v>
          </cell>
          <cell r="H1127">
            <v>0</v>
          </cell>
          <cell r="I1127">
            <v>0</v>
          </cell>
          <cell r="J1127">
            <v>0</v>
          </cell>
          <cell r="K1127">
            <v>0</v>
          </cell>
          <cell r="L1127">
            <v>0</v>
          </cell>
          <cell r="M1127">
            <v>0</v>
          </cell>
          <cell r="N1127">
            <v>0</v>
          </cell>
          <cell r="O1127">
            <v>0</v>
          </cell>
          <cell r="P1127">
            <v>0</v>
          </cell>
          <cell r="Q1127">
            <v>0</v>
          </cell>
          <cell r="R1127">
            <v>0</v>
          </cell>
          <cell r="S1127">
            <v>0</v>
          </cell>
          <cell r="T1127">
            <v>0</v>
          </cell>
          <cell r="U1127">
            <v>0</v>
          </cell>
          <cell r="V1127">
            <v>0</v>
          </cell>
          <cell r="W1127">
            <v>0</v>
          </cell>
          <cell r="X1127">
            <v>0</v>
          </cell>
          <cell r="Y1127">
            <v>0</v>
          </cell>
          <cell r="Z1127">
            <v>0</v>
          </cell>
        </row>
        <row r="1128">
          <cell r="B1128">
            <v>0</v>
          </cell>
          <cell r="C1128" t="str">
            <v>The unit rate shall  include any additional earthwork not included under the relevant excavation, backfill and pipe laying items.</v>
          </cell>
          <cell r="D1128">
            <v>0</v>
          </cell>
          <cell r="E1128">
            <v>0</v>
          </cell>
          <cell r="F1128">
            <v>0</v>
          </cell>
          <cell r="G1128">
            <v>0</v>
          </cell>
          <cell r="H1128">
            <v>0</v>
          </cell>
          <cell r="I1128">
            <v>0</v>
          </cell>
          <cell r="J1128">
            <v>0</v>
          </cell>
          <cell r="K1128">
            <v>0</v>
          </cell>
          <cell r="L1128">
            <v>0</v>
          </cell>
          <cell r="M1128">
            <v>0</v>
          </cell>
          <cell r="N1128">
            <v>0</v>
          </cell>
          <cell r="O1128">
            <v>0</v>
          </cell>
          <cell r="P1128">
            <v>0</v>
          </cell>
          <cell r="Q1128">
            <v>0</v>
          </cell>
          <cell r="R1128">
            <v>0</v>
          </cell>
          <cell r="S1128">
            <v>0</v>
          </cell>
          <cell r="T1128">
            <v>0</v>
          </cell>
          <cell r="U1128">
            <v>0</v>
          </cell>
          <cell r="V1128">
            <v>0</v>
          </cell>
          <cell r="W1128">
            <v>0</v>
          </cell>
          <cell r="X1128">
            <v>0</v>
          </cell>
          <cell r="Y1128">
            <v>0</v>
          </cell>
          <cell r="Z1128">
            <v>0</v>
          </cell>
        </row>
        <row r="1129">
          <cell r="B1129">
            <v>0</v>
          </cell>
          <cell r="C1129" t="str">
            <v>The unit rate shall also include :</v>
          </cell>
          <cell r="D1129">
            <v>0</v>
          </cell>
          <cell r="E1129">
            <v>0</v>
          </cell>
          <cell r="F1129">
            <v>0</v>
          </cell>
          <cell r="G1129">
            <v>0</v>
          </cell>
          <cell r="H1129">
            <v>0</v>
          </cell>
          <cell r="I1129">
            <v>0</v>
          </cell>
          <cell r="J1129">
            <v>0</v>
          </cell>
          <cell r="K1129">
            <v>0</v>
          </cell>
          <cell r="L1129">
            <v>0</v>
          </cell>
          <cell r="M1129">
            <v>0</v>
          </cell>
          <cell r="N1129">
            <v>0</v>
          </cell>
          <cell r="O1129">
            <v>0</v>
          </cell>
          <cell r="P1129">
            <v>0</v>
          </cell>
          <cell r="Q1129">
            <v>0</v>
          </cell>
          <cell r="R1129">
            <v>0</v>
          </cell>
          <cell r="S1129">
            <v>0</v>
          </cell>
          <cell r="T1129">
            <v>0</v>
          </cell>
          <cell r="U1129">
            <v>0</v>
          </cell>
          <cell r="V1129">
            <v>0</v>
          </cell>
          <cell r="W1129">
            <v>0</v>
          </cell>
          <cell r="X1129">
            <v>0</v>
          </cell>
          <cell r="Y1129">
            <v>0</v>
          </cell>
          <cell r="Z1129">
            <v>0</v>
          </cell>
        </row>
        <row r="1130">
          <cell r="B1130">
            <v>0</v>
          </cell>
          <cell r="C1130" t="str">
            <v>- loading, handling, transport from storage site to the execution site, unloading, etc.  of  all required water kiosk connection material</v>
          </cell>
          <cell r="D1130">
            <v>0</v>
          </cell>
          <cell r="E1130">
            <v>0</v>
          </cell>
          <cell r="F1130">
            <v>0</v>
          </cell>
          <cell r="G1130">
            <v>0</v>
          </cell>
          <cell r="H1130">
            <v>0</v>
          </cell>
          <cell r="I1130">
            <v>0</v>
          </cell>
          <cell r="J1130">
            <v>0</v>
          </cell>
          <cell r="K1130">
            <v>0</v>
          </cell>
          <cell r="L1130">
            <v>0</v>
          </cell>
          <cell r="M1130">
            <v>0</v>
          </cell>
          <cell r="N1130">
            <v>0</v>
          </cell>
          <cell r="O1130">
            <v>0</v>
          </cell>
          <cell r="P1130">
            <v>0</v>
          </cell>
          <cell r="Q1130">
            <v>0</v>
          </cell>
          <cell r="R1130">
            <v>0</v>
          </cell>
          <cell r="S1130">
            <v>0</v>
          </cell>
          <cell r="T1130">
            <v>0</v>
          </cell>
          <cell r="U1130">
            <v>0</v>
          </cell>
          <cell r="V1130">
            <v>0</v>
          </cell>
          <cell r="W1130">
            <v>0</v>
          </cell>
          <cell r="X1130">
            <v>0</v>
          </cell>
          <cell r="Y1130">
            <v>0</v>
          </cell>
          <cell r="Z1130">
            <v>0</v>
          </cell>
        </row>
        <row r="1131">
          <cell r="B1131">
            <v>0</v>
          </cell>
          <cell r="C1131" t="str">
            <v>- investigation of exact location and levels of existing pipes</v>
          </cell>
          <cell r="D1131">
            <v>0</v>
          </cell>
          <cell r="E1131">
            <v>0</v>
          </cell>
          <cell r="F1131">
            <v>0</v>
          </cell>
          <cell r="G1131">
            <v>0</v>
          </cell>
          <cell r="H1131">
            <v>0</v>
          </cell>
          <cell r="I1131">
            <v>0</v>
          </cell>
          <cell r="J1131">
            <v>0</v>
          </cell>
          <cell r="K1131">
            <v>0</v>
          </cell>
          <cell r="L1131">
            <v>0</v>
          </cell>
          <cell r="M1131">
            <v>0</v>
          </cell>
          <cell r="N1131">
            <v>0</v>
          </cell>
          <cell r="O1131">
            <v>0</v>
          </cell>
          <cell r="P1131">
            <v>0</v>
          </cell>
          <cell r="Q1131">
            <v>0</v>
          </cell>
          <cell r="R1131">
            <v>0</v>
          </cell>
          <cell r="S1131">
            <v>0</v>
          </cell>
          <cell r="T1131">
            <v>0</v>
          </cell>
          <cell r="U1131">
            <v>0</v>
          </cell>
          <cell r="V1131">
            <v>0</v>
          </cell>
          <cell r="W1131">
            <v>0</v>
          </cell>
          <cell r="X1131">
            <v>0</v>
          </cell>
          <cell r="Y1131">
            <v>0</v>
          </cell>
          <cell r="Z1131">
            <v>0</v>
          </cell>
        </row>
        <row r="1132">
          <cell r="B1132">
            <v>0</v>
          </cell>
          <cell r="C1132" t="str">
            <v>- drilling of supply mains, if required under pressure</v>
          </cell>
          <cell r="D1132">
            <v>0</v>
          </cell>
          <cell r="E1132">
            <v>0</v>
          </cell>
          <cell r="F1132">
            <v>0</v>
          </cell>
          <cell r="G1132">
            <v>0</v>
          </cell>
          <cell r="H1132">
            <v>0</v>
          </cell>
          <cell r="I1132">
            <v>0</v>
          </cell>
          <cell r="J1132">
            <v>0</v>
          </cell>
          <cell r="K1132">
            <v>0</v>
          </cell>
          <cell r="L1132">
            <v>0</v>
          </cell>
          <cell r="M1132">
            <v>0</v>
          </cell>
          <cell r="N1132">
            <v>0</v>
          </cell>
          <cell r="O1132">
            <v>0</v>
          </cell>
          <cell r="P1132">
            <v>0</v>
          </cell>
          <cell r="Q1132">
            <v>0</v>
          </cell>
          <cell r="R1132">
            <v>0</v>
          </cell>
          <cell r="S1132">
            <v>0</v>
          </cell>
          <cell r="T1132">
            <v>0</v>
          </cell>
          <cell r="U1132">
            <v>0</v>
          </cell>
          <cell r="V1132">
            <v>0</v>
          </cell>
          <cell r="W1132">
            <v>0</v>
          </cell>
          <cell r="X1132">
            <v>0</v>
          </cell>
          <cell r="Y1132">
            <v>0</v>
          </cell>
          <cell r="Z1132">
            <v>0</v>
          </cell>
        </row>
        <row r="1133">
          <cell r="B1133">
            <v>0</v>
          </cell>
          <cell r="C1133" t="str">
            <v>The unit rate shall include all material, labour, equipment, tools, formworks and other incidental costs required to complete the works.</v>
          </cell>
          <cell r="D1133">
            <v>0</v>
          </cell>
          <cell r="E1133">
            <v>0</v>
          </cell>
          <cell r="F1133">
            <v>0</v>
          </cell>
          <cell r="G1133">
            <v>0</v>
          </cell>
          <cell r="H1133">
            <v>0</v>
          </cell>
          <cell r="I1133">
            <v>0</v>
          </cell>
          <cell r="J1133">
            <v>0</v>
          </cell>
          <cell r="K1133">
            <v>0</v>
          </cell>
          <cell r="L1133">
            <v>0</v>
          </cell>
          <cell r="M1133">
            <v>0</v>
          </cell>
          <cell r="N1133">
            <v>0</v>
          </cell>
          <cell r="O1133">
            <v>0</v>
          </cell>
          <cell r="P1133">
            <v>0</v>
          </cell>
          <cell r="Q1133">
            <v>0</v>
          </cell>
          <cell r="R1133">
            <v>0</v>
          </cell>
          <cell r="S1133">
            <v>0</v>
          </cell>
          <cell r="T1133">
            <v>0</v>
          </cell>
          <cell r="U1133">
            <v>0</v>
          </cell>
          <cell r="V1133">
            <v>0</v>
          </cell>
          <cell r="W1133">
            <v>0</v>
          </cell>
          <cell r="X1133">
            <v>0</v>
          </cell>
          <cell r="Y1133">
            <v>0</v>
          </cell>
          <cell r="Z1133">
            <v>0</v>
          </cell>
        </row>
        <row r="1134">
          <cell r="B1134">
            <v>0</v>
          </cell>
          <cell r="C1134" t="str">
            <v>Payment shall be made per water kiosk connection completely installed and approved by the Engineer.</v>
          </cell>
          <cell r="D1134">
            <v>0</v>
          </cell>
          <cell r="E1134">
            <v>0</v>
          </cell>
          <cell r="F1134">
            <v>0</v>
          </cell>
          <cell r="G1134">
            <v>0</v>
          </cell>
          <cell r="H1134">
            <v>0</v>
          </cell>
          <cell r="I1134">
            <v>0</v>
          </cell>
          <cell r="J1134">
            <v>0</v>
          </cell>
          <cell r="K1134">
            <v>0</v>
          </cell>
          <cell r="L1134">
            <v>0</v>
          </cell>
          <cell r="M1134">
            <v>0</v>
          </cell>
          <cell r="N1134">
            <v>0</v>
          </cell>
          <cell r="O1134">
            <v>0</v>
          </cell>
          <cell r="P1134">
            <v>0</v>
          </cell>
          <cell r="Q1134">
            <v>0</v>
          </cell>
          <cell r="R1134">
            <v>0</v>
          </cell>
          <cell r="S1134">
            <v>0</v>
          </cell>
          <cell r="T1134">
            <v>0</v>
          </cell>
          <cell r="U1134">
            <v>0</v>
          </cell>
          <cell r="V1134">
            <v>0</v>
          </cell>
          <cell r="W1134">
            <v>0</v>
          </cell>
          <cell r="X1134">
            <v>0</v>
          </cell>
          <cell r="Y1134">
            <v>0</v>
          </cell>
          <cell r="Z1134">
            <v>0</v>
          </cell>
        </row>
        <row r="1135">
          <cell r="B1135">
            <v>0</v>
          </cell>
          <cell r="C1135" t="str">
            <v>Civil works for water kiosks shall be paid for under separate items.</v>
          </cell>
          <cell r="D1135">
            <v>0</v>
          </cell>
          <cell r="E1135">
            <v>0</v>
          </cell>
          <cell r="F1135">
            <v>0</v>
          </cell>
          <cell r="G1135">
            <v>0</v>
          </cell>
          <cell r="H1135">
            <v>0</v>
          </cell>
          <cell r="I1135">
            <v>0</v>
          </cell>
          <cell r="J1135">
            <v>0</v>
          </cell>
          <cell r="K1135">
            <v>0</v>
          </cell>
          <cell r="L1135">
            <v>0</v>
          </cell>
          <cell r="M1135">
            <v>0</v>
          </cell>
          <cell r="N1135">
            <v>0</v>
          </cell>
          <cell r="O1135">
            <v>0</v>
          </cell>
          <cell r="P1135">
            <v>0</v>
          </cell>
          <cell r="Q1135">
            <v>0</v>
          </cell>
          <cell r="R1135">
            <v>0</v>
          </cell>
          <cell r="S1135">
            <v>0</v>
          </cell>
          <cell r="T1135">
            <v>0</v>
          </cell>
          <cell r="U1135">
            <v>0</v>
          </cell>
          <cell r="V1135">
            <v>0</v>
          </cell>
          <cell r="W1135">
            <v>0</v>
          </cell>
          <cell r="X1135">
            <v>0</v>
          </cell>
          <cell r="Y1135">
            <v>0</v>
          </cell>
          <cell r="Z1135">
            <v>0</v>
          </cell>
        </row>
        <row r="1136">
          <cell r="B1136" t="str">
            <v>35.51.01</v>
          </cell>
          <cell r="C1136" t="str">
            <v>Extra over items "Laying of pipes in trenches" for installation of water kiosk connection material of DN40/OD50 including domestic water meter on existing Steel supply mains</v>
          </cell>
          <cell r="D1136" t="str">
            <v>pce.</v>
          </cell>
          <cell r="E1136">
            <v>150</v>
          </cell>
          <cell r="F1136">
            <v>0</v>
          </cell>
          <cell r="G1136">
            <v>0</v>
          </cell>
          <cell r="H1136">
            <v>0</v>
          </cell>
          <cell r="I1136">
            <v>0</v>
          </cell>
          <cell r="J1136">
            <v>0</v>
          </cell>
          <cell r="K1136">
            <v>0</v>
          </cell>
          <cell r="L1136">
            <v>0</v>
          </cell>
          <cell r="M1136">
            <v>0</v>
          </cell>
          <cell r="N1136">
            <v>0</v>
          </cell>
          <cell r="O1136">
            <v>0</v>
          </cell>
          <cell r="P1136">
            <v>0</v>
          </cell>
          <cell r="Q1136">
            <v>0</v>
          </cell>
          <cell r="R1136">
            <v>0</v>
          </cell>
          <cell r="S1136">
            <v>0</v>
          </cell>
          <cell r="T1136">
            <v>0</v>
          </cell>
          <cell r="U1136">
            <v>0</v>
          </cell>
          <cell r="V1136">
            <v>0</v>
          </cell>
          <cell r="W1136">
            <v>0</v>
          </cell>
          <cell r="X1136">
            <v>0</v>
          </cell>
          <cell r="Y1136">
            <v>0</v>
          </cell>
          <cell r="Z1136">
            <v>0</v>
          </cell>
        </row>
        <row r="1137">
          <cell r="B1137" t="str">
            <v>35.51.02</v>
          </cell>
          <cell r="C1137" t="str">
            <v>Extra over items "Laying of pipes in trenches" for installation of water kiosk connection material of DN50/OD63  including domestic water meter on existing Steel supply mains</v>
          </cell>
          <cell r="D1137" t="str">
            <v>pce.</v>
          </cell>
          <cell r="E1137">
            <v>150</v>
          </cell>
          <cell r="F1137">
            <v>0</v>
          </cell>
          <cell r="G1137">
            <v>0</v>
          </cell>
          <cell r="H1137">
            <v>0</v>
          </cell>
          <cell r="I1137">
            <v>0</v>
          </cell>
          <cell r="J1137">
            <v>0</v>
          </cell>
          <cell r="K1137">
            <v>0</v>
          </cell>
          <cell r="L1137">
            <v>0</v>
          </cell>
          <cell r="M1137">
            <v>0</v>
          </cell>
          <cell r="N1137">
            <v>0</v>
          </cell>
          <cell r="O1137">
            <v>0</v>
          </cell>
          <cell r="P1137">
            <v>0</v>
          </cell>
          <cell r="Q1137">
            <v>0</v>
          </cell>
          <cell r="R1137">
            <v>0</v>
          </cell>
          <cell r="S1137">
            <v>0</v>
          </cell>
          <cell r="T1137">
            <v>0</v>
          </cell>
          <cell r="U1137">
            <v>0</v>
          </cell>
          <cell r="V1137">
            <v>0</v>
          </cell>
          <cell r="W1137">
            <v>0</v>
          </cell>
          <cell r="X1137">
            <v>0</v>
          </cell>
          <cell r="Y1137">
            <v>0</v>
          </cell>
          <cell r="Z1137">
            <v>0</v>
          </cell>
        </row>
        <row r="1138">
          <cell r="B1138" t="str">
            <v>39</v>
          </cell>
          <cell r="C1138" t="str">
            <v>MISCELLANOUS PIPE WORKS</v>
          </cell>
          <cell r="D1138">
            <v>0</v>
          </cell>
          <cell r="E1138">
            <v>0</v>
          </cell>
          <cell r="F1138">
            <v>0</v>
          </cell>
          <cell r="G1138">
            <v>0</v>
          </cell>
          <cell r="H1138">
            <v>0</v>
          </cell>
          <cell r="I1138">
            <v>0</v>
          </cell>
          <cell r="J1138">
            <v>0</v>
          </cell>
          <cell r="K1138">
            <v>0</v>
          </cell>
          <cell r="L1138">
            <v>0</v>
          </cell>
          <cell r="M1138">
            <v>0</v>
          </cell>
          <cell r="N1138">
            <v>0</v>
          </cell>
          <cell r="O1138">
            <v>0</v>
          </cell>
          <cell r="P1138">
            <v>0</v>
          </cell>
          <cell r="Q1138">
            <v>0</v>
          </cell>
          <cell r="R1138">
            <v>0</v>
          </cell>
          <cell r="S1138">
            <v>0</v>
          </cell>
          <cell r="T1138">
            <v>0</v>
          </cell>
          <cell r="U1138">
            <v>0</v>
          </cell>
          <cell r="V1138">
            <v>0</v>
          </cell>
          <cell r="W1138">
            <v>0</v>
          </cell>
          <cell r="X1138">
            <v>0</v>
          </cell>
          <cell r="Y1138">
            <v>0</v>
          </cell>
          <cell r="Z1138">
            <v>0</v>
          </cell>
          <cell r="AA1138">
            <v>0</v>
          </cell>
          <cell r="AB1138">
            <v>0</v>
          </cell>
        </row>
        <row r="1139">
          <cell r="B1139" t="str">
            <v>39.01</v>
          </cell>
          <cell r="C1139" t="str">
            <v>Connection of new pipes to existing pipes (AC, DI, PVC, PE, ST, GC)</v>
          </cell>
          <cell r="D1139">
            <v>0</v>
          </cell>
          <cell r="E1139">
            <v>0</v>
          </cell>
          <cell r="F1139">
            <v>0</v>
          </cell>
          <cell r="G1139">
            <v>0</v>
          </cell>
          <cell r="H1139">
            <v>0</v>
          </cell>
          <cell r="I1139">
            <v>0</v>
          </cell>
          <cell r="J1139">
            <v>0</v>
          </cell>
          <cell r="K1139">
            <v>0</v>
          </cell>
          <cell r="L1139">
            <v>0</v>
          </cell>
          <cell r="M1139">
            <v>0</v>
          </cell>
          <cell r="N1139">
            <v>0</v>
          </cell>
          <cell r="O1139">
            <v>0</v>
          </cell>
          <cell r="P1139">
            <v>0</v>
          </cell>
          <cell r="Q1139">
            <v>0</v>
          </cell>
          <cell r="R1139">
            <v>0</v>
          </cell>
          <cell r="S1139">
            <v>0</v>
          </cell>
          <cell r="T1139">
            <v>0</v>
          </cell>
          <cell r="U1139">
            <v>0</v>
          </cell>
          <cell r="V1139">
            <v>0</v>
          </cell>
          <cell r="W1139">
            <v>0</v>
          </cell>
          <cell r="X1139">
            <v>0</v>
          </cell>
          <cell r="Y1139">
            <v>0</v>
          </cell>
          <cell r="Z1139">
            <v>0</v>
          </cell>
          <cell r="AA1139">
            <v>0</v>
          </cell>
          <cell r="AB1139">
            <v>0</v>
          </cell>
        </row>
        <row r="1140">
          <cell r="B1140">
            <v>0</v>
          </cell>
          <cell r="C1140" t="str">
            <v>The works shall include:</v>
          </cell>
          <cell r="D1140">
            <v>0</v>
          </cell>
          <cell r="E1140">
            <v>0</v>
          </cell>
          <cell r="F1140">
            <v>0</v>
          </cell>
          <cell r="G1140">
            <v>0</v>
          </cell>
          <cell r="H1140">
            <v>0</v>
          </cell>
          <cell r="I1140">
            <v>0</v>
          </cell>
          <cell r="J1140">
            <v>0</v>
          </cell>
          <cell r="K1140">
            <v>0</v>
          </cell>
          <cell r="L1140">
            <v>0</v>
          </cell>
          <cell r="M1140">
            <v>0</v>
          </cell>
          <cell r="N1140">
            <v>0</v>
          </cell>
          <cell r="O1140">
            <v>0</v>
          </cell>
          <cell r="P1140">
            <v>0</v>
          </cell>
          <cell r="Q1140">
            <v>0</v>
          </cell>
          <cell r="R1140">
            <v>0</v>
          </cell>
          <cell r="S1140">
            <v>0</v>
          </cell>
          <cell r="T1140">
            <v>0</v>
          </cell>
          <cell r="U1140">
            <v>0</v>
          </cell>
          <cell r="V1140">
            <v>0</v>
          </cell>
          <cell r="W1140">
            <v>0</v>
          </cell>
          <cell r="X1140">
            <v>0</v>
          </cell>
          <cell r="Y1140">
            <v>0</v>
          </cell>
          <cell r="Z1140">
            <v>0</v>
          </cell>
          <cell r="AA1140">
            <v>0</v>
          </cell>
          <cell r="AB1140">
            <v>0</v>
          </cell>
        </row>
        <row r="1141">
          <cell r="B1141">
            <v>0</v>
          </cell>
          <cell r="C1141" t="str">
            <v>- investigation of exact location and levels of existing pipes</v>
          </cell>
          <cell r="D1141">
            <v>0</v>
          </cell>
          <cell r="E1141">
            <v>0</v>
          </cell>
          <cell r="F1141">
            <v>0</v>
          </cell>
          <cell r="G1141">
            <v>0</v>
          </cell>
          <cell r="H1141">
            <v>0</v>
          </cell>
          <cell r="I1141">
            <v>0</v>
          </cell>
          <cell r="J1141">
            <v>0</v>
          </cell>
          <cell r="K1141">
            <v>0</v>
          </cell>
          <cell r="L1141">
            <v>0</v>
          </cell>
          <cell r="M1141">
            <v>0</v>
          </cell>
          <cell r="N1141">
            <v>0</v>
          </cell>
          <cell r="O1141">
            <v>0</v>
          </cell>
          <cell r="P1141">
            <v>0</v>
          </cell>
          <cell r="Q1141">
            <v>0</v>
          </cell>
          <cell r="R1141">
            <v>0</v>
          </cell>
          <cell r="S1141">
            <v>0</v>
          </cell>
          <cell r="T1141">
            <v>0</v>
          </cell>
          <cell r="U1141">
            <v>0</v>
          </cell>
          <cell r="V1141">
            <v>0</v>
          </cell>
          <cell r="W1141">
            <v>0</v>
          </cell>
          <cell r="X1141">
            <v>0</v>
          </cell>
          <cell r="Y1141">
            <v>0</v>
          </cell>
          <cell r="Z1141">
            <v>0</v>
          </cell>
          <cell r="AA1141">
            <v>0</v>
          </cell>
          <cell r="AB1141">
            <v>0</v>
          </cell>
        </row>
        <row r="1142">
          <cell r="B1142">
            <v>0</v>
          </cell>
          <cell r="C1142" t="str">
            <v>- all earthworks required for investigation and installation, including excavation, levelling, trimming of trench bottom, bedding, backfilling, compaction, dewatering, loading, handling, transport of all surplus or backfill material to or from a site approved by the Engineer and situated within a radius of 20km from the execution site, unloading, bracing and shoring, maintenance and reinstatement of existing services, etc.</v>
          </cell>
          <cell r="D1142">
            <v>0</v>
          </cell>
          <cell r="E1142">
            <v>0</v>
          </cell>
          <cell r="F1142">
            <v>0</v>
          </cell>
          <cell r="G1142">
            <v>0</v>
          </cell>
          <cell r="H1142">
            <v>0</v>
          </cell>
          <cell r="I1142">
            <v>0</v>
          </cell>
          <cell r="J1142">
            <v>0</v>
          </cell>
          <cell r="K1142">
            <v>0</v>
          </cell>
          <cell r="L1142">
            <v>0</v>
          </cell>
          <cell r="M1142">
            <v>0</v>
          </cell>
          <cell r="N1142">
            <v>0</v>
          </cell>
          <cell r="O1142">
            <v>0</v>
          </cell>
          <cell r="P1142">
            <v>0</v>
          </cell>
          <cell r="Q1142">
            <v>0</v>
          </cell>
          <cell r="R1142">
            <v>0</v>
          </cell>
          <cell r="S1142">
            <v>0</v>
          </cell>
          <cell r="T1142">
            <v>0</v>
          </cell>
          <cell r="U1142">
            <v>0</v>
          </cell>
          <cell r="V1142">
            <v>0</v>
          </cell>
          <cell r="W1142">
            <v>0</v>
          </cell>
          <cell r="X1142">
            <v>0</v>
          </cell>
          <cell r="Y1142">
            <v>0</v>
          </cell>
          <cell r="Z1142">
            <v>0</v>
          </cell>
          <cell r="AA1142">
            <v>0</v>
          </cell>
          <cell r="AB1142">
            <v>0</v>
          </cell>
        </row>
        <row r="1143">
          <cell r="B1143">
            <v>0</v>
          </cell>
          <cell r="C1143" t="str">
            <v>- review and adjustment of design of connections of new pipes to existing pipes as indicated in the relevant Layout and System Point Drawings to existing conditions, proposal for design shall be subject to approval by the Engineer</v>
          </cell>
          <cell r="D1143">
            <v>0</v>
          </cell>
          <cell r="E1143">
            <v>0</v>
          </cell>
          <cell r="F1143">
            <v>0</v>
          </cell>
          <cell r="G1143">
            <v>0</v>
          </cell>
          <cell r="H1143">
            <v>0</v>
          </cell>
          <cell r="I1143">
            <v>0</v>
          </cell>
          <cell r="J1143">
            <v>0</v>
          </cell>
          <cell r="K1143">
            <v>0</v>
          </cell>
          <cell r="L1143">
            <v>0</v>
          </cell>
          <cell r="M1143">
            <v>0</v>
          </cell>
          <cell r="N1143">
            <v>0</v>
          </cell>
          <cell r="O1143">
            <v>0</v>
          </cell>
          <cell r="P1143">
            <v>0</v>
          </cell>
          <cell r="Q1143">
            <v>0</v>
          </cell>
          <cell r="R1143">
            <v>0</v>
          </cell>
          <cell r="S1143">
            <v>0</v>
          </cell>
          <cell r="T1143">
            <v>0</v>
          </cell>
          <cell r="U1143">
            <v>0</v>
          </cell>
          <cell r="V1143">
            <v>0</v>
          </cell>
          <cell r="W1143">
            <v>0</v>
          </cell>
          <cell r="X1143">
            <v>0</v>
          </cell>
          <cell r="Y1143">
            <v>0</v>
          </cell>
          <cell r="Z1143">
            <v>0</v>
          </cell>
          <cell r="AA1143">
            <v>0</v>
          </cell>
          <cell r="AB1143">
            <v>0</v>
          </cell>
        </row>
        <row r="1144">
          <cell r="B1144">
            <v>0</v>
          </cell>
          <cell r="C1144" t="str">
            <v>- temporary cut off of water distribution</v>
          </cell>
          <cell r="D1144">
            <v>0</v>
          </cell>
          <cell r="E1144">
            <v>0</v>
          </cell>
          <cell r="F1144">
            <v>0</v>
          </cell>
          <cell r="G1144">
            <v>0</v>
          </cell>
          <cell r="H1144">
            <v>0</v>
          </cell>
          <cell r="I1144">
            <v>0</v>
          </cell>
          <cell r="J1144">
            <v>0</v>
          </cell>
          <cell r="K1144">
            <v>0</v>
          </cell>
          <cell r="L1144">
            <v>0</v>
          </cell>
          <cell r="M1144">
            <v>0</v>
          </cell>
          <cell r="N1144">
            <v>0</v>
          </cell>
          <cell r="O1144">
            <v>0</v>
          </cell>
          <cell r="P1144">
            <v>0</v>
          </cell>
          <cell r="Q1144">
            <v>0</v>
          </cell>
          <cell r="R1144">
            <v>0</v>
          </cell>
          <cell r="S1144">
            <v>0</v>
          </cell>
          <cell r="T1144">
            <v>0</v>
          </cell>
          <cell r="U1144">
            <v>0</v>
          </cell>
          <cell r="V1144">
            <v>0</v>
          </cell>
          <cell r="W1144">
            <v>0</v>
          </cell>
          <cell r="X1144">
            <v>0</v>
          </cell>
          <cell r="Y1144">
            <v>0</v>
          </cell>
          <cell r="Z1144">
            <v>0</v>
          </cell>
          <cell r="AA1144">
            <v>0</v>
          </cell>
          <cell r="AB1144">
            <v>0</v>
          </cell>
        </row>
        <row r="1145">
          <cell r="B1145">
            <v>0</v>
          </cell>
          <cell r="C1145" t="str">
            <v>- cutting of existing pipe, removal of any pieces of pipe not further used, cleaning of cut, remaking chamfer, repair of coating, etc.</v>
          </cell>
          <cell r="D1145">
            <v>0</v>
          </cell>
          <cell r="E1145">
            <v>0</v>
          </cell>
          <cell r="F1145">
            <v>0</v>
          </cell>
          <cell r="G1145">
            <v>0</v>
          </cell>
          <cell r="H1145">
            <v>0</v>
          </cell>
          <cell r="I1145">
            <v>0</v>
          </cell>
          <cell r="J1145">
            <v>0</v>
          </cell>
          <cell r="K1145">
            <v>0</v>
          </cell>
          <cell r="L1145">
            <v>0</v>
          </cell>
          <cell r="M1145">
            <v>0</v>
          </cell>
          <cell r="N1145">
            <v>0</v>
          </cell>
          <cell r="O1145">
            <v>0</v>
          </cell>
          <cell r="P1145">
            <v>0</v>
          </cell>
          <cell r="Q1145">
            <v>0</v>
          </cell>
          <cell r="R1145">
            <v>0</v>
          </cell>
          <cell r="S1145">
            <v>0</v>
          </cell>
          <cell r="T1145">
            <v>0</v>
          </cell>
          <cell r="U1145">
            <v>0</v>
          </cell>
          <cell r="V1145">
            <v>0</v>
          </cell>
          <cell r="W1145">
            <v>0</v>
          </cell>
          <cell r="X1145">
            <v>0</v>
          </cell>
          <cell r="Y1145">
            <v>0</v>
          </cell>
          <cell r="Z1145">
            <v>0</v>
          </cell>
          <cell r="AA1145">
            <v>0</v>
          </cell>
          <cell r="AB1145">
            <v>0</v>
          </cell>
        </row>
        <row r="1146">
          <cell r="B1146">
            <v>0</v>
          </cell>
          <cell r="C1146" t="str">
            <v>- draining of pipe and dewatering of trench</v>
          </cell>
          <cell r="D1146">
            <v>0</v>
          </cell>
          <cell r="E1146">
            <v>0</v>
          </cell>
          <cell r="F1146">
            <v>0</v>
          </cell>
          <cell r="G1146">
            <v>0</v>
          </cell>
          <cell r="H1146">
            <v>0</v>
          </cell>
          <cell r="I1146">
            <v>0</v>
          </cell>
          <cell r="J1146">
            <v>0</v>
          </cell>
          <cell r="K1146">
            <v>0</v>
          </cell>
          <cell r="L1146">
            <v>0</v>
          </cell>
          <cell r="M1146">
            <v>0</v>
          </cell>
          <cell r="N1146">
            <v>0</v>
          </cell>
          <cell r="O1146">
            <v>0</v>
          </cell>
          <cell r="P1146">
            <v>0</v>
          </cell>
          <cell r="Q1146">
            <v>0</v>
          </cell>
          <cell r="R1146">
            <v>0</v>
          </cell>
          <cell r="S1146">
            <v>0</v>
          </cell>
          <cell r="T1146">
            <v>0</v>
          </cell>
          <cell r="U1146">
            <v>0</v>
          </cell>
          <cell r="V1146">
            <v>0</v>
          </cell>
          <cell r="W1146">
            <v>0</v>
          </cell>
          <cell r="X1146">
            <v>0</v>
          </cell>
          <cell r="Y1146">
            <v>0</v>
          </cell>
          <cell r="Z1146">
            <v>0</v>
          </cell>
          <cell r="AA1146">
            <v>0</v>
          </cell>
          <cell r="AB1146">
            <v>0</v>
          </cell>
        </row>
        <row r="1147">
          <cell r="B1147">
            <v>0</v>
          </cell>
          <cell r="C1147" t="str">
            <v>- loading, handling, transport of removed pipes and fittings to the relevant authorities' store yard or to Contractor's deposit within a radius of 20km from the demolition site as directed by the Engineer, unloading, etc.</v>
          </cell>
          <cell r="D1147">
            <v>0</v>
          </cell>
          <cell r="E1147">
            <v>0</v>
          </cell>
          <cell r="F1147">
            <v>0</v>
          </cell>
          <cell r="G1147">
            <v>0</v>
          </cell>
          <cell r="H1147">
            <v>0</v>
          </cell>
          <cell r="I1147">
            <v>0</v>
          </cell>
          <cell r="J1147">
            <v>0</v>
          </cell>
          <cell r="K1147">
            <v>0</v>
          </cell>
          <cell r="L1147">
            <v>0</v>
          </cell>
          <cell r="M1147">
            <v>0</v>
          </cell>
          <cell r="N1147">
            <v>0</v>
          </cell>
          <cell r="O1147">
            <v>0</v>
          </cell>
          <cell r="P1147">
            <v>0</v>
          </cell>
          <cell r="Q1147">
            <v>0</v>
          </cell>
          <cell r="R1147">
            <v>0</v>
          </cell>
          <cell r="S1147">
            <v>0</v>
          </cell>
          <cell r="T1147">
            <v>0</v>
          </cell>
          <cell r="U1147">
            <v>0</v>
          </cell>
          <cell r="V1147">
            <v>0</v>
          </cell>
          <cell r="W1147">
            <v>0</v>
          </cell>
          <cell r="X1147">
            <v>0</v>
          </cell>
          <cell r="Y1147">
            <v>0</v>
          </cell>
          <cell r="Z1147">
            <v>0</v>
          </cell>
          <cell r="AA1147">
            <v>0</v>
          </cell>
          <cell r="AB1147">
            <v>0</v>
          </cell>
        </row>
        <row r="1148">
          <cell r="B1148">
            <v>0</v>
          </cell>
          <cell r="C1148" t="str">
            <v>- connection of new main to existing main by installation of dresser type couplings, bends, tees, etc.</v>
          </cell>
          <cell r="D1148">
            <v>0</v>
          </cell>
          <cell r="E1148">
            <v>0</v>
          </cell>
          <cell r="F1148">
            <v>0</v>
          </cell>
          <cell r="G1148">
            <v>0</v>
          </cell>
          <cell r="H1148">
            <v>0</v>
          </cell>
          <cell r="I1148">
            <v>0</v>
          </cell>
          <cell r="J1148">
            <v>0</v>
          </cell>
          <cell r="K1148">
            <v>0</v>
          </cell>
          <cell r="L1148">
            <v>0</v>
          </cell>
          <cell r="M1148">
            <v>0</v>
          </cell>
          <cell r="N1148">
            <v>0</v>
          </cell>
          <cell r="O1148">
            <v>0</v>
          </cell>
          <cell r="P1148">
            <v>0</v>
          </cell>
          <cell r="Q1148">
            <v>0</v>
          </cell>
          <cell r="R1148">
            <v>0</v>
          </cell>
          <cell r="S1148">
            <v>0</v>
          </cell>
          <cell r="T1148">
            <v>0</v>
          </cell>
          <cell r="U1148">
            <v>0</v>
          </cell>
          <cell r="V1148">
            <v>0</v>
          </cell>
          <cell r="W1148">
            <v>0</v>
          </cell>
          <cell r="X1148">
            <v>0</v>
          </cell>
          <cell r="Y1148">
            <v>0</v>
          </cell>
          <cell r="Z1148">
            <v>0</v>
          </cell>
          <cell r="AA1148">
            <v>0</v>
          </cell>
          <cell r="AB1148">
            <v>0</v>
          </cell>
        </row>
        <row r="1149">
          <cell r="B1149">
            <v>0</v>
          </cell>
          <cell r="C1149" t="str">
            <v>- supply and placement of thrust blocks, including determination of required dimensions, concrete class and steel reinforcement</v>
          </cell>
          <cell r="D1149">
            <v>0</v>
          </cell>
          <cell r="E1149">
            <v>0</v>
          </cell>
          <cell r="F1149">
            <v>0</v>
          </cell>
          <cell r="G1149">
            <v>0</v>
          </cell>
          <cell r="H1149">
            <v>0</v>
          </cell>
          <cell r="I1149">
            <v>0</v>
          </cell>
          <cell r="J1149">
            <v>0</v>
          </cell>
          <cell r="K1149">
            <v>0</v>
          </cell>
          <cell r="L1149">
            <v>0</v>
          </cell>
          <cell r="M1149">
            <v>0</v>
          </cell>
          <cell r="N1149">
            <v>0</v>
          </cell>
          <cell r="O1149">
            <v>0</v>
          </cell>
          <cell r="P1149">
            <v>0</v>
          </cell>
          <cell r="Q1149">
            <v>0</v>
          </cell>
          <cell r="R1149">
            <v>0</v>
          </cell>
          <cell r="S1149">
            <v>0</v>
          </cell>
          <cell r="T1149">
            <v>0</v>
          </cell>
          <cell r="U1149">
            <v>0</v>
          </cell>
          <cell r="V1149">
            <v>0</v>
          </cell>
          <cell r="W1149">
            <v>0</v>
          </cell>
          <cell r="X1149">
            <v>0</v>
          </cell>
          <cell r="Y1149">
            <v>0</v>
          </cell>
          <cell r="Z1149">
            <v>0</v>
          </cell>
          <cell r="AA1149">
            <v>0</v>
          </cell>
          <cell r="AB1149">
            <v>0</v>
          </cell>
        </row>
        <row r="1150">
          <cell r="B1150">
            <v>0</v>
          </cell>
          <cell r="C1150" t="str">
            <v>- execution of hydrostatic pressure test, flushing and disinfection in accordance with EN 805 and the Works Requirements Part B+C</v>
          </cell>
          <cell r="D1150">
            <v>0</v>
          </cell>
          <cell r="E1150">
            <v>0</v>
          </cell>
          <cell r="F1150">
            <v>0</v>
          </cell>
          <cell r="G1150">
            <v>0</v>
          </cell>
          <cell r="H1150">
            <v>0</v>
          </cell>
          <cell r="I1150">
            <v>0</v>
          </cell>
          <cell r="J1150">
            <v>0</v>
          </cell>
          <cell r="K1150">
            <v>0</v>
          </cell>
          <cell r="L1150">
            <v>0</v>
          </cell>
          <cell r="M1150">
            <v>0</v>
          </cell>
          <cell r="N1150">
            <v>0</v>
          </cell>
          <cell r="O1150">
            <v>0</v>
          </cell>
          <cell r="P1150">
            <v>0</v>
          </cell>
          <cell r="Q1150">
            <v>0</v>
          </cell>
          <cell r="R1150">
            <v>0</v>
          </cell>
          <cell r="S1150">
            <v>0</v>
          </cell>
          <cell r="T1150">
            <v>0</v>
          </cell>
          <cell r="U1150">
            <v>0</v>
          </cell>
          <cell r="V1150">
            <v>0</v>
          </cell>
          <cell r="W1150">
            <v>0</v>
          </cell>
          <cell r="X1150">
            <v>0</v>
          </cell>
          <cell r="Y1150">
            <v>0</v>
          </cell>
          <cell r="Z1150">
            <v>0</v>
          </cell>
          <cell r="AA1150">
            <v>0</v>
          </cell>
          <cell r="AB1150">
            <v>0</v>
          </cell>
        </row>
        <row r="1151">
          <cell r="B1151">
            <v>0</v>
          </cell>
          <cell r="C1151" t="str">
            <v>The unit rate shall include all material, labour, equipment, tools, formworks and other incidental costs required to complete the works.</v>
          </cell>
          <cell r="D1151">
            <v>0</v>
          </cell>
          <cell r="E1151">
            <v>0</v>
          </cell>
          <cell r="F1151">
            <v>0</v>
          </cell>
          <cell r="G1151">
            <v>0</v>
          </cell>
          <cell r="H1151">
            <v>0</v>
          </cell>
          <cell r="I1151">
            <v>0</v>
          </cell>
          <cell r="J1151">
            <v>0</v>
          </cell>
          <cell r="K1151">
            <v>0</v>
          </cell>
          <cell r="L1151">
            <v>0</v>
          </cell>
          <cell r="M1151">
            <v>0</v>
          </cell>
          <cell r="N1151">
            <v>0</v>
          </cell>
          <cell r="O1151">
            <v>0</v>
          </cell>
          <cell r="P1151">
            <v>0</v>
          </cell>
          <cell r="Q1151">
            <v>0</v>
          </cell>
          <cell r="R1151">
            <v>0</v>
          </cell>
          <cell r="S1151">
            <v>0</v>
          </cell>
          <cell r="T1151">
            <v>0</v>
          </cell>
          <cell r="U1151">
            <v>0</v>
          </cell>
          <cell r="V1151">
            <v>0</v>
          </cell>
          <cell r="W1151">
            <v>0</v>
          </cell>
          <cell r="X1151">
            <v>0</v>
          </cell>
          <cell r="Y1151">
            <v>0</v>
          </cell>
          <cell r="Z1151">
            <v>0</v>
          </cell>
          <cell r="AA1151">
            <v>0</v>
          </cell>
          <cell r="AB1151">
            <v>0</v>
          </cell>
        </row>
        <row r="1152">
          <cell r="B1152">
            <v>0</v>
          </cell>
          <cell r="C1152" t="str">
            <v xml:space="preserve">Payment shall be made per permanent connection actually made and approved by the Engineer. Temporary connections are paid for under separate items. </v>
          </cell>
          <cell r="D1152">
            <v>0</v>
          </cell>
          <cell r="E1152">
            <v>0</v>
          </cell>
          <cell r="F1152">
            <v>0</v>
          </cell>
          <cell r="G1152">
            <v>0</v>
          </cell>
          <cell r="H1152">
            <v>0</v>
          </cell>
          <cell r="I1152">
            <v>0</v>
          </cell>
          <cell r="J1152">
            <v>0</v>
          </cell>
          <cell r="K1152">
            <v>0</v>
          </cell>
          <cell r="L1152">
            <v>0</v>
          </cell>
          <cell r="M1152">
            <v>0</v>
          </cell>
          <cell r="N1152">
            <v>0</v>
          </cell>
          <cell r="O1152">
            <v>0</v>
          </cell>
          <cell r="P1152">
            <v>0</v>
          </cell>
          <cell r="Q1152">
            <v>0</v>
          </cell>
          <cell r="R1152">
            <v>0</v>
          </cell>
          <cell r="S1152">
            <v>0</v>
          </cell>
          <cell r="T1152">
            <v>0</v>
          </cell>
          <cell r="U1152">
            <v>0</v>
          </cell>
          <cell r="V1152">
            <v>0</v>
          </cell>
          <cell r="W1152">
            <v>0</v>
          </cell>
          <cell r="X1152">
            <v>0</v>
          </cell>
          <cell r="Y1152">
            <v>0</v>
          </cell>
          <cell r="Z1152">
            <v>0</v>
          </cell>
          <cell r="AA1152">
            <v>0</v>
          </cell>
          <cell r="AB1152">
            <v>0</v>
          </cell>
        </row>
        <row r="1153">
          <cell r="B1153">
            <v>0</v>
          </cell>
          <cell r="C1153" t="str">
            <v>Diameters given in the pay items refer to diameter of existing pipes.</v>
          </cell>
          <cell r="D1153">
            <v>0</v>
          </cell>
          <cell r="E1153">
            <v>0</v>
          </cell>
          <cell r="F1153">
            <v>0</v>
          </cell>
          <cell r="G1153">
            <v>0</v>
          </cell>
          <cell r="H1153">
            <v>0</v>
          </cell>
          <cell r="I1153">
            <v>0</v>
          </cell>
          <cell r="J1153">
            <v>0</v>
          </cell>
          <cell r="K1153">
            <v>0</v>
          </cell>
          <cell r="L1153">
            <v>0</v>
          </cell>
          <cell r="M1153">
            <v>0</v>
          </cell>
          <cell r="N1153">
            <v>0</v>
          </cell>
          <cell r="O1153">
            <v>0</v>
          </cell>
          <cell r="P1153">
            <v>0</v>
          </cell>
          <cell r="Q1153">
            <v>0</v>
          </cell>
          <cell r="R1153">
            <v>0</v>
          </cell>
          <cell r="S1153">
            <v>0</v>
          </cell>
          <cell r="T1153">
            <v>0</v>
          </cell>
          <cell r="U1153">
            <v>0</v>
          </cell>
          <cell r="V1153">
            <v>0</v>
          </cell>
          <cell r="W1153">
            <v>0</v>
          </cell>
          <cell r="X1153">
            <v>0</v>
          </cell>
          <cell r="Y1153">
            <v>0</v>
          </cell>
          <cell r="Z1153">
            <v>0</v>
          </cell>
          <cell r="AA1153">
            <v>0</v>
          </cell>
          <cell r="AB1153">
            <v>0</v>
          </cell>
        </row>
        <row r="1154">
          <cell r="B1154">
            <v>0</v>
          </cell>
          <cell r="C1154" t="str">
            <v xml:space="preserve">All roadworks required shall be paid for under separate items. </v>
          </cell>
          <cell r="D1154">
            <v>0</v>
          </cell>
          <cell r="E1154">
            <v>0</v>
          </cell>
          <cell r="F1154">
            <v>0</v>
          </cell>
          <cell r="G1154">
            <v>0</v>
          </cell>
          <cell r="H1154">
            <v>0</v>
          </cell>
          <cell r="I1154">
            <v>0</v>
          </cell>
          <cell r="J1154">
            <v>0</v>
          </cell>
          <cell r="K1154">
            <v>0</v>
          </cell>
          <cell r="L1154">
            <v>0</v>
          </cell>
          <cell r="M1154">
            <v>0</v>
          </cell>
          <cell r="N1154">
            <v>0</v>
          </cell>
          <cell r="O1154">
            <v>0</v>
          </cell>
          <cell r="P1154">
            <v>0</v>
          </cell>
          <cell r="Q1154">
            <v>0</v>
          </cell>
          <cell r="R1154">
            <v>0</v>
          </cell>
          <cell r="S1154">
            <v>0</v>
          </cell>
          <cell r="T1154">
            <v>0</v>
          </cell>
          <cell r="U1154">
            <v>0</v>
          </cell>
          <cell r="V1154">
            <v>0</v>
          </cell>
          <cell r="W1154">
            <v>0</v>
          </cell>
          <cell r="X1154">
            <v>0</v>
          </cell>
          <cell r="Y1154">
            <v>0</v>
          </cell>
          <cell r="Z1154">
            <v>0</v>
          </cell>
          <cell r="AA1154">
            <v>0</v>
          </cell>
          <cell r="AB1154">
            <v>0</v>
          </cell>
        </row>
        <row r="1155">
          <cell r="B1155" t="str">
            <v>39.01.01</v>
          </cell>
          <cell r="C1155" t="str">
            <v>Connection of new pipe to existing pipe (AC, DI, PVC, PE, ST, GC) &lt;= DN150</v>
          </cell>
          <cell r="D1155" t="str">
            <v>pce.</v>
          </cell>
          <cell r="E1155">
            <v>200</v>
          </cell>
          <cell r="F1155">
            <v>0</v>
          </cell>
          <cell r="G1155">
            <v>0</v>
          </cell>
          <cell r="H1155">
            <v>0</v>
          </cell>
          <cell r="I1155">
            <v>0</v>
          </cell>
          <cell r="J1155">
            <v>0</v>
          </cell>
          <cell r="K1155">
            <v>0</v>
          </cell>
          <cell r="L1155">
            <v>0</v>
          </cell>
          <cell r="M1155">
            <v>0</v>
          </cell>
          <cell r="N1155">
            <v>0</v>
          </cell>
          <cell r="O1155">
            <v>0</v>
          </cell>
          <cell r="P1155">
            <v>0</v>
          </cell>
          <cell r="Q1155">
            <v>0</v>
          </cell>
          <cell r="R1155">
            <v>0</v>
          </cell>
          <cell r="S1155">
            <v>0</v>
          </cell>
          <cell r="T1155">
            <v>0</v>
          </cell>
          <cell r="U1155">
            <v>0</v>
          </cell>
          <cell r="V1155">
            <v>0</v>
          </cell>
          <cell r="W1155">
            <v>0</v>
          </cell>
          <cell r="X1155">
            <v>0</v>
          </cell>
          <cell r="Y1155">
            <v>0</v>
          </cell>
          <cell r="Z1155">
            <v>0</v>
          </cell>
          <cell r="AA1155">
            <v>0</v>
          </cell>
          <cell r="AB1155">
            <v>0</v>
          </cell>
        </row>
        <row r="1156">
          <cell r="B1156" t="str">
            <v>39.01.02</v>
          </cell>
          <cell r="C1156" t="str">
            <v>Connection of new pipe to existing pipe (AC, DI, PVC, PE, ST, GC) &gt;DN150 &lt;=DN350</v>
          </cell>
          <cell r="D1156" t="str">
            <v>pce.</v>
          </cell>
          <cell r="E1156">
            <v>250</v>
          </cell>
          <cell r="F1156">
            <v>0</v>
          </cell>
          <cell r="G1156">
            <v>0</v>
          </cell>
          <cell r="H1156">
            <v>0</v>
          </cell>
          <cell r="I1156">
            <v>0</v>
          </cell>
          <cell r="J1156">
            <v>0</v>
          </cell>
          <cell r="K1156">
            <v>0</v>
          </cell>
          <cell r="L1156">
            <v>0</v>
          </cell>
          <cell r="M1156">
            <v>0</v>
          </cell>
          <cell r="N1156">
            <v>0</v>
          </cell>
          <cell r="O1156">
            <v>0</v>
          </cell>
          <cell r="P1156">
            <v>0</v>
          </cell>
          <cell r="Q1156">
            <v>0</v>
          </cell>
          <cell r="R1156">
            <v>0</v>
          </cell>
          <cell r="S1156">
            <v>0</v>
          </cell>
          <cell r="T1156">
            <v>0</v>
          </cell>
          <cell r="U1156">
            <v>0</v>
          </cell>
          <cell r="V1156">
            <v>0</v>
          </cell>
          <cell r="W1156">
            <v>0</v>
          </cell>
          <cell r="X1156">
            <v>0</v>
          </cell>
          <cell r="Y1156">
            <v>0</v>
          </cell>
          <cell r="Z1156">
            <v>0</v>
          </cell>
          <cell r="AA1156">
            <v>0</v>
          </cell>
          <cell r="AB1156">
            <v>0</v>
          </cell>
        </row>
        <row r="1157">
          <cell r="B1157" t="str">
            <v>39.03</v>
          </cell>
          <cell r="C1157" t="str">
            <v xml:space="preserve">Cutting and permanent closing of existing mains (AC, DI, PVC, PE, ST, GC) </v>
          </cell>
          <cell r="D1157">
            <v>0</v>
          </cell>
          <cell r="E1157">
            <v>0</v>
          </cell>
          <cell r="F1157">
            <v>0</v>
          </cell>
          <cell r="G1157">
            <v>0</v>
          </cell>
          <cell r="H1157">
            <v>0</v>
          </cell>
          <cell r="I1157">
            <v>0</v>
          </cell>
          <cell r="J1157">
            <v>0</v>
          </cell>
          <cell r="K1157">
            <v>0</v>
          </cell>
          <cell r="L1157">
            <v>0</v>
          </cell>
          <cell r="M1157">
            <v>0</v>
          </cell>
          <cell r="N1157">
            <v>0</v>
          </cell>
          <cell r="O1157">
            <v>0</v>
          </cell>
          <cell r="P1157">
            <v>0</v>
          </cell>
          <cell r="Q1157">
            <v>0</v>
          </cell>
          <cell r="R1157">
            <v>0</v>
          </cell>
          <cell r="S1157">
            <v>0</v>
          </cell>
          <cell r="T1157">
            <v>0</v>
          </cell>
          <cell r="U1157">
            <v>0</v>
          </cell>
          <cell r="V1157">
            <v>0</v>
          </cell>
          <cell r="W1157">
            <v>0</v>
          </cell>
          <cell r="X1157">
            <v>0</v>
          </cell>
          <cell r="Y1157">
            <v>0</v>
          </cell>
          <cell r="Z1157">
            <v>0</v>
          </cell>
          <cell r="AA1157">
            <v>0</v>
          </cell>
          <cell r="AB1157">
            <v>0</v>
          </cell>
        </row>
        <row r="1158">
          <cell r="B1158">
            <v>0</v>
          </cell>
          <cell r="C1158" t="str">
            <v>The works shall include:</v>
          </cell>
          <cell r="D1158">
            <v>0</v>
          </cell>
          <cell r="E1158">
            <v>0</v>
          </cell>
          <cell r="F1158">
            <v>0</v>
          </cell>
          <cell r="G1158">
            <v>0</v>
          </cell>
          <cell r="H1158">
            <v>0</v>
          </cell>
          <cell r="I1158">
            <v>0</v>
          </cell>
          <cell r="J1158">
            <v>0</v>
          </cell>
          <cell r="K1158">
            <v>0</v>
          </cell>
          <cell r="L1158">
            <v>0</v>
          </cell>
          <cell r="M1158">
            <v>0</v>
          </cell>
          <cell r="N1158">
            <v>0</v>
          </cell>
          <cell r="O1158">
            <v>0</v>
          </cell>
          <cell r="P1158">
            <v>0</v>
          </cell>
          <cell r="Q1158">
            <v>0</v>
          </cell>
          <cell r="R1158">
            <v>0</v>
          </cell>
          <cell r="S1158">
            <v>0</v>
          </cell>
          <cell r="T1158">
            <v>0</v>
          </cell>
          <cell r="U1158">
            <v>0</v>
          </cell>
          <cell r="V1158">
            <v>0</v>
          </cell>
          <cell r="W1158">
            <v>0</v>
          </cell>
          <cell r="X1158">
            <v>0</v>
          </cell>
          <cell r="Y1158">
            <v>0</v>
          </cell>
          <cell r="Z1158">
            <v>0</v>
          </cell>
          <cell r="AA1158">
            <v>0</v>
          </cell>
          <cell r="AB1158">
            <v>0</v>
          </cell>
        </row>
        <row r="1159">
          <cell r="B1159">
            <v>0</v>
          </cell>
          <cell r="C1159" t="str">
            <v>- investigation of exact location and levels of existing pipes</v>
          </cell>
          <cell r="D1159">
            <v>0</v>
          </cell>
          <cell r="E1159">
            <v>0</v>
          </cell>
          <cell r="F1159">
            <v>0</v>
          </cell>
          <cell r="G1159">
            <v>0</v>
          </cell>
          <cell r="H1159">
            <v>0</v>
          </cell>
          <cell r="I1159">
            <v>0</v>
          </cell>
          <cell r="J1159">
            <v>0</v>
          </cell>
          <cell r="K1159">
            <v>0</v>
          </cell>
          <cell r="L1159">
            <v>0</v>
          </cell>
          <cell r="M1159">
            <v>0</v>
          </cell>
          <cell r="N1159">
            <v>0</v>
          </cell>
          <cell r="O1159">
            <v>0</v>
          </cell>
          <cell r="P1159">
            <v>0</v>
          </cell>
          <cell r="Q1159">
            <v>0</v>
          </cell>
          <cell r="R1159">
            <v>0</v>
          </cell>
          <cell r="S1159">
            <v>0</v>
          </cell>
          <cell r="T1159">
            <v>0</v>
          </cell>
          <cell r="U1159">
            <v>0</v>
          </cell>
          <cell r="V1159">
            <v>0</v>
          </cell>
          <cell r="W1159">
            <v>0</v>
          </cell>
          <cell r="X1159">
            <v>0</v>
          </cell>
          <cell r="Y1159">
            <v>0</v>
          </cell>
          <cell r="Z1159">
            <v>0</v>
          </cell>
          <cell r="AA1159">
            <v>0</v>
          </cell>
          <cell r="AB1159">
            <v>0</v>
          </cell>
        </row>
        <row r="1160">
          <cell r="B1160">
            <v>0</v>
          </cell>
          <cell r="C1160" t="str">
            <v>- all earthworks required for investigation and installation, including excavation, levelling, trimming of trench bottom, bedding, backfilling, compaction, dewatering, loading, handling, transport of all surplus or backfill material to or from a site approved by the Engineer and situated within a radius of 20km from the execution site, unloading, bracing and shoring, maintenance and reinstatement of existing services, etc.</v>
          </cell>
          <cell r="D1160">
            <v>0</v>
          </cell>
          <cell r="E1160">
            <v>0</v>
          </cell>
          <cell r="F1160">
            <v>0</v>
          </cell>
          <cell r="G1160">
            <v>0</v>
          </cell>
          <cell r="H1160">
            <v>0</v>
          </cell>
          <cell r="I1160">
            <v>0</v>
          </cell>
          <cell r="J1160">
            <v>0</v>
          </cell>
          <cell r="K1160">
            <v>0</v>
          </cell>
          <cell r="L1160">
            <v>0</v>
          </cell>
          <cell r="M1160">
            <v>0</v>
          </cell>
          <cell r="N1160">
            <v>0</v>
          </cell>
          <cell r="O1160">
            <v>0</v>
          </cell>
          <cell r="P1160">
            <v>0</v>
          </cell>
          <cell r="Q1160">
            <v>0</v>
          </cell>
          <cell r="R1160">
            <v>0</v>
          </cell>
          <cell r="S1160">
            <v>0</v>
          </cell>
          <cell r="T1160">
            <v>0</v>
          </cell>
          <cell r="U1160">
            <v>0</v>
          </cell>
          <cell r="V1160">
            <v>0</v>
          </cell>
          <cell r="W1160">
            <v>0</v>
          </cell>
          <cell r="X1160">
            <v>0</v>
          </cell>
          <cell r="Y1160">
            <v>0</v>
          </cell>
          <cell r="Z1160">
            <v>0</v>
          </cell>
          <cell r="AA1160">
            <v>0</v>
          </cell>
          <cell r="AB1160">
            <v>0</v>
          </cell>
        </row>
        <row r="1161">
          <cell r="B1161">
            <v>0</v>
          </cell>
          <cell r="C1161" t="str">
            <v>- review and adjustment of design of connections of new pipes to existing pipes as indicated in the relevant Layout and System Point Drawings to existing conditions, proposal for design shall be subject to approval by the Engineer</v>
          </cell>
          <cell r="D1161">
            <v>0</v>
          </cell>
          <cell r="E1161">
            <v>0</v>
          </cell>
          <cell r="F1161">
            <v>0</v>
          </cell>
          <cell r="G1161">
            <v>0</v>
          </cell>
          <cell r="H1161">
            <v>0</v>
          </cell>
          <cell r="I1161">
            <v>0</v>
          </cell>
          <cell r="J1161">
            <v>0</v>
          </cell>
          <cell r="K1161">
            <v>0</v>
          </cell>
          <cell r="L1161">
            <v>0</v>
          </cell>
          <cell r="M1161">
            <v>0</v>
          </cell>
          <cell r="N1161">
            <v>0</v>
          </cell>
          <cell r="O1161">
            <v>0</v>
          </cell>
          <cell r="P1161">
            <v>0</v>
          </cell>
          <cell r="Q1161">
            <v>0</v>
          </cell>
          <cell r="R1161">
            <v>0</v>
          </cell>
          <cell r="S1161">
            <v>0</v>
          </cell>
          <cell r="T1161">
            <v>0</v>
          </cell>
          <cell r="U1161">
            <v>0</v>
          </cell>
          <cell r="V1161">
            <v>0</v>
          </cell>
          <cell r="W1161">
            <v>0</v>
          </cell>
          <cell r="X1161">
            <v>0</v>
          </cell>
          <cell r="Y1161">
            <v>0</v>
          </cell>
          <cell r="Z1161">
            <v>0</v>
          </cell>
          <cell r="AA1161">
            <v>0</v>
          </cell>
          <cell r="AB1161">
            <v>0</v>
          </cell>
        </row>
        <row r="1162">
          <cell r="B1162">
            <v>0</v>
          </cell>
          <cell r="C1162" t="str">
            <v>- temporary cut off of water distribution</v>
          </cell>
          <cell r="D1162">
            <v>0</v>
          </cell>
          <cell r="E1162">
            <v>0</v>
          </cell>
          <cell r="F1162">
            <v>0</v>
          </cell>
          <cell r="G1162">
            <v>0</v>
          </cell>
          <cell r="H1162">
            <v>0</v>
          </cell>
          <cell r="I1162">
            <v>0</v>
          </cell>
          <cell r="J1162">
            <v>0</v>
          </cell>
          <cell r="K1162">
            <v>0</v>
          </cell>
          <cell r="L1162">
            <v>0</v>
          </cell>
          <cell r="M1162">
            <v>0</v>
          </cell>
          <cell r="N1162">
            <v>0</v>
          </cell>
          <cell r="O1162">
            <v>0</v>
          </cell>
          <cell r="P1162">
            <v>0</v>
          </cell>
          <cell r="Q1162">
            <v>0</v>
          </cell>
          <cell r="R1162">
            <v>0</v>
          </cell>
          <cell r="S1162">
            <v>0</v>
          </cell>
          <cell r="T1162">
            <v>0</v>
          </cell>
          <cell r="U1162">
            <v>0</v>
          </cell>
          <cell r="V1162">
            <v>0</v>
          </cell>
          <cell r="W1162">
            <v>0</v>
          </cell>
          <cell r="X1162">
            <v>0</v>
          </cell>
          <cell r="Y1162">
            <v>0</v>
          </cell>
          <cell r="Z1162">
            <v>0</v>
          </cell>
          <cell r="AA1162">
            <v>0</v>
          </cell>
          <cell r="AB1162">
            <v>0</v>
          </cell>
        </row>
        <row r="1163">
          <cell r="B1163">
            <v>0</v>
          </cell>
          <cell r="C1163" t="str">
            <v>- cutting of existing pipe, removal of any pieces of pipe not further used, cleaning of cut, remaking chamfer, repair of coating, etc.</v>
          </cell>
          <cell r="D1163">
            <v>0</v>
          </cell>
          <cell r="E1163">
            <v>0</v>
          </cell>
          <cell r="F1163">
            <v>0</v>
          </cell>
          <cell r="G1163">
            <v>0</v>
          </cell>
          <cell r="H1163">
            <v>0</v>
          </cell>
          <cell r="I1163">
            <v>0</v>
          </cell>
          <cell r="J1163">
            <v>0</v>
          </cell>
          <cell r="K1163">
            <v>0</v>
          </cell>
          <cell r="L1163">
            <v>0</v>
          </cell>
          <cell r="M1163">
            <v>0</v>
          </cell>
          <cell r="N1163">
            <v>0</v>
          </cell>
          <cell r="O1163">
            <v>0</v>
          </cell>
          <cell r="P1163">
            <v>0</v>
          </cell>
          <cell r="Q1163">
            <v>0</v>
          </cell>
          <cell r="R1163">
            <v>0</v>
          </cell>
          <cell r="S1163">
            <v>0</v>
          </cell>
          <cell r="T1163">
            <v>0</v>
          </cell>
          <cell r="U1163">
            <v>0</v>
          </cell>
          <cell r="V1163">
            <v>0</v>
          </cell>
          <cell r="W1163">
            <v>0</v>
          </cell>
          <cell r="X1163">
            <v>0</v>
          </cell>
          <cell r="Y1163">
            <v>0</v>
          </cell>
          <cell r="Z1163">
            <v>0</v>
          </cell>
          <cell r="AA1163">
            <v>0</v>
          </cell>
          <cell r="AB1163">
            <v>0</v>
          </cell>
        </row>
        <row r="1164">
          <cell r="B1164">
            <v>0</v>
          </cell>
          <cell r="C1164" t="str">
            <v>- draining of pipe and dewatering of trench</v>
          </cell>
          <cell r="D1164">
            <v>0</v>
          </cell>
          <cell r="E1164">
            <v>0</v>
          </cell>
          <cell r="F1164">
            <v>0</v>
          </cell>
          <cell r="G1164">
            <v>0</v>
          </cell>
          <cell r="H1164">
            <v>0</v>
          </cell>
          <cell r="I1164">
            <v>0</v>
          </cell>
          <cell r="J1164">
            <v>0</v>
          </cell>
          <cell r="K1164">
            <v>0</v>
          </cell>
          <cell r="L1164">
            <v>0</v>
          </cell>
          <cell r="M1164">
            <v>0</v>
          </cell>
          <cell r="N1164">
            <v>0</v>
          </cell>
          <cell r="O1164">
            <v>0</v>
          </cell>
          <cell r="P1164">
            <v>0</v>
          </cell>
          <cell r="Q1164">
            <v>0</v>
          </cell>
          <cell r="R1164">
            <v>0</v>
          </cell>
          <cell r="S1164">
            <v>0</v>
          </cell>
          <cell r="T1164">
            <v>0</v>
          </cell>
          <cell r="U1164">
            <v>0</v>
          </cell>
          <cell r="V1164">
            <v>0</v>
          </cell>
          <cell r="W1164">
            <v>0</v>
          </cell>
          <cell r="X1164">
            <v>0</v>
          </cell>
          <cell r="Y1164">
            <v>0</v>
          </cell>
          <cell r="Z1164">
            <v>0</v>
          </cell>
          <cell r="AA1164">
            <v>0</v>
          </cell>
          <cell r="AB1164">
            <v>0</v>
          </cell>
        </row>
        <row r="1165">
          <cell r="B1165">
            <v>0</v>
          </cell>
          <cell r="C1165" t="str">
            <v>- loading, handling, transport of removed pipes and fittings to the relevant authorities' store yard or to Contractor's deposit within a radius of 20km from the demolition site as directed by the Engineer, unloading, etc.</v>
          </cell>
          <cell r="D1165">
            <v>0</v>
          </cell>
          <cell r="E1165">
            <v>0</v>
          </cell>
          <cell r="F1165">
            <v>0</v>
          </cell>
          <cell r="G1165">
            <v>0</v>
          </cell>
          <cell r="H1165">
            <v>0</v>
          </cell>
          <cell r="I1165">
            <v>0</v>
          </cell>
          <cell r="J1165">
            <v>0</v>
          </cell>
          <cell r="K1165">
            <v>0</v>
          </cell>
          <cell r="L1165">
            <v>0</v>
          </cell>
          <cell r="M1165">
            <v>0</v>
          </cell>
          <cell r="N1165">
            <v>0</v>
          </cell>
          <cell r="O1165">
            <v>0</v>
          </cell>
          <cell r="P1165">
            <v>0</v>
          </cell>
          <cell r="Q1165">
            <v>0</v>
          </cell>
          <cell r="R1165">
            <v>0</v>
          </cell>
          <cell r="S1165">
            <v>0</v>
          </cell>
          <cell r="T1165">
            <v>0</v>
          </cell>
          <cell r="U1165">
            <v>0</v>
          </cell>
          <cell r="V1165">
            <v>0</v>
          </cell>
          <cell r="W1165">
            <v>0</v>
          </cell>
          <cell r="X1165">
            <v>0</v>
          </cell>
          <cell r="Y1165">
            <v>0</v>
          </cell>
          <cell r="Z1165">
            <v>0</v>
          </cell>
          <cell r="AA1165">
            <v>0</v>
          </cell>
          <cell r="AB1165">
            <v>0</v>
          </cell>
        </row>
        <row r="1166">
          <cell r="B1166">
            <v>0</v>
          </cell>
          <cell r="C1166" t="str">
            <v>- closing of existing main by installation of flange adaptor, blank flange, etc.</v>
          </cell>
          <cell r="D1166">
            <v>0</v>
          </cell>
          <cell r="E1166">
            <v>0</v>
          </cell>
          <cell r="F1166">
            <v>0</v>
          </cell>
          <cell r="G1166">
            <v>0</v>
          </cell>
          <cell r="H1166">
            <v>0</v>
          </cell>
          <cell r="I1166">
            <v>0</v>
          </cell>
          <cell r="J1166">
            <v>0</v>
          </cell>
          <cell r="K1166">
            <v>0</v>
          </cell>
          <cell r="L1166">
            <v>0</v>
          </cell>
          <cell r="M1166">
            <v>0</v>
          </cell>
          <cell r="N1166">
            <v>0</v>
          </cell>
          <cell r="O1166">
            <v>0</v>
          </cell>
          <cell r="P1166">
            <v>0</v>
          </cell>
          <cell r="Q1166">
            <v>0</v>
          </cell>
          <cell r="R1166">
            <v>0</v>
          </cell>
          <cell r="S1166">
            <v>0</v>
          </cell>
          <cell r="T1166">
            <v>0</v>
          </cell>
          <cell r="U1166">
            <v>0</v>
          </cell>
          <cell r="V1166">
            <v>0</v>
          </cell>
          <cell r="W1166">
            <v>0</v>
          </cell>
          <cell r="X1166">
            <v>0</v>
          </cell>
          <cell r="Y1166">
            <v>0</v>
          </cell>
          <cell r="Z1166">
            <v>0</v>
          </cell>
          <cell r="AA1166">
            <v>0</v>
          </cell>
          <cell r="AB1166">
            <v>0</v>
          </cell>
        </row>
        <row r="1167">
          <cell r="B1167">
            <v>0</v>
          </cell>
          <cell r="C1167" t="str">
            <v>- execution of hydrostatic pressure test, flushing and disinfection in accordance with EN 805 and the Works Requirements Part B+C</v>
          </cell>
          <cell r="D1167">
            <v>0</v>
          </cell>
          <cell r="E1167">
            <v>0</v>
          </cell>
          <cell r="F1167">
            <v>0</v>
          </cell>
          <cell r="G1167">
            <v>0</v>
          </cell>
          <cell r="H1167">
            <v>0</v>
          </cell>
          <cell r="I1167">
            <v>0</v>
          </cell>
          <cell r="J1167">
            <v>0</v>
          </cell>
          <cell r="K1167">
            <v>0</v>
          </cell>
          <cell r="L1167">
            <v>0</v>
          </cell>
          <cell r="M1167">
            <v>0</v>
          </cell>
          <cell r="N1167">
            <v>0</v>
          </cell>
          <cell r="O1167">
            <v>0</v>
          </cell>
          <cell r="P1167">
            <v>0</v>
          </cell>
          <cell r="Q1167">
            <v>0</v>
          </cell>
          <cell r="R1167">
            <v>0</v>
          </cell>
          <cell r="S1167">
            <v>0</v>
          </cell>
          <cell r="T1167">
            <v>0</v>
          </cell>
          <cell r="U1167">
            <v>0</v>
          </cell>
          <cell r="V1167">
            <v>0</v>
          </cell>
          <cell r="W1167">
            <v>0</v>
          </cell>
          <cell r="X1167">
            <v>0</v>
          </cell>
          <cell r="Y1167">
            <v>0</v>
          </cell>
          <cell r="Z1167">
            <v>0</v>
          </cell>
          <cell r="AA1167">
            <v>0</v>
          </cell>
          <cell r="AB1167">
            <v>0</v>
          </cell>
        </row>
        <row r="1168">
          <cell r="B1168">
            <v>0</v>
          </cell>
          <cell r="C1168" t="str">
            <v>- supply and placement of thrust blocks, including determination of required dimensions, concrete class and steel reinforcement</v>
          </cell>
          <cell r="D1168">
            <v>0</v>
          </cell>
          <cell r="E1168">
            <v>0</v>
          </cell>
          <cell r="F1168">
            <v>0</v>
          </cell>
          <cell r="G1168">
            <v>0</v>
          </cell>
          <cell r="H1168">
            <v>0</v>
          </cell>
          <cell r="I1168">
            <v>0</v>
          </cell>
          <cell r="J1168">
            <v>0</v>
          </cell>
          <cell r="K1168">
            <v>0</v>
          </cell>
          <cell r="L1168">
            <v>0</v>
          </cell>
          <cell r="M1168">
            <v>0</v>
          </cell>
          <cell r="N1168">
            <v>0</v>
          </cell>
          <cell r="O1168">
            <v>0</v>
          </cell>
          <cell r="P1168">
            <v>0</v>
          </cell>
          <cell r="Q1168">
            <v>0</v>
          </cell>
          <cell r="R1168">
            <v>0</v>
          </cell>
          <cell r="S1168">
            <v>0</v>
          </cell>
          <cell r="T1168">
            <v>0</v>
          </cell>
          <cell r="U1168">
            <v>0</v>
          </cell>
          <cell r="V1168">
            <v>0</v>
          </cell>
          <cell r="W1168">
            <v>0</v>
          </cell>
          <cell r="X1168">
            <v>0</v>
          </cell>
          <cell r="Y1168">
            <v>0</v>
          </cell>
          <cell r="Z1168">
            <v>0</v>
          </cell>
          <cell r="AA1168">
            <v>0</v>
          </cell>
          <cell r="AB1168">
            <v>0</v>
          </cell>
        </row>
        <row r="1169">
          <cell r="B1169">
            <v>0</v>
          </cell>
          <cell r="C1169" t="str">
            <v>The unit rate shall include all material, labour, equipment, tools, formworks and other incidental costs required to complete the works.</v>
          </cell>
          <cell r="D1169">
            <v>0</v>
          </cell>
          <cell r="E1169">
            <v>0</v>
          </cell>
          <cell r="F1169">
            <v>0</v>
          </cell>
          <cell r="G1169">
            <v>0</v>
          </cell>
          <cell r="H1169">
            <v>0</v>
          </cell>
          <cell r="I1169">
            <v>0</v>
          </cell>
          <cell r="J1169">
            <v>0</v>
          </cell>
          <cell r="K1169">
            <v>0</v>
          </cell>
          <cell r="L1169">
            <v>0</v>
          </cell>
          <cell r="M1169">
            <v>0</v>
          </cell>
          <cell r="N1169">
            <v>0</v>
          </cell>
          <cell r="O1169">
            <v>0</v>
          </cell>
          <cell r="P1169">
            <v>0</v>
          </cell>
          <cell r="Q1169">
            <v>0</v>
          </cell>
          <cell r="R1169">
            <v>0</v>
          </cell>
          <cell r="S1169">
            <v>0</v>
          </cell>
          <cell r="T1169">
            <v>0</v>
          </cell>
          <cell r="U1169">
            <v>0</v>
          </cell>
          <cell r="V1169">
            <v>0</v>
          </cell>
          <cell r="W1169">
            <v>0</v>
          </cell>
          <cell r="X1169">
            <v>0</v>
          </cell>
          <cell r="Y1169">
            <v>0</v>
          </cell>
          <cell r="Z1169">
            <v>0</v>
          </cell>
          <cell r="AA1169">
            <v>0</v>
          </cell>
          <cell r="AB1169">
            <v>0</v>
          </cell>
        </row>
        <row r="1170">
          <cell r="B1170">
            <v>0</v>
          </cell>
          <cell r="C1170" t="str">
            <v xml:space="preserve">Payment shall be made per permanent closing of existing main actually executed and approved by the Engineer. Temporary closing of existing mains due to the sequence of works are paid for under separate items. All roadworks required shall be paid for under separate items. </v>
          </cell>
          <cell r="D1170">
            <v>0</v>
          </cell>
          <cell r="E1170">
            <v>0</v>
          </cell>
          <cell r="F1170">
            <v>0</v>
          </cell>
          <cell r="G1170">
            <v>0</v>
          </cell>
          <cell r="H1170">
            <v>0</v>
          </cell>
          <cell r="I1170">
            <v>0</v>
          </cell>
          <cell r="J1170">
            <v>0</v>
          </cell>
          <cell r="K1170">
            <v>0</v>
          </cell>
          <cell r="L1170">
            <v>0</v>
          </cell>
          <cell r="M1170">
            <v>0</v>
          </cell>
          <cell r="N1170">
            <v>0</v>
          </cell>
          <cell r="O1170">
            <v>0</v>
          </cell>
          <cell r="P1170">
            <v>0</v>
          </cell>
          <cell r="Q1170">
            <v>0</v>
          </cell>
          <cell r="R1170">
            <v>0</v>
          </cell>
          <cell r="S1170">
            <v>0</v>
          </cell>
          <cell r="T1170">
            <v>0</v>
          </cell>
          <cell r="U1170">
            <v>0</v>
          </cell>
          <cell r="V1170">
            <v>0</v>
          </cell>
          <cell r="W1170">
            <v>0</v>
          </cell>
          <cell r="X1170">
            <v>0</v>
          </cell>
          <cell r="Y1170">
            <v>0</v>
          </cell>
          <cell r="Z1170">
            <v>0</v>
          </cell>
          <cell r="AA1170">
            <v>0</v>
          </cell>
          <cell r="AB1170">
            <v>0</v>
          </cell>
        </row>
        <row r="1171">
          <cell r="B1171" t="str">
            <v>39.03.01</v>
          </cell>
          <cell r="C1171" t="str">
            <v>Cutting and permanent closing of existing pipe (AC, DI, PVC, PE, ST, GC), &lt;= DN150</v>
          </cell>
          <cell r="D1171" t="str">
            <v>pce.</v>
          </cell>
          <cell r="E1171">
            <v>250</v>
          </cell>
          <cell r="F1171">
            <v>0</v>
          </cell>
          <cell r="G1171">
            <v>0</v>
          </cell>
          <cell r="H1171">
            <v>0</v>
          </cell>
          <cell r="I1171">
            <v>0</v>
          </cell>
          <cell r="J1171">
            <v>0</v>
          </cell>
          <cell r="K1171">
            <v>0</v>
          </cell>
          <cell r="L1171">
            <v>0</v>
          </cell>
          <cell r="M1171">
            <v>0</v>
          </cell>
          <cell r="N1171">
            <v>0</v>
          </cell>
          <cell r="O1171">
            <v>0</v>
          </cell>
          <cell r="P1171">
            <v>0</v>
          </cell>
          <cell r="Q1171">
            <v>0</v>
          </cell>
          <cell r="R1171">
            <v>0</v>
          </cell>
          <cell r="S1171">
            <v>0</v>
          </cell>
          <cell r="T1171">
            <v>0</v>
          </cell>
          <cell r="U1171">
            <v>0</v>
          </cell>
          <cell r="V1171">
            <v>0</v>
          </cell>
          <cell r="W1171">
            <v>0</v>
          </cell>
          <cell r="X1171">
            <v>0</v>
          </cell>
          <cell r="Y1171">
            <v>0</v>
          </cell>
          <cell r="Z1171">
            <v>0</v>
          </cell>
          <cell r="AA1171">
            <v>0</v>
          </cell>
          <cell r="AB1171">
            <v>0</v>
          </cell>
        </row>
        <row r="1172">
          <cell r="B1172" t="str">
            <v>39.03.02</v>
          </cell>
          <cell r="C1172" t="str">
            <v>Cutting and permanent closing of existing pipe (AC, DI, PVC, PE, ST, GC), &gt; DN150 &lt;= DN350</v>
          </cell>
          <cell r="D1172" t="str">
            <v>pce.</v>
          </cell>
          <cell r="E1172">
            <v>300</v>
          </cell>
          <cell r="F1172">
            <v>0</v>
          </cell>
          <cell r="G1172">
            <v>0</v>
          </cell>
          <cell r="H1172">
            <v>0</v>
          </cell>
          <cell r="I1172">
            <v>0</v>
          </cell>
          <cell r="J1172">
            <v>0</v>
          </cell>
          <cell r="K1172">
            <v>0</v>
          </cell>
          <cell r="L1172">
            <v>0</v>
          </cell>
          <cell r="M1172">
            <v>0</v>
          </cell>
          <cell r="N1172">
            <v>0</v>
          </cell>
          <cell r="O1172">
            <v>0</v>
          </cell>
          <cell r="P1172">
            <v>0</v>
          </cell>
          <cell r="Q1172">
            <v>0</v>
          </cell>
          <cell r="R1172">
            <v>0</v>
          </cell>
          <cell r="S1172">
            <v>0</v>
          </cell>
          <cell r="T1172">
            <v>0</v>
          </cell>
          <cell r="U1172">
            <v>0</v>
          </cell>
          <cell r="V1172">
            <v>0</v>
          </cell>
          <cell r="W1172">
            <v>0</v>
          </cell>
          <cell r="X1172">
            <v>0</v>
          </cell>
          <cell r="Y1172">
            <v>0</v>
          </cell>
          <cell r="Z1172">
            <v>0</v>
          </cell>
          <cell r="AA1172">
            <v>0</v>
          </cell>
          <cell r="AB1172">
            <v>0</v>
          </cell>
        </row>
        <row r="1173">
          <cell r="B1173" t="str">
            <v>39.05</v>
          </cell>
          <cell r="C1173" t="str">
            <v>Abandonment of existing pipes by grout filling</v>
          </cell>
          <cell r="D1173">
            <v>0</v>
          </cell>
          <cell r="E1173">
            <v>0</v>
          </cell>
          <cell r="F1173">
            <v>0</v>
          </cell>
          <cell r="G1173">
            <v>0</v>
          </cell>
          <cell r="H1173">
            <v>0</v>
          </cell>
          <cell r="I1173">
            <v>0</v>
          </cell>
          <cell r="J1173">
            <v>0</v>
          </cell>
          <cell r="K1173">
            <v>0</v>
          </cell>
          <cell r="L1173">
            <v>0</v>
          </cell>
          <cell r="M1173">
            <v>0</v>
          </cell>
          <cell r="N1173">
            <v>0</v>
          </cell>
          <cell r="O1173">
            <v>0</v>
          </cell>
          <cell r="P1173">
            <v>0</v>
          </cell>
          <cell r="Q1173">
            <v>0</v>
          </cell>
          <cell r="R1173">
            <v>0</v>
          </cell>
          <cell r="S1173">
            <v>0</v>
          </cell>
          <cell r="T1173">
            <v>0</v>
          </cell>
          <cell r="U1173">
            <v>0</v>
          </cell>
          <cell r="V1173">
            <v>0</v>
          </cell>
          <cell r="W1173">
            <v>0</v>
          </cell>
          <cell r="X1173">
            <v>0</v>
          </cell>
          <cell r="Y1173">
            <v>0</v>
          </cell>
          <cell r="Z1173">
            <v>0</v>
          </cell>
          <cell r="AA1173">
            <v>0</v>
          </cell>
          <cell r="AB1173">
            <v>0</v>
          </cell>
        </row>
        <row r="1174">
          <cell r="B1174">
            <v>0</v>
          </cell>
          <cell r="C1174" t="str">
            <v>The works shall include the supply for and grouting of existing mains with concrete or other appropriate material at locations approved by the Engineer as indicated in Drawings and as directed by the Engineer.</v>
          </cell>
          <cell r="D1174">
            <v>0</v>
          </cell>
          <cell r="E1174">
            <v>0</v>
          </cell>
          <cell r="F1174">
            <v>0</v>
          </cell>
          <cell r="G1174">
            <v>0</v>
          </cell>
          <cell r="H1174">
            <v>0</v>
          </cell>
          <cell r="I1174">
            <v>0</v>
          </cell>
          <cell r="J1174">
            <v>0</v>
          </cell>
          <cell r="K1174">
            <v>0</v>
          </cell>
          <cell r="L1174">
            <v>0</v>
          </cell>
          <cell r="M1174">
            <v>0</v>
          </cell>
          <cell r="N1174">
            <v>0</v>
          </cell>
          <cell r="O1174">
            <v>0</v>
          </cell>
          <cell r="P1174">
            <v>0</v>
          </cell>
          <cell r="Q1174">
            <v>0</v>
          </cell>
          <cell r="R1174">
            <v>0</v>
          </cell>
          <cell r="S1174">
            <v>0</v>
          </cell>
          <cell r="T1174">
            <v>0</v>
          </cell>
          <cell r="U1174">
            <v>0</v>
          </cell>
          <cell r="V1174">
            <v>0</v>
          </cell>
          <cell r="W1174">
            <v>0</v>
          </cell>
          <cell r="X1174">
            <v>0</v>
          </cell>
          <cell r="Y1174">
            <v>0</v>
          </cell>
          <cell r="Z1174">
            <v>0</v>
          </cell>
          <cell r="AA1174">
            <v>0</v>
          </cell>
          <cell r="AB1174">
            <v>0</v>
          </cell>
        </row>
        <row r="1175">
          <cell r="B1175">
            <v>0</v>
          </cell>
          <cell r="C1175" t="str">
            <v>The unit rate shall include all material, labour, equipment, tools and other incidental costs required to complete the works.</v>
          </cell>
          <cell r="D1175">
            <v>0</v>
          </cell>
          <cell r="E1175">
            <v>0</v>
          </cell>
          <cell r="F1175">
            <v>0</v>
          </cell>
          <cell r="G1175">
            <v>0</v>
          </cell>
          <cell r="H1175">
            <v>0</v>
          </cell>
          <cell r="I1175">
            <v>0</v>
          </cell>
          <cell r="J1175">
            <v>0</v>
          </cell>
          <cell r="K1175">
            <v>0</v>
          </cell>
          <cell r="L1175">
            <v>0</v>
          </cell>
          <cell r="M1175">
            <v>0</v>
          </cell>
          <cell r="N1175">
            <v>0</v>
          </cell>
          <cell r="O1175">
            <v>0</v>
          </cell>
          <cell r="P1175">
            <v>0</v>
          </cell>
          <cell r="Q1175">
            <v>0</v>
          </cell>
          <cell r="R1175">
            <v>0</v>
          </cell>
          <cell r="S1175">
            <v>0</v>
          </cell>
          <cell r="T1175">
            <v>0</v>
          </cell>
          <cell r="U1175">
            <v>0</v>
          </cell>
          <cell r="V1175">
            <v>0</v>
          </cell>
          <cell r="W1175">
            <v>0</v>
          </cell>
          <cell r="X1175">
            <v>0</v>
          </cell>
          <cell r="Y1175">
            <v>0</v>
          </cell>
          <cell r="Z1175">
            <v>0</v>
          </cell>
          <cell r="AA1175">
            <v>0</v>
          </cell>
          <cell r="AB1175">
            <v>0</v>
          </cell>
        </row>
        <row r="1176">
          <cell r="B1176">
            <v>0</v>
          </cell>
          <cell r="C1176" t="str">
            <v>Payment shall be made per linear meter based on the measurement of pipe length actually filled and approved by the Engineer.</v>
          </cell>
          <cell r="D1176">
            <v>0</v>
          </cell>
          <cell r="E1176">
            <v>0</v>
          </cell>
          <cell r="F1176">
            <v>0</v>
          </cell>
          <cell r="G1176">
            <v>0</v>
          </cell>
          <cell r="H1176">
            <v>0</v>
          </cell>
          <cell r="I1176">
            <v>0</v>
          </cell>
          <cell r="J1176">
            <v>0</v>
          </cell>
          <cell r="K1176">
            <v>0</v>
          </cell>
          <cell r="L1176">
            <v>0</v>
          </cell>
          <cell r="M1176">
            <v>0</v>
          </cell>
          <cell r="N1176">
            <v>0</v>
          </cell>
          <cell r="O1176">
            <v>0</v>
          </cell>
          <cell r="P1176">
            <v>0</v>
          </cell>
          <cell r="Q1176">
            <v>0</v>
          </cell>
          <cell r="R1176">
            <v>0</v>
          </cell>
          <cell r="S1176">
            <v>0</v>
          </cell>
          <cell r="T1176">
            <v>0</v>
          </cell>
          <cell r="U1176">
            <v>0</v>
          </cell>
          <cell r="V1176">
            <v>0</v>
          </cell>
          <cell r="W1176">
            <v>0</v>
          </cell>
          <cell r="X1176">
            <v>0</v>
          </cell>
          <cell r="Y1176">
            <v>0</v>
          </cell>
          <cell r="Z1176">
            <v>0</v>
          </cell>
          <cell r="AA1176">
            <v>0</v>
          </cell>
          <cell r="AB1176">
            <v>0</v>
          </cell>
        </row>
        <row r="1177">
          <cell r="B1177" t="str">
            <v>39.05.01</v>
          </cell>
          <cell r="C1177" t="str">
            <v>Abandonment of existing pipe &lt;= DN 50 by grout filling</v>
          </cell>
          <cell r="D1177" t="str">
            <v>lin. m.</v>
          </cell>
          <cell r="E1177">
            <v>50</v>
          </cell>
          <cell r="F1177">
            <v>0</v>
          </cell>
          <cell r="G1177">
            <v>0</v>
          </cell>
          <cell r="H1177">
            <v>0</v>
          </cell>
          <cell r="I1177">
            <v>0</v>
          </cell>
          <cell r="J1177">
            <v>0</v>
          </cell>
          <cell r="K1177">
            <v>0</v>
          </cell>
          <cell r="L1177">
            <v>0</v>
          </cell>
          <cell r="M1177">
            <v>0</v>
          </cell>
          <cell r="N1177">
            <v>0</v>
          </cell>
          <cell r="O1177">
            <v>0</v>
          </cell>
          <cell r="P1177">
            <v>0</v>
          </cell>
          <cell r="Q1177">
            <v>0</v>
          </cell>
          <cell r="R1177">
            <v>0</v>
          </cell>
          <cell r="S1177">
            <v>0</v>
          </cell>
          <cell r="T1177">
            <v>0</v>
          </cell>
          <cell r="U1177">
            <v>0</v>
          </cell>
          <cell r="V1177">
            <v>0</v>
          </cell>
          <cell r="W1177">
            <v>0</v>
          </cell>
          <cell r="X1177">
            <v>0</v>
          </cell>
          <cell r="Y1177">
            <v>0</v>
          </cell>
          <cell r="Z1177">
            <v>0</v>
          </cell>
          <cell r="AA1177">
            <v>0</v>
          </cell>
          <cell r="AB1177">
            <v>0</v>
          </cell>
        </row>
        <row r="1178">
          <cell r="B1178" t="str">
            <v>39.05.02</v>
          </cell>
          <cell r="C1178" t="str">
            <v>Abandonment of existing pipe &gt; DN 50 &lt;= DN100 by grout filling</v>
          </cell>
          <cell r="D1178" t="str">
            <v>lin. m.</v>
          </cell>
          <cell r="E1178">
            <v>50</v>
          </cell>
          <cell r="F1178">
            <v>0</v>
          </cell>
          <cell r="G1178">
            <v>0</v>
          </cell>
          <cell r="H1178">
            <v>0</v>
          </cell>
          <cell r="I1178">
            <v>0</v>
          </cell>
          <cell r="J1178">
            <v>0</v>
          </cell>
          <cell r="K1178">
            <v>0</v>
          </cell>
          <cell r="L1178">
            <v>0</v>
          </cell>
          <cell r="M1178">
            <v>0</v>
          </cell>
          <cell r="N1178">
            <v>0</v>
          </cell>
          <cell r="O1178">
            <v>0</v>
          </cell>
          <cell r="P1178">
            <v>0</v>
          </cell>
          <cell r="Q1178">
            <v>0</v>
          </cell>
          <cell r="R1178">
            <v>0</v>
          </cell>
          <cell r="S1178">
            <v>0</v>
          </cell>
          <cell r="T1178">
            <v>0</v>
          </cell>
          <cell r="U1178">
            <v>0</v>
          </cell>
          <cell r="V1178">
            <v>0</v>
          </cell>
          <cell r="W1178">
            <v>0</v>
          </cell>
          <cell r="X1178">
            <v>0</v>
          </cell>
          <cell r="Y1178">
            <v>0</v>
          </cell>
          <cell r="Z1178">
            <v>0</v>
          </cell>
          <cell r="AA1178">
            <v>0</v>
          </cell>
          <cell r="AB1178">
            <v>0</v>
          </cell>
        </row>
        <row r="1179">
          <cell r="B1179" t="str">
            <v>39.05.03</v>
          </cell>
          <cell r="C1179" t="str">
            <v>Abandonment of existing pipe &gt; DN 100 &lt;= DN150 by grout filling</v>
          </cell>
          <cell r="D1179" t="str">
            <v>lin. m.</v>
          </cell>
          <cell r="E1179">
            <v>60</v>
          </cell>
          <cell r="F1179">
            <v>0</v>
          </cell>
          <cell r="G1179">
            <v>0</v>
          </cell>
          <cell r="H1179">
            <v>0</v>
          </cell>
          <cell r="I1179">
            <v>0</v>
          </cell>
          <cell r="J1179">
            <v>0</v>
          </cell>
          <cell r="K1179">
            <v>0</v>
          </cell>
          <cell r="L1179">
            <v>0</v>
          </cell>
          <cell r="M1179">
            <v>0</v>
          </cell>
          <cell r="N1179">
            <v>0</v>
          </cell>
          <cell r="O1179">
            <v>0</v>
          </cell>
          <cell r="P1179">
            <v>0</v>
          </cell>
          <cell r="Q1179">
            <v>0</v>
          </cell>
          <cell r="R1179">
            <v>0</v>
          </cell>
          <cell r="S1179">
            <v>0</v>
          </cell>
          <cell r="T1179">
            <v>0</v>
          </cell>
          <cell r="U1179">
            <v>0</v>
          </cell>
          <cell r="V1179">
            <v>0</v>
          </cell>
          <cell r="W1179">
            <v>0</v>
          </cell>
          <cell r="X1179">
            <v>0</v>
          </cell>
          <cell r="Y1179">
            <v>0</v>
          </cell>
          <cell r="Z1179">
            <v>0</v>
          </cell>
          <cell r="AA1179">
            <v>0</v>
          </cell>
          <cell r="AB1179">
            <v>0</v>
          </cell>
        </row>
        <row r="1180">
          <cell r="B1180" t="str">
            <v>39.05.05</v>
          </cell>
          <cell r="C1180" t="str">
            <v>Abandonment of existing pipe &gt;DN 150 &lt;= DN 350  by grout filling</v>
          </cell>
          <cell r="D1180" t="str">
            <v>lin. m.</v>
          </cell>
          <cell r="E1180">
            <v>70</v>
          </cell>
          <cell r="F1180">
            <v>0</v>
          </cell>
          <cell r="G1180">
            <v>0</v>
          </cell>
          <cell r="H1180">
            <v>0</v>
          </cell>
          <cell r="I1180">
            <v>0</v>
          </cell>
          <cell r="J1180">
            <v>0</v>
          </cell>
          <cell r="K1180">
            <v>0</v>
          </cell>
          <cell r="L1180">
            <v>0</v>
          </cell>
          <cell r="M1180">
            <v>0</v>
          </cell>
          <cell r="N1180">
            <v>0</v>
          </cell>
          <cell r="O1180">
            <v>0</v>
          </cell>
          <cell r="P1180">
            <v>0</v>
          </cell>
          <cell r="Q1180">
            <v>0</v>
          </cell>
          <cell r="R1180">
            <v>0</v>
          </cell>
          <cell r="S1180">
            <v>0</v>
          </cell>
          <cell r="T1180">
            <v>0</v>
          </cell>
          <cell r="U1180">
            <v>0</v>
          </cell>
          <cell r="V1180">
            <v>0</v>
          </cell>
          <cell r="W1180">
            <v>0</v>
          </cell>
          <cell r="X1180">
            <v>0</v>
          </cell>
          <cell r="Y1180">
            <v>0</v>
          </cell>
          <cell r="Z1180">
            <v>0</v>
          </cell>
          <cell r="AA1180">
            <v>0</v>
          </cell>
          <cell r="AB1180">
            <v>0</v>
          </cell>
        </row>
        <row r="1181">
          <cell r="B1181" t="str">
            <v>39.06</v>
          </cell>
          <cell r="C1181" t="str">
            <v>Connection of new transmission line to existing British Reservoir</v>
          </cell>
          <cell r="D1181">
            <v>0</v>
          </cell>
          <cell r="E1181">
            <v>0</v>
          </cell>
          <cell r="F1181">
            <v>0</v>
          </cell>
          <cell r="G1181">
            <v>0</v>
          </cell>
          <cell r="H1181">
            <v>0</v>
          </cell>
          <cell r="I1181">
            <v>0</v>
          </cell>
          <cell r="J1181">
            <v>0</v>
          </cell>
          <cell r="K1181">
            <v>0</v>
          </cell>
          <cell r="L1181">
            <v>0</v>
          </cell>
          <cell r="M1181">
            <v>0</v>
          </cell>
          <cell r="N1181">
            <v>0</v>
          </cell>
          <cell r="O1181">
            <v>0</v>
          </cell>
          <cell r="P1181">
            <v>0</v>
          </cell>
          <cell r="Q1181">
            <v>0</v>
          </cell>
          <cell r="R1181">
            <v>0</v>
          </cell>
          <cell r="S1181">
            <v>0</v>
          </cell>
          <cell r="T1181">
            <v>0</v>
          </cell>
          <cell r="U1181">
            <v>0</v>
          </cell>
          <cell r="V1181">
            <v>0</v>
          </cell>
          <cell r="W1181">
            <v>0</v>
          </cell>
          <cell r="X1181">
            <v>0</v>
          </cell>
          <cell r="Y1181">
            <v>0</v>
          </cell>
          <cell r="Z1181">
            <v>0</v>
          </cell>
          <cell r="AA1181">
            <v>0</v>
          </cell>
          <cell r="AB1181">
            <v>0</v>
          </cell>
        </row>
        <row r="1182">
          <cell r="B1182">
            <v>0</v>
          </cell>
          <cell r="C1182" t="str">
            <v>The unit rate shall include</v>
          </cell>
          <cell r="D1182">
            <v>0</v>
          </cell>
          <cell r="E1182">
            <v>0</v>
          </cell>
          <cell r="F1182">
            <v>0</v>
          </cell>
          <cell r="G1182">
            <v>0</v>
          </cell>
          <cell r="H1182">
            <v>0</v>
          </cell>
          <cell r="I1182">
            <v>0</v>
          </cell>
          <cell r="J1182">
            <v>0</v>
          </cell>
          <cell r="K1182">
            <v>0</v>
          </cell>
          <cell r="L1182">
            <v>0</v>
          </cell>
          <cell r="M1182">
            <v>0</v>
          </cell>
          <cell r="N1182">
            <v>0</v>
          </cell>
          <cell r="O1182">
            <v>0</v>
          </cell>
          <cell r="P1182">
            <v>0</v>
          </cell>
          <cell r="Q1182">
            <v>0</v>
          </cell>
          <cell r="R1182">
            <v>0</v>
          </cell>
          <cell r="S1182">
            <v>0</v>
          </cell>
          <cell r="T1182">
            <v>0</v>
          </cell>
          <cell r="U1182">
            <v>0</v>
          </cell>
          <cell r="V1182">
            <v>0</v>
          </cell>
          <cell r="W1182">
            <v>0</v>
          </cell>
          <cell r="X1182">
            <v>0</v>
          </cell>
          <cell r="Y1182">
            <v>0</v>
          </cell>
          <cell r="Z1182">
            <v>0</v>
          </cell>
          <cell r="AA1182">
            <v>0</v>
          </cell>
          <cell r="AB1182">
            <v>0</v>
          </cell>
        </row>
        <row r="1183">
          <cell r="B1183">
            <v>0</v>
          </cell>
          <cell r="C1183" t="str">
            <v>- Installation of all fittings and pipes required to complete the connection as shown on Tender Drawings R-BR-2.xx (supply of material is provided through other items of the BoQ)</v>
          </cell>
          <cell r="D1183">
            <v>0</v>
          </cell>
          <cell r="E1183">
            <v>0</v>
          </cell>
          <cell r="F1183">
            <v>0</v>
          </cell>
          <cell r="G1183">
            <v>0</v>
          </cell>
          <cell r="H1183">
            <v>0</v>
          </cell>
          <cell r="I1183">
            <v>0</v>
          </cell>
          <cell r="J1183">
            <v>0</v>
          </cell>
          <cell r="K1183">
            <v>0</v>
          </cell>
          <cell r="L1183">
            <v>0</v>
          </cell>
          <cell r="M1183">
            <v>0</v>
          </cell>
          <cell r="N1183">
            <v>0</v>
          </cell>
          <cell r="O1183">
            <v>0</v>
          </cell>
          <cell r="P1183">
            <v>0</v>
          </cell>
          <cell r="Q1183">
            <v>0</v>
          </cell>
          <cell r="R1183">
            <v>0</v>
          </cell>
          <cell r="S1183">
            <v>0</v>
          </cell>
          <cell r="T1183">
            <v>0</v>
          </cell>
          <cell r="U1183">
            <v>0</v>
          </cell>
          <cell r="V1183">
            <v>0</v>
          </cell>
          <cell r="W1183">
            <v>0</v>
          </cell>
          <cell r="X1183">
            <v>0</v>
          </cell>
          <cell r="Y1183">
            <v>0</v>
          </cell>
          <cell r="Z1183">
            <v>0</v>
          </cell>
          <cell r="AA1183">
            <v>0</v>
          </cell>
          <cell r="AB1183">
            <v>0</v>
          </cell>
        </row>
        <row r="1184">
          <cell r="B1184">
            <v>0</v>
          </cell>
          <cell r="C1184" t="str">
            <v>- replacement of existing gate valve at inlet pipe to British Reservoir</v>
          </cell>
          <cell r="D1184">
            <v>0</v>
          </cell>
          <cell r="E1184">
            <v>0</v>
          </cell>
          <cell r="F1184">
            <v>0</v>
          </cell>
          <cell r="G1184">
            <v>0</v>
          </cell>
          <cell r="H1184">
            <v>0</v>
          </cell>
          <cell r="I1184">
            <v>0</v>
          </cell>
          <cell r="J1184">
            <v>0</v>
          </cell>
          <cell r="K1184">
            <v>0</v>
          </cell>
          <cell r="L1184">
            <v>0</v>
          </cell>
          <cell r="M1184">
            <v>0</v>
          </cell>
          <cell r="N1184">
            <v>0</v>
          </cell>
          <cell r="O1184">
            <v>0</v>
          </cell>
          <cell r="P1184">
            <v>0</v>
          </cell>
          <cell r="Q1184">
            <v>0</v>
          </cell>
          <cell r="R1184">
            <v>0</v>
          </cell>
          <cell r="S1184">
            <v>0</v>
          </cell>
          <cell r="T1184">
            <v>0</v>
          </cell>
          <cell r="U1184">
            <v>0</v>
          </cell>
          <cell r="V1184">
            <v>0</v>
          </cell>
          <cell r="W1184">
            <v>0</v>
          </cell>
          <cell r="X1184">
            <v>0</v>
          </cell>
          <cell r="Y1184">
            <v>0</v>
          </cell>
          <cell r="Z1184">
            <v>0</v>
          </cell>
          <cell r="AA1184">
            <v>0</v>
          </cell>
          <cell r="AB1184">
            <v>0</v>
          </cell>
        </row>
        <row r="1185">
          <cell r="B1185">
            <v>0</v>
          </cell>
          <cell r="C1185" t="str">
            <v>- investigation of exact location and levels of existing pipes</v>
          </cell>
          <cell r="D1185">
            <v>0</v>
          </cell>
          <cell r="E1185">
            <v>0</v>
          </cell>
          <cell r="F1185">
            <v>0</v>
          </cell>
          <cell r="G1185">
            <v>0</v>
          </cell>
          <cell r="H1185">
            <v>0</v>
          </cell>
          <cell r="I1185">
            <v>0</v>
          </cell>
          <cell r="J1185">
            <v>0</v>
          </cell>
          <cell r="K1185">
            <v>0</v>
          </cell>
          <cell r="L1185">
            <v>0</v>
          </cell>
          <cell r="M1185">
            <v>0</v>
          </cell>
          <cell r="N1185">
            <v>0</v>
          </cell>
          <cell r="O1185">
            <v>0</v>
          </cell>
          <cell r="P1185">
            <v>0</v>
          </cell>
          <cell r="Q1185">
            <v>0</v>
          </cell>
          <cell r="R1185">
            <v>0</v>
          </cell>
          <cell r="S1185">
            <v>0</v>
          </cell>
          <cell r="T1185">
            <v>0</v>
          </cell>
          <cell r="U1185">
            <v>0</v>
          </cell>
          <cell r="V1185">
            <v>0</v>
          </cell>
          <cell r="W1185">
            <v>0</v>
          </cell>
          <cell r="X1185">
            <v>0</v>
          </cell>
          <cell r="Y1185">
            <v>0</v>
          </cell>
          <cell r="Z1185">
            <v>0</v>
          </cell>
          <cell r="AA1185">
            <v>0</v>
          </cell>
          <cell r="AB1185">
            <v>0</v>
          </cell>
        </row>
        <row r="1186">
          <cell r="B1186">
            <v>0</v>
          </cell>
          <cell r="C1186" t="str">
            <v>- all earthworks required for investigation and installation, including excavation, levelling, trimming of trench bottom, bedding, backfilling, compaction, dewatering, loading, handling, transport of all surplus or backfill material to or from a site approved by the Engineer and situated within a radius of 20km from the execution site, unloading, bracing and shoring, maintenance and reinstatement of existing services, etc.</v>
          </cell>
          <cell r="D1186">
            <v>0</v>
          </cell>
          <cell r="E1186">
            <v>0</v>
          </cell>
          <cell r="F1186">
            <v>0</v>
          </cell>
          <cell r="G1186">
            <v>0</v>
          </cell>
          <cell r="H1186">
            <v>0</v>
          </cell>
          <cell r="I1186">
            <v>0</v>
          </cell>
          <cell r="J1186">
            <v>0</v>
          </cell>
          <cell r="K1186">
            <v>0</v>
          </cell>
          <cell r="L1186">
            <v>0</v>
          </cell>
          <cell r="M1186">
            <v>0</v>
          </cell>
          <cell r="N1186">
            <v>0</v>
          </cell>
          <cell r="O1186">
            <v>0</v>
          </cell>
          <cell r="P1186">
            <v>0</v>
          </cell>
          <cell r="Q1186">
            <v>0</v>
          </cell>
          <cell r="R1186">
            <v>0</v>
          </cell>
          <cell r="S1186">
            <v>0</v>
          </cell>
          <cell r="T1186">
            <v>0</v>
          </cell>
          <cell r="U1186">
            <v>0</v>
          </cell>
          <cell r="V1186">
            <v>0</v>
          </cell>
          <cell r="W1186">
            <v>0</v>
          </cell>
          <cell r="X1186">
            <v>0</v>
          </cell>
          <cell r="Y1186">
            <v>0</v>
          </cell>
          <cell r="Z1186">
            <v>0</v>
          </cell>
          <cell r="AA1186">
            <v>0</v>
          </cell>
          <cell r="AB1186">
            <v>0</v>
          </cell>
        </row>
        <row r="1187">
          <cell r="B1187">
            <v>0</v>
          </cell>
          <cell r="C1187" t="str">
            <v>- review and adjustment of design of connections of new pipes to existing pipes as indicated in the relevant Layout and System Point Drawings to existing conditions, proposal for design shall be subject to approval by the Engineer</v>
          </cell>
          <cell r="D1187">
            <v>0</v>
          </cell>
          <cell r="E1187">
            <v>0</v>
          </cell>
          <cell r="F1187">
            <v>0</v>
          </cell>
          <cell r="G1187">
            <v>0</v>
          </cell>
          <cell r="H1187">
            <v>0</v>
          </cell>
          <cell r="I1187">
            <v>0</v>
          </cell>
          <cell r="J1187">
            <v>0</v>
          </cell>
          <cell r="K1187">
            <v>0</v>
          </cell>
          <cell r="L1187">
            <v>0</v>
          </cell>
          <cell r="M1187">
            <v>0</v>
          </cell>
          <cell r="N1187">
            <v>0</v>
          </cell>
          <cell r="O1187">
            <v>0</v>
          </cell>
          <cell r="P1187">
            <v>0</v>
          </cell>
          <cell r="Q1187">
            <v>0</v>
          </cell>
          <cell r="R1187">
            <v>0</v>
          </cell>
          <cell r="S1187">
            <v>0</v>
          </cell>
          <cell r="T1187">
            <v>0</v>
          </cell>
          <cell r="U1187">
            <v>0</v>
          </cell>
          <cell r="V1187">
            <v>0</v>
          </cell>
          <cell r="W1187">
            <v>0</v>
          </cell>
          <cell r="X1187">
            <v>0</v>
          </cell>
          <cell r="Y1187">
            <v>0</v>
          </cell>
          <cell r="Z1187">
            <v>0</v>
          </cell>
          <cell r="AA1187">
            <v>0</v>
          </cell>
          <cell r="AB1187">
            <v>0</v>
          </cell>
        </row>
        <row r="1188">
          <cell r="B1188">
            <v>0</v>
          </cell>
          <cell r="C1188" t="str">
            <v>- temporary cut off of water distribution</v>
          </cell>
          <cell r="D1188">
            <v>0</v>
          </cell>
          <cell r="E1188">
            <v>0</v>
          </cell>
          <cell r="F1188">
            <v>0</v>
          </cell>
          <cell r="G1188">
            <v>0</v>
          </cell>
          <cell r="H1188">
            <v>0</v>
          </cell>
          <cell r="I1188">
            <v>0</v>
          </cell>
          <cell r="J1188">
            <v>0</v>
          </cell>
          <cell r="K1188">
            <v>0</v>
          </cell>
          <cell r="L1188">
            <v>0</v>
          </cell>
          <cell r="M1188">
            <v>0</v>
          </cell>
          <cell r="N1188">
            <v>0</v>
          </cell>
          <cell r="O1188">
            <v>0</v>
          </cell>
          <cell r="P1188">
            <v>0</v>
          </cell>
          <cell r="Q1188">
            <v>0</v>
          </cell>
          <cell r="R1188">
            <v>0</v>
          </cell>
          <cell r="S1188">
            <v>0</v>
          </cell>
          <cell r="T1188">
            <v>0</v>
          </cell>
          <cell r="U1188">
            <v>0</v>
          </cell>
          <cell r="V1188">
            <v>0</v>
          </cell>
          <cell r="W1188">
            <v>0</v>
          </cell>
          <cell r="X1188">
            <v>0</v>
          </cell>
          <cell r="Y1188">
            <v>0</v>
          </cell>
          <cell r="Z1188">
            <v>0</v>
          </cell>
          <cell r="AA1188">
            <v>0</v>
          </cell>
          <cell r="AB1188">
            <v>0</v>
          </cell>
        </row>
        <row r="1189">
          <cell r="B1189">
            <v>0</v>
          </cell>
          <cell r="C1189" t="str">
            <v>- cutting of existing pipe, removal of any pieces of pipe not further used, cleaning of cut, remaking chamfer, repair of coating, etc.</v>
          </cell>
          <cell r="D1189">
            <v>0</v>
          </cell>
          <cell r="E1189">
            <v>0</v>
          </cell>
          <cell r="F1189">
            <v>0</v>
          </cell>
          <cell r="G1189">
            <v>0</v>
          </cell>
          <cell r="H1189">
            <v>0</v>
          </cell>
          <cell r="I1189">
            <v>0</v>
          </cell>
          <cell r="J1189">
            <v>0</v>
          </cell>
          <cell r="K1189">
            <v>0</v>
          </cell>
          <cell r="L1189">
            <v>0</v>
          </cell>
          <cell r="M1189">
            <v>0</v>
          </cell>
          <cell r="N1189">
            <v>0</v>
          </cell>
          <cell r="O1189">
            <v>0</v>
          </cell>
          <cell r="P1189">
            <v>0</v>
          </cell>
          <cell r="Q1189">
            <v>0</v>
          </cell>
          <cell r="R1189">
            <v>0</v>
          </cell>
          <cell r="S1189">
            <v>0</v>
          </cell>
          <cell r="T1189">
            <v>0</v>
          </cell>
          <cell r="U1189">
            <v>0</v>
          </cell>
          <cell r="V1189">
            <v>0</v>
          </cell>
          <cell r="W1189">
            <v>0</v>
          </cell>
          <cell r="X1189">
            <v>0</v>
          </cell>
          <cell r="Y1189">
            <v>0</v>
          </cell>
          <cell r="Z1189">
            <v>0</v>
          </cell>
          <cell r="AA1189">
            <v>0</v>
          </cell>
          <cell r="AB1189">
            <v>0</v>
          </cell>
        </row>
        <row r="1190">
          <cell r="B1190">
            <v>0</v>
          </cell>
          <cell r="C1190" t="str">
            <v>- draining of pipe and dewatering of trench</v>
          </cell>
          <cell r="D1190">
            <v>0</v>
          </cell>
          <cell r="E1190">
            <v>0</v>
          </cell>
          <cell r="F1190">
            <v>0</v>
          </cell>
          <cell r="G1190">
            <v>0</v>
          </cell>
          <cell r="H1190">
            <v>0</v>
          </cell>
          <cell r="I1190">
            <v>0</v>
          </cell>
          <cell r="J1190">
            <v>0</v>
          </cell>
          <cell r="K1190">
            <v>0</v>
          </cell>
          <cell r="L1190">
            <v>0</v>
          </cell>
          <cell r="M1190">
            <v>0</v>
          </cell>
          <cell r="N1190">
            <v>0</v>
          </cell>
          <cell r="O1190">
            <v>0</v>
          </cell>
          <cell r="P1190">
            <v>0</v>
          </cell>
          <cell r="Q1190">
            <v>0</v>
          </cell>
          <cell r="R1190">
            <v>0</v>
          </cell>
          <cell r="S1190">
            <v>0</v>
          </cell>
          <cell r="T1190">
            <v>0</v>
          </cell>
          <cell r="U1190">
            <v>0</v>
          </cell>
          <cell r="V1190">
            <v>0</v>
          </cell>
          <cell r="W1190">
            <v>0</v>
          </cell>
          <cell r="X1190">
            <v>0</v>
          </cell>
          <cell r="Y1190">
            <v>0</v>
          </cell>
          <cell r="Z1190">
            <v>0</v>
          </cell>
          <cell r="AA1190">
            <v>0</v>
          </cell>
          <cell r="AB1190">
            <v>0</v>
          </cell>
        </row>
        <row r="1191">
          <cell r="B1191">
            <v>0</v>
          </cell>
          <cell r="C1191" t="str">
            <v>- loading, handling, transport of removed pipes and fittings to the relevant authorities' store yard or to Contractor's deposit within a radius of 20km from the demolition site as directed by the Engineer, unloading, etc.</v>
          </cell>
          <cell r="D1191">
            <v>0</v>
          </cell>
          <cell r="E1191">
            <v>0</v>
          </cell>
          <cell r="F1191">
            <v>0</v>
          </cell>
          <cell r="G1191">
            <v>0</v>
          </cell>
          <cell r="H1191">
            <v>0</v>
          </cell>
          <cell r="I1191">
            <v>0</v>
          </cell>
          <cell r="J1191">
            <v>0</v>
          </cell>
          <cell r="K1191">
            <v>0</v>
          </cell>
          <cell r="L1191">
            <v>0</v>
          </cell>
          <cell r="M1191">
            <v>0</v>
          </cell>
          <cell r="N1191">
            <v>0</v>
          </cell>
          <cell r="O1191">
            <v>0</v>
          </cell>
          <cell r="P1191">
            <v>0</v>
          </cell>
          <cell r="Q1191">
            <v>0</v>
          </cell>
          <cell r="R1191">
            <v>0</v>
          </cell>
          <cell r="S1191">
            <v>0</v>
          </cell>
          <cell r="T1191">
            <v>0</v>
          </cell>
          <cell r="U1191">
            <v>0</v>
          </cell>
          <cell r="V1191">
            <v>0</v>
          </cell>
          <cell r="W1191">
            <v>0</v>
          </cell>
          <cell r="X1191">
            <v>0</v>
          </cell>
          <cell r="Y1191">
            <v>0</v>
          </cell>
          <cell r="Z1191">
            <v>0</v>
          </cell>
          <cell r="AA1191">
            <v>0</v>
          </cell>
          <cell r="AB1191">
            <v>0</v>
          </cell>
        </row>
        <row r="1192">
          <cell r="B1192">
            <v>0</v>
          </cell>
          <cell r="C1192" t="str">
            <v>- execution of hydrostatic pressure test, flushing and disinfection in accordance with EN 805 and the Works Requirements Part B+C</v>
          </cell>
          <cell r="D1192">
            <v>0</v>
          </cell>
          <cell r="E1192">
            <v>0</v>
          </cell>
          <cell r="F1192">
            <v>0</v>
          </cell>
          <cell r="G1192">
            <v>0</v>
          </cell>
          <cell r="H1192">
            <v>0</v>
          </cell>
          <cell r="I1192">
            <v>0</v>
          </cell>
          <cell r="J1192">
            <v>0</v>
          </cell>
          <cell r="K1192">
            <v>0</v>
          </cell>
          <cell r="L1192">
            <v>0</v>
          </cell>
          <cell r="M1192">
            <v>0</v>
          </cell>
          <cell r="N1192">
            <v>0</v>
          </cell>
          <cell r="O1192">
            <v>0</v>
          </cell>
          <cell r="P1192">
            <v>0</v>
          </cell>
          <cell r="Q1192">
            <v>0</v>
          </cell>
          <cell r="R1192">
            <v>0</v>
          </cell>
          <cell r="S1192">
            <v>0</v>
          </cell>
          <cell r="T1192">
            <v>0</v>
          </cell>
          <cell r="U1192">
            <v>0</v>
          </cell>
          <cell r="V1192">
            <v>0</v>
          </cell>
          <cell r="W1192">
            <v>0</v>
          </cell>
          <cell r="X1192">
            <v>0</v>
          </cell>
          <cell r="Y1192">
            <v>0</v>
          </cell>
          <cell r="Z1192">
            <v>0</v>
          </cell>
          <cell r="AA1192">
            <v>0</v>
          </cell>
          <cell r="AB1192">
            <v>0</v>
          </cell>
        </row>
        <row r="1193">
          <cell r="B1193">
            <v>0</v>
          </cell>
          <cell r="C1193" t="str">
            <v>- supply and placement of thrust blocks, including determination of required dimensions, concrete class and steel reinforcement</v>
          </cell>
          <cell r="D1193">
            <v>0</v>
          </cell>
          <cell r="E1193">
            <v>0</v>
          </cell>
          <cell r="F1193">
            <v>0</v>
          </cell>
          <cell r="G1193">
            <v>0</v>
          </cell>
          <cell r="H1193">
            <v>0</v>
          </cell>
          <cell r="I1193">
            <v>0</v>
          </cell>
          <cell r="J1193">
            <v>0</v>
          </cell>
          <cell r="K1193">
            <v>0</v>
          </cell>
          <cell r="L1193">
            <v>0</v>
          </cell>
          <cell r="M1193">
            <v>0</v>
          </cell>
          <cell r="N1193">
            <v>0</v>
          </cell>
          <cell r="O1193">
            <v>0</v>
          </cell>
          <cell r="P1193">
            <v>0</v>
          </cell>
          <cell r="Q1193">
            <v>0</v>
          </cell>
          <cell r="R1193">
            <v>0</v>
          </cell>
          <cell r="S1193">
            <v>0</v>
          </cell>
          <cell r="T1193">
            <v>0</v>
          </cell>
          <cell r="U1193">
            <v>0</v>
          </cell>
          <cell r="V1193">
            <v>0</v>
          </cell>
          <cell r="W1193">
            <v>0</v>
          </cell>
          <cell r="X1193">
            <v>0</v>
          </cell>
          <cell r="Y1193">
            <v>0</v>
          </cell>
          <cell r="Z1193">
            <v>0</v>
          </cell>
          <cell r="AA1193">
            <v>0</v>
          </cell>
          <cell r="AB1193">
            <v>0</v>
          </cell>
        </row>
        <row r="1194">
          <cell r="B1194">
            <v>0</v>
          </cell>
          <cell r="C1194" t="str">
            <v>The unit rate shall include all material, labour, equipment, tools, formworks and other incidental costs required to complete the works.</v>
          </cell>
          <cell r="D1194">
            <v>0</v>
          </cell>
          <cell r="E1194">
            <v>0</v>
          </cell>
          <cell r="F1194">
            <v>0</v>
          </cell>
          <cell r="G1194">
            <v>0</v>
          </cell>
          <cell r="H1194">
            <v>0</v>
          </cell>
          <cell r="I1194">
            <v>0</v>
          </cell>
          <cell r="J1194">
            <v>0</v>
          </cell>
          <cell r="K1194">
            <v>0</v>
          </cell>
          <cell r="L1194">
            <v>0</v>
          </cell>
          <cell r="M1194">
            <v>0</v>
          </cell>
          <cell r="N1194">
            <v>0</v>
          </cell>
          <cell r="O1194">
            <v>0</v>
          </cell>
          <cell r="P1194">
            <v>0</v>
          </cell>
          <cell r="Q1194">
            <v>0</v>
          </cell>
          <cell r="R1194">
            <v>0</v>
          </cell>
          <cell r="S1194">
            <v>0</v>
          </cell>
          <cell r="T1194">
            <v>0</v>
          </cell>
          <cell r="U1194">
            <v>0</v>
          </cell>
          <cell r="V1194">
            <v>0</v>
          </cell>
          <cell r="W1194">
            <v>0</v>
          </cell>
          <cell r="X1194">
            <v>0</v>
          </cell>
          <cell r="Y1194">
            <v>0</v>
          </cell>
          <cell r="Z1194">
            <v>0</v>
          </cell>
          <cell r="AA1194">
            <v>0</v>
          </cell>
          <cell r="AB1194">
            <v>0</v>
          </cell>
        </row>
        <row r="1195">
          <cell r="B1195" t="str">
            <v>39.06.01</v>
          </cell>
          <cell r="C1195" t="str">
            <v>Connection of new transmission line to existing British Reservoir</v>
          </cell>
          <cell r="D1195" t="str">
            <v>pce.</v>
          </cell>
          <cell r="E1195">
            <v>7000</v>
          </cell>
          <cell r="F1195">
            <v>0</v>
          </cell>
          <cell r="G1195">
            <v>0</v>
          </cell>
          <cell r="H1195">
            <v>0</v>
          </cell>
          <cell r="I1195">
            <v>0</v>
          </cell>
          <cell r="J1195">
            <v>0</v>
          </cell>
          <cell r="K1195">
            <v>0</v>
          </cell>
          <cell r="L1195">
            <v>0</v>
          </cell>
          <cell r="M1195">
            <v>0</v>
          </cell>
          <cell r="N1195">
            <v>0</v>
          </cell>
          <cell r="O1195">
            <v>0</v>
          </cell>
          <cell r="P1195">
            <v>0</v>
          </cell>
          <cell r="Q1195">
            <v>0</v>
          </cell>
          <cell r="R1195">
            <v>0</v>
          </cell>
          <cell r="S1195">
            <v>0</v>
          </cell>
          <cell r="T1195">
            <v>0</v>
          </cell>
          <cell r="U1195">
            <v>0</v>
          </cell>
          <cell r="V1195">
            <v>0</v>
          </cell>
          <cell r="W1195">
            <v>0</v>
          </cell>
          <cell r="X1195">
            <v>0</v>
          </cell>
          <cell r="Y1195">
            <v>0</v>
          </cell>
          <cell r="Z1195">
            <v>0</v>
          </cell>
          <cell r="AA1195">
            <v>0</v>
          </cell>
          <cell r="AB1195">
            <v>0</v>
          </cell>
        </row>
        <row r="1196">
          <cell r="B1196" t="str">
            <v>39.07</v>
          </cell>
          <cell r="C1196" t="str">
            <v>Connection of new distribution line to existing British Reservoir</v>
          </cell>
          <cell r="D1196">
            <v>0</v>
          </cell>
          <cell r="E1196">
            <v>0</v>
          </cell>
          <cell r="F1196">
            <v>0</v>
          </cell>
          <cell r="G1196">
            <v>0</v>
          </cell>
          <cell r="H1196">
            <v>0</v>
          </cell>
          <cell r="I1196">
            <v>0</v>
          </cell>
          <cell r="J1196">
            <v>0</v>
          </cell>
          <cell r="K1196">
            <v>0</v>
          </cell>
          <cell r="L1196">
            <v>0</v>
          </cell>
          <cell r="M1196">
            <v>0</v>
          </cell>
          <cell r="N1196">
            <v>0</v>
          </cell>
          <cell r="O1196">
            <v>0</v>
          </cell>
          <cell r="P1196">
            <v>0</v>
          </cell>
          <cell r="Q1196">
            <v>0</v>
          </cell>
          <cell r="R1196">
            <v>0</v>
          </cell>
          <cell r="S1196">
            <v>0</v>
          </cell>
          <cell r="T1196">
            <v>0</v>
          </cell>
          <cell r="U1196">
            <v>0</v>
          </cell>
          <cell r="V1196">
            <v>0</v>
          </cell>
          <cell r="W1196">
            <v>0</v>
          </cell>
          <cell r="X1196">
            <v>0</v>
          </cell>
          <cell r="Y1196">
            <v>0</v>
          </cell>
          <cell r="Z1196">
            <v>0</v>
          </cell>
          <cell r="AA1196">
            <v>0</v>
          </cell>
          <cell r="AB1196">
            <v>0</v>
          </cell>
        </row>
        <row r="1197">
          <cell r="B1197">
            <v>0</v>
          </cell>
          <cell r="C1197" t="str">
            <v>The unit rate shall include</v>
          </cell>
          <cell r="D1197">
            <v>0</v>
          </cell>
          <cell r="E1197">
            <v>0</v>
          </cell>
          <cell r="F1197">
            <v>0</v>
          </cell>
          <cell r="G1197">
            <v>0</v>
          </cell>
          <cell r="H1197">
            <v>0</v>
          </cell>
          <cell r="I1197">
            <v>0</v>
          </cell>
          <cell r="J1197">
            <v>0</v>
          </cell>
          <cell r="K1197">
            <v>0</v>
          </cell>
          <cell r="L1197">
            <v>0</v>
          </cell>
          <cell r="M1197">
            <v>0</v>
          </cell>
          <cell r="N1197">
            <v>0</v>
          </cell>
          <cell r="O1197">
            <v>0</v>
          </cell>
          <cell r="P1197">
            <v>0</v>
          </cell>
          <cell r="Q1197">
            <v>0</v>
          </cell>
          <cell r="R1197">
            <v>0</v>
          </cell>
          <cell r="S1197">
            <v>0</v>
          </cell>
          <cell r="T1197">
            <v>0</v>
          </cell>
          <cell r="U1197">
            <v>0</v>
          </cell>
          <cell r="V1197">
            <v>0</v>
          </cell>
          <cell r="W1197">
            <v>0</v>
          </cell>
          <cell r="X1197">
            <v>0</v>
          </cell>
          <cell r="Y1197">
            <v>0</v>
          </cell>
          <cell r="Z1197">
            <v>0</v>
          </cell>
          <cell r="AA1197">
            <v>0</v>
          </cell>
          <cell r="AB1197">
            <v>0</v>
          </cell>
        </row>
        <row r="1198">
          <cell r="B1198">
            <v>0</v>
          </cell>
          <cell r="C1198" t="str">
            <v>- Installation of all fittings and pipes required to complete the connection as shown on Tender Drawings R-BR-2.xx (supply of material is provided through other items of the BoQ)</v>
          </cell>
          <cell r="D1198">
            <v>0</v>
          </cell>
          <cell r="E1198">
            <v>0</v>
          </cell>
          <cell r="F1198">
            <v>0</v>
          </cell>
          <cell r="G1198">
            <v>0</v>
          </cell>
          <cell r="H1198">
            <v>0</v>
          </cell>
          <cell r="I1198">
            <v>0</v>
          </cell>
          <cell r="J1198">
            <v>0</v>
          </cell>
          <cell r="K1198">
            <v>0</v>
          </cell>
          <cell r="L1198">
            <v>0</v>
          </cell>
          <cell r="M1198">
            <v>0</v>
          </cell>
          <cell r="N1198">
            <v>0</v>
          </cell>
          <cell r="O1198">
            <v>0</v>
          </cell>
          <cell r="P1198">
            <v>0</v>
          </cell>
          <cell r="Q1198">
            <v>0</v>
          </cell>
          <cell r="R1198">
            <v>0</v>
          </cell>
          <cell r="S1198">
            <v>0</v>
          </cell>
          <cell r="T1198">
            <v>0</v>
          </cell>
          <cell r="U1198">
            <v>0</v>
          </cell>
          <cell r="V1198">
            <v>0</v>
          </cell>
          <cell r="W1198">
            <v>0</v>
          </cell>
          <cell r="X1198">
            <v>0</v>
          </cell>
          <cell r="Y1198">
            <v>0</v>
          </cell>
          <cell r="Z1198">
            <v>0</v>
          </cell>
          <cell r="AA1198">
            <v>0</v>
          </cell>
          <cell r="AB1198">
            <v>0</v>
          </cell>
        </row>
        <row r="1199">
          <cell r="B1199">
            <v>0</v>
          </cell>
          <cell r="C1199" t="str">
            <v>- all concrete works required to complete the connection, incl. core drilling and installation of sealings through existing wall as described in Works Requirements Part B+C (Works Requirements Part B)</v>
          </cell>
          <cell r="D1199">
            <v>0</v>
          </cell>
          <cell r="E1199">
            <v>0</v>
          </cell>
          <cell r="F1199">
            <v>0</v>
          </cell>
          <cell r="G1199">
            <v>0</v>
          </cell>
          <cell r="H1199">
            <v>0</v>
          </cell>
          <cell r="I1199">
            <v>0</v>
          </cell>
          <cell r="J1199">
            <v>0</v>
          </cell>
          <cell r="K1199">
            <v>0</v>
          </cell>
          <cell r="L1199">
            <v>0</v>
          </cell>
          <cell r="M1199">
            <v>0</v>
          </cell>
          <cell r="N1199">
            <v>0</v>
          </cell>
          <cell r="O1199">
            <v>0</v>
          </cell>
          <cell r="P1199">
            <v>0</v>
          </cell>
          <cell r="Q1199">
            <v>0</v>
          </cell>
          <cell r="R1199">
            <v>0</v>
          </cell>
          <cell r="S1199">
            <v>0</v>
          </cell>
          <cell r="T1199">
            <v>0</v>
          </cell>
          <cell r="U1199">
            <v>0</v>
          </cell>
          <cell r="V1199">
            <v>0</v>
          </cell>
          <cell r="W1199">
            <v>0</v>
          </cell>
          <cell r="X1199">
            <v>0</v>
          </cell>
          <cell r="Y1199">
            <v>0</v>
          </cell>
          <cell r="Z1199">
            <v>0</v>
          </cell>
          <cell r="AA1199">
            <v>0</v>
          </cell>
          <cell r="AB1199">
            <v>0</v>
          </cell>
        </row>
        <row r="1200">
          <cell r="B1200">
            <v>0</v>
          </cell>
          <cell r="C1200" t="str">
            <v>- investigation of exact location and levels of existing pipes</v>
          </cell>
          <cell r="D1200">
            <v>0</v>
          </cell>
          <cell r="E1200">
            <v>0</v>
          </cell>
          <cell r="F1200">
            <v>0</v>
          </cell>
          <cell r="G1200">
            <v>0</v>
          </cell>
          <cell r="H1200">
            <v>0</v>
          </cell>
          <cell r="I1200">
            <v>0</v>
          </cell>
          <cell r="J1200">
            <v>0</v>
          </cell>
          <cell r="K1200">
            <v>0</v>
          </cell>
          <cell r="L1200">
            <v>0</v>
          </cell>
          <cell r="M1200">
            <v>0</v>
          </cell>
          <cell r="N1200">
            <v>0</v>
          </cell>
          <cell r="O1200">
            <v>0</v>
          </cell>
          <cell r="P1200">
            <v>0</v>
          </cell>
          <cell r="Q1200">
            <v>0</v>
          </cell>
          <cell r="R1200">
            <v>0</v>
          </cell>
          <cell r="S1200">
            <v>0</v>
          </cell>
          <cell r="T1200">
            <v>0</v>
          </cell>
          <cell r="U1200">
            <v>0</v>
          </cell>
          <cell r="V1200">
            <v>0</v>
          </cell>
          <cell r="W1200">
            <v>0</v>
          </cell>
          <cell r="X1200">
            <v>0</v>
          </cell>
          <cell r="Y1200">
            <v>0</v>
          </cell>
          <cell r="Z1200">
            <v>0</v>
          </cell>
          <cell r="AA1200">
            <v>0</v>
          </cell>
          <cell r="AB1200">
            <v>0</v>
          </cell>
        </row>
        <row r="1201">
          <cell r="B1201">
            <v>0</v>
          </cell>
          <cell r="C1201" t="str">
            <v>- all earthworks required for investigation and installation, including excavation, levelling, trimming of trench bottom, bedding, backfilling, compaction, dewatering, loading, handling, transport of all surplus or backfill material to or from a site approved by the Engineer and situated within a radius of 20km from the execution site, unloading, bracing and shoring, maintenance and reinstatement of existing services, etc.</v>
          </cell>
          <cell r="D1201">
            <v>0</v>
          </cell>
          <cell r="E1201">
            <v>0</v>
          </cell>
          <cell r="F1201">
            <v>0</v>
          </cell>
          <cell r="G1201">
            <v>0</v>
          </cell>
          <cell r="H1201">
            <v>0</v>
          </cell>
          <cell r="I1201">
            <v>0</v>
          </cell>
          <cell r="J1201">
            <v>0</v>
          </cell>
          <cell r="K1201">
            <v>0</v>
          </cell>
          <cell r="L1201">
            <v>0</v>
          </cell>
          <cell r="M1201">
            <v>0</v>
          </cell>
          <cell r="N1201">
            <v>0</v>
          </cell>
          <cell r="O1201">
            <v>0</v>
          </cell>
          <cell r="P1201">
            <v>0</v>
          </cell>
          <cell r="Q1201">
            <v>0</v>
          </cell>
          <cell r="R1201">
            <v>0</v>
          </cell>
          <cell r="S1201">
            <v>0</v>
          </cell>
          <cell r="T1201">
            <v>0</v>
          </cell>
          <cell r="U1201">
            <v>0</v>
          </cell>
          <cell r="V1201">
            <v>0</v>
          </cell>
          <cell r="W1201">
            <v>0</v>
          </cell>
          <cell r="X1201">
            <v>0</v>
          </cell>
          <cell r="Y1201">
            <v>0</v>
          </cell>
          <cell r="Z1201">
            <v>0</v>
          </cell>
          <cell r="AA1201">
            <v>0</v>
          </cell>
          <cell r="AB1201">
            <v>0</v>
          </cell>
        </row>
        <row r="1202">
          <cell r="B1202">
            <v>0</v>
          </cell>
          <cell r="C1202" t="str">
            <v>- review and adjustment of design of connections of new pipes to existing pipes as indicated in the relevant Layout and System Point Drawings to existing conditions, proposal for design shall be subject to approval by the Engineer</v>
          </cell>
          <cell r="D1202">
            <v>0</v>
          </cell>
          <cell r="E1202">
            <v>0</v>
          </cell>
          <cell r="F1202">
            <v>0</v>
          </cell>
          <cell r="G1202">
            <v>0</v>
          </cell>
          <cell r="H1202">
            <v>0</v>
          </cell>
          <cell r="I1202">
            <v>0</v>
          </cell>
          <cell r="J1202">
            <v>0</v>
          </cell>
          <cell r="K1202">
            <v>0</v>
          </cell>
          <cell r="L1202">
            <v>0</v>
          </cell>
          <cell r="M1202">
            <v>0</v>
          </cell>
          <cell r="N1202">
            <v>0</v>
          </cell>
          <cell r="O1202">
            <v>0</v>
          </cell>
          <cell r="P1202">
            <v>0</v>
          </cell>
          <cell r="Q1202">
            <v>0</v>
          </cell>
          <cell r="R1202">
            <v>0</v>
          </cell>
          <cell r="S1202">
            <v>0</v>
          </cell>
          <cell r="T1202">
            <v>0</v>
          </cell>
          <cell r="U1202">
            <v>0</v>
          </cell>
          <cell r="V1202">
            <v>0</v>
          </cell>
          <cell r="W1202">
            <v>0</v>
          </cell>
          <cell r="X1202">
            <v>0</v>
          </cell>
          <cell r="Y1202">
            <v>0</v>
          </cell>
          <cell r="Z1202">
            <v>0</v>
          </cell>
          <cell r="AA1202">
            <v>0</v>
          </cell>
          <cell r="AB1202">
            <v>0</v>
          </cell>
        </row>
        <row r="1203">
          <cell r="B1203">
            <v>0</v>
          </cell>
          <cell r="C1203" t="str">
            <v>- temporary cut off of water distribution</v>
          </cell>
          <cell r="D1203">
            <v>0</v>
          </cell>
          <cell r="E1203">
            <v>0</v>
          </cell>
          <cell r="F1203">
            <v>0</v>
          </cell>
          <cell r="G1203">
            <v>0</v>
          </cell>
          <cell r="H1203">
            <v>0</v>
          </cell>
          <cell r="I1203">
            <v>0</v>
          </cell>
          <cell r="J1203">
            <v>0</v>
          </cell>
          <cell r="K1203">
            <v>0</v>
          </cell>
          <cell r="L1203">
            <v>0</v>
          </cell>
          <cell r="M1203">
            <v>0</v>
          </cell>
          <cell r="N1203">
            <v>0</v>
          </cell>
          <cell r="O1203">
            <v>0</v>
          </cell>
          <cell r="P1203">
            <v>0</v>
          </cell>
          <cell r="Q1203">
            <v>0</v>
          </cell>
          <cell r="R1203">
            <v>0</v>
          </cell>
          <cell r="S1203">
            <v>0</v>
          </cell>
          <cell r="T1203">
            <v>0</v>
          </cell>
          <cell r="U1203">
            <v>0</v>
          </cell>
          <cell r="V1203">
            <v>0</v>
          </cell>
          <cell r="W1203">
            <v>0</v>
          </cell>
          <cell r="X1203">
            <v>0</v>
          </cell>
          <cell r="Y1203">
            <v>0</v>
          </cell>
          <cell r="Z1203">
            <v>0</v>
          </cell>
          <cell r="AA1203">
            <v>0</v>
          </cell>
          <cell r="AB1203">
            <v>0</v>
          </cell>
        </row>
        <row r="1204">
          <cell r="B1204">
            <v>0</v>
          </cell>
          <cell r="C1204" t="str">
            <v>- cutting of existing pipe, removal of any pieces of pipe not further used, cleaning of cut, remaking chamfer, repair of coating, etc.</v>
          </cell>
          <cell r="D1204">
            <v>0</v>
          </cell>
          <cell r="E1204">
            <v>0</v>
          </cell>
          <cell r="F1204">
            <v>0</v>
          </cell>
          <cell r="G1204">
            <v>0</v>
          </cell>
          <cell r="H1204">
            <v>0</v>
          </cell>
          <cell r="I1204">
            <v>0</v>
          </cell>
          <cell r="J1204">
            <v>0</v>
          </cell>
          <cell r="K1204">
            <v>0</v>
          </cell>
          <cell r="L1204">
            <v>0</v>
          </cell>
          <cell r="M1204">
            <v>0</v>
          </cell>
          <cell r="N1204">
            <v>0</v>
          </cell>
          <cell r="O1204">
            <v>0</v>
          </cell>
          <cell r="P1204">
            <v>0</v>
          </cell>
          <cell r="Q1204">
            <v>0</v>
          </cell>
          <cell r="R1204">
            <v>0</v>
          </cell>
          <cell r="S1204">
            <v>0</v>
          </cell>
          <cell r="T1204">
            <v>0</v>
          </cell>
          <cell r="U1204">
            <v>0</v>
          </cell>
          <cell r="V1204">
            <v>0</v>
          </cell>
          <cell r="W1204">
            <v>0</v>
          </cell>
          <cell r="X1204">
            <v>0</v>
          </cell>
          <cell r="Y1204">
            <v>0</v>
          </cell>
          <cell r="Z1204">
            <v>0</v>
          </cell>
          <cell r="AA1204">
            <v>0</v>
          </cell>
          <cell r="AB1204">
            <v>0</v>
          </cell>
        </row>
        <row r="1205">
          <cell r="B1205">
            <v>0</v>
          </cell>
          <cell r="C1205" t="str">
            <v>- draining of pipe and dewatering of trench</v>
          </cell>
          <cell r="D1205">
            <v>0</v>
          </cell>
          <cell r="E1205">
            <v>0</v>
          </cell>
          <cell r="F1205">
            <v>0</v>
          </cell>
          <cell r="G1205">
            <v>0</v>
          </cell>
          <cell r="H1205">
            <v>0</v>
          </cell>
          <cell r="I1205">
            <v>0</v>
          </cell>
          <cell r="J1205">
            <v>0</v>
          </cell>
          <cell r="K1205">
            <v>0</v>
          </cell>
          <cell r="L1205">
            <v>0</v>
          </cell>
          <cell r="M1205">
            <v>0</v>
          </cell>
          <cell r="N1205">
            <v>0</v>
          </cell>
          <cell r="O1205">
            <v>0</v>
          </cell>
          <cell r="P1205">
            <v>0</v>
          </cell>
          <cell r="Q1205">
            <v>0</v>
          </cell>
          <cell r="R1205">
            <v>0</v>
          </cell>
          <cell r="S1205">
            <v>0</v>
          </cell>
          <cell r="T1205">
            <v>0</v>
          </cell>
          <cell r="U1205">
            <v>0</v>
          </cell>
          <cell r="V1205">
            <v>0</v>
          </cell>
          <cell r="W1205">
            <v>0</v>
          </cell>
          <cell r="X1205">
            <v>0</v>
          </cell>
          <cell r="Y1205">
            <v>0</v>
          </cell>
          <cell r="Z1205">
            <v>0</v>
          </cell>
          <cell r="AA1205">
            <v>0</v>
          </cell>
          <cell r="AB1205">
            <v>0</v>
          </cell>
        </row>
        <row r="1206">
          <cell r="B1206">
            <v>0</v>
          </cell>
          <cell r="C1206" t="str">
            <v>- loading, handling, transport of removed pipes and fittings to the relevant authorities' store yard or to Contractor's deposit within a radius of 20km from the demolition site as directed by the Engineer, unloading, etc.</v>
          </cell>
          <cell r="D1206">
            <v>0</v>
          </cell>
          <cell r="E1206">
            <v>0</v>
          </cell>
          <cell r="F1206">
            <v>0</v>
          </cell>
          <cell r="G1206">
            <v>0</v>
          </cell>
          <cell r="H1206">
            <v>0</v>
          </cell>
          <cell r="I1206">
            <v>0</v>
          </cell>
          <cell r="J1206">
            <v>0</v>
          </cell>
          <cell r="K1206">
            <v>0</v>
          </cell>
          <cell r="L1206">
            <v>0</v>
          </cell>
          <cell r="M1206">
            <v>0</v>
          </cell>
          <cell r="N1206">
            <v>0</v>
          </cell>
          <cell r="O1206">
            <v>0</v>
          </cell>
          <cell r="P1206">
            <v>0</v>
          </cell>
          <cell r="Q1206">
            <v>0</v>
          </cell>
          <cell r="R1206">
            <v>0</v>
          </cell>
          <cell r="S1206">
            <v>0</v>
          </cell>
          <cell r="T1206">
            <v>0</v>
          </cell>
          <cell r="U1206">
            <v>0</v>
          </cell>
          <cell r="V1206">
            <v>0</v>
          </cell>
          <cell r="W1206">
            <v>0</v>
          </cell>
          <cell r="X1206">
            <v>0</v>
          </cell>
          <cell r="Y1206">
            <v>0</v>
          </cell>
          <cell r="Z1206">
            <v>0</v>
          </cell>
          <cell r="AA1206">
            <v>0</v>
          </cell>
          <cell r="AB1206">
            <v>0</v>
          </cell>
        </row>
        <row r="1207">
          <cell r="B1207">
            <v>0</v>
          </cell>
          <cell r="C1207" t="str">
            <v xml:space="preserve">- Permanent closing of existing distribution line with blind flange according to tender drawing DB-BR-3.06, System Point BR-390, including all earth works </v>
          </cell>
          <cell r="D1207">
            <v>0</v>
          </cell>
          <cell r="E1207">
            <v>0</v>
          </cell>
          <cell r="F1207">
            <v>0</v>
          </cell>
          <cell r="G1207">
            <v>0</v>
          </cell>
          <cell r="H1207">
            <v>0</v>
          </cell>
          <cell r="I1207">
            <v>0</v>
          </cell>
          <cell r="J1207">
            <v>0</v>
          </cell>
          <cell r="K1207">
            <v>0</v>
          </cell>
          <cell r="L1207">
            <v>0</v>
          </cell>
          <cell r="M1207">
            <v>0</v>
          </cell>
          <cell r="N1207">
            <v>0</v>
          </cell>
          <cell r="O1207">
            <v>0</v>
          </cell>
          <cell r="P1207">
            <v>0</v>
          </cell>
          <cell r="Q1207">
            <v>0</v>
          </cell>
          <cell r="R1207">
            <v>0</v>
          </cell>
          <cell r="S1207">
            <v>0</v>
          </cell>
          <cell r="T1207">
            <v>0</v>
          </cell>
          <cell r="U1207">
            <v>0</v>
          </cell>
          <cell r="V1207">
            <v>0</v>
          </cell>
          <cell r="W1207">
            <v>0</v>
          </cell>
          <cell r="X1207">
            <v>0</v>
          </cell>
          <cell r="Y1207">
            <v>0</v>
          </cell>
          <cell r="Z1207">
            <v>0</v>
          </cell>
          <cell r="AA1207">
            <v>0</v>
          </cell>
          <cell r="AB1207">
            <v>0</v>
          </cell>
        </row>
        <row r="1208">
          <cell r="B1208">
            <v>0</v>
          </cell>
          <cell r="C1208" t="str">
            <v>- execution of hydrostatic pressure test, flushing and disinfection in accordance with EN 805 and the Works Requirements Part B+C</v>
          </cell>
          <cell r="D1208">
            <v>0</v>
          </cell>
          <cell r="E1208">
            <v>0</v>
          </cell>
          <cell r="F1208">
            <v>0</v>
          </cell>
          <cell r="G1208">
            <v>0</v>
          </cell>
          <cell r="H1208">
            <v>0</v>
          </cell>
          <cell r="I1208">
            <v>0</v>
          </cell>
          <cell r="J1208">
            <v>0</v>
          </cell>
          <cell r="K1208">
            <v>0</v>
          </cell>
          <cell r="L1208">
            <v>0</v>
          </cell>
          <cell r="M1208">
            <v>0</v>
          </cell>
          <cell r="N1208">
            <v>0</v>
          </cell>
          <cell r="O1208">
            <v>0</v>
          </cell>
          <cell r="P1208">
            <v>0</v>
          </cell>
          <cell r="Q1208">
            <v>0</v>
          </cell>
          <cell r="R1208">
            <v>0</v>
          </cell>
          <cell r="S1208">
            <v>0</v>
          </cell>
          <cell r="T1208">
            <v>0</v>
          </cell>
          <cell r="U1208">
            <v>0</v>
          </cell>
          <cell r="V1208">
            <v>0</v>
          </cell>
          <cell r="W1208">
            <v>0</v>
          </cell>
          <cell r="X1208">
            <v>0</v>
          </cell>
          <cell r="Y1208">
            <v>0</v>
          </cell>
          <cell r="Z1208">
            <v>0</v>
          </cell>
          <cell r="AA1208">
            <v>0</v>
          </cell>
          <cell r="AB1208">
            <v>0</v>
          </cell>
        </row>
        <row r="1209">
          <cell r="B1209">
            <v>0</v>
          </cell>
          <cell r="C1209" t="str">
            <v>- supply and placement of thrust blocks, including determination of required dimensions, concrete class and steel reinforcement</v>
          </cell>
          <cell r="D1209">
            <v>0</v>
          </cell>
          <cell r="E1209">
            <v>0</v>
          </cell>
          <cell r="F1209">
            <v>0</v>
          </cell>
          <cell r="G1209">
            <v>0</v>
          </cell>
          <cell r="H1209">
            <v>0</v>
          </cell>
          <cell r="I1209">
            <v>0</v>
          </cell>
          <cell r="J1209">
            <v>0</v>
          </cell>
          <cell r="K1209">
            <v>0</v>
          </cell>
          <cell r="L1209">
            <v>0</v>
          </cell>
          <cell r="M1209">
            <v>0</v>
          </cell>
          <cell r="N1209">
            <v>0</v>
          </cell>
          <cell r="O1209">
            <v>0</v>
          </cell>
          <cell r="P1209">
            <v>0</v>
          </cell>
          <cell r="Q1209">
            <v>0</v>
          </cell>
          <cell r="R1209">
            <v>0</v>
          </cell>
          <cell r="S1209">
            <v>0</v>
          </cell>
          <cell r="T1209">
            <v>0</v>
          </cell>
          <cell r="U1209">
            <v>0</v>
          </cell>
          <cell r="V1209">
            <v>0</v>
          </cell>
          <cell r="W1209">
            <v>0</v>
          </cell>
          <cell r="X1209">
            <v>0</v>
          </cell>
          <cell r="Y1209">
            <v>0</v>
          </cell>
          <cell r="Z1209">
            <v>0</v>
          </cell>
          <cell r="AA1209">
            <v>0</v>
          </cell>
          <cell r="AB1209">
            <v>0</v>
          </cell>
        </row>
        <row r="1210">
          <cell r="B1210">
            <v>0</v>
          </cell>
          <cell r="C1210" t="str">
            <v>The unit rate shall include all material, labour, equipment, tools, formworks and other incidental costs required to complete the works.</v>
          </cell>
          <cell r="D1210">
            <v>0</v>
          </cell>
          <cell r="E1210">
            <v>0</v>
          </cell>
          <cell r="F1210">
            <v>0</v>
          </cell>
          <cell r="G1210">
            <v>0</v>
          </cell>
          <cell r="H1210">
            <v>0</v>
          </cell>
          <cell r="I1210">
            <v>0</v>
          </cell>
          <cell r="J1210">
            <v>0</v>
          </cell>
          <cell r="K1210">
            <v>0</v>
          </cell>
          <cell r="L1210">
            <v>0</v>
          </cell>
          <cell r="M1210">
            <v>0</v>
          </cell>
          <cell r="N1210">
            <v>0</v>
          </cell>
          <cell r="O1210">
            <v>0</v>
          </cell>
          <cell r="P1210">
            <v>0</v>
          </cell>
          <cell r="Q1210">
            <v>0</v>
          </cell>
          <cell r="R1210">
            <v>0</v>
          </cell>
          <cell r="S1210">
            <v>0</v>
          </cell>
          <cell r="T1210">
            <v>0</v>
          </cell>
          <cell r="U1210">
            <v>0</v>
          </cell>
          <cell r="V1210">
            <v>0</v>
          </cell>
          <cell r="W1210">
            <v>0</v>
          </cell>
          <cell r="X1210">
            <v>0</v>
          </cell>
          <cell r="Y1210">
            <v>0</v>
          </cell>
          <cell r="Z1210">
            <v>0</v>
          </cell>
          <cell r="AA1210">
            <v>0</v>
          </cell>
          <cell r="AB1210">
            <v>0</v>
          </cell>
        </row>
        <row r="1211">
          <cell r="B1211" t="str">
            <v>39.07.01</v>
          </cell>
          <cell r="C1211" t="str">
            <v>Connection of new distribution line to existing British Reservoir</v>
          </cell>
          <cell r="D1211" t="str">
            <v>pce.</v>
          </cell>
          <cell r="E1211">
            <v>8000</v>
          </cell>
          <cell r="F1211">
            <v>0</v>
          </cell>
          <cell r="G1211">
            <v>0</v>
          </cell>
          <cell r="H1211">
            <v>0</v>
          </cell>
          <cell r="I1211">
            <v>0</v>
          </cell>
          <cell r="J1211">
            <v>0</v>
          </cell>
          <cell r="K1211">
            <v>0</v>
          </cell>
          <cell r="L1211">
            <v>0</v>
          </cell>
          <cell r="M1211">
            <v>0</v>
          </cell>
          <cell r="N1211">
            <v>0</v>
          </cell>
          <cell r="O1211">
            <v>0</v>
          </cell>
          <cell r="P1211">
            <v>0</v>
          </cell>
          <cell r="Q1211">
            <v>0</v>
          </cell>
          <cell r="R1211">
            <v>0</v>
          </cell>
          <cell r="S1211">
            <v>0</v>
          </cell>
          <cell r="T1211">
            <v>0</v>
          </cell>
          <cell r="U1211">
            <v>0</v>
          </cell>
          <cell r="V1211">
            <v>0</v>
          </cell>
          <cell r="W1211">
            <v>0</v>
          </cell>
          <cell r="X1211">
            <v>0</v>
          </cell>
          <cell r="Y1211">
            <v>0</v>
          </cell>
          <cell r="Z1211">
            <v>0</v>
          </cell>
          <cell r="AA1211">
            <v>0</v>
          </cell>
          <cell r="AB1211">
            <v>0</v>
          </cell>
        </row>
        <row r="1212">
          <cell r="B1212" t="str">
            <v>39.09</v>
          </cell>
          <cell r="C1212" t="str">
            <v>Repair of existing pipe with repair clamp</v>
          </cell>
          <cell r="D1212">
            <v>0</v>
          </cell>
          <cell r="E1212">
            <v>0</v>
          </cell>
          <cell r="F1212">
            <v>0</v>
          </cell>
          <cell r="G1212">
            <v>0</v>
          </cell>
          <cell r="H1212">
            <v>0</v>
          </cell>
          <cell r="I1212">
            <v>0</v>
          </cell>
          <cell r="J1212">
            <v>0</v>
          </cell>
          <cell r="K1212">
            <v>0</v>
          </cell>
          <cell r="L1212">
            <v>0</v>
          </cell>
          <cell r="M1212">
            <v>0</v>
          </cell>
          <cell r="N1212">
            <v>0</v>
          </cell>
          <cell r="O1212">
            <v>0</v>
          </cell>
          <cell r="P1212">
            <v>0</v>
          </cell>
          <cell r="Q1212">
            <v>0</v>
          </cell>
          <cell r="R1212">
            <v>0</v>
          </cell>
          <cell r="S1212">
            <v>0</v>
          </cell>
          <cell r="T1212">
            <v>0</v>
          </cell>
          <cell r="U1212">
            <v>0</v>
          </cell>
          <cell r="V1212">
            <v>0</v>
          </cell>
          <cell r="W1212">
            <v>0</v>
          </cell>
          <cell r="X1212">
            <v>0</v>
          </cell>
          <cell r="Y1212">
            <v>0</v>
          </cell>
          <cell r="Z1212">
            <v>0</v>
          </cell>
          <cell r="AA1212">
            <v>0</v>
          </cell>
          <cell r="AB1212">
            <v>0</v>
          </cell>
        </row>
        <row r="1213">
          <cell r="B1213">
            <v>0</v>
          </cell>
          <cell r="C1213" t="str">
            <v>The works shall include:</v>
          </cell>
          <cell r="D1213">
            <v>0</v>
          </cell>
          <cell r="E1213">
            <v>0</v>
          </cell>
          <cell r="F1213">
            <v>0</v>
          </cell>
          <cell r="G1213">
            <v>0</v>
          </cell>
          <cell r="H1213">
            <v>0</v>
          </cell>
          <cell r="I1213">
            <v>0</v>
          </cell>
          <cell r="J1213">
            <v>0</v>
          </cell>
          <cell r="K1213">
            <v>0</v>
          </cell>
          <cell r="L1213">
            <v>0</v>
          </cell>
          <cell r="M1213">
            <v>0</v>
          </cell>
          <cell r="N1213">
            <v>0</v>
          </cell>
          <cell r="O1213">
            <v>0</v>
          </cell>
          <cell r="P1213">
            <v>0</v>
          </cell>
          <cell r="Q1213">
            <v>0</v>
          </cell>
          <cell r="R1213">
            <v>0</v>
          </cell>
          <cell r="S1213">
            <v>0</v>
          </cell>
          <cell r="T1213">
            <v>0</v>
          </cell>
          <cell r="U1213">
            <v>0</v>
          </cell>
          <cell r="V1213">
            <v>0</v>
          </cell>
          <cell r="W1213">
            <v>0</v>
          </cell>
          <cell r="X1213">
            <v>0</v>
          </cell>
          <cell r="Y1213">
            <v>0</v>
          </cell>
          <cell r="Z1213">
            <v>0</v>
          </cell>
          <cell r="AA1213">
            <v>0</v>
          </cell>
          <cell r="AB1213">
            <v>0</v>
          </cell>
        </row>
        <row r="1214">
          <cell r="B1214">
            <v>0</v>
          </cell>
          <cell r="C1214" t="str">
            <v>- temporary cut off of water distribution</v>
          </cell>
          <cell r="D1214">
            <v>0</v>
          </cell>
          <cell r="E1214">
            <v>0</v>
          </cell>
          <cell r="F1214">
            <v>0</v>
          </cell>
          <cell r="G1214">
            <v>0</v>
          </cell>
          <cell r="H1214">
            <v>0</v>
          </cell>
          <cell r="I1214">
            <v>0</v>
          </cell>
          <cell r="J1214">
            <v>0</v>
          </cell>
          <cell r="K1214">
            <v>0</v>
          </cell>
          <cell r="L1214">
            <v>0</v>
          </cell>
          <cell r="M1214">
            <v>0</v>
          </cell>
          <cell r="N1214">
            <v>0</v>
          </cell>
          <cell r="O1214">
            <v>0</v>
          </cell>
          <cell r="P1214">
            <v>0</v>
          </cell>
          <cell r="Q1214">
            <v>0</v>
          </cell>
          <cell r="R1214">
            <v>0</v>
          </cell>
          <cell r="S1214">
            <v>0</v>
          </cell>
          <cell r="T1214">
            <v>0</v>
          </cell>
          <cell r="U1214">
            <v>0</v>
          </cell>
          <cell r="V1214">
            <v>0</v>
          </cell>
          <cell r="W1214">
            <v>0</v>
          </cell>
          <cell r="X1214">
            <v>0</v>
          </cell>
          <cell r="Y1214">
            <v>0</v>
          </cell>
          <cell r="Z1214">
            <v>0</v>
          </cell>
          <cell r="AA1214">
            <v>0</v>
          </cell>
          <cell r="AB1214">
            <v>0</v>
          </cell>
        </row>
        <row r="1215">
          <cell r="B1215">
            <v>0</v>
          </cell>
          <cell r="C1215" t="str">
            <v>- all earthworks required, including excavation by hand, levelling, trimming of trench bottom, bedding, backfilling, compaction, dewatering, loading, handling, transport of all surplus or backfill material to or from a site approved by the Engineer and situated within a radius of 20km from the execution site, unloading, bracing and shoring, maintenance and reinstatement of existing services, etc.</v>
          </cell>
          <cell r="D1215">
            <v>0</v>
          </cell>
          <cell r="E1215">
            <v>0</v>
          </cell>
          <cell r="F1215">
            <v>0</v>
          </cell>
          <cell r="G1215">
            <v>0</v>
          </cell>
          <cell r="H1215">
            <v>0</v>
          </cell>
          <cell r="I1215">
            <v>0</v>
          </cell>
          <cell r="J1215">
            <v>0</v>
          </cell>
          <cell r="K1215">
            <v>0</v>
          </cell>
          <cell r="L1215">
            <v>0</v>
          </cell>
          <cell r="M1215">
            <v>0</v>
          </cell>
          <cell r="N1215">
            <v>0</v>
          </cell>
          <cell r="O1215">
            <v>0</v>
          </cell>
          <cell r="P1215">
            <v>0</v>
          </cell>
          <cell r="Q1215">
            <v>0</v>
          </cell>
          <cell r="R1215">
            <v>0</v>
          </cell>
          <cell r="S1215">
            <v>0</v>
          </cell>
          <cell r="T1215">
            <v>0</v>
          </cell>
          <cell r="U1215">
            <v>0</v>
          </cell>
          <cell r="V1215">
            <v>0</v>
          </cell>
          <cell r="W1215">
            <v>0</v>
          </cell>
          <cell r="X1215">
            <v>0</v>
          </cell>
          <cell r="Y1215">
            <v>0</v>
          </cell>
          <cell r="Z1215">
            <v>0</v>
          </cell>
          <cell r="AA1215">
            <v>0</v>
          </cell>
          <cell r="AB1215">
            <v>0</v>
          </cell>
        </row>
        <row r="1216">
          <cell r="B1216">
            <v>0</v>
          </cell>
          <cell r="C1216" t="str">
            <v>- loading, handling, transport from storage site to the execution site, unloading, etc. of repair clamp</v>
          </cell>
          <cell r="D1216">
            <v>0</v>
          </cell>
          <cell r="E1216">
            <v>0</v>
          </cell>
          <cell r="F1216">
            <v>0</v>
          </cell>
          <cell r="G1216">
            <v>0</v>
          </cell>
          <cell r="H1216">
            <v>0</v>
          </cell>
          <cell r="I1216">
            <v>0</v>
          </cell>
          <cell r="J1216">
            <v>0</v>
          </cell>
          <cell r="K1216">
            <v>0</v>
          </cell>
          <cell r="L1216">
            <v>0</v>
          </cell>
          <cell r="M1216">
            <v>0</v>
          </cell>
          <cell r="N1216">
            <v>0</v>
          </cell>
          <cell r="O1216">
            <v>0</v>
          </cell>
          <cell r="P1216">
            <v>0</v>
          </cell>
          <cell r="Q1216">
            <v>0</v>
          </cell>
          <cell r="R1216">
            <v>0</v>
          </cell>
          <cell r="S1216">
            <v>0</v>
          </cell>
          <cell r="T1216">
            <v>0</v>
          </cell>
          <cell r="U1216">
            <v>0</v>
          </cell>
          <cell r="V1216">
            <v>0</v>
          </cell>
          <cell r="W1216">
            <v>0</v>
          </cell>
          <cell r="X1216">
            <v>0</v>
          </cell>
          <cell r="Y1216">
            <v>0</v>
          </cell>
          <cell r="Z1216">
            <v>0</v>
          </cell>
          <cell r="AA1216">
            <v>0</v>
          </cell>
          <cell r="AB1216">
            <v>0</v>
          </cell>
        </row>
        <row r="1217">
          <cell r="B1217">
            <v>0</v>
          </cell>
          <cell r="C1217" t="str">
            <v>- cleaning of pipe over leak and repair clamp</v>
          </cell>
          <cell r="D1217">
            <v>0</v>
          </cell>
          <cell r="E1217">
            <v>0</v>
          </cell>
          <cell r="F1217">
            <v>0</v>
          </cell>
          <cell r="G1217">
            <v>0</v>
          </cell>
          <cell r="H1217">
            <v>0</v>
          </cell>
          <cell r="I1217">
            <v>0</v>
          </cell>
          <cell r="J1217">
            <v>0</v>
          </cell>
          <cell r="K1217">
            <v>0</v>
          </cell>
          <cell r="L1217">
            <v>0</v>
          </cell>
          <cell r="M1217">
            <v>0</v>
          </cell>
          <cell r="N1217">
            <v>0</v>
          </cell>
          <cell r="O1217">
            <v>0</v>
          </cell>
          <cell r="P1217">
            <v>0</v>
          </cell>
          <cell r="Q1217">
            <v>0</v>
          </cell>
          <cell r="R1217">
            <v>0</v>
          </cell>
          <cell r="S1217">
            <v>0</v>
          </cell>
          <cell r="T1217">
            <v>0</v>
          </cell>
          <cell r="U1217">
            <v>0</v>
          </cell>
          <cell r="V1217">
            <v>0</v>
          </cell>
          <cell r="W1217">
            <v>0</v>
          </cell>
          <cell r="X1217">
            <v>0</v>
          </cell>
          <cell r="Y1217">
            <v>0</v>
          </cell>
          <cell r="Z1217">
            <v>0</v>
          </cell>
          <cell r="AA1217">
            <v>0</v>
          </cell>
          <cell r="AB1217">
            <v>0</v>
          </cell>
        </row>
        <row r="1218">
          <cell r="B1218">
            <v>0</v>
          </cell>
          <cell r="C1218" t="str">
            <v>- installation of repair clamp</v>
          </cell>
          <cell r="D1218">
            <v>0</v>
          </cell>
          <cell r="E1218">
            <v>0</v>
          </cell>
          <cell r="F1218">
            <v>0</v>
          </cell>
          <cell r="G1218">
            <v>0</v>
          </cell>
          <cell r="H1218">
            <v>0</v>
          </cell>
          <cell r="I1218">
            <v>0</v>
          </cell>
          <cell r="J1218">
            <v>0</v>
          </cell>
          <cell r="K1218">
            <v>0</v>
          </cell>
          <cell r="L1218">
            <v>0</v>
          </cell>
          <cell r="M1218">
            <v>0</v>
          </cell>
          <cell r="N1218">
            <v>0</v>
          </cell>
          <cell r="O1218">
            <v>0</v>
          </cell>
          <cell r="P1218">
            <v>0</v>
          </cell>
          <cell r="Q1218">
            <v>0</v>
          </cell>
          <cell r="R1218">
            <v>0</v>
          </cell>
          <cell r="S1218">
            <v>0</v>
          </cell>
          <cell r="T1218">
            <v>0</v>
          </cell>
          <cell r="U1218">
            <v>0</v>
          </cell>
          <cell r="V1218">
            <v>0</v>
          </cell>
          <cell r="W1218">
            <v>0</v>
          </cell>
          <cell r="X1218">
            <v>0</v>
          </cell>
          <cell r="Y1218">
            <v>0</v>
          </cell>
          <cell r="Z1218">
            <v>0</v>
          </cell>
          <cell r="AA1218">
            <v>0</v>
          </cell>
          <cell r="AB1218">
            <v>0</v>
          </cell>
        </row>
        <row r="1219">
          <cell r="B1219">
            <v>0</v>
          </cell>
          <cell r="C1219" t="str">
            <v>The unit rate shall include all material, labour, equipment, tools, and other incidental costs required to complete the works.</v>
          </cell>
          <cell r="D1219">
            <v>0</v>
          </cell>
          <cell r="E1219">
            <v>0</v>
          </cell>
          <cell r="F1219">
            <v>0</v>
          </cell>
          <cell r="G1219">
            <v>0</v>
          </cell>
          <cell r="H1219">
            <v>0</v>
          </cell>
          <cell r="I1219">
            <v>0</v>
          </cell>
          <cell r="J1219">
            <v>0</v>
          </cell>
          <cell r="K1219">
            <v>0</v>
          </cell>
          <cell r="L1219">
            <v>0</v>
          </cell>
          <cell r="M1219">
            <v>0</v>
          </cell>
          <cell r="N1219">
            <v>0</v>
          </cell>
          <cell r="O1219">
            <v>0</v>
          </cell>
          <cell r="P1219">
            <v>0</v>
          </cell>
          <cell r="Q1219">
            <v>0</v>
          </cell>
          <cell r="R1219">
            <v>0</v>
          </cell>
          <cell r="S1219">
            <v>0</v>
          </cell>
          <cell r="T1219">
            <v>0</v>
          </cell>
          <cell r="U1219">
            <v>0</v>
          </cell>
          <cell r="V1219">
            <v>0</v>
          </cell>
          <cell r="W1219">
            <v>0</v>
          </cell>
          <cell r="X1219">
            <v>0</v>
          </cell>
          <cell r="Y1219">
            <v>0</v>
          </cell>
          <cell r="Z1219">
            <v>0</v>
          </cell>
          <cell r="AA1219">
            <v>0</v>
          </cell>
          <cell r="AB1219">
            <v>0</v>
          </cell>
        </row>
        <row r="1220">
          <cell r="B1220">
            <v>0</v>
          </cell>
          <cell r="C1220" t="str">
            <v>Payment shall be made per repair clamp installed and approved by the Engineer.</v>
          </cell>
          <cell r="D1220">
            <v>0</v>
          </cell>
          <cell r="E1220">
            <v>0</v>
          </cell>
          <cell r="F1220">
            <v>0</v>
          </cell>
          <cell r="G1220">
            <v>0</v>
          </cell>
          <cell r="H1220">
            <v>0</v>
          </cell>
          <cell r="I1220">
            <v>0</v>
          </cell>
          <cell r="J1220">
            <v>0</v>
          </cell>
          <cell r="K1220">
            <v>0</v>
          </cell>
          <cell r="L1220">
            <v>0</v>
          </cell>
          <cell r="M1220">
            <v>0</v>
          </cell>
          <cell r="N1220">
            <v>0</v>
          </cell>
          <cell r="O1220">
            <v>0</v>
          </cell>
          <cell r="P1220">
            <v>0</v>
          </cell>
          <cell r="Q1220">
            <v>0</v>
          </cell>
          <cell r="R1220">
            <v>0</v>
          </cell>
          <cell r="S1220">
            <v>0</v>
          </cell>
          <cell r="T1220">
            <v>0</v>
          </cell>
          <cell r="U1220">
            <v>0</v>
          </cell>
          <cell r="V1220">
            <v>0</v>
          </cell>
          <cell r="W1220">
            <v>0</v>
          </cell>
          <cell r="X1220">
            <v>0</v>
          </cell>
          <cell r="Y1220">
            <v>0</v>
          </cell>
          <cell r="Z1220">
            <v>0</v>
          </cell>
          <cell r="AA1220">
            <v>0</v>
          </cell>
          <cell r="AB1220">
            <v>0</v>
          </cell>
        </row>
        <row r="1221">
          <cell r="B1221" t="str">
            <v>39.09.03</v>
          </cell>
          <cell r="C1221" t="str">
            <v>Repair of existing pipe with repair clamp, DN 50</v>
          </cell>
          <cell r="D1221" t="str">
            <v>pce.</v>
          </cell>
          <cell r="E1221">
            <v>400</v>
          </cell>
          <cell r="F1221">
            <v>0</v>
          </cell>
          <cell r="G1221">
            <v>0</v>
          </cell>
          <cell r="H1221">
            <v>0</v>
          </cell>
          <cell r="I1221">
            <v>0</v>
          </cell>
          <cell r="J1221">
            <v>0</v>
          </cell>
          <cell r="K1221">
            <v>0</v>
          </cell>
          <cell r="L1221">
            <v>0</v>
          </cell>
          <cell r="M1221">
            <v>0</v>
          </cell>
          <cell r="N1221">
            <v>0</v>
          </cell>
          <cell r="O1221">
            <v>0</v>
          </cell>
          <cell r="P1221">
            <v>0</v>
          </cell>
          <cell r="Q1221">
            <v>0</v>
          </cell>
          <cell r="R1221">
            <v>0</v>
          </cell>
          <cell r="S1221">
            <v>0</v>
          </cell>
          <cell r="T1221">
            <v>0</v>
          </cell>
          <cell r="U1221">
            <v>0</v>
          </cell>
          <cell r="V1221">
            <v>0</v>
          </cell>
          <cell r="W1221">
            <v>0</v>
          </cell>
          <cell r="X1221">
            <v>0</v>
          </cell>
          <cell r="Y1221">
            <v>0</v>
          </cell>
          <cell r="Z1221">
            <v>0</v>
          </cell>
          <cell r="AA1221">
            <v>0</v>
          </cell>
          <cell r="AB1221">
            <v>0</v>
          </cell>
        </row>
        <row r="1222">
          <cell r="B1222" t="str">
            <v>39.09.04</v>
          </cell>
          <cell r="C1222" t="str">
            <v>Repair of existing pipe with repair clamp, DN 80</v>
          </cell>
          <cell r="D1222" t="str">
            <v>pce.</v>
          </cell>
          <cell r="E1222">
            <v>450</v>
          </cell>
          <cell r="F1222">
            <v>0</v>
          </cell>
          <cell r="G1222">
            <v>0</v>
          </cell>
          <cell r="H1222">
            <v>0</v>
          </cell>
          <cell r="I1222">
            <v>0</v>
          </cell>
          <cell r="J1222">
            <v>0</v>
          </cell>
          <cell r="K1222">
            <v>0</v>
          </cell>
          <cell r="L1222">
            <v>0</v>
          </cell>
          <cell r="M1222">
            <v>0</v>
          </cell>
          <cell r="N1222">
            <v>0</v>
          </cell>
          <cell r="O1222">
            <v>0</v>
          </cell>
          <cell r="P1222">
            <v>0</v>
          </cell>
          <cell r="Q1222">
            <v>0</v>
          </cell>
          <cell r="R1222">
            <v>0</v>
          </cell>
          <cell r="S1222">
            <v>0</v>
          </cell>
          <cell r="T1222">
            <v>0</v>
          </cell>
          <cell r="U1222">
            <v>0</v>
          </cell>
          <cell r="V1222">
            <v>0</v>
          </cell>
          <cell r="W1222">
            <v>0</v>
          </cell>
          <cell r="X1222">
            <v>0</v>
          </cell>
          <cell r="Y1222">
            <v>0</v>
          </cell>
          <cell r="Z1222">
            <v>0</v>
          </cell>
          <cell r="AA1222">
            <v>0</v>
          </cell>
          <cell r="AB1222">
            <v>0</v>
          </cell>
        </row>
        <row r="1223">
          <cell r="B1223" t="str">
            <v>39.09.05</v>
          </cell>
          <cell r="C1223" t="str">
            <v>Repair of existing pipe with repair clamp, DN 100</v>
          </cell>
          <cell r="D1223" t="str">
            <v>pce.</v>
          </cell>
          <cell r="E1223">
            <v>500</v>
          </cell>
          <cell r="F1223">
            <v>0</v>
          </cell>
          <cell r="G1223">
            <v>0</v>
          </cell>
          <cell r="H1223">
            <v>0</v>
          </cell>
          <cell r="I1223">
            <v>0</v>
          </cell>
          <cell r="J1223">
            <v>0</v>
          </cell>
          <cell r="K1223">
            <v>0</v>
          </cell>
          <cell r="L1223">
            <v>0</v>
          </cell>
          <cell r="M1223">
            <v>0</v>
          </cell>
          <cell r="N1223">
            <v>0</v>
          </cell>
          <cell r="O1223">
            <v>0</v>
          </cell>
          <cell r="P1223">
            <v>0</v>
          </cell>
          <cell r="Q1223">
            <v>0</v>
          </cell>
          <cell r="R1223">
            <v>0</v>
          </cell>
          <cell r="S1223">
            <v>0</v>
          </cell>
          <cell r="T1223">
            <v>0</v>
          </cell>
          <cell r="U1223">
            <v>0</v>
          </cell>
          <cell r="V1223">
            <v>0</v>
          </cell>
          <cell r="W1223">
            <v>0</v>
          </cell>
          <cell r="X1223">
            <v>0</v>
          </cell>
          <cell r="Y1223">
            <v>0</v>
          </cell>
          <cell r="Z1223">
            <v>0</v>
          </cell>
          <cell r="AA1223">
            <v>0</v>
          </cell>
          <cell r="AB1223">
            <v>0</v>
          </cell>
        </row>
        <row r="1224">
          <cell r="B1224" t="str">
            <v>39.09.07</v>
          </cell>
          <cell r="C1224" t="str">
            <v>Repair of existing pipe with repair clamp, DN 150</v>
          </cell>
          <cell r="D1224" t="str">
            <v>pce.</v>
          </cell>
          <cell r="E1224">
            <v>500</v>
          </cell>
          <cell r="F1224">
            <v>0</v>
          </cell>
          <cell r="G1224">
            <v>0</v>
          </cell>
          <cell r="H1224">
            <v>0</v>
          </cell>
          <cell r="I1224">
            <v>0</v>
          </cell>
          <cell r="J1224">
            <v>0</v>
          </cell>
          <cell r="K1224">
            <v>0</v>
          </cell>
          <cell r="L1224">
            <v>0</v>
          </cell>
          <cell r="M1224">
            <v>0</v>
          </cell>
          <cell r="N1224">
            <v>0</v>
          </cell>
          <cell r="O1224">
            <v>0</v>
          </cell>
          <cell r="P1224">
            <v>0</v>
          </cell>
          <cell r="Q1224">
            <v>0</v>
          </cell>
          <cell r="R1224">
            <v>0</v>
          </cell>
          <cell r="S1224">
            <v>0</v>
          </cell>
          <cell r="T1224">
            <v>0</v>
          </cell>
          <cell r="U1224">
            <v>0</v>
          </cell>
          <cell r="V1224">
            <v>0</v>
          </cell>
          <cell r="W1224">
            <v>0</v>
          </cell>
          <cell r="X1224">
            <v>0</v>
          </cell>
          <cell r="Y1224">
            <v>0</v>
          </cell>
          <cell r="Z1224">
            <v>0</v>
          </cell>
          <cell r="AA1224">
            <v>0</v>
          </cell>
          <cell r="AB1224">
            <v>0</v>
          </cell>
        </row>
        <row r="1225">
          <cell r="B1225" t="str">
            <v>39.09.08</v>
          </cell>
          <cell r="C1225" t="str">
            <v>Repair of existing pipe with repair clamp, DN 200</v>
          </cell>
          <cell r="D1225" t="str">
            <v>pce.</v>
          </cell>
          <cell r="E1225">
            <v>600</v>
          </cell>
          <cell r="F1225">
            <v>0</v>
          </cell>
          <cell r="G1225">
            <v>0</v>
          </cell>
          <cell r="H1225">
            <v>0</v>
          </cell>
          <cell r="I1225">
            <v>0</v>
          </cell>
          <cell r="J1225">
            <v>0</v>
          </cell>
          <cell r="K1225">
            <v>0</v>
          </cell>
          <cell r="L1225">
            <v>0</v>
          </cell>
          <cell r="M1225">
            <v>0</v>
          </cell>
          <cell r="N1225">
            <v>0</v>
          </cell>
          <cell r="O1225">
            <v>0</v>
          </cell>
          <cell r="P1225">
            <v>0</v>
          </cell>
          <cell r="Q1225">
            <v>0</v>
          </cell>
          <cell r="R1225">
            <v>0</v>
          </cell>
          <cell r="S1225">
            <v>0</v>
          </cell>
          <cell r="T1225">
            <v>0</v>
          </cell>
          <cell r="U1225">
            <v>0</v>
          </cell>
          <cell r="V1225">
            <v>0</v>
          </cell>
          <cell r="W1225">
            <v>0</v>
          </cell>
          <cell r="X1225">
            <v>0</v>
          </cell>
          <cell r="Y1225">
            <v>0</v>
          </cell>
          <cell r="Z1225">
            <v>0</v>
          </cell>
          <cell r="AA1225">
            <v>0</v>
          </cell>
          <cell r="AB1225">
            <v>0</v>
          </cell>
        </row>
        <row r="1226">
          <cell r="B1226" t="str">
            <v>39.09.12</v>
          </cell>
          <cell r="C1226" t="str">
            <v>Repair of existing pipe with repair clamp, DN 300</v>
          </cell>
          <cell r="D1226" t="str">
            <v>pce.</v>
          </cell>
          <cell r="E1226">
            <v>600</v>
          </cell>
          <cell r="F1226">
            <v>0</v>
          </cell>
          <cell r="G1226">
            <v>0</v>
          </cell>
          <cell r="H1226">
            <v>0</v>
          </cell>
          <cell r="I1226">
            <v>0</v>
          </cell>
          <cell r="J1226">
            <v>0</v>
          </cell>
          <cell r="K1226">
            <v>0</v>
          </cell>
          <cell r="L1226">
            <v>0</v>
          </cell>
          <cell r="M1226">
            <v>0</v>
          </cell>
          <cell r="N1226">
            <v>0</v>
          </cell>
          <cell r="O1226">
            <v>0</v>
          </cell>
          <cell r="P1226">
            <v>0</v>
          </cell>
          <cell r="Q1226">
            <v>0</v>
          </cell>
          <cell r="R1226">
            <v>0</v>
          </cell>
          <cell r="S1226">
            <v>0</v>
          </cell>
          <cell r="T1226">
            <v>0</v>
          </cell>
          <cell r="U1226">
            <v>0</v>
          </cell>
          <cell r="V1226">
            <v>0</v>
          </cell>
          <cell r="W1226">
            <v>0</v>
          </cell>
          <cell r="X1226">
            <v>0</v>
          </cell>
          <cell r="Y1226">
            <v>0</v>
          </cell>
          <cell r="Z1226">
            <v>0</v>
          </cell>
          <cell r="AA1226">
            <v>0</v>
          </cell>
          <cell r="AB1226">
            <v>0</v>
          </cell>
        </row>
        <row r="1227">
          <cell r="B1227">
            <v>4</v>
          </cell>
          <cell r="C1227" t="str">
            <v>CIVIL WORKS</v>
          </cell>
          <cell r="D1227">
            <v>0</v>
          </cell>
          <cell r="E1227">
            <v>0</v>
          </cell>
          <cell r="F1227">
            <v>0</v>
          </cell>
          <cell r="G1227">
            <v>0</v>
          </cell>
          <cell r="H1227">
            <v>0</v>
          </cell>
          <cell r="I1227">
            <v>0</v>
          </cell>
          <cell r="J1227">
            <v>0</v>
          </cell>
          <cell r="K1227">
            <v>0</v>
          </cell>
          <cell r="L1227">
            <v>0</v>
          </cell>
          <cell r="M1227">
            <v>0</v>
          </cell>
          <cell r="N1227">
            <v>0</v>
          </cell>
          <cell r="O1227">
            <v>0</v>
          </cell>
          <cell r="P1227">
            <v>0</v>
          </cell>
          <cell r="Q1227">
            <v>0</v>
          </cell>
          <cell r="R1227">
            <v>0</v>
          </cell>
          <cell r="S1227">
            <v>0</v>
          </cell>
          <cell r="T1227">
            <v>0</v>
          </cell>
          <cell r="U1227">
            <v>0</v>
          </cell>
          <cell r="V1227">
            <v>0</v>
          </cell>
          <cell r="W1227">
            <v>0</v>
          </cell>
          <cell r="X1227">
            <v>0</v>
          </cell>
          <cell r="Y1227">
            <v>0</v>
          </cell>
          <cell r="Z1227">
            <v>0</v>
          </cell>
          <cell r="AA1227">
            <v>0</v>
          </cell>
          <cell r="AB1227">
            <v>0</v>
          </cell>
        </row>
        <row r="1228">
          <cell r="B1228">
            <v>40</v>
          </cell>
          <cell r="C1228" t="str">
            <v>COMPLETE STANDARD STRUCTURES</v>
          </cell>
          <cell r="D1228">
            <v>0</v>
          </cell>
          <cell r="E1228">
            <v>0</v>
          </cell>
          <cell r="F1228">
            <v>0</v>
          </cell>
          <cell r="G1228">
            <v>0</v>
          </cell>
          <cell r="H1228">
            <v>0</v>
          </cell>
          <cell r="I1228">
            <v>0</v>
          </cell>
          <cell r="J1228">
            <v>0</v>
          </cell>
          <cell r="K1228">
            <v>0</v>
          </cell>
          <cell r="L1228">
            <v>0</v>
          </cell>
          <cell r="M1228">
            <v>0</v>
          </cell>
          <cell r="N1228">
            <v>0</v>
          </cell>
          <cell r="O1228">
            <v>0</v>
          </cell>
          <cell r="P1228">
            <v>0</v>
          </cell>
          <cell r="Q1228">
            <v>0</v>
          </cell>
          <cell r="R1228">
            <v>0</v>
          </cell>
          <cell r="S1228">
            <v>0</v>
          </cell>
          <cell r="T1228">
            <v>0</v>
          </cell>
          <cell r="U1228">
            <v>0</v>
          </cell>
          <cell r="V1228">
            <v>0</v>
          </cell>
          <cell r="W1228">
            <v>0</v>
          </cell>
          <cell r="X1228">
            <v>0</v>
          </cell>
          <cell r="Y1228">
            <v>0</v>
          </cell>
          <cell r="Z1228">
            <v>0</v>
          </cell>
          <cell r="AA1228">
            <v>0</v>
          </cell>
          <cell r="AB1228">
            <v>0</v>
          </cell>
        </row>
        <row r="1229">
          <cell r="B1229" t="str">
            <v>40.01</v>
          </cell>
          <cell r="C1229" t="str">
            <v>Erection of Elevated Water Tower at reservoir sites (B+D)</v>
          </cell>
          <cell r="D1229">
            <v>0</v>
          </cell>
          <cell r="E1229">
            <v>0</v>
          </cell>
          <cell r="F1229">
            <v>0</v>
          </cell>
          <cell r="G1229">
            <v>0</v>
          </cell>
          <cell r="H1229">
            <v>0</v>
          </cell>
          <cell r="I1229">
            <v>0</v>
          </cell>
          <cell r="J1229">
            <v>0</v>
          </cell>
          <cell r="K1229">
            <v>0</v>
          </cell>
          <cell r="L1229">
            <v>0</v>
          </cell>
          <cell r="M1229">
            <v>0</v>
          </cell>
          <cell r="N1229">
            <v>0</v>
          </cell>
          <cell r="O1229">
            <v>0</v>
          </cell>
          <cell r="P1229">
            <v>0</v>
          </cell>
          <cell r="Q1229">
            <v>0</v>
          </cell>
          <cell r="R1229">
            <v>0</v>
          </cell>
          <cell r="S1229">
            <v>0</v>
          </cell>
          <cell r="T1229">
            <v>0</v>
          </cell>
          <cell r="U1229">
            <v>0</v>
          </cell>
          <cell r="V1229">
            <v>0</v>
          </cell>
          <cell r="W1229">
            <v>0</v>
          </cell>
          <cell r="X1229">
            <v>0</v>
          </cell>
          <cell r="Y1229">
            <v>0</v>
          </cell>
          <cell r="Z1229">
            <v>0</v>
          </cell>
          <cell r="AA1229">
            <v>0</v>
          </cell>
          <cell r="AB1229">
            <v>0</v>
          </cell>
        </row>
        <row r="1230">
          <cell r="B1230">
            <v>0</v>
          </cell>
          <cell r="C1230" t="str">
            <v>The works shall include:- Full detailed design and structural calculation of the tank, it's steel support structure and foundation  described in the Works Requirements Part A, B and C and shown on the tender drawings STD-7.01 and STD-7.02 and series R-D-x.xx and R-B-x.xx- design calculations, structural calculations and detailed installation drawings, to be submitted in adequate scales and sufficiently detailed for the approval of the Engineer- All calculations and drawings must be sufficiently detailed for the Engineer to review and approve the entire Design.- The design has to be presented to and approved by the Engineer prior to commencement of works and prior to ordering any supplies related to the tank.- Supply, installation and connection of all material required to complete the construction and erection of the tank, including but not limited to:  steel support structure, GRP 10m³ tank, all pipes and fittings, level gauge, valves, water meters, ladders, handrails,  platforms, vent pipes, foundation and any other concrete works</v>
          </cell>
          <cell r="D1230">
            <v>0</v>
          </cell>
          <cell r="E1230">
            <v>0</v>
          </cell>
          <cell r="F1230">
            <v>0</v>
          </cell>
          <cell r="G1230">
            <v>0</v>
          </cell>
          <cell r="H1230">
            <v>0</v>
          </cell>
          <cell r="I1230">
            <v>0</v>
          </cell>
          <cell r="J1230">
            <v>0</v>
          </cell>
          <cell r="K1230">
            <v>0</v>
          </cell>
          <cell r="L1230">
            <v>0</v>
          </cell>
          <cell r="M1230">
            <v>0</v>
          </cell>
          <cell r="N1230">
            <v>0</v>
          </cell>
          <cell r="O1230">
            <v>0</v>
          </cell>
          <cell r="P1230">
            <v>0</v>
          </cell>
          <cell r="Q1230">
            <v>0</v>
          </cell>
          <cell r="R1230">
            <v>0</v>
          </cell>
          <cell r="S1230">
            <v>0</v>
          </cell>
          <cell r="T1230">
            <v>0</v>
          </cell>
          <cell r="U1230">
            <v>0</v>
          </cell>
          <cell r="V1230">
            <v>0</v>
          </cell>
          <cell r="W1230">
            <v>0</v>
          </cell>
          <cell r="X1230">
            <v>0</v>
          </cell>
          <cell r="Y1230">
            <v>0</v>
          </cell>
          <cell r="Z1230">
            <v>0</v>
          </cell>
        </row>
        <row r="1231">
          <cell r="B1231">
            <v>0</v>
          </cell>
          <cell r="C1231" t="str">
            <v>- All earthworks required, including excavation by hand, levelling, trimming of trench bottom, bedding, backfilling, compaction, dewatering, loading, handling, transport of all surplus or backfill material to or from a site approved by the Engineer and situated within a radius of 20km from the execution site, unloading, bracing and shoring, maintenance and reinstatement of existing services, etc.</v>
          </cell>
          <cell r="D1231">
            <v>0</v>
          </cell>
          <cell r="E1231">
            <v>0</v>
          </cell>
          <cell r="F1231">
            <v>0</v>
          </cell>
          <cell r="G1231">
            <v>0</v>
          </cell>
          <cell r="H1231">
            <v>0</v>
          </cell>
          <cell r="I1231">
            <v>0</v>
          </cell>
          <cell r="J1231">
            <v>0</v>
          </cell>
          <cell r="K1231">
            <v>0</v>
          </cell>
          <cell r="L1231">
            <v>0</v>
          </cell>
          <cell r="M1231">
            <v>0</v>
          </cell>
          <cell r="N1231">
            <v>0</v>
          </cell>
          <cell r="O1231">
            <v>0</v>
          </cell>
          <cell r="P1231">
            <v>0</v>
          </cell>
          <cell r="Q1231">
            <v>0</v>
          </cell>
          <cell r="R1231">
            <v>0</v>
          </cell>
          <cell r="S1231">
            <v>0</v>
          </cell>
          <cell r="T1231">
            <v>0</v>
          </cell>
          <cell r="U1231">
            <v>0</v>
          </cell>
          <cell r="V1231">
            <v>0</v>
          </cell>
          <cell r="W1231">
            <v>0</v>
          </cell>
          <cell r="X1231">
            <v>0</v>
          </cell>
          <cell r="Y1231">
            <v>0</v>
          </cell>
          <cell r="Z1231">
            <v>0</v>
          </cell>
          <cell r="AA1231">
            <v>0</v>
          </cell>
          <cell r="AB1231">
            <v>0</v>
          </cell>
        </row>
        <row r="1232">
          <cell r="B1232">
            <v>0</v>
          </cell>
          <cell r="C1232" t="str">
            <v>- Supply and installation of any electrical equipment (if any), cables etc. required to complete the tank, ready for operation</v>
          </cell>
          <cell r="D1232">
            <v>0</v>
          </cell>
          <cell r="E1232">
            <v>0</v>
          </cell>
          <cell r="F1232">
            <v>0</v>
          </cell>
          <cell r="G1232">
            <v>0</v>
          </cell>
          <cell r="H1232">
            <v>0</v>
          </cell>
          <cell r="I1232">
            <v>0</v>
          </cell>
          <cell r="J1232">
            <v>0</v>
          </cell>
          <cell r="K1232">
            <v>0</v>
          </cell>
          <cell r="L1232">
            <v>0</v>
          </cell>
          <cell r="M1232">
            <v>0</v>
          </cell>
          <cell r="N1232">
            <v>0</v>
          </cell>
          <cell r="O1232">
            <v>0</v>
          </cell>
          <cell r="P1232">
            <v>0</v>
          </cell>
          <cell r="Q1232">
            <v>0</v>
          </cell>
          <cell r="R1232">
            <v>0</v>
          </cell>
          <cell r="S1232">
            <v>0</v>
          </cell>
          <cell r="T1232">
            <v>0</v>
          </cell>
          <cell r="U1232">
            <v>0</v>
          </cell>
          <cell r="V1232">
            <v>0</v>
          </cell>
          <cell r="W1232">
            <v>0</v>
          </cell>
          <cell r="X1232">
            <v>0</v>
          </cell>
          <cell r="Y1232">
            <v>0</v>
          </cell>
          <cell r="Z1232">
            <v>0</v>
          </cell>
          <cell r="AA1232">
            <v>0</v>
          </cell>
          <cell r="AB1232">
            <v>0</v>
          </cell>
        </row>
        <row r="1233">
          <cell r="B1233">
            <v>0</v>
          </cell>
          <cell r="C1233" t="str">
            <v>- The works shall also include all tests (for example but not limited to compaction tests and tightness tests of the tank and all piping) as required by the Engineer. All test-protocols are to be submitted to the Engineer for approval</v>
          </cell>
          <cell r="D1233">
            <v>0</v>
          </cell>
          <cell r="E1233">
            <v>0</v>
          </cell>
          <cell r="F1233">
            <v>0</v>
          </cell>
          <cell r="G1233">
            <v>0</v>
          </cell>
          <cell r="H1233">
            <v>0</v>
          </cell>
          <cell r="I1233">
            <v>0</v>
          </cell>
          <cell r="J1233">
            <v>0</v>
          </cell>
          <cell r="K1233">
            <v>0</v>
          </cell>
          <cell r="L1233">
            <v>0</v>
          </cell>
          <cell r="M1233">
            <v>0</v>
          </cell>
          <cell r="N1233">
            <v>0</v>
          </cell>
          <cell r="O1233">
            <v>0</v>
          </cell>
          <cell r="P1233">
            <v>0</v>
          </cell>
          <cell r="Q1233">
            <v>0</v>
          </cell>
          <cell r="R1233">
            <v>0</v>
          </cell>
          <cell r="S1233">
            <v>0</v>
          </cell>
          <cell r="T1233">
            <v>0</v>
          </cell>
          <cell r="U1233">
            <v>0</v>
          </cell>
          <cell r="V1233">
            <v>0</v>
          </cell>
          <cell r="W1233">
            <v>0</v>
          </cell>
          <cell r="X1233">
            <v>0</v>
          </cell>
          <cell r="Y1233">
            <v>0</v>
          </cell>
          <cell r="Z1233">
            <v>0</v>
          </cell>
          <cell r="AA1233">
            <v>0</v>
          </cell>
          <cell r="AB1233">
            <v>0</v>
          </cell>
        </row>
        <row r="1234">
          <cell r="B1234">
            <v>0</v>
          </cell>
          <cell r="C1234" t="str">
            <v>The unit rate shall include all material, labour, equipment, tools, and other incidental costs required to complete the works.</v>
          </cell>
          <cell r="D1234">
            <v>0</v>
          </cell>
          <cell r="E1234">
            <v>0</v>
          </cell>
          <cell r="F1234">
            <v>0</v>
          </cell>
          <cell r="G1234">
            <v>0</v>
          </cell>
          <cell r="H1234">
            <v>0</v>
          </cell>
          <cell r="I1234">
            <v>0</v>
          </cell>
          <cell r="J1234">
            <v>0</v>
          </cell>
          <cell r="K1234">
            <v>0</v>
          </cell>
          <cell r="L1234">
            <v>0</v>
          </cell>
          <cell r="M1234">
            <v>0</v>
          </cell>
          <cell r="N1234">
            <v>0</v>
          </cell>
          <cell r="O1234">
            <v>0</v>
          </cell>
          <cell r="P1234">
            <v>0</v>
          </cell>
          <cell r="Q1234">
            <v>0</v>
          </cell>
          <cell r="R1234">
            <v>0</v>
          </cell>
          <cell r="S1234">
            <v>0</v>
          </cell>
          <cell r="T1234">
            <v>0</v>
          </cell>
          <cell r="U1234">
            <v>0</v>
          </cell>
          <cell r="V1234">
            <v>0</v>
          </cell>
          <cell r="W1234">
            <v>0</v>
          </cell>
          <cell r="X1234">
            <v>0</v>
          </cell>
          <cell r="Y1234">
            <v>0</v>
          </cell>
          <cell r="Z1234">
            <v>0</v>
          </cell>
          <cell r="AA1234">
            <v>0</v>
          </cell>
          <cell r="AB1234">
            <v>0</v>
          </cell>
        </row>
        <row r="1235">
          <cell r="B1235">
            <v>0</v>
          </cell>
          <cell r="C1235" t="str">
            <v>Payment shall be made per tank fully installed and tested and upon approval and acceptance of all works and supplies by the Engineer</v>
          </cell>
          <cell r="D1235">
            <v>0</v>
          </cell>
          <cell r="E1235">
            <v>0</v>
          </cell>
          <cell r="F1235">
            <v>0</v>
          </cell>
          <cell r="G1235">
            <v>0</v>
          </cell>
          <cell r="H1235">
            <v>0</v>
          </cell>
          <cell r="I1235">
            <v>0</v>
          </cell>
          <cell r="J1235">
            <v>0</v>
          </cell>
          <cell r="K1235">
            <v>0</v>
          </cell>
          <cell r="L1235">
            <v>0</v>
          </cell>
          <cell r="M1235">
            <v>0</v>
          </cell>
          <cell r="N1235">
            <v>0</v>
          </cell>
          <cell r="O1235">
            <v>0</v>
          </cell>
          <cell r="P1235">
            <v>0</v>
          </cell>
          <cell r="Q1235">
            <v>0</v>
          </cell>
          <cell r="R1235">
            <v>0</v>
          </cell>
          <cell r="S1235">
            <v>0</v>
          </cell>
          <cell r="T1235">
            <v>0</v>
          </cell>
          <cell r="U1235">
            <v>0</v>
          </cell>
          <cell r="V1235">
            <v>0</v>
          </cell>
          <cell r="W1235">
            <v>0</v>
          </cell>
          <cell r="X1235">
            <v>0</v>
          </cell>
          <cell r="Y1235">
            <v>0</v>
          </cell>
          <cell r="Z1235">
            <v>0</v>
          </cell>
          <cell r="AA1235">
            <v>0</v>
          </cell>
          <cell r="AB1235">
            <v>0</v>
          </cell>
        </row>
        <row r="1236">
          <cell r="B1236" t="str">
            <v>40.01.01</v>
          </cell>
          <cell r="C1236" t="str">
            <v>Erection of Elevated Water Tower at reservoir sites (B+D)</v>
          </cell>
          <cell r="D1236" t="str">
            <v>pce.</v>
          </cell>
          <cell r="E1236">
            <v>90000</v>
          </cell>
          <cell r="F1236">
            <v>0</v>
          </cell>
          <cell r="G1236">
            <v>0</v>
          </cell>
          <cell r="H1236">
            <v>0</v>
          </cell>
          <cell r="I1236">
            <v>0</v>
          </cell>
          <cell r="J1236">
            <v>0</v>
          </cell>
          <cell r="K1236">
            <v>0</v>
          </cell>
          <cell r="L1236">
            <v>0</v>
          </cell>
          <cell r="M1236">
            <v>0</v>
          </cell>
          <cell r="N1236">
            <v>0</v>
          </cell>
          <cell r="O1236">
            <v>0</v>
          </cell>
          <cell r="P1236">
            <v>0</v>
          </cell>
          <cell r="Q1236">
            <v>0</v>
          </cell>
          <cell r="R1236">
            <v>0</v>
          </cell>
          <cell r="S1236">
            <v>0</v>
          </cell>
          <cell r="T1236">
            <v>0</v>
          </cell>
          <cell r="U1236">
            <v>0</v>
          </cell>
          <cell r="V1236">
            <v>0</v>
          </cell>
          <cell r="W1236">
            <v>0</v>
          </cell>
          <cell r="X1236">
            <v>0</v>
          </cell>
          <cell r="Y1236">
            <v>0</v>
          </cell>
          <cell r="Z1236">
            <v>0</v>
          </cell>
          <cell r="AA1236">
            <v>0</v>
          </cell>
          <cell r="AB1236">
            <v>0</v>
          </cell>
        </row>
        <row r="1237">
          <cell r="B1237" t="str">
            <v>40.10</v>
          </cell>
          <cell r="C1237" t="str">
            <v>Construction of reinforced concrete chambers for water mains</v>
          </cell>
          <cell r="D1237">
            <v>0</v>
          </cell>
          <cell r="E1237">
            <v>0</v>
          </cell>
          <cell r="F1237">
            <v>0</v>
          </cell>
          <cell r="G1237">
            <v>0</v>
          </cell>
          <cell r="H1237">
            <v>0</v>
          </cell>
          <cell r="I1237">
            <v>0</v>
          </cell>
          <cell r="J1237">
            <v>0</v>
          </cell>
          <cell r="K1237">
            <v>0</v>
          </cell>
          <cell r="L1237">
            <v>0</v>
          </cell>
          <cell r="M1237">
            <v>0</v>
          </cell>
          <cell r="N1237">
            <v>0</v>
          </cell>
          <cell r="O1237">
            <v>0</v>
          </cell>
          <cell r="P1237">
            <v>0</v>
          </cell>
          <cell r="Q1237">
            <v>0</v>
          </cell>
          <cell r="R1237">
            <v>0</v>
          </cell>
          <cell r="S1237">
            <v>0</v>
          </cell>
          <cell r="T1237">
            <v>0</v>
          </cell>
          <cell r="U1237">
            <v>0</v>
          </cell>
          <cell r="V1237">
            <v>0</v>
          </cell>
          <cell r="W1237">
            <v>0</v>
          </cell>
          <cell r="X1237">
            <v>0</v>
          </cell>
          <cell r="Y1237">
            <v>0</v>
          </cell>
          <cell r="Z1237">
            <v>0</v>
          </cell>
          <cell r="AA1237">
            <v>0</v>
          </cell>
          <cell r="AB1237">
            <v>0</v>
          </cell>
        </row>
        <row r="1238">
          <cell r="B1238">
            <v>0</v>
          </cell>
          <cell r="C1238" t="str">
            <v>The works shall include supply of all materials and complete civil works for the construction of reinforced concrete chambers for air vent and wash out chambers in accordance with Works Requirements Part B+C and Standard Drawings STD-2.04 through 2.06 , including the following works:</v>
          </cell>
          <cell r="D1238">
            <v>0</v>
          </cell>
          <cell r="E1238">
            <v>0</v>
          </cell>
          <cell r="F1238">
            <v>0</v>
          </cell>
          <cell r="G1238">
            <v>0</v>
          </cell>
          <cell r="H1238">
            <v>0</v>
          </cell>
          <cell r="I1238">
            <v>0</v>
          </cell>
          <cell r="J1238">
            <v>0</v>
          </cell>
          <cell r="K1238">
            <v>0</v>
          </cell>
          <cell r="L1238">
            <v>0</v>
          </cell>
          <cell r="M1238">
            <v>0</v>
          </cell>
          <cell r="N1238">
            <v>0</v>
          </cell>
          <cell r="O1238">
            <v>0</v>
          </cell>
          <cell r="P1238">
            <v>0</v>
          </cell>
          <cell r="Q1238">
            <v>0</v>
          </cell>
          <cell r="R1238">
            <v>0</v>
          </cell>
          <cell r="S1238">
            <v>0</v>
          </cell>
          <cell r="T1238">
            <v>0</v>
          </cell>
          <cell r="U1238">
            <v>0</v>
          </cell>
          <cell r="V1238">
            <v>0</v>
          </cell>
          <cell r="W1238">
            <v>0</v>
          </cell>
          <cell r="X1238">
            <v>0</v>
          </cell>
          <cell r="Y1238">
            <v>0</v>
          </cell>
          <cell r="Z1238">
            <v>0</v>
          </cell>
          <cell r="AA1238">
            <v>0</v>
          </cell>
          <cell r="AB1238">
            <v>0</v>
          </cell>
        </row>
        <row r="1239">
          <cell r="B1239">
            <v>0</v>
          </cell>
          <cell r="C1239" t="str">
            <v>- additional earthworks extra over item "trench excavation" including excavation, backfilling, compaction, loading, handling, transport of surplus material to Contractor's deposit within a radius of 20km from the execution site, unloading, etc.</v>
          </cell>
          <cell r="D1239">
            <v>0</v>
          </cell>
          <cell r="E1239">
            <v>0</v>
          </cell>
          <cell r="F1239">
            <v>0</v>
          </cell>
          <cell r="G1239">
            <v>0</v>
          </cell>
          <cell r="H1239">
            <v>0</v>
          </cell>
          <cell r="I1239">
            <v>0</v>
          </cell>
          <cell r="J1239">
            <v>0</v>
          </cell>
          <cell r="K1239">
            <v>0</v>
          </cell>
          <cell r="L1239">
            <v>0</v>
          </cell>
          <cell r="M1239">
            <v>0</v>
          </cell>
          <cell r="N1239">
            <v>0</v>
          </cell>
          <cell r="O1239">
            <v>0</v>
          </cell>
          <cell r="P1239">
            <v>0</v>
          </cell>
          <cell r="Q1239">
            <v>0</v>
          </cell>
          <cell r="R1239">
            <v>0</v>
          </cell>
          <cell r="S1239">
            <v>0</v>
          </cell>
          <cell r="T1239">
            <v>0</v>
          </cell>
          <cell r="U1239">
            <v>0</v>
          </cell>
          <cell r="V1239">
            <v>0</v>
          </cell>
          <cell r="W1239">
            <v>0</v>
          </cell>
          <cell r="X1239">
            <v>0</v>
          </cell>
          <cell r="Y1239">
            <v>0</v>
          </cell>
          <cell r="Z1239">
            <v>0</v>
          </cell>
          <cell r="AA1239">
            <v>0</v>
          </cell>
          <cell r="AB1239">
            <v>0</v>
          </cell>
        </row>
        <row r="1240">
          <cell r="B1240">
            <v>0</v>
          </cell>
          <cell r="C1240" t="str">
            <v>- placing of concrete C20/25 for base slab, walls, concrete plinth and roof slabs</v>
          </cell>
          <cell r="D1240">
            <v>0</v>
          </cell>
          <cell r="E1240">
            <v>0</v>
          </cell>
          <cell r="F1240">
            <v>0</v>
          </cell>
          <cell r="G1240">
            <v>0</v>
          </cell>
          <cell r="H1240">
            <v>0</v>
          </cell>
          <cell r="I1240">
            <v>0</v>
          </cell>
          <cell r="J1240">
            <v>0</v>
          </cell>
          <cell r="K1240">
            <v>0</v>
          </cell>
          <cell r="L1240">
            <v>0</v>
          </cell>
          <cell r="M1240">
            <v>0</v>
          </cell>
          <cell r="N1240">
            <v>0</v>
          </cell>
          <cell r="O1240">
            <v>0</v>
          </cell>
          <cell r="P1240">
            <v>0</v>
          </cell>
          <cell r="Q1240">
            <v>0</v>
          </cell>
          <cell r="R1240">
            <v>0</v>
          </cell>
          <cell r="S1240">
            <v>0</v>
          </cell>
          <cell r="T1240">
            <v>0</v>
          </cell>
          <cell r="U1240">
            <v>0</v>
          </cell>
          <cell r="V1240">
            <v>0</v>
          </cell>
          <cell r="W1240">
            <v>0</v>
          </cell>
          <cell r="X1240">
            <v>0</v>
          </cell>
          <cell r="Y1240">
            <v>0</v>
          </cell>
          <cell r="Z1240">
            <v>0</v>
          </cell>
          <cell r="AA1240">
            <v>0</v>
          </cell>
          <cell r="AB1240">
            <v>0</v>
          </cell>
        </row>
        <row r="1241">
          <cell r="B1241">
            <v>0</v>
          </cell>
          <cell r="C1241" t="str">
            <v>- placing of lean concrete C8/10 for blinding</v>
          </cell>
          <cell r="D1241">
            <v>0</v>
          </cell>
          <cell r="E1241">
            <v>0</v>
          </cell>
          <cell r="F1241">
            <v>0</v>
          </cell>
          <cell r="G1241">
            <v>0</v>
          </cell>
          <cell r="H1241">
            <v>0</v>
          </cell>
          <cell r="I1241">
            <v>0</v>
          </cell>
          <cell r="J1241">
            <v>0</v>
          </cell>
          <cell r="K1241">
            <v>0</v>
          </cell>
          <cell r="L1241">
            <v>0</v>
          </cell>
          <cell r="M1241">
            <v>0</v>
          </cell>
          <cell r="N1241">
            <v>0</v>
          </cell>
          <cell r="O1241">
            <v>0</v>
          </cell>
          <cell r="P1241">
            <v>0</v>
          </cell>
          <cell r="Q1241">
            <v>0</v>
          </cell>
          <cell r="R1241">
            <v>0</v>
          </cell>
          <cell r="S1241">
            <v>0</v>
          </cell>
          <cell r="T1241">
            <v>0</v>
          </cell>
          <cell r="U1241">
            <v>0</v>
          </cell>
          <cell r="V1241">
            <v>0</v>
          </cell>
          <cell r="W1241">
            <v>0</v>
          </cell>
          <cell r="X1241">
            <v>0</v>
          </cell>
          <cell r="Y1241">
            <v>0</v>
          </cell>
          <cell r="Z1241">
            <v>0</v>
          </cell>
          <cell r="AA1241">
            <v>0</v>
          </cell>
          <cell r="AB1241">
            <v>0</v>
          </cell>
        </row>
        <row r="1242">
          <cell r="B1242">
            <v>0</v>
          </cell>
          <cell r="C1242" t="str">
            <v>- formworks</v>
          </cell>
          <cell r="D1242">
            <v>0</v>
          </cell>
          <cell r="E1242">
            <v>0</v>
          </cell>
          <cell r="F1242">
            <v>0</v>
          </cell>
          <cell r="G1242">
            <v>0</v>
          </cell>
          <cell r="H1242">
            <v>0</v>
          </cell>
          <cell r="I1242">
            <v>0</v>
          </cell>
          <cell r="J1242">
            <v>0</v>
          </cell>
          <cell r="K1242">
            <v>0</v>
          </cell>
          <cell r="L1242">
            <v>0</v>
          </cell>
          <cell r="M1242">
            <v>0</v>
          </cell>
          <cell r="N1242">
            <v>0</v>
          </cell>
          <cell r="O1242">
            <v>0</v>
          </cell>
          <cell r="P1242">
            <v>0</v>
          </cell>
          <cell r="Q1242">
            <v>0</v>
          </cell>
          <cell r="R1242">
            <v>0</v>
          </cell>
          <cell r="S1242">
            <v>0</v>
          </cell>
          <cell r="T1242">
            <v>0</v>
          </cell>
          <cell r="U1242">
            <v>0</v>
          </cell>
          <cell r="V1242">
            <v>0</v>
          </cell>
          <cell r="W1242">
            <v>0</v>
          </cell>
          <cell r="X1242">
            <v>0</v>
          </cell>
          <cell r="Y1242">
            <v>0</v>
          </cell>
          <cell r="Z1242">
            <v>0</v>
          </cell>
          <cell r="AA1242">
            <v>0</v>
          </cell>
          <cell r="AB1242">
            <v>0</v>
          </cell>
        </row>
        <row r="1243">
          <cell r="B1243">
            <v>0</v>
          </cell>
          <cell r="C1243" t="str">
            <v>- supply and placing of reinforcement bars, steel grade B500B</v>
          </cell>
          <cell r="D1243">
            <v>0</v>
          </cell>
          <cell r="E1243">
            <v>0</v>
          </cell>
          <cell r="F1243">
            <v>0</v>
          </cell>
          <cell r="G1243">
            <v>0</v>
          </cell>
          <cell r="H1243">
            <v>0</v>
          </cell>
          <cell r="I1243">
            <v>0</v>
          </cell>
          <cell r="J1243">
            <v>0</v>
          </cell>
          <cell r="K1243">
            <v>0</v>
          </cell>
          <cell r="L1243">
            <v>0</v>
          </cell>
          <cell r="M1243">
            <v>0</v>
          </cell>
          <cell r="N1243">
            <v>0</v>
          </cell>
          <cell r="O1243">
            <v>0</v>
          </cell>
          <cell r="P1243">
            <v>0</v>
          </cell>
          <cell r="Q1243">
            <v>0</v>
          </cell>
          <cell r="R1243">
            <v>0</v>
          </cell>
          <cell r="S1243">
            <v>0</v>
          </cell>
          <cell r="T1243">
            <v>0</v>
          </cell>
          <cell r="U1243">
            <v>0</v>
          </cell>
          <cell r="V1243">
            <v>0</v>
          </cell>
          <cell r="W1243">
            <v>0</v>
          </cell>
          <cell r="X1243">
            <v>0</v>
          </cell>
          <cell r="Y1243">
            <v>0</v>
          </cell>
          <cell r="Z1243">
            <v>0</v>
          </cell>
          <cell r="AA1243">
            <v>0</v>
          </cell>
          <cell r="AB1243">
            <v>0</v>
          </cell>
        </row>
        <row r="1244">
          <cell r="B1244">
            <v>0</v>
          </cell>
          <cell r="C1244" t="str">
            <v xml:space="preserve">- painting of external walls in contact with soil with bituminous paint </v>
          </cell>
          <cell r="D1244">
            <v>0</v>
          </cell>
          <cell r="E1244">
            <v>0</v>
          </cell>
          <cell r="F1244">
            <v>0</v>
          </cell>
          <cell r="G1244">
            <v>0</v>
          </cell>
          <cell r="H1244">
            <v>0</v>
          </cell>
          <cell r="I1244">
            <v>0</v>
          </cell>
          <cell r="J1244">
            <v>0</v>
          </cell>
          <cell r="K1244">
            <v>0</v>
          </cell>
          <cell r="L1244">
            <v>0</v>
          </cell>
          <cell r="M1244">
            <v>0</v>
          </cell>
          <cell r="N1244">
            <v>0</v>
          </cell>
          <cell r="O1244">
            <v>0</v>
          </cell>
          <cell r="P1244">
            <v>0</v>
          </cell>
          <cell r="Q1244">
            <v>0</v>
          </cell>
          <cell r="R1244">
            <v>0</v>
          </cell>
          <cell r="S1244">
            <v>0</v>
          </cell>
          <cell r="T1244">
            <v>0</v>
          </cell>
          <cell r="U1244">
            <v>0</v>
          </cell>
          <cell r="V1244">
            <v>0</v>
          </cell>
          <cell r="W1244">
            <v>0</v>
          </cell>
          <cell r="X1244">
            <v>0</v>
          </cell>
          <cell r="Y1244">
            <v>0</v>
          </cell>
          <cell r="Z1244">
            <v>0</v>
          </cell>
          <cell r="AA1244">
            <v>0</v>
          </cell>
          <cell r="AB1244">
            <v>0</v>
          </cell>
        </row>
        <row r="1245">
          <cell r="B1245">
            <v>0</v>
          </cell>
          <cell r="C1245" t="str">
            <v>- placing of screed</v>
          </cell>
          <cell r="D1245">
            <v>0</v>
          </cell>
          <cell r="E1245">
            <v>0</v>
          </cell>
          <cell r="F1245">
            <v>0</v>
          </cell>
          <cell r="G1245">
            <v>0</v>
          </cell>
          <cell r="H1245">
            <v>0</v>
          </cell>
          <cell r="I1245">
            <v>0</v>
          </cell>
          <cell r="J1245">
            <v>0</v>
          </cell>
          <cell r="K1245">
            <v>0</v>
          </cell>
          <cell r="L1245">
            <v>0</v>
          </cell>
          <cell r="M1245">
            <v>0</v>
          </cell>
          <cell r="N1245">
            <v>0</v>
          </cell>
          <cell r="O1245">
            <v>0</v>
          </cell>
          <cell r="P1245">
            <v>0</v>
          </cell>
          <cell r="Q1245">
            <v>0</v>
          </cell>
          <cell r="R1245">
            <v>0</v>
          </cell>
          <cell r="S1245">
            <v>0</v>
          </cell>
          <cell r="T1245">
            <v>0</v>
          </cell>
          <cell r="U1245">
            <v>0</v>
          </cell>
          <cell r="V1245">
            <v>0</v>
          </cell>
          <cell r="W1245">
            <v>0</v>
          </cell>
          <cell r="X1245">
            <v>0</v>
          </cell>
          <cell r="Y1245">
            <v>0</v>
          </cell>
          <cell r="Z1245">
            <v>0</v>
          </cell>
          <cell r="AA1245">
            <v>0</v>
          </cell>
          <cell r="AB1245">
            <v>0</v>
          </cell>
        </row>
        <row r="1246">
          <cell r="B1246">
            <v>0</v>
          </cell>
          <cell r="C1246" t="str">
            <v>- supply and installation of step irons</v>
          </cell>
          <cell r="D1246">
            <v>0</v>
          </cell>
          <cell r="E1246">
            <v>0</v>
          </cell>
          <cell r="F1246">
            <v>0</v>
          </cell>
          <cell r="G1246">
            <v>0</v>
          </cell>
          <cell r="H1246">
            <v>0</v>
          </cell>
          <cell r="I1246">
            <v>0</v>
          </cell>
          <cell r="J1246">
            <v>0</v>
          </cell>
          <cell r="K1246">
            <v>0</v>
          </cell>
          <cell r="L1246">
            <v>0</v>
          </cell>
          <cell r="M1246">
            <v>0</v>
          </cell>
          <cell r="N1246">
            <v>0</v>
          </cell>
          <cell r="O1246">
            <v>0</v>
          </cell>
          <cell r="P1246">
            <v>0</v>
          </cell>
          <cell r="Q1246">
            <v>0</v>
          </cell>
          <cell r="R1246">
            <v>0</v>
          </cell>
          <cell r="S1246">
            <v>0</v>
          </cell>
          <cell r="T1246">
            <v>0</v>
          </cell>
          <cell r="U1246">
            <v>0</v>
          </cell>
          <cell r="V1246">
            <v>0</v>
          </cell>
          <cell r="W1246">
            <v>0</v>
          </cell>
          <cell r="X1246">
            <v>0</v>
          </cell>
          <cell r="Y1246">
            <v>0</v>
          </cell>
          <cell r="Z1246">
            <v>0</v>
          </cell>
          <cell r="AA1246">
            <v>0</v>
          </cell>
          <cell r="AB1246">
            <v>0</v>
          </cell>
        </row>
        <row r="1247">
          <cell r="B1247">
            <v>0</v>
          </cell>
          <cell r="C1247" t="str">
            <v>- placing of shaft rings, if any</v>
          </cell>
          <cell r="D1247">
            <v>0</v>
          </cell>
          <cell r="E1247">
            <v>0</v>
          </cell>
          <cell r="F1247">
            <v>0</v>
          </cell>
          <cell r="G1247">
            <v>0</v>
          </cell>
          <cell r="H1247">
            <v>0</v>
          </cell>
          <cell r="I1247">
            <v>0</v>
          </cell>
          <cell r="J1247">
            <v>0</v>
          </cell>
          <cell r="K1247">
            <v>0</v>
          </cell>
          <cell r="L1247">
            <v>0</v>
          </cell>
          <cell r="M1247">
            <v>0</v>
          </cell>
          <cell r="N1247">
            <v>0</v>
          </cell>
          <cell r="O1247">
            <v>0</v>
          </cell>
          <cell r="P1247">
            <v>0</v>
          </cell>
          <cell r="Q1247">
            <v>0</v>
          </cell>
          <cell r="R1247">
            <v>0</v>
          </cell>
          <cell r="S1247">
            <v>0</v>
          </cell>
          <cell r="T1247">
            <v>0</v>
          </cell>
          <cell r="U1247">
            <v>0</v>
          </cell>
          <cell r="V1247">
            <v>0</v>
          </cell>
          <cell r="W1247">
            <v>0</v>
          </cell>
          <cell r="X1247">
            <v>0</v>
          </cell>
          <cell r="Y1247">
            <v>0</v>
          </cell>
          <cell r="Z1247">
            <v>0</v>
          </cell>
          <cell r="AA1247">
            <v>0</v>
          </cell>
          <cell r="AB1247">
            <v>0</v>
          </cell>
        </row>
        <row r="1248">
          <cell r="B1248">
            <v>0</v>
          </cell>
          <cell r="C1248" t="str">
            <v>- installation of manhole cover</v>
          </cell>
          <cell r="D1248">
            <v>0</v>
          </cell>
          <cell r="E1248">
            <v>0</v>
          </cell>
          <cell r="F1248">
            <v>0</v>
          </cell>
          <cell r="G1248">
            <v>0</v>
          </cell>
          <cell r="H1248">
            <v>0</v>
          </cell>
          <cell r="I1248">
            <v>0</v>
          </cell>
          <cell r="J1248">
            <v>0</v>
          </cell>
          <cell r="K1248">
            <v>0</v>
          </cell>
          <cell r="L1248">
            <v>0</v>
          </cell>
          <cell r="M1248">
            <v>0</v>
          </cell>
          <cell r="N1248">
            <v>0</v>
          </cell>
          <cell r="O1248">
            <v>0</v>
          </cell>
          <cell r="P1248">
            <v>0</v>
          </cell>
          <cell r="Q1248">
            <v>0</v>
          </cell>
          <cell r="R1248">
            <v>0</v>
          </cell>
          <cell r="S1248">
            <v>0</v>
          </cell>
          <cell r="T1248">
            <v>0</v>
          </cell>
          <cell r="U1248">
            <v>0</v>
          </cell>
          <cell r="V1248">
            <v>0</v>
          </cell>
          <cell r="W1248">
            <v>0</v>
          </cell>
          <cell r="X1248">
            <v>0</v>
          </cell>
          <cell r="Y1248">
            <v>0</v>
          </cell>
          <cell r="Z1248">
            <v>0</v>
          </cell>
          <cell r="AA1248">
            <v>0</v>
          </cell>
          <cell r="AB1248">
            <v>0</v>
          </cell>
        </row>
        <row r="1249">
          <cell r="B1249">
            <v>0</v>
          </cell>
          <cell r="C1249" t="str">
            <v>- block outs for pipes and filling of block outs with concrete after pipe installation works</v>
          </cell>
          <cell r="D1249">
            <v>0</v>
          </cell>
          <cell r="E1249">
            <v>0</v>
          </cell>
          <cell r="F1249">
            <v>0</v>
          </cell>
          <cell r="G1249">
            <v>0</v>
          </cell>
          <cell r="H1249">
            <v>0</v>
          </cell>
          <cell r="I1249">
            <v>0</v>
          </cell>
          <cell r="J1249">
            <v>0</v>
          </cell>
          <cell r="K1249">
            <v>0</v>
          </cell>
          <cell r="L1249">
            <v>0</v>
          </cell>
          <cell r="M1249">
            <v>0</v>
          </cell>
          <cell r="N1249">
            <v>0</v>
          </cell>
          <cell r="O1249">
            <v>0</v>
          </cell>
          <cell r="P1249">
            <v>0</v>
          </cell>
          <cell r="Q1249">
            <v>0</v>
          </cell>
          <cell r="R1249">
            <v>0</v>
          </cell>
          <cell r="S1249">
            <v>0</v>
          </cell>
          <cell r="T1249">
            <v>0</v>
          </cell>
          <cell r="U1249">
            <v>0</v>
          </cell>
          <cell r="V1249">
            <v>0</v>
          </cell>
          <cell r="W1249">
            <v>0</v>
          </cell>
          <cell r="X1249">
            <v>0</v>
          </cell>
          <cell r="Y1249">
            <v>0</v>
          </cell>
          <cell r="Z1249">
            <v>0</v>
          </cell>
          <cell r="AA1249">
            <v>0</v>
          </cell>
          <cell r="AB1249">
            <v>0</v>
          </cell>
        </row>
        <row r="1250">
          <cell r="B1250">
            <v>0</v>
          </cell>
          <cell r="C1250" t="str">
            <v>- supply and placing of gravel</v>
          </cell>
          <cell r="D1250">
            <v>0</v>
          </cell>
          <cell r="E1250">
            <v>0</v>
          </cell>
          <cell r="F1250">
            <v>0</v>
          </cell>
          <cell r="G1250">
            <v>0</v>
          </cell>
          <cell r="H1250">
            <v>0</v>
          </cell>
          <cell r="I1250">
            <v>0</v>
          </cell>
          <cell r="J1250">
            <v>0</v>
          </cell>
          <cell r="K1250">
            <v>0</v>
          </cell>
          <cell r="L1250">
            <v>0</v>
          </cell>
          <cell r="M1250">
            <v>0</v>
          </cell>
          <cell r="N1250">
            <v>0</v>
          </cell>
          <cell r="O1250">
            <v>0</v>
          </cell>
          <cell r="P1250">
            <v>0</v>
          </cell>
          <cell r="Q1250">
            <v>0</v>
          </cell>
          <cell r="R1250">
            <v>0</v>
          </cell>
          <cell r="S1250">
            <v>0</v>
          </cell>
          <cell r="T1250">
            <v>0</v>
          </cell>
          <cell r="U1250">
            <v>0</v>
          </cell>
          <cell r="V1250">
            <v>0</v>
          </cell>
          <cell r="W1250">
            <v>0</v>
          </cell>
          <cell r="X1250">
            <v>0</v>
          </cell>
          <cell r="Y1250">
            <v>0</v>
          </cell>
          <cell r="Z1250">
            <v>0</v>
          </cell>
          <cell r="AA1250">
            <v>0</v>
          </cell>
          <cell r="AB1250">
            <v>0</v>
          </cell>
        </row>
        <row r="1251">
          <cell r="B1251">
            <v>0</v>
          </cell>
          <cell r="C1251" t="str">
            <v xml:space="preserve">The unit rate shall include all materials, labour, equipment, tools and other incidental costs required to complete the works. Payment shall be made per piece based on the type and clear height of the chambers. </v>
          </cell>
          <cell r="D1251">
            <v>0</v>
          </cell>
          <cell r="E1251">
            <v>0</v>
          </cell>
          <cell r="F1251">
            <v>0</v>
          </cell>
          <cell r="G1251">
            <v>0</v>
          </cell>
          <cell r="H1251">
            <v>0</v>
          </cell>
          <cell r="I1251">
            <v>0</v>
          </cell>
          <cell r="J1251">
            <v>0</v>
          </cell>
          <cell r="K1251">
            <v>0</v>
          </cell>
          <cell r="L1251">
            <v>0</v>
          </cell>
          <cell r="M1251">
            <v>0</v>
          </cell>
          <cell r="N1251">
            <v>0</v>
          </cell>
          <cell r="O1251">
            <v>0</v>
          </cell>
          <cell r="P1251">
            <v>0</v>
          </cell>
          <cell r="Q1251">
            <v>0</v>
          </cell>
          <cell r="R1251">
            <v>0</v>
          </cell>
          <cell r="S1251">
            <v>0</v>
          </cell>
          <cell r="T1251">
            <v>0</v>
          </cell>
          <cell r="U1251">
            <v>0</v>
          </cell>
          <cell r="V1251">
            <v>0</v>
          </cell>
          <cell r="W1251">
            <v>0</v>
          </cell>
          <cell r="X1251">
            <v>0</v>
          </cell>
          <cell r="Y1251">
            <v>0</v>
          </cell>
          <cell r="Z1251">
            <v>0</v>
          </cell>
          <cell r="AA1251">
            <v>0</v>
          </cell>
          <cell r="AB1251">
            <v>0</v>
          </cell>
        </row>
        <row r="1252">
          <cell r="B1252" t="str">
            <v>40.10.01</v>
          </cell>
          <cell r="C1252" t="str">
            <v>Construction of air vent chamber of clear height up to 3.00m</v>
          </cell>
          <cell r="D1252" t="str">
            <v>pce.</v>
          </cell>
          <cell r="E1252">
            <v>7000</v>
          </cell>
          <cell r="F1252">
            <v>0</v>
          </cell>
          <cell r="G1252">
            <v>0</v>
          </cell>
          <cell r="H1252">
            <v>0</v>
          </cell>
          <cell r="I1252">
            <v>0</v>
          </cell>
          <cell r="J1252">
            <v>0</v>
          </cell>
          <cell r="K1252">
            <v>0</v>
          </cell>
          <cell r="L1252">
            <v>0</v>
          </cell>
          <cell r="M1252">
            <v>0</v>
          </cell>
          <cell r="N1252">
            <v>0</v>
          </cell>
          <cell r="O1252">
            <v>0</v>
          </cell>
          <cell r="P1252">
            <v>0</v>
          </cell>
          <cell r="Q1252">
            <v>0</v>
          </cell>
          <cell r="R1252">
            <v>0</v>
          </cell>
          <cell r="S1252">
            <v>0</v>
          </cell>
          <cell r="T1252">
            <v>0</v>
          </cell>
          <cell r="U1252">
            <v>0</v>
          </cell>
          <cell r="V1252">
            <v>0</v>
          </cell>
          <cell r="W1252">
            <v>0</v>
          </cell>
          <cell r="X1252">
            <v>0</v>
          </cell>
          <cell r="Y1252">
            <v>0</v>
          </cell>
          <cell r="Z1252">
            <v>0</v>
          </cell>
          <cell r="AA1252">
            <v>0</v>
          </cell>
          <cell r="AB1252">
            <v>0</v>
          </cell>
        </row>
        <row r="1253">
          <cell r="B1253" t="str">
            <v>40.10.02</v>
          </cell>
          <cell r="C1253" t="str">
            <v>Construction of air vent chamber of clear height up to 4.00m</v>
          </cell>
          <cell r="D1253" t="str">
            <v>pce.</v>
          </cell>
          <cell r="E1253">
            <v>9000</v>
          </cell>
          <cell r="F1253">
            <v>0</v>
          </cell>
          <cell r="G1253">
            <v>0</v>
          </cell>
          <cell r="H1253">
            <v>0</v>
          </cell>
          <cell r="I1253">
            <v>0</v>
          </cell>
          <cell r="J1253">
            <v>0</v>
          </cell>
          <cell r="K1253">
            <v>0</v>
          </cell>
          <cell r="L1253">
            <v>0</v>
          </cell>
          <cell r="M1253">
            <v>0</v>
          </cell>
          <cell r="N1253">
            <v>0</v>
          </cell>
          <cell r="O1253">
            <v>0</v>
          </cell>
          <cell r="P1253">
            <v>0</v>
          </cell>
          <cell r="Q1253">
            <v>0</v>
          </cell>
          <cell r="R1253">
            <v>0</v>
          </cell>
          <cell r="S1253">
            <v>0</v>
          </cell>
          <cell r="T1253">
            <v>0</v>
          </cell>
          <cell r="U1253">
            <v>0</v>
          </cell>
          <cell r="V1253">
            <v>0</v>
          </cell>
          <cell r="W1253">
            <v>0</v>
          </cell>
          <cell r="X1253">
            <v>0</v>
          </cell>
          <cell r="Y1253">
            <v>0</v>
          </cell>
          <cell r="Z1253">
            <v>0</v>
          </cell>
          <cell r="AA1253">
            <v>0</v>
          </cell>
          <cell r="AB1253">
            <v>0</v>
          </cell>
        </row>
        <row r="1254">
          <cell r="B1254" t="str">
            <v>40.10.10</v>
          </cell>
          <cell r="C1254" t="str">
            <v>Construction of wash out chamber of clear height up to 3.00m</v>
          </cell>
          <cell r="D1254" t="str">
            <v>pce.</v>
          </cell>
          <cell r="E1254">
            <v>7000</v>
          </cell>
          <cell r="F1254">
            <v>0</v>
          </cell>
          <cell r="G1254">
            <v>0</v>
          </cell>
          <cell r="H1254">
            <v>0</v>
          </cell>
          <cell r="I1254">
            <v>0</v>
          </cell>
          <cell r="J1254">
            <v>0</v>
          </cell>
          <cell r="K1254">
            <v>0</v>
          </cell>
          <cell r="L1254">
            <v>0</v>
          </cell>
          <cell r="M1254">
            <v>0</v>
          </cell>
          <cell r="N1254">
            <v>0</v>
          </cell>
          <cell r="O1254">
            <v>0</v>
          </cell>
          <cell r="P1254">
            <v>0</v>
          </cell>
          <cell r="Q1254">
            <v>0</v>
          </cell>
          <cell r="R1254">
            <v>0</v>
          </cell>
          <cell r="S1254">
            <v>0</v>
          </cell>
          <cell r="T1254">
            <v>0</v>
          </cell>
          <cell r="U1254">
            <v>0</v>
          </cell>
          <cell r="V1254">
            <v>0</v>
          </cell>
          <cell r="W1254">
            <v>0</v>
          </cell>
          <cell r="X1254">
            <v>0</v>
          </cell>
          <cell r="Y1254">
            <v>0</v>
          </cell>
          <cell r="Z1254">
            <v>0</v>
          </cell>
          <cell r="AA1254">
            <v>0</v>
          </cell>
          <cell r="AB1254">
            <v>0</v>
          </cell>
        </row>
        <row r="1255">
          <cell r="B1255" t="str">
            <v>40.10.11</v>
          </cell>
          <cell r="C1255" t="str">
            <v>Construction of wash out chamber of clear height up to 4.00m</v>
          </cell>
          <cell r="D1255" t="str">
            <v>pce.</v>
          </cell>
          <cell r="E1255">
            <v>9000</v>
          </cell>
          <cell r="F1255">
            <v>0</v>
          </cell>
          <cell r="G1255">
            <v>0</v>
          </cell>
          <cell r="H1255">
            <v>0</v>
          </cell>
          <cell r="I1255">
            <v>0</v>
          </cell>
          <cell r="J1255">
            <v>0</v>
          </cell>
          <cell r="K1255">
            <v>0</v>
          </cell>
          <cell r="L1255">
            <v>0</v>
          </cell>
          <cell r="M1255">
            <v>0</v>
          </cell>
          <cell r="N1255">
            <v>0</v>
          </cell>
          <cell r="O1255">
            <v>0</v>
          </cell>
          <cell r="P1255">
            <v>0</v>
          </cell>
          <cell r="Q1255">
            <v>0</v>
          </cell>
          <cell r="R1255">
            <v>0</v>
          </cell>
          <cell r="S1255">
            <v>0</v>
          </cell>
          <cell r="T1255">
            <v>0</v>
          </cell>
          <cell r="U1255">
            <v>0</v>
          </cell>
          <cell r="V1255">
            <v>0</v>
          </cell>
          <cell r="W1255">
            <v>0</v>
          </cell>
          <cell r="X1255">
            <v>0</v>
          </cell>
          <cell r="Y1255">
            <v>0</v>
          </cell>
          <cell r="Z1255">
            <v>0</v>
          </cell>
          <cell r="AA1255">
            <v>0</v>
          </cell>
          <cell r="AB1255">
            <v>0</v>
          </cell>
        </row>
        <row r="1256">
          <cell r="B1256" t="str">
            <v>40.10.15</v>
          </cell>
          <cell r="C1256" t="str">
            <v>Extra over item 40.10.11 for clear height exceeding 4.00m</v>
          </cell>
          <cell r="D1256" t="str">
            <v>lin.m</v>
          </cell>
          <cell r="E1256">
            <v>1000</v>
          </cell>
          <cell r="F1256">
            <v>0</v>
          </cell>
          <cell r="G1256">
            <v>0</v>
          </cell>
          <cell r="H1256">
            <v>0</v>
          </cell>
          <cell r="I1256">
            <v>0</v>
          </cell>
          <cell r="J1256">
            <v>0</v>
          </cell>
          <cell r="K1256">
            <v>0</v>
          </cell>
          <cell r="L1256">
            <v>0</v>
          </cell>
          <cell r="M1256">
            <v>0</v>
          </cell>
          <cell r="N1256">
            <v>0</v>
          </cell>
          <cell r="O1256">
            <v>0</v>
          </cell>
          <cell r="P1256">
            <v>0</v>
          </cell>
          <cell r="Q1256">
            <v>0</v>
          </cell>
          <cell r="R1256">
            <v>0</v>
          </cell>
          <cell r="S1256">
            <v>0</v>
          </cell>
          <cell r="T1256">
            <v>0</v>
          </cell>
          <cell r="U1256">
            <v>0</v>
          </cell>
          <cell r="V1256">
            <v>0</v>
          </cell>
          <cell r="W1256">
            <v>0</v>
          </cell>
          <cell r="X1256">
            <v>0</v>
          </cell>
          <cell r="Y1256">
            <v>0</v>
          </cell>
          <cell r="Z1256">
            <v>0</v>
          </cell>
          <cell r="AA1256">
            <v>0</v>
          </cell>
          <cell r="AB1256">
            <v>0</v>
          </cell>
        </row>
        <row r="1257">
          <cell r="B1257" t="str">
            <v>40.11</v>
          </cell>
          <cell r="C1257" t="str">
            <v>Construction of reinforced concrete chambers at reservoir sites</v>
          </cell>
          <cell r="D1257">
            <v>0</v>
          </cell>
          <cell r="E1257">
            <v>0</v>
          </cell>
          <cell r="F1257">
            <v>0</v>
          </cell>
          <cell r="G1257">
            <v>0</v>
          </cell>
          <cell r="H1257">
            <v>0</v>
          </cell>
          <cell r="I1257">
            <v>0</v>
          </cell>
          <cell r="J1257">
            <v>0</v>
          </cell>
          <cell r="K1257">
            <v>0</v>
          </cell>
          <cell r="L1257">
            <v>0</v>
          </cell>
          <cell r="M1257">
            <v>0</v>
          </cell>
          <cell r="N1257">
            <v>0</v>
          </cell>
          <cell r="O1257">
            <v>0</v>
          </cell>
          <cell r="P1257">
            <v>0</v>
          </cell>
          <cell r="Q1257">
            <v>0</v>
          </cell>
          <cell r="R1257">
            <v>0</v>
          </cell>
          <cell r="S1257">
            <v>0</v>
          </cell>
          <cell r="T1257">
            <v>0</v>
          </cell>
          <cell r="U1257">
            <v>0</v>
          </cell>
          <cell r="V1257">
            <v>0</v>
          </cell>
          <cell r="W1257">
            <v>0</v>
          </cell>
          <cell r="X1257">
            <v>0</v>
          </cell>
          <cell r="Y1257">
            <v>0</v>
          </cell>
          <cell r="Z1257">
            <v>0</v>
          </cell>
          <cell r="AA1257">
            <v>0</v>
          </cell>
          <cell r="AB1257">
            <v>0</v>
          </cell>
        </row>
        <row r="1258">
          <cell r="B1258">
            <v>0</v>
          </cell>
          <cell r="C1258" t="str">
            <v>The works shall include supply of all materials and complete civil works for the construction of reinforced concrete chambers for chambers at reservoir site in accordance with Works Requirements Part B+C and tender drawings,  including the following works:</v>
          </cell>
          <cell r="D1258">
            <v>0</v>
          </cell>
          <cell r="E1258">
            <v>0</v>
          </cell>
          <cell r="F1258">
            <v>0</v>
          </cell>
          <cell r="G1258">
            <v>0</v>
          </cell>
          <cell r="H1258">
            <v>0</v>
          </cell>
          <cell r="I1258">
            <v>0</v>
          </cell>
          <cell r="J1258">
            <v>0</v>
          </cell>
          <cell r="K1258">
            <v>0</v>
          </cell>
          <cell r="L1258">
            <v>0</v>
          </cell>
          <cell r="M1258">
            <v>0</v>
          </cell>
          <cell r="N1258">
            <v>0</v>
          </cell>
          <cell r="O1258">
            <v>0</v>
          </cell>
          <cell r="P1258">
            <v>0</v>
          </cell>
          <cell r="Q1258">
            <v>0</v>
          </cell>
          <cell r="R1258">
            <v>0</v>
          </cell>
          <cell r="S1258">
            <v>0</v>
          </cell>
          <cell r="T1258">
            <v>0</v>
          </cell>
          <cell r="U1258">
            <v>0</v>
          </cell>
          <cell r="V1258">
            <v>0</v>
          </cell>
          <cell r="W1258">
            <v>0</v>
          </cell>
          <cell r="X1258">
            <v>0</v>
          </cell>
          <cell r="Y1258">
            <v>0</v>
          </cell>
          <cell r="Z1258">
            <v>0</v>
          </cell>
          <cell r="AA1258">
            <v>0</v>
          </cell>
          <cell r="AB1258">
            <v>0</v>
          </cell>
        </row>
        <row r="1259">
          <cell r="B1259">
            <v>0</v>
          </cell>
          <cell r="C1259" t="str">
            <v>- earthworks including excavation, backfilling, compaction, loading, handling, transport of surplus material to Contractor's deposit within a radius of 20km from the execution site, unloading, etc.</v>
          </cell>
          <cell r="D1259">
            <v>0</v>
          </cell>
          <cell r="E1259">
            <v>0</v>
          </cell>
          <cell r="F1259">
            <v>0</v>
          </cell>
          <cell r="G1259">
            <v>0</v>
          </cell>
          <cell r="H1259">
            <v>0</v>
          </cell>
          <cell r="I1259">
            <v>0</v>
          </cell>
          <cell r="J1259">
            <v>0</v>
          </cell>
          <cell r="K1259">
            <v>0</v>
          </cell>
          <cell r="L1259">
            <v>0</v>
          </cell>
          <cell r="M1259">
            <v>0</v>
          </cell>
          <cell r="N1259">
            <v>0</v>
          </cell>
          <cell r="O1259">
            <v>0</v>
          </cell>
          <cell r="P1259">
            <v>0</v>
          </cell>
          <cell r="Q1259">
            <v>0</v>
          </cell>
          <cell r="R1259">
            <v>0</v>
          </cell>
          <cell r="S1259">
            <v>0</v>
          </cell>
          <cell r="T1259">
            <v>0</v>
          </cell>
          <cell r="U1259">
            <v>0</v>
          </cell>
          <cell r="V1259">
            <v>0</v>
          </cell>
          <cell r="W1259">
            <v>0</v>
          </cell>
          <cell r="X1259">
            <v>0</v>
          </cell>
          <cell r="Y1259">
            <v>0</v>
          </cell>
          <cell r="Z1259">
            <v>0</v>
          </cell>
          <cell r="AA1259">
            <v>0</v>
          </cell>
          <cell r="AB1259">
            <v>0</v>
          </cell>
        </row>
        <row r="1260">
          <cell r="B1260">
            <v>0</v>
          </cell>
          <cell r="C1260" t="str">
            <v>- placing of concrete C25/30 for base slab, walls and roof slabs</v>
          </cell>
          <cell r="D1260">
            <v>0</v>
          </cell>
          <cell r="E1260">
            <v>0</v>
          </cell>
          <cell r="F1260">
            <v>0</v>
          </cell>
          <cell r="G1260">
            <v>0</v>
          </cell>
          <cell r="H1260">
            <v>0</v>
          </cell>
          <cell r="I1260">
            <v>0</v>
          </cell>
          <cell r="J1260">
            <v>0</v>
          </cell>
          <cell r="K1260">
            <v>0</v>
          </cell>
          <cell r="L1260">
            <v>0</v>
          </cell>
          <cell r="M1260">
            <v>0</v>
          </cell>
          <cell r="N1260">
            <v>0</v>
          </cell>
          <cell r="O1260">
            <v>0</v>
          </cell>
          <cell r="P1260">
            <v>0</v>
          </cell>
          <cell r="Q1260">
            <v>0</v>
          </cell>
          <cell r="R1260">
            <v>0</v>
          </cell>
          <cell r="S1260">
            <v>0</v>
          </cell>
          <cell r="T1260">
            <v>0</v>
          </cell>
          <cell r="U1260">
            <v>0</v>
          </cell>
          <cell r="V1260">
            <v>0</v>
          </cell>
          <cell r="W1260">
            <v>0</v>
          </cell>
          <cell r="X1260">
            <v>0</v>
          </cell>
          <cell r="Y1260">
            <v>0</v>
          </cell>
          <cell r="Z1260">
            <v>0</v>
          </cell>
          <cell r="AA1260">
            <v>0</v>
          </cell>
          <cell r="AB1260">
            <v>0</v>
          </cell>
        </row>
        <row r="1261">
          <cell r="B1261">
            <v>0</v>
          </cell>
          <cell r="C1261" t="str">
            <v>- placing of lean concrete C8/10 for blinding</v>
          </cell>
          <cell r="D1261">
            <v>0</v>
          </cell>
          <cell r="E1261">
            <v>0</v>
          </cell>
          <cell r="F1261">
            <v>0</v>
          </cell>
          <cell r="G1261">
            <v>0</v>
          </cell>
          <cell r="H1261">
            <v>0</v>
          </cell>
          <cell r="I1261">
            <v>0</v>
          </cell>
          <cell r="J1261">
            <v>0</v>
          </cell>
          <cell r="K1261">
            <v>0</v>
          </cell>
          <cell r="L1261">
            <v>0</v>
          </cell>
          <cell r="M1261">
            <v>0</v>
          </cell>
          <cell r="N1261">
            <v>0</v>
          </cell>
          <cell r="O1261">
            <v>0</v>
          </cell>
          <cell r="P1261">
            <v>0</v>
          </cell>
          <cell r="Q1261">
            <v>0</v>
          </cell>
          <cell r="R1261">
            <v>0</v>
          </cell>
          <cell r="S1261">
            <v>0</v>
          </cell>
          <cell r="T1261">
            <v>0</v>
          </cell>
          <cell r="U1261">
            <v>0</v>
          </cell>
          <cell r="V1261">
            <v>0</v>
          </cell>
          <cell r="W1261">
            <v>0</v>
          </cell>
          <cell r="X1261">
            <v>0</v>
          </cell>
          <cell r="Y1261">
            <v>0</v>
          </cell>
          <cell r="Z1261">
            <v>0</v>
          </cell>
          <cell r="AA1261">
            <v>0</v>
          </cell>
          <cell r="AB1261">
            <v>0</v>
          </cell>
        </row>
        <row r="1262">
          <cell r="B1262">
            <v>0</v>
          </cell>
          <cell r="C1262" t="str">
            <v>- formworks</v>
          </cell>
          <cell r="D1262">
            <v>0</v>
          </cell>
          <cell r="E1262">
            <v>0</v>
          </cell>
          <cell r="F1262">
            <v>0</v>
          </cell>
          <cell r="G1262">
            <v>0</v>
          </cell>
          <cell r="H1262">
            <v>0</v>
          </cell>
          <cell r="I1262">
            <v>0</v>
          </cell>
          <cell r="J1262">
            <v>0</v>
          </cell>
          <cell r="K1262">
            <v>0</v>
          </cell>
          <cell r="L1262">
            <v>0</v>
          </cell>
          <cell r="M1262">
            <v>0</v>
          </cell>
          <cell r="N1262">
            <v>0</v>
          </cell>
          <cell r="O1262">
            <v>0</v>
          </cell>
          <cell r="P1262">
            <v>0</v>
          </cell>
          <cell r="Q1262">
            <v>0</v>
          </cell>
          <cell r="R1262">
            <v>0</v>
          </cell>
          <cell r="S1262">
            <v>0</v>
          </cell>
          <cell r="T1262">
            <v>0</v>
          </cell>
          <cell r="U1262">
            <v>0</v>
          </cell>
          <cell r="V1262">
            <v>0</v>
          </cell>
          <cell r="W1262">
            <v>0</v>
          </cell>
          <cell r="X1262">
            <v>0</v>
          </cell>
          <cell r="Y1262">
            <v>0</v>
          </cell>
          <cell r="Z1262">
            <v>0</v>
          </cell>
          <cell r="AA1262">
            <v>0</v>
          </cell>
          <cell r="AB1262">
            <v>0</v>
          </cell>
        </row>
        <row r="1263">
          <cell r="B1263">
            <v>0</v>
          </cell>
          <cell r="C1263" t="str">
            <v>- supply and placing of reinforcement bars, steel grade B500B</v>
          </cell>
          <cell r="D1263">
            <v>0</v>
          </cell>
          <cell r="E1263">
            <v>0</v>
          </cell>
          <cell r="F1263">
            <v>0</v>
          </cell>
          <cell r="G1263">
            <v>0</v>
          </cell>
          <cell r="H1263">
            <v>0</v>
          </cell>
          <cell r="I1263">
            <v>0</v>
          </cell>
          <cell r="J1263">
            <v>0</v>
          </cell>
          <cell r="K1263">
            <v>0</v>
          </cell>
          <cell r="L1263">
            <v>0</v>
          </cell>
          <cell r="M1263">
            <v>0</v>
          </cell>
          <cell r="N1263">
            <v>0</v>
          </cell>
          <cell r="O1263">
            <v>0</v>
          </cell>
          <cell r="P1263">
            <v>0</v>
          </cell>
          <cell r="Q1263">
            <v>0</v>
          </cell>
          <cell r="R1263">
            <v>0</v>
          </cell>
          <cell r="S1263">
            <v>0</v>
          </cell>
          <cell r="T1263">
            <v>0</v>
          </cell>
          <cell r="U1263">
            <v>0</v>
          </cell>
          <cell r="V1263">
            <v>0</v>
          </cell>
          <cell r="W1263">
            <v>0</v>
          </cell>
          <cell r="X1263">
            <v>0</v>
          </cell>
          <cell r="Y1263">
            <v>0</v>
          </cell>
          <cell r="Z1263">
            <v>0</v>
          </cell>
          <cell r="AA1263">
            <v>0</v>
          </cell>
          <cell r="AB1263">
            <v>0</v>
          </cell>
        </row>
        <row r="1264">
          <cell r="B1264">
            <v>0</v>
          </cell>
          <cell r="C1264" t="str">
            <v xml:space="preserve">- painting of external walls in contact with soil with bituminous paint </v>
          </cell>
          <cell r="D1264">
            <v>0</v>
          </cell>
          <cell r="E1264">
            <v>0</v>
          </cell>
          <cell r="F1264">
            <v>0</v>
          </cell>
          <cell r="G1264">
            <v>0</v>
          </cell>
          <cell r="H1264">
            <v>0</v>
          </cell>
          <cell r="I1264">
            <v>0</v>
          </cell>
          <cell r="J1264">
            <v>0</v>
          </cell>
          <cell r="K1264">
            <v>0</v>
          </cell>
          <cell r="L1264">
            <v>0</v>
          </cell>
          <cell r="M1264">
            <v>0</v>
          </cell>
          <cell r="N1264">
            <v>0</v>
          </cell>
          <cell r="O1264">
            <v>0</v>
          </cell>
          <cell r="P1264">
            <v>0</v>
          </cell>
          <cell r="Q1264">
            <v>0</v>
          </cell>
          <cell r="R1264">
            <v>0</v>
          </cell>
          <cell r="S1264">
            <v>0</v>
          </cell>
          <cell r="T1264">
            <v>0</v>
          </cell>
          <cell r="U1264">
            <v>0</v>
          </cell>
          <cell r="V1264">
            <v>0</v>
          </cell>
          <cell r="W1264">
            <v>0</v>
          </cell>
          <cell r="X1264">
            <v>0</v>
          </cell>
          <cell r="Y1264">
            <v>0</v>
          </cell>
          <cell r="Z1264">
            <v>0</v>
          </cell>
          <cell r="AA1264">
            <v>0</v>
          </cell>
          <cell r="AB1264">
            <v>0</v>
          </cell>
        </row>
        <row r="1265">
          <cell r="B1265">
            <v>0</v>
          </cell>
          <cell r="C1265" t="str">
            <v>- supply and installation of step irons</v>
          </cell>
          <cell r="D1265">
            <v>0</v>
          </cell>
          <cell r="E1265">
            <v>0</v>
          </cell>
          <cell r="F1265">
            <v>0</v>
          </cell>
          <cell r="G1265">
            <v>0</v>
          </cell>
          <cell r="H1265">
            <v>0</v>
          </cell>
          <cell r="I1265">
            <v>0</v>
          </cell>
          <cell r="J1265">
            <v>0</v>
          </cell>
          <cell r="K1265">
            <v>0</v>
          </cell>
          <cell r="L1265">
            <v>0</v>
          </cell>
          <cell r="M1265">
            <v>0</v>
          </cell>
          <cell r="N1265">
            <v>0</v>
          </cell>
          <cell r="O1265">
            <v>0</v>
          </cell>
          <cell r="P1265">
            <v>0</v>
          </cell>
          <cell r="Q1265">
            <v>0</v>
          </cell>
          <cell r="R1265">
            <v>0</v>
          </cell>
          <cell r="S1265">
            <v>0</v>
          </cell>
          <cell r="T1265">
            <v>0</v>
          </cell>
          <cell r="U1265">
            <v>0</v>
          </cell>
          <cell r="V1265">
            <v>0</v>
          </cell>
          <cell r="W1265">
            <v>0</v>
          </cell>
          <cell r="X1265">
            <v>0</v>
          </cell>
          <cell r="Y1265">
            <v>0</v>
          </cell>
          <cell r="Z1265">
            <v>0</v>
          </cell>
          <cell r="AA1265">
            <v>0</v>
          </cell>
          <cell r="AB1265">
            <v>0</v>
          </cell>
        </row>
        <row r="1266">
          <cell r="B1266">
            <v>0</v>
          </cell>
          <cell r="C1266" t="str">
            <v>- placing of shaft rings, if any</v>
          </cell>
          <cell r="D1266">
            <v>0</v>
          </cell>
          <cell r="E1266">
            <v>0</v>
          </cell>
          <cell r="F1266">
            <v>0</v>
          </cell>
          <cell r="G1266">
            <v>0</v>
          </cell>
          <cell r="H1266">
            <v>0</v>
          </cell>
          <cell r="I1266">
            <v>0</v>
          </cell>
          <cell r="J1266">
            <v>0</v>
          </cell>
          <cell r="K1266">
            <v>0</v>
          </cell>
          <cell r="L1266">
            <v>0</v>
          </cell>
          <cell r="M1266">
            <v>0</v>
          </cell>
          <cell r="N1266">
            <v>0</v>
          </cell>
          <cell r="O1266">
            <v>0</v>
          </cell>
          <cell r="P1266">
            <v>0</v>
          </cell>
          <cell r="Q1266">
            <v>0</v>
          </cell>
          <cell r="R1266">
            <v>0</v>
          </cell>
          <cell r="S1266">
            <v>0</v>
          </cell>
          <cell r="T1266">
            <v>0</v>
          </cell>
          <cell r="U1266">
            <v>0</v>
          </cell>
          <cell r="V1266">
            <v>0</v>
          </cell>
          <cell r="W1266">
            <v>0</v>
          </cell>
          <cell r="X1266">
            <v>0</v>
          </cell>
          <cell r="Y1266">
            <v>0</v>
          </cell>
          <cell r="Z1266">
            <v>0</v>
          </cell>
          <cell r="AA1266">
            <v>0</v>
          </cell>
          <cell r="AB1266">
            <v>0</v>
          </cell>
        </row>
        <row r="1267">
          <cell r="B1267">
            <v>0</v>
          </cell>
          <cell r="C1267" t="str">
            <v>- installation of manhole cover</v>
          </cell>
          <cell r="D1267">
            <v>0</v>
          </cell>
          <cell r="E1267">
            <v>0</v>
          </cell>
          <cell r="F1267">
            <v>0</v>
          </cell>
          <cell r="G1267">
            <v>0</v>
          </cell>
          <cell r="H1267">
            <v>0</v>
          </cell>
          <cell r="I1267">
            <v>0</v>
          </cell>
          <cell r="J1267">
            <v>0</v>
          </cell>
          <cell r="K1267">
            <v>0</v>
          </cell>
          <cell r="L1267">
            <v>0</v>
          </cell>
          <cell r="M1267">
            <v>0</v>
          </cell>
          <cell r="N1267">
            <v>0</v>
          </cell>
          <cell r="O1267">
            <v>0</v>
          </cell>
          <cell r="P1267">
            <v>0</v>
          </cell>
          <cell r="Q1267">
            <v>0</v>
          </cell>
          <cell r="R1267">
            <v>0</v>
          </cell>
          <cell r="S1267">
            <v>0</v>
          </cell>
          <cell r="T1267">
            <v>0</v>
          </cell>
          <cell r="U1267">
            <v>0</v>
          </cell>
          <cell r="V1267">
            <v>0</v>
          </cell>
          <cell r="W1267">
            <v>0</v>
          </cell>
          <cell r="X1267">
            <v>0</v>
          </cell>
          <cell r="Y1267">
            <v>0</v>
          </cell>
          <cell r="Z1267">
            <v>0</v>
          </cell>
          <cell r="AA1267">
            <v>0</v>
          </cell>
          <cell r="AB1267">
            <v>0</v>
          </cell>
        </row>
        <row r="1268">
          <cell r="B1268">
            <v>0</v>
          </cell>
          <cell r="C1268" t="str">
            <v>- block outs for pipes and filling of block outs with concrete after pipe installation works</v>
          </cell>
          <cell r="D1268">
            <v>0</v>
          </cell>
          <cell r="E1268">
            <v>0</v>
          </cell>
          <cell r="F1268">
            <v>0</v>
          </cell>
          <cell r="G1268">
            <v>0</v>
          </cell>
          <cell r="H1268">
            <v>0</v>
          </cell>
          <cell r="I1268">
            <v>0</v>
          </cell>
          <cell r="J1268">
            <v>0</v>
          </cell>
          <cell r="K1268">
            <v>0</v>
          </cell>
          <cell r="L1268">
            <v>0</v>
          </cell>
          <cell r="M1268">
            <v>0</v>
          </cell>
          <cell r="N1268">
            <v>0</v>
          </cell>
          <cell r="O1268">
            <v>0</v>
          </cell>
          <cell r="P1268">
            <v>0</v>
          </cell>
          <cell r="Q1268">
            <v>0</v>
          </cell>
          <cell r="R1268">
            <v>0</v>
          </cell>
          <cell r="S1268">
            <v>0</v>
          </cell>
          <cell r="T1268">
            <v>0</v>
          </cell>
          <cell r="U1268">
            <v>0</v>
          </cell>
          <cell r="V1268">
            <v>0</v>
          </cell>
          <cell r="W1268">
            <v>0</v>
          </cell>
          <cell r="X1268">
            <v>0</v>
          </cell>
          <cell r="Y1268">
            <v>0</v>
          </cell>
          <cell r="Z1268">
            <v>0</v>
          </cell>
          <cell r="AA1268">
            <v>0</v>
          </cell>
          <cell r="AB1268">
            <v>0</v>
          </cell>
        </row>
        <row r="1269">
          <cell r="B1269">
            <v>0</v>
          </cell>
          <cell r="C1269" t="str">
            <v>- supply and placing of gravel</v>
          </cell>
          <cell r="D1269">
            <v>0</v>
          </cell>
          <cell r="E1269">
            <v>0</v>
          </cell>
          <cell r="F1269">
            <v>0</v>
          </cell>
          <cell r="G1269">
            <v>0</v>
          </cell>
          <cell r="H1269">
            <v>0</v>
          </cell>
          <cell r="I1269">
            <v>0</v>
          </cell>
          <cell r="J1269">
            <v>0</v>
          </cell>
          <cell r="K1269">
            <v>0</v>
          </cell>
          <cell r="L1269">
            <v>0</v>
          </cell>
          <cell r="M1269">
            <v>0</v>
          </cell>
          <cell r="N1269">
            <v>0</v>
          </cell>
          <cell r="O1269">
            <v>0</v>
          </cell>
          <cell r="P1269">
            <v>0</v>
          </cell>
          <cell r="Q1269">
            <v>0</v>
          </cell>
          <cell r="R1269">
            <v>0</v>
          </cell>
          <cell r="S1269">
            <v>0</v>
          </cell>
          <cell r="T1269">
            <v>0</v>
          </cell>
          <cell r="U1269">
            <v>0</v>
          </cell>
          <cell r="V1269">
            <v>0</v>
          </cell>
          <cell r="W1269">
            <v>0</v>
          </cell>
          <cell r="X1269">
            <v>0</v>
          </cell>
          <cell r="Y1269">
            <v>0</v>
          </cell>
          <cell r="Z1269">
            <v>0</v>
          </cell>
          <cell r="AA1269">
            <v>0</v>
          </cell>
          <cell r="AB1269">
            <v>0</v>
          </cell>
        </row>
        <row r="1270">
          <cell r="B1270">
            <v>0</v>
          </cell>
          <cell r="C1270" t="str">
            <v xml:space="preserve">The unit rate shall include all materials, labour, equipment, tools and other incidental costs required to complete the works. Payment shall be made per piece based on the type, size and clear height of the chambers. </v>
          </cell>
          <cell r="D1270">
            <v>0</v>
          </cell>
          <cell r="E1270">
            <v>0</v>
          </cell>
          <cell r="F1270">
            <v>0</v>
          </cell>
          <cell r="G1270">
            <v>0</v>
          </cell>
          <cell r="H1270">
            <v>0</v>
          </cell>
          <cell r="I1270">
            <v>0</v>
          </cell>
          <cell r="J1270">
            <v>0</v>
          </cell>
          <cell r="K1270">
            <v>0</v>
          </cell>
          <cell r="L1270">
            <v>0</v>
          </cell>
          <cell r="M1270">
            <v>0</v>
          </cell>
          <cell r="N1270">
            <v>0</v>
          </cell>
          <cell r="O1270">
            <v>0</v>
          </cell>
          <cell r="P1270">
            <v>0</v>
          </cell>
          <cell r="Q1270">
            <v>0</v>
          </cell>
          <cell r="R1270">
            <v>0</v>
          </cell>
          <cell r="S1270">
            <v>0</v>
          </cell>
          <cell r="T1270">
            <v>0</v>
          </cell>
          <cell r="U1270">
            <v>0</v>
          </cell>
          <cell r="V1270">
            <v>0</v>
          </cell>
          <cell r="W1270">
            <v>0</v>
          </cell>
          <cell r="X1270">
            <v>0</v>
          </cell>
          <cell r="Y1270">
            <v>0</v>
          </cell>
          <cell r="Z1270">
            <v>0</v>
          </cell>
          <cell r="AA1270">
            <v>0</v>
          </cell>
          <cell r="AB1270">
            <v>0</v>
          </cell>
        </row>
        <row r="1271">
          <cell r="B1271" t="str">
            <v>40.11.01</v>
          </cell>
          <cell r="C1271" t="str">
            <v>Construction of Inlet Chamber at reservoir site A, according to tender drawings series R-A-x.xx and structural drawings series STR-A-x.xx.</v>
          </cell>
          <cell r="D1271" t="str">
            <v>pce.</v>
          </cell>
          <cell r="E1271">
            <v>14700</v>
          </cell>
          <cell r="F1271">
            <v>0</v>
          </cell>
          <cell r="G1271">
            <v>0</v>
          </cell>
          <cell r="H1271">
            <v>0</v>
          </cell>
          <cell r="I1271">
            <v>0</v>
          </cell>
          <cell r="J1271">
            <v>0</v>
          </cell>
          <cell r="K1271">
            <v>0</v>
          </cell>
          <cell r="L1271">
            <v>0</v>
          </cell>
          <cell r="M1271">
            <v>0</v>
          </cell>
          <cell r="N1271">
            <v>0</v>
          </cell>
          <cell r="O1271">
            <v>0</v>
          </cell>
          <cell r="P1271">
            <v>0</v>
          </cell>
          <cell r="Q1271">
            <v>0</v>
          </cell>
          <cell r="R1271">
            <v>0</v>
          </cell>
          <cell r="S1271">
            <v>0</v>
          </cell>
          <cell r="T1271">
            <v>0</v>
          </cell>
          <cell r="U1271">
            <v>0</v>
          </cell>
          <cell r="V1271">
            <v>0</v>
          </cell>
          <cell r="W1271">
            <v>0</v>
          </cell>
          <cell r="X1271">
            <v>0</v>
          </cell>
          <cell r="Y1271">
            <v>0</v>
          </cell>
          <cell r="Z1271">
            <v>0</v>
          </cell>
          <cell r="AA1271">
            <v>0</v>
          </cell>
          <cell r="AB1271">
            <v>0</v>
          </cell>
        </row>
        <row r="1272">
          <cell r="B1272" t="str">
            <v>40.11.02</v>
          </cell>
          <cell r="C1272" t="str">
            <v>Construction of Inlet Chamber at reservoir site B, according to tender drawings series R-B-x.xx and structural drawings series STR-B-x.xx.</v>
          </cell>
          <cell r="D1272" t="str">
            <v>pce.</v>
          </cell>
          <cell r="E1272">
            <v>17500</v>
          </cell>
          <cell r="F1272">
            <v>0</v>
          </cell>
          <cell r="G1272">
            <v>0</v>
          </cell>
          <cell r="H1272">
            <v>0</v>
          </cell>
          <cell r="I1272">
            <v>0</v>
          </cell>
          <cell r="J1272">
            <v>0</v>
          </cell>
          <cell r="K1272">
            <v>0</v>
          </cell>
          <cell r="L1272">
            <v>0</v>
          </cell>
          <cell r="M1272">
            <v>0</v>
          </cell>
          <cell r="N1272">
            <v>0</v>
          </cell>
          <cell r="O1272">
            <v>0</v>
          </cell>
          <cell r="P1272">
            <v>0</v>
          </cell>
          <cell r="Q1272">
            <v>0</v>
          </cell>
          <cell r="R1272">
            <v>0</v>
          </cell>
          <cell r="S1272">
            <v>0</v>
          </cell>
          <cell r="T1272">
            <v>0</v>
          </cell>
          <cell r="U1272">
            <v>0</v>
          </cell>
          <cell r="V1272">
            <v>0</v>
          </cell>
          <cell r="W1272">
            <v>0</v>
          </cell>
          <cell r="X1272">
            <v>0</v>
          </cell>
          <cell r="Y1272">
            <v>0</v>
          </cell>
          <cell r="Z1272">
            <v>0</v>
          </cell>
          <cell r="AA1272">
            <v>0</v>
          </cell>
          <cell r="AB1272">
            <v>0</v>
          </cell>
        </row>
        <row r="1273">
          <cell r="B1273" t="str">
            <v>40.11.03</v>
          </cell>
          <cell r="C1273" t="str">
            <v>Construction of Inlet Chamber at reservoir site C, according to tender drawings series R-C-x.xx and structural drawings series STR-C-x.xx.</v>
          </cell>
          <cell r="D1273" t="str">
            <v>pce.</v>
          </cell>
          <cell r="E1273">
            <v>17500</v>
          </cell>
          <cell r="F1273">
            <v>0</v>
          </cell>
          <cell r="G1273">
            <v>0</v>
          </cell>
          <cell r="H1273">
            <v>0</v>
          </cell>
          <cell r="I1273">
            <v>0</v>
          </cell>
          <cell r="J1273">
            <v>0</v>
          </cell>
          <cell r="K1273">
            <v>0</v>
          </cell>
          <cell r="L1273">
            <v>0</v>
          </cell>
          <cell r="M1273">
            <v>0</v>
          </cell>
          <cell r="N1273">
            <v>0</v>
          </cell>
          <cell r="O1273">
            <v>0</v>
          </cell>
          <cell r="P1273">
            <v>0</v>
          </cell>
          <cell r="Q1273">
            <v>0</v>
          </cell>
          <cell r="R1273">
            <v>0</v>
          </cell>
          <cell r="S1273">
            <v>0</v>
          </cell>
          <cell r="T1273">
            <v>0</v>
          </cell>
          <cell r="U1273">
            <v>0</v>
          </cell>
          <cell r="V1273">
            <v>0</v>
          </cell>
          <cell r="W1273">
            <v>0</v>
          </cell>
          <cell r="X1273">
            <v>0</v>
          </cell>
          <cell r="Y1273">
            <v>0</v>
          </cell>
          <cell r="Z1273">
            <v>0</v>
          </cell>
          <cell r="AA1273">
            <v>0</v>
          </cell>
          <cell r="AB1273">
            <v>0</v>
          </cell>
        </row>
        <row r="1274">
          <cell r="B1274" t="str">
            <v>40.11.04</v>
          </cell>
          <cell r="C1274" t="str">
            <v>Construction of Inlet Chamber at reservoir site D, according to tender drawings series R-D-x.xx and structural drawings series STR-D-x.xx.</v>
          </cell>
          <cell r="D1274" t="str">
            <v>pce.</v>
          </cell>
          <cell r="E1274">
            <v>7000</v>
          </cell>
          <cell r="F1274">
            <v>0</v>
          </cell>
          <cell r="G1274">
            <v>0</v>
          </cell>
          <cell r="H1274">
            <v>0</v>
          </cell>
          <cell r="I1274">
            <v>0</v>
          </cell>
          <cell r="J1274">
            <v>0</v>
          </cell>
          <cell r="K1274">
            <v>0</v>
          </cell>
          <cell r="L1274">
            <v>0</v>
          </cell>
          <cell r="M1274">
            <v>0</v>
          </cell>
          <cell r="N1274">
            <v>0</v>
          </cell>
          <cell r="O1274">
            <v>0</v>
          </cell>
          <cell r="P1274">
            <v>0</v>
          </cell>
          <cell r="Q1274">
            <v>0</v>
          </cell>
          <cell r="R1274">
            <v>0</v>
          </cell>
          <cell r="S1274">
            <v>0</v>
          </cell>
          <cell r="T1274">
            <v>0</v>
          </cell>
          <cell r="U1274">
            <v>0</v>
          </cell>
          <cell r="V1274">
            <v>0</v>
          </cell>
          <cell r="W1274">
            <v>0</v>
          </cell>
          <cell r="X1274">
            <v>0</v>
          </cell>
          <cell r="Y1274">
            <v>0</v>
          </cell>
          <cell r="Z1274">
            <v>0</v>
          </cell>
          <cell r="AA1274">
            <v>0</v>
          </cell>
          <cell r="AB1274">
            <v>0</v>
          </cell>
        </row>
        <row r="1275">
          <cell r="B1275" t="str">
            <v>40.11.05</v>
          </cell>
          <cell r="C1275" t="str">
            <v>Construction of Inlet Chamber at reservoir site British, according to tender drawings series R-BR-x.xx and structural drawings series STR-BR-x.xx.</v>
          </cell>
          <cell r="D1275" t="str">
            <v>pce.</v>
          </cell>
          <cell r="E1275">
            <v>7000</v>
          </cell>
          <cell r="F1275">
            <v>0</v>
          </cell>
          <cell r="G1275">
            <v>0</v>
          </cell>
          <cell r="H1275">
            <v>0</v>
          </cell>
          <cell r="I1275">
            <v>0</v>
          </cell>
          <cell r="J1275">
            <v>0</v>
          </cell>
          <cell r="K1275">
            <v>0</v>
          </cell>
          <cell r="L1275">
            <v>0</v>
          </cell>
          <cell r="M1275">
            <v>0</v>
          </cell>
          <cell r="N1275">
            <v>0</v>
          </cell>
          <cell r="O1275">
            <v>0</v>
          </cell>
          <cell r="P1275">
            <v>0</v>
          </cell>
          <cell r="Q1275">
            <v>0</v>
          </cell>
          <cell r="R1275">
            <v>0</v>
          </cell>
          <cell r="S1275">
            <v>0</v>
          </cell>
          <cell r="T1275">
            <v>0</v>
          </cell>
          <cell r="U1275">
            <v>0</v>
          </cell>
          <cell r="V1275">
            <v>0</v>
          </cell>
          <cell r="W1275">
            <v>0</v>
          </cell>
          <cell r="X1275">
            <v>0</v>
          </cell>
          <cell r="Y1275">
            <v>0</v>
          </cell>
          <cell r="Z1275">
            <v>0</v>
          </cell>
          <cell r="AA1275">
            <v>0</v>
          </cell>
          <cell r="AB1275">
            <v>0</v>
          </cell>
        </row>
        <row r="1276">
          <cell r="B1276" t="str">
            <v>40.11.06</v>
          </cell>
          <cell r="C1276" t="str">
            <v>Construction of Outlet Chamber at reservoir site A, according to tender drawings series R-A-x.xx  and structural drawings series STR-A-x.xx.</v>
          </cell>
          <cell r="D1276" t="str">
            <v>pce.</v>
          </cell>
          <cell r="E1276">
            <v>8400</v>
          </cell>
          <cell r="F1276">
            <v>0</v>
          </cell>
          <cell r="G1276">
            <v>0</v>
          </cell>
          <cell r="H1276">
            <v>0</v>
          </cell>
          <cell r="I1276">
            <v>0</v>
          </cell>
          <cell r="J1276">
            <v>0</v>
          </cell>
          <cell r="K1276">
            <v>0</v>
          </cell>
          <cell r="L1276">
            <v>0</v>
          </cell>
          <cell r="M1276">
            <v>0</v>
          </cell>
          <cell r="N1276">
            <v>0</v>
          </cell>
          <cell r="O1276">
            <v>0</v>
          </cell>
          <cell r="P1276">
            <v>0</v>
          </cell>
          <cell r="Q1276">
            <v>0</v>
          </cell>
          <cell r="R1276">
            <v>0</v>
          </cell>
          <cell r="S1276">
            <v>0</v>
          </cell>
          <cell r="T1276">
            <v>0</v>
          </cell>
          <cell r="U1276">
            <v>0</v>
          </cell>
          <cell r="V1276">
            <v>0</v>
          </cell>
          <cell r="W1276">
            <v>0</v>
          </cell>
          <cell r="X1276">
            <v>0</v>
          </cell>
          <cell r="Y1276">
            <v>0</v>
          </cell>
          <cell r="Z1276">
            <v>0</v>
          </cell>
          <cell r="AA1276">
            <v>0</v>
          </cell>
          <cell r="AB1276">
            <v>0</v>
          </cell>
        </row>
        <row r="1277">
          <cell r="B1277" t="str">
            <v>40.11.07</v>
          </cell>
          <cell r="C1277" t="str">
            <v>Construction of Outlet Chamber at reservoir site B, according to tender drawings series R-B-x.xx  and structural drawings series STR-B-x.xx.</v>
          </cell>
          <cell r="D1277" t="str">
            <v>pce.</v>
          </cell>
          <cell r="E1277">
            <v>17500</v>
          </cell>
          <cell r="F1277">
            <v>0</v>
          </cell>
          <cell r="G1277">
            <v>0</v>
          </cell>
          <cell r="H1277">
            <v>0</v>
          </cell>
          <cell r="I1277">
            <v>0</v>
          </cell>
          <cell r="J1277">
            <v>0</v>
          </cell>
          <cell r="K1277">
            <v>0</v>
          </cell>
          <cell r="L1277">
            <v>0</v>
          </cell>
          <cell r="M1277">
            <v>0</v>
          </cell>
          <cell r="N1277">
            <v>0</v>
          </cell>
          <cell r="O1277">
            <v>0</v>
          </cell>
          <cell r="P1277">
            <v>0</v>
          </cell>
          <cell r="Q1277">
            <v>0</v>
          </cell>
          <cell r="R1277">
            <v>0</v>
          </cell>
          <cell r="S1277">
            <v>0</v>
          </cell>
          <cell r="T1277">
            <v>0</v>
          </cell>
          <cell r="U1277">
            <v>0</v>
          </cell>
          <cell r="V1277">
            <v>0</v>
          </cell>
          <cell r="W1277">
            <v>0</v>
          </cell>
          <cell r="X1277">
            <v>0</v>
          </cell>
          <cell r="Y1277">
            <v>0</v>
          </cell>
          <cell r="Z1277">
            <v>0</v>
          </cell>
          <cell r="AA1277">
            <v>0</v>
          </cell>
          <cell r="AB1277">
            <v>0</v>
          </cell>
        </row>
        <row r="1278">
          <cell r="B1278" t="str">
            <v>40.11.08</v>
          </cell>
          <cell r="C1278" t="str">
            <v>Construction of Outlet Chamber at reservoir site C, according to tender drawings series R-C-x.xx  and structural drawings series STR-C-x.xx.</v>
          </cell>
          <cell r="D1278" t="str">
            <v>pce.</v>
          </cell>
          <cell r="E1278">
            <v>17500</v>
          </cell>
          <cell r="F1278">
            <v>0</v>
          </cell>
          <cell r="G1278">
            <v>0</v>
          </cell>
          <cell r="H1278">
            <v>0</v>
          </cell>
          <cell r="I1278">
            <v>0</v>
          </cell>
          <cell r="J1278">
            <v>0</v>
          </cell>
          <cell r="K1278">
            <v>0</v>
          </cell>
          <cell r="L1278">
            <v>0</v>
          </cell>
          <cell r="M1278">
            <v>0</v>
          </cell>
          <cell r="N1278">
            <v>0</v>
          </cell>
          <cell r="O1278">
            <v>0</v>
          </cell>
          <cell r="P1278">
            <v>0</v>
          </cell>
          <cell r="Q1278">
            <v>0</v>
          </cell>
          <cell r="R1278">
            <v>0</v>
          </cell>
          <cell r="S1278">
            <v>0</v>
          </cell>
          <cell r="T1278">
            <v>0</v>
          </cell>
          <cell r="U1278">
            <v>0</v>
          </cell>
          <cell r="V1278">
            <v>0</v>
          </cell>
          <cell r="W1278">
            <v>0</v>
          </cell>
          <cell r="X1278">
            <v>0</v>
          </cell>
          <cell r="Y1278">
            <v>0</v>
          </cell>
          <cell r="Z1278">
            <v>0</v>
          </cell>
          <cell r="AA1278">
            <v>0</v>
          </cell>
          <cell r="AB1278">
            <v>0</v>
          </cell>
        </row>
        <row r="1279">
          <cell r="B1279" t="str">
            <v>40.11.09</v>
          </cell>
          <cell r="C1279" t="str">
            <v>Construction of Outlet Chamber at reservoir site D, according to tender drawings series R-D-x.xx  and structural drawings series STR-D-x.xx.</v>
          </cell>
          <cell r="D1279" t="str">
            <v>pce.</v>
          </cell>
          <cell r="E1279">
            <v>9100</v>
          </cell>
          <cell r="F1279">
            <v>0</v>
          </cell>
          <cell r="G1279">
            <v>0</v>
          </cell>
          <cell r="H1279">
            <v>0</v>
          </cell>
          <cell r="I1279">
            <v>0</v>
          </cell>
          <cell r="J1279">
            <v>0</v>
          </cell>
          <cell r="K1279">
            <v>0</v>
          </cell>
          <cell r="L1279">
            <v>0</v>
          </cell>
          <cell r="M1279">
            <v>0</v>
          </cell>
          <cell r="N1279">
            <v>0</v>
          </cell>
          <cell r="O1279">
            <v>0</v>
          </cell>
          <cell r="P1279">
            <v>0</v>
          </cell>
          <cell r="Q1279">
            <v>0</v>
          </cell>
          <cell r="R1279">
            <v>0</v>
          </cell>
          <cell r="S1279">
            <v>0</v>
          </cell>
          <cell r="T1279">
            <v>0</v>
          </cell>
          <cell r="U1279">
            <v>0</v>
          </cell>
          <cell r="V1279">
            <v>0</v>
          </cell>
          <cell r="W1279">
            <v>0</v>
          </cell>
          <cell r="X1279">
            <v>0</v>
          </cell>
          <cell r="Y1279">
            <v>0</v>
          </cell>
          <cell r="Z1279">
            <v>0</v>
          </cell>
          <cell r="AA1279">
            <v>0</v>
          </cell>
          <cell r="AB1279">
            <v>0</v>
          </cell>
        </row>
        <row r="1280">
          <cell r="B1280" t="str">
            <v>40.11.10</v>
          </cell>
          <cell r="C1280" t="str">
            <v>Construction of Outlet Chamber at reservoir site British, according to tender drawings series R-BR-x.xx  and structural drawings series STR-BR-x.xx.</v>
          </cell>
          <cell r="D1280" t="str">
            <v>pce.</v>
          </cell>
          <cell r="E1280">
            <v>8400</v>
          </cell>
          <cell r="F1280">
            <v>0</v>
          </cell>
          <cell r="G1280">
            <v>0</v>
          </cell>
          <cell r="H1280">
            <v>0</v>
          </cell>
          <cell r="I1280">
            <v>0</v>
          </cell>
          <cell r="J1280">
            <v>0</v>
          </cell>
          <cell r="K1280">
            <v>0</v>
          </cell>
          <cell r="L1280">
            <v>0</v>
          </cell>
          <cell r="M1280">
            <v>0</v>
          </cell>
          <cell r="N1280">
            <v>0</v>
          </cell>
          <cell r="O1280">
            <v>0</v>
          </cell>
          <cell r="P1280">
            <v>0</v>
          </cell>
          <cell r="Q1280">
            <v>0</v>
          </cell>
          <cell r="R1280">
            <v>0</v>
          </cell>
          <cell r="S1280">
            <v>0</v>
          </cell>
          <cell r="T1280">
            <v>0</v>
          </cell>
          <cell r="U1280">
            <v>0</v>
          </cell>
          <cell r="V1280">
            <v>0</v>
          </cell>
          <cell r="W1280">
            <v>0</v>
          </cell>
          <cell r="X1280">
            <v>0</v>
          </cell>
          <cell r="Y1280">
            <v>0</v>
          </cell>
          <cell r="Z1280">
            <v>0</v>
          </cell>
          <cell r="AA1280">
            <v>0</v>
          </cell>
          <cell r="AB1280">
            <v>0</v>
          </cell>
        </row>
        <row r="1281">
          <cell r="B1281" t="str">
            <v>40.11.11</v>
          </cell>
          <cell r="C1281" t="str">
            <v>Construction of Distribution Chamber at reservoir site D, according to tender drawings series R-D-x.xx and structural drawings series STR-D-x.xx.</v>
          </cell>
          <cell r="D1281" t="str">
            <v>pce.</v>
          </cell>
          <cell r="E1281">
            <v>17500</v>
          </cell>
          <cell r="F1281">
            <v>0</v>
          </cell>
          <cell r="G1281">
            <v>0</v>
          </cell>
          <cell r="H1281">
            <v>0</v>
          </cell>
          <cell r="I1281">
            <v>0</v>
          </cell>
          <cell r="J1281">
            <v>0</v>
          </cell>
          <cell r="K1281">
            <v>0</v>
          </cell>
          <cell r="L1281">
            <v>0</v>
          </cell>
          <cell r="M1281">
            <v>0</v>
          </cell>
          <cell r="N1281">
            <v>0</v>
          </cell>
          <cell r="O1281">
            <v>0</v>
          </cell>
          <cell r="P1281">
            <v>0</v>
          </cell>
          <cell r="Q1281">
            <v>0</v>
          </cell>
          <cell r="R1281">
            <v>0</v>
          </cell>
          <cell r="S1281">
            <v>0</v>
          </cell>
          <cell r="T1281">
            <v>0</v>
          </cell>
          <cell r="U1281">
            <v>0</v>
          </cell>
          <cell r="V1281">
            <v>0</v>
          </cell>
          <cell r="W1281">
            <v>0</v>
          </cell>
          <cell r="X1281">
            <v>0</v>
          </cell>
          <cell r="Y1281">
            <v>0</v>
          </cell>
          <cell r="Z1281">
            <v>0</v>
          </cell>
          <cell r="AA1281">
            <v>0</v>
          </cell>
          <cell r="AB1281">
            <v>0</v>
          </cell>
        </row>
        <row r="1282">
          <cell r="B1282" t="str">
            <v>40.11.12</v>
          </cell>
          <cell r="C1282" t="str">
            <v>Construction of Network Distribution Chamber at reservoir site D, according to tender drawings series R-D-x.xx and structural drawings series STR-D-x.xx.</v>
          </cell>
          <cell r="D1282" t="str">
            <v>pce.</v>
          </cell>
          <cell r="E1282">
            <v>16100</v>
          </cell>
          <cell r="F1282">
            <v>0</v>
          </cell>
          <cell r="G1282">
            <v>0</v>
          </cell>
          <cell r="H1282">
            <v>0</v>
          </cell>
          <cell r="I1282">
            <v>0</v>
          </cell>
          <cell r="J1282">
            <v>0</v>
          </cell>
          <cell r="K1282">
            <v>0</v>
          </cell>
          <cell r="L1282">
            <v>0</v>
          </cell>
          <cell r="M1282">
            <v>0</v>
          </cell>
          <cell r="N1282">
            <v>0</v>
          </cell>
          <cell r="O1282">
            <v>0</v>
          </cell>
          <cell r="P1282">
            <v>0</v>
          </cell>
          <cell r="Q1282">
            <v>0</v>
          </cell>
          <cell r="R1282">
            <v>0</v>
          </cell>
          <cell r="S1282">
            <v>0</v>
          </cell>
          <cell r="T1282">
            <v>0</v>
          </cell>
          <cell r="U1282">
            <v>0</v>
          </cell>
          <cell r="V1282">
            <v>0</v>
          </cell>
          <cell r="W1282">
            <v>0</v>
          </cell>
          <cell r="X1282">
            <v>0</v>
          </cell>
          <cell r="Y1282">
            <v>0</v>
          </cell>
          <cell r="Z1282">
            <v>0</v>
          </cell>
          <cell r="AA1282">
            <v>0</v>
          </cell>
          <cell r="AB1282">
            <v>0</v>
          </cell>
        </row>
        <row r="1283">
          <cell r="B1283" t="str">
            <v>40.11.13</v>
          </cell>
          <cell r="C1283" t="str">
            <v>Construction of Metering Chamber at reservoir site A, according to tender drawings series R-A-x.xx and structural drawings series STR-A-x.xx.</v>
          </cell>
          <cell r="D1283" t="str">
            <v>pce.</v>
          </cell>
          <cell r="E1283">
            <v>10000</v>
          </cell>
          <cell r="F1283">
            <v>0</v>
          </cell>
          <cell r="G1283">
            <v>0</v>
          </cell>
          <cell r="H1283">
            <v>0</v>
          </cell>
          <cell r="I1283">
            <v>0</v>
          </cell>
          <cell r="J1283">
            <v>0</v>
          </cell>
          <cell r="K1283">
            <v>0</v>
          </cell>
          <cell r="L1283">
            <v>0</v>
          </cell>
          <cell r="M1283">
            <v>0</v>
          </cell>
          <cell r="N1283">
            <v>0</v>
          </cell>
          <cell r="O1283">
            <v>0</v>
          </cell>
          <cell r="P1283">
            <v>0</v>
          </cell>
          <cell r="Q1283">
            <v>0</v>
          </cell>
          <cell r="R1283">
            <v>0</v>
          </cell>
          <cell r="S1283">
            <v>0</v>
          </cell>
          <cell r="T1283">
            <v>0</v>
          </cell>
          <cell r="U1283">
            <v>0</v>
          </cell>
          <cell r="V1283">
            <v>0</v>
          </cell>
          <cell r="W1283">
            <v>0</v>
          </cell>
          <cell r="X1283">
            <v>0</v>
          </cell>
          <cell r="Y1283">
            <v>0</v>
          </cell>
          <cell r="Z1283">
            <v>0</v>
          </cell>
          <cell r="AA1283">
            <v>0</v>
          </cell>
          <cell r="AB1283">
            <v>0</v>
          </cell>
        </row>
        <row r="1284">
          <cell r="B1284" t="str">
            <v>40.11.14</v>
          </cell>
          <cell r="C1284" t="str">
            <v>Construction of Chlorine Dosing Chamber at reservoir D,  according to tender drawings series R-D-2.28  and structural drawings series STR-D-3.07</v>
          </cell>
          <cell r="D1284" t="str">
            <v>pce.</v>
          </cell>
          <cell r="E1284">
            <v>8000</v>
          </cell>
          <cell r="F1284">
            <v>0</v>
          </cell>
          <cell r="G1284">
            <v>0</v>
          </cell>
          <cell r="H1284">
            <v>0</v>
          </cell>
          <cell r="I1284">
            <v>0</v>
          </cell>
          <cell r="J1284">
            <v>0</v>
          </cell>
          <cell r="K1284">
            <v>0</v>
          </cell>
          <cell r="L1284">
            <v>0</v>
          </cell>
          <cell r="M1284">
            <v>0</v>
          </cell>
          <cell r="N1284">
            <v>0</v>
          </cell>
          <cell r="O1284">
            <v>0</v>
          </cell>
          <cell r="P1284">
            <v>0</v>
          </cell>
          <cell r="Q1284">
            <v>0</v>
          </cell>
          <cell r="R1284">
            <v>0</v>
          </cell>
          <cell r="S1284">
            <v>0</v>
          </cell>
          <cell r="T1284">
            <v>0</v>
          </cell>
          <cell r="U1284">
            <v>0</v>
          </cell>
          <cell r="V1284">
            <v>0</v>
          </cell>
          <cell r="W1284">
            <v>0</v>
          </cell>
          <cell r="X1284">
            <v>0</v>
          </cell>
          <cell r="Y1284">
            <v>0</v>
          </cell>
          <cell r="Z1284">
            <v>0</v>
          </cell>
          <cell r="AA1284">
            <v>0</v>
          </cell>
          <cell r="AB1284">
            <v>0</v>
          </cell>
        </row>
        <row r="1285">
          <cell r="B1285" t="str">
            <v>40.11.15</v>
          </cell>
          <cell r="C1285" t="str">
            <v>Construction of Sinkhole concrete Chamber at reservoir site A, according to tender drawing STD-8.01</v>
          </cell>
          <cell r="D1285" t="str">
            <v>pce.</v>
          </cell>
          <cell r="E1285">
            <v>8000</v>
          </cell>
          <cell r="F1285">
            <v>0</v>
          </cell>
          <cell r="G1285">
            <v>0</v>
          </cell>
          <cell r="H1285">
            <v>0</v>
          </cell>
          <cell r="I1285">
            <v>0</v>
          </cell>
          <cell r="J1285">
            <v>0</v>
          </cell>
          <cell r="K1285">
            <v>0</v>
          </cell>
          <cell r="L1285">
            <v>0</v>
          </cell>
          <cell r="M1285">
            <v>0</v>
          </cell>
          <cell r="N1285">
            <v>0</v>
          </cell>
          <cell r="O1285">
            <v>0</v>
          </cell>
          <cell r="P1285">
            <v>0</v>
          </cell>
          <cell r="Q1285">
            <v>0</v>
          </cell>
          <cell r="R1285">
            <v>0</v>
          </cell>
          <cell r="S1285">
            <v>0</v>
          </cell>
          <cell r="T1285">
            <v>0</v>
          </cell>
          <cell r="U1285">
            <v>0</v>
          </cell>
          <cell r="V1285">
            <v>0</v>
          </cell>
          <cell r="W1285">
            <v>0</v>
          </cell>
          <cell r="X1285">
            <v>0</v>
          </cell>
          <cell r="Y1285">
            <v>0</v>
          </cell>
          <cell r="Z1285">
            <v>0</v>
          </cell>
          <cell r="AA1285">
            <v>0</v>
          </cell>
          <cell r="AB1285">
            <v>0</v>
          </cell>
        </row>
        <row r="1286">
          <cell r="B1286" t="str">
            <v>40.11.16</v>
          </cell>
          <cell r="C1286" t="str">
            <v>Construction of Sinkhole concrete Chamber at reservoir site B, according to tender drawing STD-8.01</v>
          </cell>
          <cell r="D1286" t="str">
            <v>pce.</v>
          </cell>
          <cell r="E1286">
            <v>8000</v>
          </cell>
          <cell r="F1286">
            <v>0</v>
          </cell>
          <cell r="G1286">
            <v>0</v>
          </cell>
          <cell r="H1286">
            <v>0</v>
          </cell>
          <cell r="I1286">
            <v>0</v>
          </cell>
          <cell r="J1286">
            <v>0</v>
          </cell>
          <cell r="K1286">
            <v>0</v>
          </cell>
          <cell r="L1286">
            <v>0</v>
          </cell>
          <cell r="M1286">
            <v>0</v>
          </cell>
          <cell r="N1286">
            <v>0</v>
          </cell>
          <cell r="O1286">
            <v>0</v>
          </cell>
          <cell r="P1286">
            <v>0</v>
          </cell>
          <cell r="Q1286">
            <v>0</v>
          </cell>
          <cell r="R1286">
            <v>0</v>
          </cell>
          <cell r="S1286">
            <v>0</v>
          </cell>
          <cell r="T1286">
            <v>0</v>
          </cell>
          <cell r="U1286">
            <v>0</v>
          </cell>
          <cell r="V1286">
            <v>0</v>
          </cell>
          <cell r="W1286">
            <v>0</v>
          </cell>
          <cell r="X1286">
            <v>0</v>
          </cell>
          <cell r="Y1286">
            <v>0</v>
          </cell>
          <cell r="Z1286">
            <v>0</v>
          </cell>
          <cell r="AA1286">
            <v>0</v>
          </cell>
          <cell r="AB1286">
            <v>0</v>
          </cell>
        </row>
        <row r="1287">
          <cell r="B1287" t="str">
            <v>40.11.17</v>
          </cell>
          <cell r="C1287" t="str">
            <v>Construction of Sinkhole concrete Chamber at reservoir site D, according to tender drawing STD-8.01</v>
          </cell>
          <cell r="D1287" t="str">
            <v>pce.</v>
          </cell>
          <cell r="E1287">
            <v>8000</v>
          </cell>
          <cell r="F1287">
            <v>0</v>
          </cell>
          <cell r="G1287">
            <v>0</v>
          </cell>
          <cell r="H1287">
            <v>0</v>
          </cell>
          <cell r="I1287">
            <v>0</v>
          </cell>
          <cell r="J1287">
            <v>0</v>
          </cell>
          <cell r="K1287">
            <v>0</v>
          </cell>
          <cell r="L1287">
            <v>0</v>
          </cell>
          <cell r="M1287">
            <v>0</v>
          </cell>
          <cell r="N1287">
            <v>0</v>
          </cell>
          <cell r="O1287">
            <v>0</v>
          </cell>
          <cell r="P1287">
            <v>0</v>
          </cell>
          <cell r="Q1287">
            <v>0</v>
          </cell>
          <cell r="R1287">
            <v>0</v>
          </cell>
          <cell r="S1287">
            <v>0</v>
          </cell>
          <cell r="T1287">
            <v>0</v>
          </cell>
          <cell r="U1287">
            <v>0</v>
          </cell>
          <cell r="V1287">
            <v>0</v>
          </cell>
          <cell r="W1287">
            <v>0</v>
          </cell>
          <cell r="X1287">
            <v>0</v>
          </cell>
          <cell r="Y1287">
            <v>0</v>
          </cell>
          <cell r="Z1287">
            <v>0</v>
          </cell>
          <cell r="AA1287">
            <v>0</v>
          </cell>
          <cell r="AB1287">
            <v>0</v>
          </cell>
        </row>
        <row r="1288">
          <cell r="B1288" t="str">
            <v>40.11.18</v>
          </cell>
          <cell r="C1288" t="str">
            <v>Construction of gravel-pack sinkhole (no concrete structure) at reservoir C site,  according to tender drawing R-C-2.02</v>
          </cell>
          <cell r="D1288" t="str">
            <v>pce.</v>
          </cell>
          <cell r="E1288">
            <v>2300</v>
          </cell>
          <cell r="F1288">
            <v>0</v>
          </cell>
          <cell r="G1288">
            <v>0</v>
          </cell>
          <cell r="H1288">
            <v>0</v>
          </cell>
          <cell r="I1288">
            <v>0</v>
          </cell>
          <cell r="J1288">
            <v>0</v>
          </cell>
          <cell r="K1288">
            <v>0</v>
          </cell>
          <cell r="L1288">
            <v>0</v>
          </cell>
          <cell r="M1288">
            <v>0</v>
          </cell>
          <cell r="N1288">
            <v>0</v>
          </cell>
          <cell r="O1288">
            <v>0</v>
          </cell>
          <cell r="P1288">
            <v>0</v>
          </cell>
          <cell r="Q1288">
            <v>0</v>
          </cell>
          <cell r="R1288">
            <v>0</v>
          </cell>
          <cell r="S1288">
            <v>0</v>
          </cell>
          <cell r="T1288">
            <v>0</v>
          </cell>
          <cell r="U1288">
            <v>0</v>
          </cell>
          <cell r="V1288">
            <v>0</v>
          </cell>
          <cell r="W1288">
            <v>0</v>
          </cell>
          <cell r="X1288">
            <v>0</v>
          </cell>
          <cell r="Y1288">
            <v>0</v>
          </cell>
          <cell r="Z1288">
            <v>0</v>
          </cell>
          <cell r="AA1288">
            <v>0</v>
          </cell>
          <cell r="AB1288">
            <v>0</v>
          </cell>
        </row>
        <row r="1289">
          <cell r="B1289" t="str">
            <v>40.13</v>
          </cell>
          <cell r="C1289" t="str">
            <v>Construction of wash out chamber at wadi crossing for System Point DA-070</v>
          </cell>
          <cell r="D1289">
            <v>0</v>
          </cell>
          <cell r="E1289">
            <v>0</v>
          </cell>
          <cell r="F1289">
            <v>0</v>
          </cell>
          <cell r="G1289">
            <v>0</v>
          </cell>
          <cell r="H1289">
            <v>0</v>
          </cell>
          <cell r="I1289">
            <v>0</v>
          </cell>
          <cell r="J1289">
            <v>0</v>
          </cell>
          <cell r="K1289">
            <v>0</v>
          </cell>
          <cell r="L1289">
            <v>0</v>
          </cell>
          <cell r="M1289">
            <v>0</v>
          </cell>
          <cell r="N1289">
            <v>0</v>
          </cell>
          <cell r="O1289">
            <v>0</v>
          </cell>
          <cell r="P1289">
            <v>0</v>
          </cell>
          <cell r="Q1289">
            <v>0</v>
          </cell>
          <cell r="R1289">
            <v>0</v>
          </cell>
          <cell r="S1289">
            <v>0</v>
          </cell>
          <cell r="T1289">
            <v>0</v>
          </cell>
          <cell r="U1289">
            <v>0</v>
          </cell>
          <cell r="V1289">
            <v>0</v>
          </cell>
          <cell r="W1289">
            <v>0</v>
          </cell>
          <cell r="X1289">
            <v>0</v>
          </cell>
          <cell r="Y1289">
            <v>0</v>
          </cell>
          <cell r="Z1289">
            <v>0</v>
          </cell>
        </row>
        <row r="1290">
          <cell r="B1290">
            <v>0</v>
          </cell>
          <cell r="C1290" t="str">
            <v>The works shall include supply of all materials and complete civil works for the construction of</v>
          </cell>
          <cell r="D1290">
            <v>0</v>
          </cell>
          <cell r="E1290">
            <v>0</v>
          </cell>
          <cell r="F1290">
            <v>0</v>
          </cell>
          <cell r="G1290">
            <v>0</v>
          </cell>
          <cell r="H1290">
            <v>0</v>
          </cell>
          <cell r="I1290">
            <v>0</v>
          </cell>
          <cell r="J1290">
            <v>0</v>
          </cell>
          <cell r="K1290">
            <v>0</v>
          </cell>
          <cell r="L1290">
            <v>0</v>
          </cell>
          <cell r="M1290">
            <v>0</v>
          </cell>
          <cell r="N1290">
            <v>0</v>
          </cell>
          <cell r="O1290">
            <v>0</v>
          </cell>
          <cell r="P1290">
            <v>0</v>
          </cell>
          <cell r="Q1290">
            <v>0</v>
          </cell>
          <cell r="R1290">
            <v>0</v>
          </cell>
          <cell r="S1290">
            <v>0</v>
          </cell>
          <cell r="T1290">
            <v>0</v>
          </cell>
          <cell r="U1290">
            <v>0</v>
          </cell>
          <cell r="V1290">
            <v>0</v>
          </cell>
          <cell r="W1290">
            <v>0</v>
          </cell>
          <cell r="X1290">
            <v>0</v>
          </cell>
          <cell r="Y1290">
            <v>0</v>
          </cell>
          <cell r="Z1290">
            <v>0</v>
          </cell>
        </row>
        <row r="1291">
          <cell r="B1291">
            <v>0</v>
          </cell>
          <cell r="C1291" t="str">
            <v>the wash out chamber at wadi crossing for System Point DA-070 in accordance with Works Requirements Part B+C and Drawing No. TM-DA-3.04 , including the following works:</v>
          </cell>
          <cell r="D1291">
            <v>0</v>
          </cell>
          <cell r="E1291">
            <v>0</v>
          </cell>
          <cell r="F1291">
            <v>0</v>
          </cell>
          <cell r="G1291">
            <v>0</v>
          </cell>
          <cell r="H1291">
            <v>0</v>
          </cell>
          <cell r="I1291">
            <v>0</v>
          </cell>
          <cell r="J1291">
            <v>0</v>
          </cell>
          <cell r="K1291">
            <v>0</v>
          </cell>
          <cell r="L1291">
            <v>0</v>
          </cell>
          <cell r="M1291">
            <v>0</v>
          </cell>
          <cell r="N1291">
            <v>0</v>
          </cell>
          <cell r="O1291">
            <v>0</v>
          </cell>
          <cell r="P1291">
            <v>0</v>
          </cell>
          <cell r="Q1291">
            <v>0</v>
          </cell>
          <cell r="R1291">
            <v>0</v>
          </cell>
          <cell r="S1291">
            <v>0</v>
          </cell>
          <cell r="T1291">
            <v>0</v>
          </cell>
          <cell r="U1291">
            <v>0</v>
          </cell>
          <cell r="V1291">
            <v>0</v>
          </cell>
          <cell r="W1291">
            <v>0</v>
          </cell>
          <cell r="X1291">
            <v>0</v>
          </cell>
          <cell r="Y1291">
            <v>0</v>
          </cell>
          <cell r="Z1291">
            <v>0</v>
          </cell>
        </row>
        <row r="1292">
          <cell r="B1292">
            <v>0</v>
          </cell>
          <cell r="C1292" t="str">
            <v>- additional earthworks extra over item "trench excavation" including excavation in any type of soil, backfilling, shoring, dewatering, compaction, loading, handling, transport of surplus material to Contractor's deposit within a radius of 20km from the execution site, unloading, etc.</v>
          </cell>
          <cell r="D1292">
            <v>0</v>
          </cell>
          <cell r="E1292">
            <v>0</v>
          </cell>
          <cell r="F1292">
            <v>0</v>
          </cell>
          <cell r="G1292">
            <v>0</v>
          </cell>
          <cell r="H1292">
            <v>0</v>
          </cell>
          <cell r="I1292">
            <v>0</v>
          </cell>
          <cell r="J1292">
            <v>0</v>
          </cell>
          <cell r="K1292">
            <v>0</v>
          </cell>
          <cell r="L1292">
            <v>0</v>
          </cell>
          <cell r="M1292">
            <v>0</v>
          </cell>
          <cell r="N1292">
            <v>0</v>
          </cell>
          <cell r="O1292">
            <v>0</v>
          </cell>
          <cell r="P1292">
            <v>0</v>
          </cell>
          <cell r="Q1292">
            <v>0</v>
          </cell>
          <cell r="R1292">
            <v>0</v>
          </cell>
          <cell r="S1292">
            <v>0</v>
          </cell>
          <cell r="T1292">
            <v>0</v>
          </cell>
          <cell r="U1292">
            <v>0</v>
          </cell>
          <cell r="V1292">
            <v>0</v>
          </cell>
          <cell r="W1292">
            <v>0</v>
          </cell>
          <cell r="X1292">
            <v>0</v>
          </cell>
          <cell r="Y1292">
            <v>0</v>
          </cell>
          <cell r="Z1292">
            <v>0</v>
          </cell>
        </row>
        <row r="1293">
          <cell r="B1293">
            <v>0</v>
          </cell>
          <cell r="C1293" t="str">
            <v xml:space="preserve">-painting of external walls in contact with soil with bituminous paint </v>
          </cell>
          <cell r="D1293">
            <v>0</v>
          </cell>
          <cell r="E1293">
            <v>0</v>
          </cell>
          <cell r="F1293">
            <v>0</v>
          </cell>
          <cell r="G1293">
            <v>0</v>
          </cell>
          <cell r="H1293">
            <v>0</v>
          </cell>
          <cell r="I1293">
            <v>0</v>
          </cell>
          <cell r="J1293">
            <v>0</v>
          </cell>
          <cell r="K1293">
            <v>0</v>
          </cell>
          <cell r="L1293">
            <v>0</v>
          </cell>
          <cell r="M1293">
            <v>0</v>
          </cell>
          <cell r="N1293">
            <v>0</v>
          </cell>
          <cell r="O1293">
            <v>0</v>
          </cell>
          <cell r="P1293">
            <v>0</v>
          </cell>
          <cell r="Q1293">
            <v>0</v>
          </cell>
          <cell r="R1293">
            <v>0</v>
          </cell>
          <cell r="S1293">
            <v>0</v>
          </cell>
          <cell r="T1293">
            <v>0</v>
          </cell>
          <cell r="U1293">
            <v>0</v>
          </cell>
          <cell r="V1293">
            <v>0</v>
          </cell>
          <cell r="W1293">
            <v>0</v>
          </cell>
          <cell r="X1293">
            <v>0</v>
          </cell>
          <cell r="Y1293">
            <v>0</v>
          </cell>
          <cell r="Z1293">
            <v>0</v>
          </cell>
        </row>
        <row r="1294">
          <cell r="B1294">
            <v>0</v>
          </cell>
          <cell r="C1294" t="str">
            <v>- placing of concrete C25/30 for base slab, walls and concrete plinth</v>
          </cell>
          <cell r="D1294">
            <v>0</v>
          </cell>
          <cell r="E1294">
            <v>0</v>
          </cell>
          <cell r="F1294">
            <v>0</v>
          </cell>
          <cell r="G1294">
            <v>0</v>
          </cell>
          <cell r="H1294">
            <v>0</v>
          </cell>
          <cell r="I1294">
            <v>0</v>
          </cell>
          <cell r="J1294">
            <v>0</v>
          </cell>
          <cell r="K1294">
            <v>0</v>
          </cell>
          <cell r="L1294">
            <v>0</v>
          </cell>
          <cell r="M1294">
            <v>0</v>
          </cell>
          <cell r="N1294">
            <v>0</v>
          </cell>
          <cell r="O1294">
            <v>0</v>
          </cell>
          <cell r="P1294">
            <v>0</v>
          </cell>
          <cell r="Q1294">
            <v>0</v>
          </cell>
          <cell r="R1294">
            <v>0</v>
          </cell>
          <cell r="S1294">
            <v>0</v>
          </cell>
          <cell r="T1294">
            <v>0</v>
          </cell>
          <cell r="U1294">
            <v>0</v>
          </cell>
          <cell r="V1294">
            <v>0</v>
          </cell>
          <cell r="W1294">
            <v>0</v>
          </cell>
          <cell r="X1294">
            <v>0</v>
          </cell>
          <cell r="Y1294">
            <v>0</v>
          </cell>
          <cell r="Z1294">
            <v>0</v>
          </cell>
        </row>
        <row r="1295">
          <cell r="B1295">
            <v>0</v>
          </cell>
          <cell r="C1295" t="str">
            <v>- supply and placing of precast roof slabs including lifting eyes</v>
          </cell>
          <cell r="D1295">
            <v>0</v>
          </cell>
          <cell r="E1295">
            <v>0</v>
          </cell>
          <cell r="F1295">
            <v>0</v>
          </cell>
          <cell r="G1295">
            <v>0</v>
          </cell>
          <cell r="H1295">
            <v>0</v>
          </cell>
          <cell r="I1295">
            <v>0</v>
          </cell>
          <cell r="J1295">
            <v>0</v>
          </cell>
          <cell r="K1295">
            <v>0</v>
          </cell>
          <cell r="L1295">
            <v>0</v>
          </cell>
          <cell r="M1295">
            <v>0</v>
          </cell>
          <cell r="N1295">
            <v>0</v>
          </cell>
          <cell r="O1295">
            <v>0</v>
          </cell>
          <cell r="P1295">
            <v>0</v>
          </cell>
          <cell r="Q1295">
            <v>0</v>
          </cell>
          <cell r="R1295">
            <v>0</v>
          </cell>
          <cell r="S1295">
            <v>0</v>
          </cell>
          <cell r="T1295">
            <v>0</v>
          </cell>
          <cell r="U1295">
            <v>0</v>
          </cell>
          <cell r="V1295">
            <v>0</v>
          </cell>
          <cell r="W1295">
            <v>0</v>
          </cell>
          <cell r="X1295">
            <v>0</v>
          </cell>
          <cell r="Y1295">
            <v>0</v>
          </cell>
          <cell r="Z1295">
            <v>0</v>
          </cell>
        </row>
        <row r="1296">
          <cell r="B1296">
            <v>0</v>
          </cell>
          <cell r="C1296" t="str">
            <v>- placing of lean concrete C8/10 for blinding</v>
          </cell>
          <cell r="D1296">
            <v>0</v>
          </cell>
          <cell r="E1296">
            <v>0</v>
          </cell>
          <cell r="F1296">
            <v>0</v>
          </cell>
          <cell r="G1296">
            <v>0</v>
          </cell>
          <cell r="H1296">
            <v>0</v>
          </cell>
          <cell r="I1296">
            <v>0</v>
          </cell>
          <cell r="J1296">
            <v>0</v>
          </cell>
          <cell r="K1296">
            <v>0</v>
          </cell>
          <cell r="L1296">
            <v>0</v>
          </cell>
          <cell r="M1296">
            <v>0</v>
          </cell>
          <cell r="N1296">
            <v>0</v>
          </cell>
          <cell r="O1296">
            <v>0</v>
          </cell>
          <cell r="P1296">
            <v>0</v>
          </cell>
          <cell r="Q1296">
            <v>0</v>
          </cell>
          <cell r="R1296">
            <v>0</v>
          </cell>
          <cell r="S1296">
            <v>0</v>
          </cell>
          <cell r="T1296">
            <v>0</v>
          </cell>
          <cell r="U1296">
            <v>0</v>
          </cell>
          <cell r="V1296">
            <v>0</v>
          </cell>
          <cell r="W1296">
            <v>0</v>
          </cell>
          <cell r="X1296">
            <v>0</v>
          </cell>
          <cell r="Y1296">
            <v>0</v>
          </cell>
          <cell r="Z1296">
            <v>0</v>
          </cell>
        </row>
        <row r="1297">
          <cell r="B1297">
            <v>0</v>
          </cell>
          <cell r="C1297" t="str">
            <v>- formworks</v>
          </cell>
          <cell r="D1297">
            <v>0</v>
          </cell>
          <cell r="E1297">
            <v>0</v>
          </cell>
          <cell r="F1297">
            <v>0</v>
          </cell>
          <cell r="G1297">
            <v>0</v>
          </cell>
          <cell r="H1297">
            <v>0</v>
          </cell>
          <cell r="I1297">
            <v>0</v>
          </cell>
          <cell r="J1297">
            <v>0</v>
          </cell>
          <cell r="K1297">
            <v>0</v>
          </cell>
          <cell r="L1297">
            <v>0</v>
          </cell>
          <cell r="M1297">
            <v>0</v>
          </cell>
          <cell r="N1297">
            <v>0</v>
          </cell>
          <cell r="O1297">
            <v>0</v>
          </cell>
          <cell r="P1297">
            <v>0</v>
          </cell>
          <cell r="Q1297">
            <v>0</v>
          </cell>
          <cell r="R1297">
            <v>0</v>
          </cell>
          <cell r="S1297">
            <v>0</v>
          </cell>
          <cell r="T1297">
            <v>0</v>
          </cell>
          <cell r="U1297">
            <v>0</v>
          </cell>
          <cell r="V1297">
            <v>0</v>
          </cell>
          <cell r="W1297">
            <v>0</v>
          </cell>
          <cell r="X1297">
            <v>0</v>
          </cell>
          <cell r="Y1297">
            <v>0</v>
          </cell>
          <cell r="Z1297">
            <v>0</v>
          </cell>
        </row>
        <row r="1298">
          <cell r="B1298">
            <v>0</v>
          </cell>
          <cell r="C1298" t="str">
            <v>- supply and placing of reinforcement bars, steel grade B500B</v>
          </cell>
          <cell r="D1298">
            <v>0</v>
          </cell>
          <cell r="E1298">
            <v>0</v>
          </cell>
          <cell r="F1298">
            <v>0</v>
          </cell>
          <cell r="G1298">
            <v>0</v>
          </cell>
          <cell r="H1298">
            <v>0</v>
          </cell>
          <cell r="I1298">
            <v>0</v>
          </cell>
          <cell r="J1298">
            <v>0</v>
          </cell>
          <cell r="K1298">
            <v>0</v>
          </cell>
          <cell r="L1298">
            <v>0</v>
          </cell>
          <cell r="M1298">
            <v>0</v>
          </cell>
          <cell r="N1298">
            <v>0</v>
          </cell>
          <cell r="O1298">
            <v>0</v>
          </cell>
          <cell r="P1298">
            <v>0</v>
          </cell>
          <cell r="Q1298">
            <v>0</v>
          </cell>
          <cell r="R1298">
            <v>0</v>
          </cell>
          <cell r="S1298">
            <v>0</v>
          </cell>
          <cell r="T1298">
            <v>0</v>
          </cell>
          <cell r="U1298">
            <v>0</v>
          </cell>
          <cell r="V1298">
            <v>0</v>
          </cell>
          <cell r="W1298">
            <v>0</v>
          </cell>
          <cell r="X1298">
            <v>0</v>
          </cell>
          <cell r="Y1298">
            <v>0</v>
          </cell>
          <cell r="Z1298">
            <v>0</v>
          </cell>
        </row>
        <row r="1299">
          <cell r="B1299">
            <v>0</v>
          </cell>
          <cell r="C1299" t="str">
            <v>- placing of screed</v>
          </cell>
          <cell r="D1299">
            <v>0</v>
          </cell>
          <cell r="E1299">
            <v>0</v>
          </cell>
          <cell r="F1299">
            <v>0</v>
          </cell>
          <cell r="G1299">
            <v>0</v>
          </cell>
          <cell r="H1299">
            <v>0</v>
          </cell>
          <cell r="I1299">
            <v>0</v>
          </cell>
          <cell r="J1299">
            <v>0</v>
          </cell>
          <cell r="K1299">
            <v>0</v>
          </cell>
          <cell r="L1299">
            <v>0</v>
          </cell>
          <cell r="M1299">
            <v>0</v>
          </cell>
          <cell r="N1299">
            <v>0</v>
          </cell>
          <cell r="O1299">
            <v>0</v>
          </cell>
          <cell r="P1299">
            <v>0</v>
          </cell>
          <cell r="Q1299">
            <v>0</v>
          </cell>
          <cell r="R1299">
            <v>0</v>
          </cell>
          <cell r="S1299">
            <v>0</v>
          </cell>
          <cell r="T1299">
            <v>0</v>
          </cell>
          <cell r="U1299">
            <v>0</v>
          </cell>
          <cell r="V1299">
            <v>0</v>
          </cell>
          <cell r="W1299">
            <v>0</v>
          </cell>
          <cell r="X1299">
            <v>0</v>
          </cell>
          <cell r="Y1299">
            <v>0</v>
          </cell>
          <cell r="Z1299">
            <v>0</v>
          </cell>
        </row>
        <row r="1300">
          <cell r="B1300">
            <v>0</v>
          </cell>
          <cell r="C1300" t="str">
            <v>- supply and installation of stainless steel ladder with rear safety cage</v>
          </cell>
          <cell r="D1300">
            <v>0</v>
          </cell>
          <cell r="E1300">
            <v>0</v>
          </cell>
          <cell r="F1300">
            <v>0</v>
          </cell>
          <cell r="G1300">
            <v>0</v>
          </cell>
          <cell r="H1300">
            <v>0</v>
          </cell>
          <cell r="I1300">
            <v>0</v>
          </cell>
          <cell r="J1300">
            <v>0</v>
          </cell>
          <cell r="K1300">
            <v>0</v>
          </cell>
          <cell r="L1300">
            <v>0</v>
          </cell>
          <cell r="M1300">
            <v>0</v>
          </cell>
          <cell r="N1300">
            <v>0</v>
          </cell>
          <cell r="O1300">
            <v>0</v>
          </cell>
          <cell r="P1300">
            <v>0</v>
          </cell>
          <cell r="Q1300">
            <v>0</v>
          </cell>
          <cell r="R1300">
            <v>0</v>
          </cell>
          <cell r="S1300">
            <v>0</v>
          </cell>
          <cell r="T1300">
            <v>0</v>
          </cell>
          <cell r="U1300">
            <v>0</v>
          </cell>
          <cell r="V1300">
            <v>0</v>
          </cell>
          <cell r="W1300">
            <v>0</v>
          </cell>
          <cell r="X1300">
            <v>0</v>
          </cell>
          <cell r="Y1300">
            <v>0</v>
          </cell>
          <cell r="Z1300">
            <v>0</v>
          </cell>
        </row>
        <row r="1301">
          <cell r="B1301">
            <v>0</v>
          </cell>
          <cell r="C1301" t="str">
            <v>- placing of shaft rings, if any</v>
          </cell>
          <cell r="D1301">
            <v>0</v>
          </cell>
          <cell r="E1301">
            <v>0</v>
          </cell>
          <cell r="F1301">
            <v>0</v>
          </cell>
          <cell r="G1301">
            <v>0</v>
          </cell>
          <cell r="H1301">
            <v>0</v>
          </cell>
          <cell r="I1301">
            <v>0</v>
          </cell>
          <cell r="J1301">
            <v>0</v>
          </cell>
          <cell r="K1301">
            <v>0</v>
          </cell>
          <cell r="L1301">
            <v>0</v>
          </cell>
          <cell r="M1301">
            <v>0</v>
          </cell>
          <cell r="N1301">
            <v>0</v>
          </cell>
          <cell r="O1301">
            <v>0</v>
          </cell>
          <cell r="P1301">
            <v>0</v>
          </cell>
          <cell r="Q1301">
            <v>0</v>
          </cell>
          <cell r="R1301">
            <v>0</v>
          </cell>
          <cell r="S1301">
            <v>0</v>
          </cell>
          <cell r="T1301">
            <v>0</v>
          </cell>
          <cell r="U1301">
            <v>0</v>
          </cell>
          <cell r="V1301">
            <v>0</v>
          </cell>
          <cell r="W1301">
            <v>0</v>
          </cell>
          <cell r="X1301">
            <v>0</v>
          </cell>
          <cell r="Y1301">
            <v>0</v>
          </cell>
          <cell r="Z1301">
            <v>0</v>
          </cell>
        </row>
        <row r="1302">
          <cell r="B1302">
            <v>0</v>
          </cell>
          <cell r="C1302" t="str">
            <v xml:space="preserve">- installation of manhole cover and hatches </v>
          </cell>
          <cell r="D1302">
            <v>0</v>
          </cell>
          <cell r="E1302">
            <v>0</v>
          </cell>
          <cell r="F1302">
            <v>0</v>
          </cell>
          <cell r="G1302">
            <v>0</v>
          </cell>
          <cell r="H1302">
            <v>0</v>
          </cell>
          <cell r="I1302">
            <v>0</v>
          </cell>
          <cell r="J1302">
            <v>0</v>
          </cell>
          <cell r="K1302">
            <v>0</v>
          </cell>
          <cell r="L1302">
            <v>0</v>
          </cell>
          <cell r="M1302">
            <v>0</v>
          </cell>
          <cell r="N1302">
            <v>0</v>
          </cell>
          <cell r="O1302">
            <v>0</v>
          </cell>
          <cell r="P1302">
            <v>0</v>
          </cell>
          <cell r="Q1302">
            <v>0</v>
          </cell>
          <cell r="R1302">
            <v>0</v>
          </cell>
          <cell r="S1302">
            <v>0</v>
          </cell>
          <cell r="T1302">
            <v>0</v>
          </cell>
          <cell r="U1302">
            <v>0</v>
          </cell>
          <cell r="V1302">
            <v>0</v>
          </cell>
          <cell r="W1302">
            <v>0</v>
          </cell>
          <cell r="X1302">
            <v>0</v>
          </cell>
          <cell r="Y1302">
            <v>0</v>
          </cell>
          <cell r="Z1302">
            <v>0</v>
          </cell>
        </row>
        <row r="1303">
          <cell r="B1303">
            <v>0</v>
          </cell>
          <cell r="C1303" t="str">
            <v>- block outs for pipes and filling of block outs with concrete after pipe installation works</v>
          </cell>
          <cell r="D1303">
            <v>0</v>
          </cell>
          <cell r="E1303">
            <v>0</v>
          </cell>
          <cell r="F1303">
            <v>0</v>
          </cell>
          <cell r="G1303">
            <v>0</v>
          </cell>
          <cell r="H1303">
            <v>0</v>
          </cell>
          <cell r="I1303">
            <v>0</v>
          </cell>
          <cell r="J1303">
            <v>0</v>
          </cell>
          <cell r="K1303">
            <v>0</v>
          </cell>
          <cell r="L1303">
            <v>0</v>
          </cell>
          <cell r="M1303">
            <v>0</v>
          </cell>
          <cell r="N1303">
            <v>0</v>
          </cell>
          <cell r="O1303">
            <v>0</v>
          </cell>
          <cell r="P1303">
            <v>0</v>
          </cell>
          <cell r="Q1303">
            <v>0</v>
          </cell>
          <cell r="R1303">
            <v>0</v>
          </cell>
          <cell r="S1303">
            <v>0</v>
          </cell>
          <cell r="T1303">
            <v>0</v>
          </cell>
          <cell r="U1303">
            <v>0</v>
          </cell>
          <cell r="V1303">
            <v>0</v>
          </cell>
          <cell r="W1303">
            <v>0</v>
          </cell>
          <cell r="X1303">
            <v>0</v>
          </cell>
          <cell r="Y1303">
            <v>0</v>
          </cell>
          <cell r="Z1303">
            <v>0</v>
          </cell>
        </row>
        <row r="1304">
          <cell r="B1304">
            <v>0</v>
          </cell>
          <cell r="C1304" t="str">
            <v>- reinstatement of wadi profile</v>
          </cell>
          <cell r="D1304">
            <v>0</v>
          </cell>
          <cell r="E1304">
            <v>0</v>
          </cell>
          <cell r="F1304">
            <v>0</v>
          </cell>
          <cell r="G1304">
            <v>0</v>
          </cell>
          <cell r="H1304">
            <v>0</v>
          </cell>
          <cell r="I1304">
            <v>0</v>
          </cell>
          <cell r="J1304">
            <v>0</v>
          </cell>
          <cell r="K1304">
            <v>0</v>
          </cell>
          <cell r="L1304">
            <v>0</v>
          </cell>
          <cell r="M1304">
            <v>0</v>
          </cell>
          <cell r="N1304">
            <v>0</v>
          </cell>
          <cell r="O1304">
            <v>0</v>
          </cell>
          <cell r="P1304">
            <v>0</v>
          </cell>
          <cell r="Q1304">
            <v>0</v>
          </cell>
          <cell r="R1304">
            <v>0</v>
          </cell>
          <cell r="S1304">
            <v>0</v>
          </cell>
          <cell r="T1304">
            <v>0</v>
          </cell>
          <cell r="U1304">
            <v>0</v>
          </cell>
          <cell r="V1304">
            <v>0</v>
          </cell>
          <cell r="W1304">
            <v>0</v>
          </cell>
          <cell r="X1304">
            <v>0</v>
          </cell>
          <cell r="Y1304">
            <v>0</v>
          </cell>
          <cell r="Z1304">
            <v>0</v>
          </cell>
        </row>
        <row r="1305">
          <cell r="B1305">
            <v>0</v>
          </cell>
          <cell r="C1305" t="str">
            <v>The unit rate shall include all materials, labour, equipment, tools and other incidental costs</v>
          </cell>
          <cell r="D1305">
            <v>0</v>
          </cell>
          <cell r="E1305">
            <v>0</v>
          </cell>
          <cell r="F1305">
            <v>0</v>
          </cell>
          <cell r="G1305">
            <v>0</v>
          </cell>
          <cell r="H1305">
            <v>0</v>
          </cell>
          <cell r="I1305">
            <v>0</v>
          </cell>
          <cell r="J1305">
            <v>0</v>
          </cell>
          <cell r="K1305">
            <v>0</v>
          </cell>
          <cell r="L1305">
            <v>0</v>
          </cell>
          <cell r="M1305">
            <v>0</v>
          </cell>
          <cell r="N1305">
            <v>0</v>
          </cell>
          <cell r="O1305">
            <v>0</v>
          </cell>
          <cell r="P1305">
            <v>0</v>
          </cell>
          <cell r="Q1305">
            <v>0</v>
          </cell>
          <cell r="R1305">
            <v>0</v>
          </cell>
          <cell r="S1305">
            <v>0</v>
          </cell>
          <cell r="T1305">
            <v>0</v>
          </cell>
          <cell r="U1305">
            <v>0</v>
          </cell>
          <cell r="V1305">
            <v>0</v>
          </cell>
          <cell r="W1305">
            <v>0</v>
          </cell>
          <cell r="X1305">
            <v>0</v>
          </cell>
          <cell r="Y1305">
            <v>0</v>
          </cell>
          <cell r="Z1305">
            <v>0</v>
          </cell>
        </row>
        <row r="1306">
          <cell r="B1306">
            <v>0</v>
          </cell>
          <cell r="C1306" t="str">
            <v xml:space="preserve">required to complete the works. </v>
          </cell>
          <cell r="D1306">
            <v>0</v>
          </cell>
          <cell r="E1306">
            <v>0</v>
          </cell>
          <cell r="F1306">
            <v>0</v>
          </cell>
          <cell r="G1306">
            <v>0</v>
          </cell>
          <cell r="H1306">
            <v>0</v>
          </cell>
          <cell r="I1306">
            <v>0</v>
          </cell>
          <cell r="J1306">
            <v>0</v>
          </cell>
          <cell r="K1306">
            <v>0</v>
          </cell>
          <cell r="L1306">
            <v>0</v>
          </cell>
          <cell r="M1306">
            <v>0</v>
          </cell>
          <cell r="N1306">
            <v>0</v>
          </cell>
          <cell r="O1306">
            <v>0</v>
          </cell>
          <cell r="P1306">
            <v>0</v>
          </cell>
          <cell r="Q1306">
            <v>0</v>
          </cell>
          <cell r="R1306">
            <v>0</v>
          </cell>
          <cell r="S1306">
            <v>0</v>
          </cell>
          <cell r="T1306">
            <v>0</v>
          </cell>
          <cell r="U1306">
            <v>0</v>
          </cell>
          <cell r="V1306">
            <v>0</v>
          </cell>
          <cell r="W1306">
            <v>0</v>
          </cell>
          <cell r="X1306">
            <v>0</v>
          </cell>
          <cell r="Y1306">
            <v>0</v>
          </cell>
          <cell r="Z1306">
            <v>0</v>
          </cell>
        </row>
        <row r="1307">
          <cell r="B1307">
            <v>0</v>
          </cell>
          <cell r="C1307" t="str">
            <v xml:space="preserve">Payment shall be made per lump sum for the wash out chamber with the dimensions as shown on Drwg. No. TM-DA-3.04, up to an additional internal height of 1m. </v>
          </cell>
          <cell r="D1307">
            <v>0</v>
          </cell>
          <cell r="E1307">
            <v>0</v>
          </cell>
          <cell r="F1307">
            <v>0</v>
          </cell>
          <cell r="G1307">
            <v>0</v>
          </cell>
          <cell r="H1307">
            <v>0</v>
          </cell>
          <cell r="I1307">
            <v>0</v>
          </cell>
          <cell r="J1307">
            <v>0</v>
          </cell>
          <cell r="K1307">
            <v>0</v>
          </cell>
          <cell r="L1307">
            <v>0</v>
          </cell>
          <cell r="M1307">
            <v>0</v>
          </cell>
          <cell r="N1307">
            <v>0</v>
          </cell>
          <cell r="O1307">
            <v>0</v>
          </cell>
          <cell r="P1307">
            <v>0</v>
          </cell>
          <cell r="Q1307">
            <v>0</v>
          </cell>
          <cell r="R1307">
            <v>0</v>
          </cell>
          <cell r="S1307">
            <v>0</v>
          </cell>
          <cell r="T1307">
            <v>0</v>
          </cell>
          <cell r="U1307">
            <v>0</v>
          </cell>
          <cell r="V1307">
            <v>0</v>
          </cell>
          <cell r="W1307">
            <v>0</v>
          </cell>
          <cell r="X1307">
            <v>0</v>
          </cell>
          <cell r="Y1307">
            <v>0</v>
          </cell>
          <cell r="Z1307">
            <v>0</v>
          </cell>
        </row>
        <row r="1308">
          <cell r="B1308" t="str">
            <v>40.13.01</v>
          </cell>
          <cell r="C1308" t="str">
            <v>Construction of wash out chamber at wadi crossing for System Point DA-070</v>
          </cell>
          <cell r="D1308" t="str">
            <v>lump sum</v>
          </cell>
          <cell r="E1308">
            <v>12000</v>
          </cell>
          <cell r="F1308">
            <v>0</v>
          </cell>
          <cell r="G1308">
            <v>0</v>
          </cell>
          <cell r="H1308">
            <v>0</v>
          </cell>
          <cell r="I1308">
            <v>0</v>
          </cell>
          <cell r="J1308">
            <v>0</v>
          </cell>
          <cell r="K1308">
            <v>0</v>
          </cell>
          <cell r="L1308">
            <v>0</v>
          </cell>
          <cell r="M1308">
            <v>0</v>
          </cell>
          <cell r="N1308">
            <v>0</v>
          </cell>
          <cell r="O1308">
            <v>0</v>
          </cell>
          <cell r="P1308">
            <v>0</v>
          </cell>
          <cell r="Q1308">
            <v>0</v>
          </cell>
          <cell r="R1308">
            <v>0</v>
          </cell>
          <cell r="S1308">
            <v>0</v>
          </cell>
          <cell r="T1308">
            <v>0</v>
          </cell>
          <cell r="U1308">
            <v>0</v>
          </cell>
          <cell r="V1308">
            <v>0</v>
          </cell>
          <cell r="W1308">
            <v>0</v>
          </cell>
          <cell r="X1308">
            <v>0</v>
          </cell>
          <cell r="Y1308">
            <v>0</v>
          </cell>
          <cell r="Z1308">
            <v>0</v>
          </cell>
        </row>
        <row r="1309">
          <cell r="B1309" t="str">
            <v>40.19</v>
          </cell>
          <cell r="C1309" t="str">
            <v>Construction of reinforced concrete pillars size 0,20 x 0,20m, length 1,50m, with steel bars 15mm, for protection of hydrants.</v>
          </cell>
          <cell r="D1309">
            <v>0</v>
          </cell>
          <cell r="E1309">
            <v>0</v>
          </cell>
          <cell r="F1309">
            <v>0</v>
          </cell>
          <cell r="G1309">
            <v>0</v>
          </cell>
          <cell r="H1309">
            <v>0</v>
          </cell>
          <cell r="I1309">
            <v>0</v>
          </cell>
          <cell r="J1309">
            <v>0</v>
          </cell>
          <cell r="K1309">
            <v>0</v>
          </cell>
          <cell r="L1309">
            <v>0</v>
          </cell>
          <cell r="M1309">
            <v>0</v>
          </cell>
          <cell r="N1309">
            <v>0</v>
          </cell>
          <cell r="O1309">
            <v>0</v>
          </cell>
          <cell r="P1309">
            <v>0</v>
          </cell>
          <cell r="Q1309">
            <v>0</v>
          </cell>
          <cell r="R1309">
            <v>0</v>
          </cell>
          <cell r="S1309">
            <v>0</v>
          </cell>
          <cell r="T1309">
            <v>0</v>
          </cell>
          <cell r="U1309">
            <v>0</v>
          </cell>
          <cell r="V1309">
            <v>0</v>
          </cell>
          <cell r="W1309">
            <v>0</v>
          </cell>
          <cell r="X1309">
            <v>0</v>
          </cell>
          <cell r="Y1309">
            <v>0</v>
          </cell>
          <cell r="Z1309">
            <v>0</v>
          </cell>
        </row>
        <row r="1310">
          <cell r="B1310">
            <v>0</v>
          </cell>
          <cell r="C1310" t="str">
            <v>The pillars can be also supplied as prefab pillars.</v>
          </cell>
          <cell r="D1310">
            <v>0</v>
          </cell>
          <cell r="E1310">
            <v>0</v>
          </cell>
          <cell r="F1310">
            <v>0</v>
          </cell>
          <cell r="G1310">
            <v>0</v>
          </cell>
          <cell r="H1310">
            <v>0</v>
          </cell>
          <cell r="I1310">
            <v>0</v>
          </cell>
          <cell r="J1310">
            <v>0</v>
          </cell>
          <cell r="K1310">
            <v>0</v>
          </cell>
          <cell r="L1310">
            <v>0</v>
          </cell>
          <cell r="M1310">
            <v>0</v>
          </cell>
          <cell r="N1310">
            <v>0</v>
          </cell>
          <cell r="O1310">
            <v>0</v>
          </cell>
          <cell r="P1310">
            <v>0</v>
          </cell>
          <cell r="Q1310">
            <v>0</v>
          </cell>
          <cell r="R1310">
            <v>0</v>
          </cell>
          <cell r="S1310">
            <v>0</v>
          </cell>
          <cell r="T1310">
            <v>0</v>
          </cell>
          <cell r="U1310">
            <v>0</v>
          </cell>
          <cell r="V1310">
            <v>0</v>
          </cell>
          <cell r="W1310">
            <v>0</v>
          </cell>
          <cell r="X1310">
            <v>0</v>
          </cell>
          <cell r="Y1310">
            <v>0</v>
          </cell>
          <cell r="Z1310">
            <v>0</v>
          </cell>
        </row>
        <row r="1311">
          <cell r="B1311">
            <v>0</v>
          </cell>
          <cell r="C1311" t="str">
            <v xml:space="preserve">The unit price shall include all labour, materials, products, installation, transport to the site, equipment, plant and tools and all other incidental costs required to complete the work, as directed by the Engineer.                                                                                                                                                       </v>
          </cell>
          <cell r="D1311">
            <v>0</v>
          </cell>
          <cell r="E1311">
            <v>0</v>
          </cell>
          <cell r="F1311">
            <v>0</v>
          </cell>
          <cell r="G1311">
            <v>0</v>
          </cell>
          <cell r="H1311">
            <v>0</v>
          </cell>
          <cell r="I1311">
            <v>0</v>
          </cell>
          <cell r="J1311">
            <v>0</v>
          </cell>
          <cell r="K1311">
            <v>0</v>
          </cell>
          <cell r="L1311">
            <v>0</v>
          </cell>
          <cell r="M1311">
            <v>0</v>
          </cell>
          <cell r="N1311">
            <v>0</v>
          </cell>
          <cell r="O1311">
            <v>0</v>
          </cell>
          <cell r="P1311">
            <v>0</v>
          </cell>
          <cell r="Q1311">
            <v>0</v>
          </cell>
          <cell r="R1311">
            <v>0</v>
          </cell>
          <cell r="S1311">
            <v>0</v>
          </cell>
          <cell r="T1311">
            <v>0</v>
          </cell>
          <cell r="U1311">
            <v>0</v>
          </cell>
          <cell r="V1311">
            <v>0</v>
          </cell>
          <cell r="W1311">
            <v>0</v>
          </cell>
          <cell r="X1311">
            <v>0</v>
          </cell>
          <cell r="Y1311">
            <v>0</v>
          </cell>
          <cell r="Z1311">
            <v>0</v>
          </cell>
        </row>
        <row r="1312">
          <cell r="B1312">
            <v>0</v>
          </cell>
          <cell r="C1312" t="str">
            <v xml:space="preserve">Pillars shall be placed 0.8m into the ground.            </v>
          </cell>
          <cell r="D1312">
            <v>0</v>
          </cell>
          <cell r="E1312">
            <v>0</v>
          </cell>
          <cell r="F1312">
            <v>0</v>
          </cell>
          <cell r="G1312">
            <v>0</v>
          </cell>
          <cell r="H1312">
            <v>0</v>
          </cell>
          <cell r="I1312">
            <v>0</v>
          </cell>
          <cell r="J1312">
            <v>0</v>
          </cell>
          <cell r="K1312">
            <v>0</v>
          </cell>
          <cell r="L1312">
            <v>0</v>
          </cell>
          <cell r="M1312">
            <v>0</v>
          </cell>
          <cell r="N1312">
            <v>0</v>
          </cell>
          <cell r="O1312">
            <v>0</v>
          </cell>
          <cell r="P1312">
            <v>0</v>
          </cell>
          <cell r="Q1312">
            <v>0</v>
          </cell>
          <cell r="R1312">
            <v>0</v>
          </cell>
          <cell r="S1312">
            <v>0</v>
          </cell>
          <cell r="T1312">
            <v>0</v>
          </cell>
          <cell r="U1312">
            <v>0</v>
          </cell>
          <cell r="V1312">
            <v>0</v>
          </cell>
          <cell r="W1312">
            <v>0</v>
          </cell>
          <cell r="X1312">
            <v>0</v>
          </cell>
          <cell r="Y1312">
            <v>0</v>
          </cell>
          <cell r="Z1312">
            <v>0</v>
          </cell>
        </row>
        <row r="1313">
          <cell r="B1313">
            <v>0</v>
          </cell>
          <cell r="C1313" t="str">
            <v>Payment shall be made per pillar installed and approved by the Engineer.</v>
          </cell>
          <cell r="D1313">
            <v>0</v>
          </cell>
          <cell r="E1313">
            <v>0</v>
          </cell>
          <cell r="F1313">
            <v>0</v>
          </cell>
          <cell r="G1313">
            <v>0</v>
          </cell>
          <cell r="H1313">
            <v>0</v>
          </cell>
          <cell r="I1313">
            <v>0</v>
          </cell>
          <cell r="J1313">
            <v>0</v>
          </cell>
          <cell r="K1313">
            <v>0</v>
          </cell>
          <cell r="L1313">
            <v>0</v>
          </cell>
          <cell r="M1313">
            <v>0</v>
          </cell>
          <cell r="N1313">
            <v>0</v>
          </cell>
          <cell r="O1313">
            <v>0</v>
          </cell>
          <cell r="P1313">
            <v>0</v>
          </cell>
          <cell r="Q1313">
            <v>0</v>
          </cell>
          <cell r="R1313">
            <v>0</v>
          </cell>
          <cell r="S1313">
            <v>0</v>
          </cell>
          <cell r="T1313">
            <v>0</v>
          </cell>
          <cell r="U1313">
            <v>0</v>
          </cell>
          <cell r="V1313">
            <v>0</v>
          </cell>
          <cell r="W1313">
            <v>0</v>
          </cell>
          <cell r="X1313">
            <v>0</v>
          </cell>
          <cell r="Y1313">
            <v>0</v>
          </cell>
          <cell r="Z1313">
            <v>0</v>
          </cell>
        </row>
        <row r="1314">
          <cell r="B1314" t="str">
            <v>40.19.01</v>
          </cell>
          <cell r="C1314" t="str">
            <v>Construction and installation of concrete pillars for protection of hydrants</v>
          </cell>
          <cell r="D1314" t="str">
            <v>pce.</v>
          </cell>
          <cell r="E1314">
            <v>80</v>
          </cell>
          <cell r="F1314">
            <v>0</v>
          </cell>
          <cell r="G1314">
            <v>0</v>
          </cell>
          <cell r="H1314">
            <v>0</v>
          </cell>
          <cell r="I1314">
            <v>0</v>
          </cell>
          <cell r="J1314">
            <v>0</v>
          </cell>
          <cell r="K1314">
            <v>0</v>
          </cell>
          <cell r="L1314">
            <v>0</v>
          </cell>
          <cell r="M1314">
            <v>0</v>
          </cell>
          <cell r="N1314">
            <v>0</v>
          </cell>
          <cell r="O1314">
            <v>0</v>
          </cell>
          <cell r="P1314">
            <v>0</v>
          </cell>
          <cell r="Q1314">
            <v>0</v>
          </cell>
          <cell r="R1314">
            <v>0</v>
          </cell>
          <cell r="S1314">
            <v>0</v>
          </cell>
          <cell r="T1314">
            <v>0</v>
          </cell>
          <cell r="U1314">
            <v>0</v>
          </cell>
          <cell r="V1314">
            <v>0</v>
          </cell>
          <cell r="W1314">
            <v>0</v>
          </cell>
          <cell r="X1314">
            <v>0</v>
          </cell>
          <cell r="Y1314">
            <v>0</v>
          </cell>
          <cell r="Z1314">
            <v>0</v>
          </cell>
        </row>
        <row r="1315">
          <cell r="B1315" t="str">
            <v>40.21</v>
          </cell>
          <cell r="C1315" t="str">
            <v>Construction of guard house</v>
          </cell>
          <cell r="D1315">
            <v>0</v>
          </cell>
          <cell r="E1315">
            <v>0</v>
          </cell>
          <cell r="F1315">
            <v>0</v>
          </cell>
          <cell r="G1315">
            <v>0</v>
          </cell>
          <cell r="H1315">
            <v>0</v>
          </cell>
          <cell r="I1315">
            <v>0</v>
          </cell>
          <cell r="J1315">
            <v>0</v>
          </cell>
          <cell r="K1315">
            <v>0</v>
          </cell>
          <cell r="L1315">
            <v>0</v>
          </cell>
          <cell r="M1315">
            <v>0</v>
          </cell>
          <cell r="N1315">
            <v>0</v>
          </cell>
          <cell r="O1315">
            <v>0</v>
          </cell>
          <cell r="P1315">
            <v>0</v>
          </cell>
          <cell r="Q1315">
            <v>0</v>
          </cell>
          <cell r="R1315">
            <v>0</v>
          </cell>
          <cell r="S1315">
            <v>0</v>
          </cell>
          <cell r="T1315">
            <v>0</v>
          </cell>
          <cell r="U1315">
            <v>0</v>
          </cell>
          <cell r="V1315">
            <v>0</v>
          </cell>
          <cell r="W1315">
            <v>0</v>
          </cell>
          <cell r="X1315">
            <v>0</v>
          </cell>
          <cell r="Y1315">
            <v>0</v>
          </cell>
          <cell r="Z1315">
            <v>0</v>
          </cell>
          <cell r="AA1315">
            <v>0</v>
          </cell>
          <cell r="AB1315">
            <v>0</v>
          </cell>
        </row>
        <row r="1316">
          <cell r="B1316">
            <v>0</v>
          </cell>
          <cell r="C1316" t="str">
            <v>The works shall comprise the supply of all material and complete civil works for construction of guard house on each reservoir site as Tender Drawings STD-5.01 to STD-5.03 and in accordance wit the Work Requirements Part B+C</v>
          </cell>
          <cell r="D1316">
            <v>0</v>
          </cell>
          <cell r="E1316">
            <v>0</v>
          </cell>
          <cell r="F1316">
            <v>0</v>
          </cell>
          <cell r="G1316">
            <v>0</v>
          </cell>
          <cell r="H1316">
            <v>0</v>
          </cell>
          <cell r="I1316">
            <v>0</v>
          </cell>
          <cell r="J1316">
            <v>0</v>
          </cell>
          <cell r="K1316">
            <v>0</v>
          </cell>
          <cell r="L1316">
            <v>0</v>
          </cell>
          <cell r="M1316">
            <v>0</v>
          </cell>
          <cell r="N1316">
            <v>0</v>
          </cell>
          <cell r="O1316">
            <v>0</v>
          </cell>
          <cell r="P1316">
            <v>0</v>
          </cell>
          <cell r="Q1316">
            <v>0</v>
          </cell>
          <cell r="R1316">
            <v>0</v>
          </cell>
          <cell r="S1316">
            <v>0</v>
          </cell>
          <cell r="T1316">
            <v>0</v>
          </cell>
          <cell r="U1316">
            <v>0</v>
          </cell>
          <cell r="V1316">
            <v>0</v>
          </cell>
          <cell r="W1316">
            <v>0</v>
          </cell>
          <cell r="X1316">
            <v>0</v>
          </cell>
          <cell r="Y1316">
            <v>0</v>
          </cell>
          <cell r="Z1316">
            <v>0</v>
          </cell>
          <cell r="AA1316">
            <v>0</v>
          </cell>
          <cell r="AB1316">
            <v>0</v>
          </cell>
        </row>
        <row r="1317">
          <cell r="B1317">
            <v>0</v>
          </cell>
          <cell r="C1317" t="str">
            <v>The works shall include, in particular, but not be limited to the following:</v>
          </cell>
          <cell r="D1317">
            <v>0</v>
          </cell>
          <cell r="E1317">
            <v>0</v>
          </cell>
          <cell r="F1317">
            <v>0</v>
          </cell>
          <cell r="G1317">
            <v>0</v>
          </cell>
          <cell r="H1317">
            <v>0</v>
          </cell>
          <cell r="I1317">
            <v>0</v>
          </cell>
          <cell r="J1317">
            <v>0</v>
          </cell>
          <cell r="K1317">
            <v>0</v>
          </cell>
          <cell r="L1317">
            <v>0</v>
          </cell>
          <cell r="M1317">
            <v>0</v>
          </cell>
          <cell r="N1317">
            <v>0</v>
          </cell>
          <cell r="O1317">
            <v>0</v>
          </cell>
          <cell r="P1317">
            <v>0</v>
          </cell>
          <cell r="Q1317">
            <v>0</v>
          </cell>
          <cell r="R1317">
            <v>0</v>
          </cell>
          <cell r="S1317">
            <v>0</v>
          </cell>
          <cell r="T1317">
            <v>0</v>
          </cell>
          <cell r="U1317">
            <v>0</v>
          </cell>
          <cell r="V1317">
            <v>0</v>
          </cell>
          <cell r="W1317">
            <v>0</v>
          </cell>
          <cell r="X1317">
            <v>0</v>
          </cell>
          <cell r="Y1317">
            <v>0</v>
          </cell>
          <cell r="Z1317">
            <v>0</v>
          </cell>
          <cell r="AA1317">
            <v>0</v>
          </cell>
          <cell r="AB1317">
            <v>0</v>
          </cell>
        </row>
        <row r="1318">
          <cell r="B1318">
            <v>0</v>
          </cell>
          <cell r="C1318" t="str">
            <v>- earthworks incl. excavation, backfilling, compaction, transport and disposal of surplus material to Contractors deposit within a radius of 20 km from the execution site,</v>
          </cell>
          <cell r="D1318">
            <v>0</v>
          </cell>
          <cell r="E1318">
            <v>0</v>
          </cell>
          <cell r="F1318">
            <v>0</v>
          </cell>
          <cell r="G1318">
            <v>0</v>
          </cell>
          <cell r="H1318">
            <v>0</v>
          </cell>
          <cell r="I1318">
            <v>0</v>
          </cell>
          <cell r="J1318">
            <v>0</v>
          </cell>
          <cell r="K1318">
            <v>0</v>
          </cell>
          <cell r="L1318">
            <v>0</v>
          </cell>
          <cell r="M1318">
            <v>0</v>
          </cell>
          <cell r="N1318">
            <v>0</v>
          </cell>
          <cell r="O1318">
            <v>0</v>
          </cell>
          <cell r="P1318">
            <v>0</v>
          </cell>
          <cell r="Q1318">
            <v>0</v>
          </cell>
          <cell r="R1318">
            <v>0</v>
          </cell>
          <cell r="S1318">
            <v>0</v>
          </cell>
          <cell r="T1318">
            <v>0</v>
          </cell>
          <cell r="U1318">
            <v>0</v>
          </cell>
          <cell r="V1318">
            <v>0</v>
          </cell>
          <cell r="W1318">
            <v>0</v>
          </cell>
          <cell r="X1318">
            <v>0</v>
          </cell>
          <cell r="Y1318">
            <v>0</v>
          </cell>
          <cell r="Z1318">
            <v>0</v>
          </cell>
          <cell r="AA1318">
            <v>0</v>
          </cell>
          <cell r="AB1318">
            <v>0</v>
          </cell>
        </row>
        <row r="1319">
          <cell r="B1319">
            <v>0</v>
          </cell>
          <cell r="C1319" t="str">
            <v>- placing of lean concrete,</v>
          </cell>
          <cell r="D1319">
            <v>0</v>
          </cell>
          <cell r="E1319">
            <v>0</v>
          </cell>
          <cell r="F1319">
            <v>0</v>
          </cell>
          <cell r="G1319">
            <v>0</v>
          </cell>
          <cell r="H1319">
            <v>0</v>
          </cell>
          <cell r="I1319">
            <v>0</v>
          </cell>
          <cell r="J1319">
            <v>0</v>
          </cell>
          <cell r="K1319">
            <v>0</v>
          </cell>
          <cell r="L1319">
            <v>0</v>
          </cell>
          <cell r="M1319">
            <v>0</v>
          </cell>
          <cell r="N1319">
            <v>0</v>
          </cell>
          <cell r="O1319">
            <v>0</v>
          </cell>
          <cell r="P1319">
            <v>0</v>
          </cell>
          <cell r="Q1319">
            <v>0</v>
          </cell>
          <cell r="R1319">
            <v>0</v>
          </cell>
          <cell r="S1319">
            <v>0</v>
          </cell>
          <cell r="T1319">
            <v>0</v>
          </cell>
          <cell r="U1319">
            <v>0</v>
          </cell>
          <cell r="V1319">
            <v>0</v>
          </cell>
          <cell r="W1319">
            <v>0</v>
          </cell>
          <cell r="X1319">
            <v>0</v>
          </cell>
          <cell r="Y1319">
            <v>0</v>
          </cell>
          <cell r="Z1319">
            <v>0</v>
          </cell>
          <cell r="AA1319">
            <v>0</v>
          </cell>
          <cell r="AB1319">
            <v>0</v>
          </cell>
        </row>
        <row r="1320">
          <cell r="B1320">
            <v>0</v>
          </cell>
          <cell r="C1320" t="str">
            <v>- placing of reinforced concrete or stones for foundation, base slab, roof slab, columns, cross beams, parapet, etc.</v>
          </cell>
          <cell r="D1320">
            <v>0</v>
          </cell>
          <cell r="E1320">
            <v>0</v>
          </cell>
          <cell r="F1320">
            <v>0</v>
          </cell>
          <cell r="G1320">
            <v>0</v>
          </cell>
          <cell r="H1320">
            <v>0</v>
          </cell>
          <cell r="I1320">
            <v>0</v>
          </cell>
          <cell r="J1320">
            <v>0</v>
          </cell>
          <cell r="K1320">
            <v>0</v>
          </cell>
          <cell r="L1320">
            <v>0</v>
          </cell>
          <cell r="M1320">
            <v>0</v>
          </cell>
          <cell r="N1320">
            <v>0</v>
          </cell>
          <cell r="O1320">
            <v>0</v>
          </cell>
          <cell r="P1320">
            <v>0</v>
          </cell>
          <cell r="Q1320">
            <v>0</v>
          </cell>
          <cell r="R1320">
            <v>0</v>
          </cell>
          <cell r="S1320">
            <v>0</v>
          </cell>
          <cell r="T1320">
            <v>0</v>
          </cell>
          <cell r="U1320">
            <v>0</v>
          </cell>
          <cell r="V1320">
            <v>0</v>
          </cell>
          <cell r="W1320">
            <v>0</v>
          </cell>
          <cell r="X1320">
            <v>0</v>
          </cell>
          <cell r="Y1320">
            <v>0</v>
          </cell>
          <cell r="Z1320">
            <v>0</v>
          </cell>
          <cell r="AA1320">
            <v>0</v>
          </cell>
          <cell r="AB1320">
            <v>0</v>
          </cell>
        </row>
        <row r="1321">
          <cell r="B1321">
            <v>0</v>
          </cell>
          <cell r="C1321" t="str">
            <v>- placing of hard top screed concrete  on base slab,</v>
          </cell>
          <cell r="D1321">
            <v>0</v>
          </cell>
          <cell r="E1321">
            <v>0</v>
          </cell>
          <cell r="F1321">
            <v>0</v>
          </cell>
          <cell r="G1321">
            <v>0</v>
          </cell>
          <cell r="H1321">
            <v>0</v>
          </cell>
          <cell r="I1321">
            <v>0</v>
          </cell>
          <cell r="J1321">
            <v>0</v>
          </cell>
          <cell r="K1321">
            <v>0</v>
          </cell>
          <cell r="L1321">
            <v>0</v>
          </cell>
          <cell r="M1321">
            <v>0</v>
          </cell>
          <cell r="N1321">
            <v>0</v>
          </cell>
          <cell r="O1321">
            <v>0</v>
          </cell>
          <cell r="P1321">
            <v>0</v>
          </cell>
          <cell r="Q1321">
            <v>0</v>
          </cell>
          <cell r="R1321">
            <v>0</v>
          </cell>
          <cell r="S1321">
            <v>0</v>
          </cell>
          <cell r="T1321">
            <v>0</v>
          </cell>
          <cell r="U1321">
            <v>0</v>
          </cell>
          <cell r="V1321">
            <v>0</v>
          </cell>
          <cell r="W1321">
            <v>0</v>
          </cell>
          <cell r="X1321">
            <v>0</v>
          </cell>
          <cell r="Y1321">
            <v>0</v>
          </cell>
          <cell r="Z1321">
            <v>0</v>
          </cell>
          <cell r="AA1321">
            <v>0</v>
          </cell>
          <cell r="AB1321">
            <v>0</v>
          </cell>
        </row>
        <row r="1322">
          <cell r="B1322">
            <v>0</v>
          </cell>
          <cell r="C1322" t="str">
            <v>- supply and placing of all formworks,</v>
          </cell>
          <cell r="D1322">
            <v>0</v>
          </cell>
          <cell r="E1322">
            <v>0</v>
          </cell>
          <cell r="F1322">
            <v>0</v>
          </cell>
          <cell r="G1322">
            <v>0</v>
          </cell>
          <cell r="H1322">
            <v>0</v>
          </cell>
          <cell r="I1322">
            <v>0</v>
          </cell>
          <cell r="J1322">
            <v>0</v>
          </cell>
          <cell r="K1322">
            <v>0</v>
          </cell>
          <cell r="L1322">
            <v>0</v>
          </cell>
          <cell r="M1322">
            <v>0</v>
          </cell>
          <cell r="N1322">
            <v>0</v>
          </cell>
          <cell r="O1322">
            <v>0</v>
          </cell>
          <cell r="P1322">
            <v>0</v>
          </cell>
          <cell r="Q1322">
            <v>0</v>
          </cell>
          <cell r="R1322">
            <v>0</v>
          </cell>
          <cell r="S1322">
            <v>0</v>
          </cell>
          <cell r="T1322">
            <v>0</v>
          </cell>
          <cell r="U1322">
            <v>0</v>
          </cell>
          <cell r="V1322">
            <v>0</v>
          </cell>
          <cell r="W1322">
            <v>0</v>
          </cell>
          <cell r="X1322">
            <v>0</v>
          </cell>
          <cell r="Y1322">
            <v>0</v>
          </cell>
          <cell r="Z1322">
            <v>0</v>
          </cell>
          <cell r="AA1322">
            <v>0</v>
          </cell>
          <cell r="AB1322">
            <v>0</v>
          </cell>
        </row>
        <row r="1323">
          <cell r="B1323">
            <v>0</v>
          </cell>
          <cell r="C1323" t="str">
            <v>- supply and placing of reinforcement bars,</v>
          </cell>
          <cell r="D1323">
            <v>0</v>
          </cell>
          <cell r="E1323">
            <v>0</v>
          </cell>
          <cell r="F1323">
            <v>0</v>
          </cell>
          <cell r="G1323">
            <v>0</v>
          </cell>
          <cell r="H1323">
            <v>0</v>
          </cell>
          <cell r="I1323">
            <v>0</v>
          </cell>
          <cell r="J1323">
            <v>0</v>
          </cell>
          <cell r="K1323">
            <v>0</v>
          </cell>
          <cell r="L1323">
            <v>0</v>
          </cell>
          <cell r="M1323">
            <v>0</v>
          </cell>
          <cell r="N1323">
            <v>0</v>
          </cell>
          <cell r="O1323">
            <v>0</v>
          </cell>
          <cell r="P1323">
            <v>0</v>
          </cell>
          <cell r="Q1323">
            <v>0</v>
          </cell>
          <cell r="R1323">
            <v>0</v>
          </cell>
          <cell r="S1323">
            <v>0</v>
          </cell>
          <cell r="T1323">
            <v>0</v>
          </cell>
          <cell r="U1323">
            <v>0</v>
          </cell>
          <cell r="V1323">
            <v>0</v>
          </cell>
          <cell r="W1323">
            <v>0</v>
          </cell>
          <cell r="X1323">
            <v>0</v>
          </cell>
          <cell r="Y1323">
            <v>0</v>
          </cell>
          <cell r="Z1323">
            <v>0</v>
          </cell>
          <cell r="AA1323">
            <v>0</v>
          </cell>
          <cell r="AB1323">
            <v>0</v>
          </cell>
        </row>
        <row r="1324">
          <cell r="B1324">
            <v>0</v>
          </cell>
          <cell r="C1324" t="str">
            <v>- brick or stone masonry works, fair-faced of hard burnt bricks or concrete blocks</v>
          </cell>
          <cell r="D1324">
            <v>0</v>
          </cell>
          <cell r="E1324">
            <v>0</v>
          </cell>
          <cell r="F1324">
            <v>0</v>
          </cell>
          <cell r="G1324">
            <v>0</v>
          </cell>
          <cell r="H1324">
            <v>0</v>
          </cell>
          <cell r="I1324">
            <v>0</v>
          </cell>
          <cell r="J1324">
            <v>0</v>
          </cell>
          <cell r="K1324">
            <v>0</v>
          </cell>
          <cell r="L1324">
            <v>0</v>
          </cell>
          <cell r="M1324">
            <v>0</v>
          </cell>
          <cell r="N1324">
            <v>0</v>
          </cell>
          <cell r="O1324">
            <v>0</v>
          </cell>
          <cell r="P1324">
            <v>0</v>
          </cell>
          <cell r="Q1324">
            <v>0</v>
          </cell>
          <cell r="R1324">
            <v>0</v>
          </cell>
          <cell r="S1324">
            <v>0</v>
          </cell>
          <cell r="T1324">
            <v>0</v>
          </cell>
          <cell r="U1324">
            <v>0</v>
          </cell>
          <cell r="V1324">
            <v>0</v>
          </cell>
          <cell r="W1324">
            <v>0</v>
          </cell>
          <cell r="X1324">
            <v>0</v>
          </cell>
          <cell r="Y1324">
            <v>0</v>
          </cell>
          <cell r="Z1324">
            <v>0</v>
          </cell>
          <cell r="AA1324">
            <v>0</v>
          </cell>
          <cell r="AB1324">
            <v>0</v>
          </cell>
        </row>
        <row r="1325">
          <cell r="B1325">
            <v>0</v>
          </cell>
          <cell r="C1325" t="str">
            <v>- supply and installation doors and windows</v>
          </cell>
          <cell r="D1325">
            <v>0</v>
          </cell>
          <cell r="E1325">
            <v>0</v>
          </cell>
          <cell r="F1325">
            <v>0</v>
          </cell>
          <cell r="G1325">
            <v>0</v>
          </cell>
          <cell r="H1325">
            <v>0</v>
          </cell>
          <cell r="I1325">
            <v>0</v>
          </cell>
          <cell r="J1325">
            <v>0</v>
          </cell>
          <cell r="K1325">
            <v>0</v>
          </cell>
          <cell r="L1325">
            <v>0</v>
          </cell>
          <cell r="M1325">
            <v>0</v>
          </cell>
          <cell r="N1325">
            <v>0</v>
          </cell>
          <cell r="O1325">
            <v>0</v>
          </cell>
          <cell r="P1325">
            <v>0</v>
          </cell>
          <cell r="Q1325">
            <v>0</v>
          </cell>
          <cell r="R1325">
            <v>0</v>
          </cell>
          <cell r="S1325">
            <v>0</v>
          </cell>
          <cell r="T1325">
            <v>0</v>
          </cell>
          <cell r="U1325">
            <v>0</v>
          </cell>
          <cell r="V1325">
            <v>0</v>
          </cell>
          <cell r="W1325">
            <v>0</v>
          </cell>
          <cell r="X1325">
            <v>0</v>
          </cell>
          <cell r="Y1325">
            <v>0</v>
          </cell>
          <cell r="Z1325">
            <v>0</v>
          </cell>
          <cell r="AA1325">
            <v>0</v>
          </cell>
          <cell r="AB1325">
            <v>0</v>
          </cell>
        </row>
        <row r="1326">
          <cell r="B1326">
            <v>0</v>
          </cell>
          <cell r="C1326" t="str">
            <v>- block outs for pipes and grouting after pipe installation works,</v>
          </cell>
          <cell r="D1326">
            <v>0</v>
          </cell>
          <cell r="E1326">
            <v>0</v>
          </cell>
          <cell r="F1326">
            <v>0</v>
          </cell>
          <cell r="G1326">
            <v>0</v>
          </cell>
          <cell r="H1326">
            <v>0</v>
          </cell>
          <cell r="I1326">
            <v>0</v>
          </cell>
          <cell r="J1326">
            <v>0</v>
          </cell>
          <cell r="K1326">
            <v>0</v>
          </cell>
          <cell r="L1326">
            <v>0</v>
          </cell>
          <cell r="M1326">
            <v>0</v>
          </cell>
          <cell r="N1326">
            <v>0</v>
          </cell>
          <cell r="O1326">
            <v>0</v>
          </cell>
          <cell r="P1326">
            <v>0</v>
          </cell>
          <cell r="Q1326">
            <v>0</v>
          </cell>
          <cell r="R1326">
            <v>0</v>
          </cell>
          <cell r="S1326">
            <v>0</v>
          </cell>
          <cell r="T1326">
            <v>0</v>
          </cell>
          <cell r="U1326">
            <v>0</v>
          </cell>
          <cell r="V1326">
            <v>0</v>
          </cell>
          <cell r="W1326">
            <v>0</v>
          </cell>
          <cell r="X1326">
            <v>0</v>
          </cell>
          <cell r="Y1326">
            <v>0</v>
          </cell>
          <cell r="Z1326">
            <v>0</v>
          </cell>
          <cell r="AA1326">
            <v>0</v>
          </cell>
          <cell r="AB1326">
            <v>0</v>
          </cell>
        </row>
        <row r="1327">
          <cell r="B1327">
            <v>0</v>
          </cell>
          <cell r="C1327" t="str">
            <v>- supply and installation of roof drain pipes</v>
          </cell>
          <cell r="D1327">
            <v>0</v>
          </cell>
          <cell r="E1327">
            <v>0</v>
          </cell>
          <cell r="F1327">
            <v>0</v>
          </cell>
          <cell r="G1327">
            <v>0</v>
          </cell>
          <cell r="H1327">
            <v>0</v>
          </cell>
          <cell r="I1327">
            <v>0</v>
          </cell>
          <cell r="J1327">
            <v>0</v>
          </cell>
          <cell r="K1327">
            <v>0</v>
          </cell>
          <cell r="L1327">
            <v>0</v>
          </cell>
          <cell r="M1327">
            <v>0</v>
          </cell>
          <cell r="N1327">
            <v>0</v>
          </cell>
          <cell r="O1327">
            <v>0</v>
          </cell>
          <cell r="P1327">
            <v>0</v>
          </cell>
          <cell r="Q1327">
            <v>0</v>
          </cell>
          <cell r="R1327">
            <v>0</v>
          </cell>
          <cell r="S1327">
            <v>0</v>
          </cell>
          <cell r="T1327">
            <v>0</v>
          </cell>
          <cell r="U1327">
            <v>0</v>
          </cell>
          <cell r="V1327">
            <v>0</v>
          </cell>
          <cell r="W1327">
            <v>0</v>
          </cell>
          <cell r="X1327">
            <v>0</v>
          </cell>
          <cell r="Y1327">
            <v>0</v>
          </cell>
          <cell r="Z1327">
            <v>0</v>
          </cell>
          <cell r="AA1327">
            <v>0</v>
          </cell>
          <cell r="AB1327">
            <v>0</v>
          </cell>
        </row>
        <row r="1328">
          <cell r="B1328">
            <v>0</v>
          </cell>
          <cell r="C1328" t="str">
            <v>- supply and placing of bituminous membrane for water proofing, attika aluminium cover (26 cm wide) and pebble layer on roof slab</v>
          </cell>
          <cell r="D1328">
            <v>0</v>
          </cell>
          <cell r="E1328">
            <v>0</v>
          </cell>
          <cell r="F1328">
            <v>0</v>
          </cell>
          <cell r="G1328">
            <v>0</v>
          </cell>
          <cell r="H1328">
            <v>0</v>
          </cell>
          <cell r="I1328">
            <v>0</v>
          </cell>
          <cell r="J1328">
            <v>0</v>
          </cell>
          <cell r="K1328">
            <v>0</v>
          </cell>
          <cell r="L1328">
            <v>0</v>
          </cell>
          <cell r="M1328">
            <v>0</v>
          </cell>
          <cell r="N1328">
            <v>0</v>
          </cell>
          <cell r="O1328">
            <v>0</v>
          </cell>
          <cell r="P1328">
            <v>0</v>
          </cell>
          <cell r="Q1328">
            <v>0</v>
          </cell>
          <cell r="R1328">
            <v>0</v>
          </cell>
          <cell r="S1328">
            <v>0</v>
          </cell>
          <cell r="T1328">
            <v>0</v>
          </cell>
          <cell r="U1328">
            <v>0</v>
          </cell>
          <cell r="V1328">
            <v>0</v>
          </cell>
          <cell r="W1328">
            <v>0</v>
          </cell>
          <cell r="X1328">
            <v>0</v>
          </cell>
          <cell r="Y1328">
            <v>0</v>
          </cell>
          <cell r="Z1328">
            <v>0</v>
          </cell>
          <cell r="AA1328">
            <v>0</v>
          </cell>
          <cell r="AB1328">
            <v>0</v>
          </cell>
        </row>
        <row r="1329">
          <cell r="B1329">
            <v>0</v>
          </cell>
          <cell r="C1329" t="str">
            <v>- supply and placing of septic tank, including manhole cover B125 and PVC drain pipes DN 150</v>
          </cell>
          <cell r="D1329">
            <v>0</v>
          </cell>
          <cell r="E1329">
            <v>0</v>
          </cell>
          <cell r="F1329">
            <v>0</v>
          </cell>
          <cell r="G1329">
            <v>0</v>
          </cell>
          <cell r="H1329">
            <v>0</v>
          </cell>
          <cell r="I1329">
            <v>0</v>
          </cell>
          <cell r="J1329">
            <v>0</v>
          </cell>
          <cell r="K1329">
            <v>0</v>
          </cell>
          <cell r="L1329">
            <v>0</v>
          </cell>
          <cell r="M1329">
            <v>0</v>
          </cell>
          <cell r="N1329">
            <v>0</v>
          </cell>
          <cell r="O1329">
            <v>0</v>
          </cell>
          <cell r="P1329">
            <v>0</v>
          </cell>
          <cell r="Q1329">
            <v>0</v>
          </cell>
          <cell r="R1329">
            <v>0</v>
          </cell>
          <cell r="S1329">
            <v>0</v>
          </cell>
          <cell r="T1329">
            <v>0</v>
          </cell>
          <cell r="U1329">
            <v>0</v>
          </cell>
          <cell r="V1329">
            <v>0</v>
          </cell>
          <cell r="W1329">
            <v>0</v>
          </cell>
          <cell r="X1329">
            <v>0</v>
          </cell>
          <cell r="Y1329">
            <v>0</v>
          </cell>
          <cell r="Z1329">
            <v>0</v>
          </cell>
          <cell r="AA1329">
            <v>0</v>
          </cell>
          <cell r="AB1329">
            <v>0</v>
          </cell>
        </row>
        <row r="1330">
          <cell r="B1330">
            <v>0</v>
          </cell>
          <cell r="C1330" t="str">
            <v>- plastering and painting of all internal and outside walls and ceilings</v>
          </cell>
          <cell r="D1330">
            <v>0</v>
          </cell>
          <cell r="E1330">
            <v>0</v>
          </cell>
          <cell r="F1330">
            <v>0</v>
          </cell>
          <cell r="G1330">
            <v>0</v>
          </cell>
          <cell r="H1330">
            <v>0</v>
          </cell>
          <cell r="I1330">
            <v>0</v>
          </cell>
          <cell r="J1330">
            <v>0</v>
          </cell>
          <cell r="K1330">
            <v>0</v>
          </cell>
          <cell r="L1330">
            <v>0</v>
          </cell>
          <cell r="M1330">
            <v>0</v>
          </cell>
          <cell r="N1330">
            <v>0</v>
          </cell>
          <cell r="O1330">
            <v>0</v>
          </cell>
          <cell r="P1330">
            <v>0</v>
          </cell>
          <cell r="Q1330">
            <v>0</v>
          </cell>
          <cell r="R1330">
            <v>0</v>
          </cell>
          <cell r="S1330">
            <v>0</v>
          </cell>
          <cell r="T1330">
            <v>0</v>
          </cell>
          <cell r="U1330">
            <v>0</v>
          </cell>
          <cell r="V1330">
            <v>0</v>
          </cell>
          <cell r="W1330">
            <v>0</v>
          </cell>
          <cell r="X1330">
            <v>0</v>
          </cell>
          <cell r="Y1330">
            <v>0</v>
          </cell>
          <cell r="Z1330">
            <v>0</v>
          </cell>
          <cell r="AA1330">
            <v>0</v>
          </cell>
          <cell r="AB1330">
            <v>0</v>
          </cell>
        </row>
        <row r="1331">
          <cell r="B1331">
            <v>0</v>
          </cell>
          <cell r="C1331" t="str">
            <v>- supply and installation of 1m3 steel water tank, to be mounted on roof, including all piping, fittings, ladders, plumbing and connections, as shown on the drawings</v>
          </cell>
          <cell r="D1331">
            <v>0</v>
          </cell>
          <cell r="E1331">
            <v>0</v>
          </cell>
          <cell r="F1331">
            <v>0</v>
          </cell>
          <cell r="G1331">
            <v>0</v>
          </cell>
          <cell r="H1331">
            <v>0</v>
          </cell>
          <cell r="I1331">
            <v>0</v>
          </cell>
          <cell r="J1331">
            <v>0</v>
          </cell>
          <cell r="K1331">
            <v>0</v>
          </cell>
          <cell r="L1331">
            <v>0</v>
          </cell>
          <cell r="M1331">
            <v>0</v>
          </cell>
          <cell r="N1331">
            <v>0</v>
          </cell>
          <cell r="O1331">
            <v>0</v>
          </cell>
          <cell r="P1331">
            <v>0</v>
          </cell>
          <cell r="Q1331">
            <v>0</v>
          </cell>
          <cell r="R1331">
            <v>0</v>
          </cell>
          <cell r="S1331">
            <v>0</v>
          </cell>
          <cell r="T1331">
            <v>0</v>
          </cell>
          <cell r="U1331">
            <v>0</v>
          </cell>
          <cell r="V1331">
            <v>0</v>
          </cell>
          <cell r="W1331">
            <v>0</v>
          </cell>
          <cell r="X1331">
            <v>0</v>
          </cell>
          <cell r="Y1331">
            <v>0</v>
          </cell>
          <cell r="Z1331">
            <v>0</v>
          </cell>
          <cell r="AA1331">
            <v>0</v>
          </cell>
          <cell r="AB1331">
            <v>0</v>
          </cell>
        </row>
        <row r="1332">
          <cell r="B1332">
            <v>0</v>
          </cell>
          <cell r="C1332" t="str">
            <v>- supply and installation of all sanitary equipment and piping, such as washing basins, toilets (eastern type), water taps, etc. and any related plumbing.</v>
          </cell>
          <cell r="D1332">
            <v>0</v>
          </cell>
          <cell r="E1332">
            <v>0</v>
          </cell>
          <cell r="F1332">
            <v>0</v>
          </cell>
          <cell r="G1332">
            <v>0</v>
          </cell>
          <cell r="H1332">
            <v>0</v>
          </cell>
          <cell r="I1332">
            <v>0</v>
          </cell>
          <cell r="J1332">
            <v>0</v>
          </cell>
          <cell r="K1332">
            <v>0</v>
          </cell>
          <cell r="L1332">
            <v>0</v>
          </cell>
          <cell r="M1332">
            <v>0</v>
          </cell>
          <cell r="N1332">
            <v>0</v>
          </cell>
          <cell r="O1332">
            <v>0</v>
          </cell>
          <cell r="P1332">
            <v>0</v>
          </cell>
          <cell r="Q1332">
            <v>0</v>
          </cell>
          <cell r="R1332">
            <v>0</v>
          </cell>
          <cell r="S1332">
            <v>0</v>
          </cell>
          <cell r="T1332">
            <v>0</v>
          </cell>
          <cell r="U1332">
            <v>0</v>
          </cell>
          <cell r="V1332">
            <v>0</v>
          </cell>
          <cell r="W1332">
            <v>0</v>
          </cell>
          <cell r="X1332">
            <v>0</v>
          </cell>
          <cell r="Y1332">
            <v>0</v>
          </cell>
          <cell r="Z1332">
            <v>0</v>
          </cell>
          <cell r="AA1332">
            <v>0</v>
          </cell>
          <cell r="AB1332">
            <v>0</v>
          </cell>
        </row>
        <row r="1333">
          <cell r="B1333">
            <v>0</v>
          </cell>
          <cell r="C1333" t="str">
            <v>- supply of good quality and brand new furniture (bed, chair, table) to be approved by the Engineer</v>
          </cell>
          <cell r="D1333">
            <v>0</v>
          </cell>
          <cell r="E1333">
            <v>0</v>
          </cell>
          <cell r="F1333">
            <v>0</v>
          </cell>
          <cell r="G1333">
            <v>0</v>
          </cell>
          <cell r="H1333">
            <v>0</v>
          </cell>
          <cell r="I1333">
            <v>0</v>
          </cell>
          <cell r="J1333">
            <v>0</v>
          </cell>
          <cell r="K1333">
            <v>0</v>
          </cell>
          <cell r="L1333">
            <v>0</v>
          </cell>
          <cell r="M1333">
            <v>0</v>
          </cell>
          <cell r="N1333">
            <v>0</v>
          </cell>
          <cell r="O1333">
            <v>0</v>
          </cell>
          <cell r="P1333">
            <v>0</v>
          </cell>
          <cell r="Q1333">
            <v>0</v>
          </cell>
          <cell r="R1333">
            <v>0</v>
          </cell>
          <cell r="S1333">
            <v>0</v>
          </cell>
          <cell r="T1333">
            <v>0</v>
          </cell>
          <cell r="U1333">
            <v>0</v>
          </cell>
          <cell r="V1333">
            <v>0</v>
          </cell>
          <cell r="W1333">
            <v>0</v>
          </cell>
          <cell r="X1333">
            <v>0</v>
          </cell>
          <cell r="Y1333">
            <v>0</v>
          </cell>
          <cell r="Z1333">
            <v>0</v>
          </cell>
          <cell r="AA1333">
            <v>0</v>
          </cell>
          <cell r="AB1333">
            <v>0</v>
          </cell>
        </row>
        <row r="1334">
          <cell r="B1334">
            <v>0</v>
          </cell>
          <cell r="C1334" t="str">
            <v>The unit rate shall include all materials, labour, equipment, tools and other incidental costs required to complete the works and which are not covered under other item of the BoQ. Payment shall be made per piece of completed structure approved and accepted by the Engineer</v>
          </cell>
          <cell r="D1334">
            <v>0</v>
          </cell>
          <cell r="E1334">
            <v>0</v>
          </cell>
          <cell r="F1334">
            <v>0</v>
          </cell>
          <cell r="G1334">
            <v>0</v>
          </cell>
          <cell r="H1334">
            <v>0</v>
          </cell>
          <cell r="I1334">
            <v>0</v>
          </cell>
          <cell r="J1334">
            <v>0</v>
          </cell>
          <cell r="K1334">
            <v>0</v>
          </cell>
          <cell r="L1334">
            <v>0</v>
          </cell>
          <cell r="M1334">
            <v>0</v>
          </cell>
          <cell r="N1334">
            <v>0</v>
          </cell>
          <cell r="O1334">
            <v>0</v>
          </cell>
          <cell r="P1334">
            <v>0</v>
          </cell>
          <cell r="Q1334">
            <v>0</v>
          </cell>
          <cell r="R1334">
            <v>0</v>
          </cell>
          <cell r="S1334">
            <v>0</v>
          </cell>
          <cell r="T1334">
            <v>0</v>
          </cell>
          <cell r="U1334">
            <v>0</v>
          </cell>
          <cell r="V1334">
            <v>0</v>
          </cell>
          <cell r="W1334">
            <v>0</v>
          </cell>
          <cell r="X1334">
            <v>0</v>
          </cell>
          <cell r="Y1334">
            <v>0</v>
          </cell>
          <cell r="Z1334">
            <v>0</v>
          </cell>
          <cell r="AA1334">
            <v>0</v>
          </cell>
          <cell r="AB1334">
            <v>0</v>
          </cell>
        </row>
        <row r="1335">
          <cell r="B1335" t="str">
            <v>40.21.01</v>
          </cell>
          <cell r="C1335" t="str">
            <v>Construction of guard house</v>
          </cell>
          <cell r="D1335" t="str">
            <v>pce.</v>
          </cell>
          <cell r="E1335">
            <v>10000</v>
          </cell>
          <cell r="F1335">
            <v>0</v>
          </cell>
          <cell r="G1335">
            <v>0</v>
          </cell>
          <cell r="H1335">
            <v>0</v>
          </cell>
          <cell r="I1335">
            <v>0</v>
          </cell>
          <cell r="J1335">
            <v>0</v>
          </cell>
          <cell r="K1335">
            <v>0</v>
          </cell>
          <cell r="L1335">
            <v>0</v>
          </cell>
          <cell r="M1335">
            <v>0</v>
          </cell>
          <cell r="N1335">
            <v>0</v>
          </cell>
          <cell r="O1335">
            <v>0</v>
          </cell>
          <cell r="P1335">
            <v>0</v>
          </cell>
          <cell r="Q1335">
            <v>0</v>
          </cell>
          <cell r="R1335">
            <v>0</v>
          </cell>
          <cell r="S1335">
            <v>0</v>
          </cell>
          <cell r="T1335">
            <v>0</v>
          </cell>
          <cell r="U1335">
            <v>0</v>
          </cell>
          <cell r="V1335">
            <v>0</v>
          </cell>
          <cell r="W1335">
            <v>0</v>
          </cell>
          <cell r="X1335">
            <v>0</v>
          </cell>
          <cell r="Y1335">
            <v>0</v>
          </cell>
          <cell r="Z1335">
            <v>0</v>
          </cell>
          <cell r="AA1335">
            <v>0</v>
          </cell>
          <cell r="AB1335">
            <v>0</v>
          </cell>
        </row>
        <row r="1336">
          <cell r="B1336" t="str">
            <v>40.22</v>
          </cell>
          <cell r="C1336" t="str">
            <v>Construction of pumping station at reservoir site B</v>
          </cell>
          <cell r="D1336">
            <v>0</v>
          </cell>
          <cell r="E1336">
            <v>0</v>
          </cell>
          <cell r="F1336">
            <v>0</v>
          </cell>
          <cell r="G1336">
            <v>0</v>
          </cell>
          <cell r="H1336">
            <v>0</v>
          </cell>
          <cell r="I1336">
            <v>0</v>
          </cell>
          <cell r="J1336">
            <v>0</v>
          </cell>
          <cell r="K1336">
            <v>0</v>
          </cell>
          <cell r="L1336">
            <v>0</v>
          </cell>
          <cell r="M1336">
            <v>0</v>
          </cell>
          <cell r="N1336">
            <v>0</v>
          </cell>
          <cell r="O1336">
            <v>0</v>
          </cell>
          <cell r="P1336">
            <v>0</v>
          </cell>
          <cell r="Q1336">
            <v>0</v>
          </cell>
          <cell r="R1336">
            <v>0</v>
          </cell>
          <cell r="S1336">
            <v>0</v>
          </cell>
          <cell r="T1336">
            <v>0</v>
          </cell>
          <cell r="U1336">
            <v>0</v>
          </cell>
          <cell r="V1336">
            <v>0</v>
          </cell>
          <cell r="W1336">
            <v>0</v>
          </cell>
          <cell r="X1336">
            <v>0</v>
          </cell>
          <cell r="Y1336">
            <v>0</v>
          </cell>
          <cell r="Z1336">
            <v>0</v>
          </cell>
          <cell r="AA1336">
            <v>0</v>
          </cell>
          <cell r="AB1336">
            <v>0</v>
          </cell>
        </row>
        <row r="1337">
          <cell r="B1337">
            <v>0</v>
          </cell>
          <cell r="C1337" t="str">
            <v>The works shall comprise the supply of all material and complete civil works for pumping station at reservoir site B as per tender drawings R-B-2.12 - R-B-2.13 and STR-B-1.04 and in accordance wit the Work Requirements Part B+C</v>
          </cell>
          <cell r="D1337">
            <v>0</v>
          </cell>
          <cell r="E1337">
            <v>0</v>
          </cell>
          <cell r="F1337">
            <v>0</v>
          </cell>
          <cell r="G1337">
            <v>0</v>
          </cell>
          <cell r="H1337">
            <v>0</v>
          </cell>
          <cell r="I1337">
            <v>0</v>
          </cell>
          <cell r="J1337">
            <v>0</v>
          </cell>
          <cell r="K1337">
            <v>0</v>
          </cell>
          <cell r="L1337">
            <v>0</v>
          </cell>
          <cell r="M1337">
            <v>0</v>
          </cell>
          <cell r="N1337">
            <v>0</v>
          </cell>
          <cell r="O1337">
            <v>0</v>
          </cell>
          <cell r="P1337">
            <v>0</v>
          </cell>
          <cell r="Q1337">
            <v>0</v>
          </cell>
          <cell r="R1337">
            <v>0</v>
          </cell>
          <cell r="S1337">
            <v>0</v>
          </cell>
          <cell r="T1337">
            <v>0</v>
          </cell>
          <cell r="U1337">
            <v>0</v>
          </cell>
          <cell r="V1337">
            <v>0</v>
          </cell>
          <cell r="W1337">
            <v>0</v>
          </cell>
          <cell r="X1337">
            <v>0</v>
          </cell>
          <cell r="Y1337">
            <v>0</v>
          </cell>
          <cell r="Z1337">
            <v>0</v>
          </cell>
          <cell r="AA1337">
            <v>0</v>
          </cell>
          <cell r="AB1337">
            <v>0</v>
          </cell>
        </row>
        <row r="1338">
          <cell r="B1338">
            <v>0</v>
          </cell>
          <cell r="C1338" t="str">
            <v>The works shall include, in particular, but not be limited to the following:</v>
          </cell>
          <cell r="D1338">
            <v>0</v>
          </cell>
          <cell r="E1338">
            <v>0</v>
          </cell>
          <cell r="F1338">
            <v>0</v>
          </cell>
          <cell r="G1338">
            <v>0</v>
          </cell>
          <cell r="H1338">
            <v>0</v>
          </cell>
          <cell r="I1338">
            <v>0</v>
          </cell>
          <cell r="J1338">
            <v>0</v>
          </cell>
          <cell r="K1338">
            <v>0</v>
          </cell>
          <cell r="L1338">
            <v>0</v>
          </cell>
          <cell r="M1338">
            <v>0</v>
          </cell>
          <cell r="N1338">
            <v>0</v>
          </cell>
          <cell r="O1338">
            <v>0</v>
          </cell>
          <cell r="P1338">
            <v>0</v>
          </cell>
          <cell r="Q1338">
            <v>0</v>
          </cell>
          <cell r="R1338">
            <v>0</v>
          </cell>
          <cell r="S1338">
            <v>0</v>
          </cell>
          <cell r="T1338">
            <v>0</v>
          </cell>
          <cell r="U1338">
            <v>0</v>
          </cell>
          <cell r="V1338">
            <v>0</v>
          </cell>
          <cell r="W1338">
            <v>0</v>
          </cell>
          <cell r="X1338">
            <v>0</v>
          </cell>
          <cell r="Y1338">
            <v>0</v>
          </cell>
          <cell r="Z1338">
            <v>0</v>
          </cell>
          <cell r="AA1338">
            <v>0</v>
          </cell>
          <cell r="AB1338">
            <v>0</v>
          </cell>
        </row>
        <row r="1339">
          <cell r="B1339">
            <v>0</v>
          </cell>
          <cell r="C1339" t="str">
            <v>- earthworks incl. excavation, backfilling, compaction, transport and disposal of surplus material to Contractors deposit within a radius of 20 km from the execution site,</v>
          </cell>
          <cell r="D1339">
            <v>0</v>
          </cell>
          <cell r="E1339">
            <v>0</v>
          </cell>
          <cell r="F1339">
            <v>0</v>
          </cell>
          <cell r="G1339">
            <v>0</v>
          </cell>
          <cell r="H1339">
            <v>0</v>
          </cell>
          <cell r="I1339">
            <v>0</v>
          </cell>
          <cell r="J1339">
            <v>0</v>
          </cell>
          <cell r="K1339">
            <v>0</v>
          </cell>
          <cell r="L1339">
            <v>0</v>
          </cell>
          <cell r="M1339">
            <v>0</v>
          </cell>
          <cell r="N1339">
            <v>0</v>
          </cell>
          <cell r="O1339">
            <v>0</v>
          </cell>
          <cell r="P1339">
            <v>0</v>
          </cell>
          <cell r="Q1339">
            <v>0</v>
          </cell>
          <cell r="R1339">
            <v>0</v>
          </cell>
          <cell r="S1339">
            <v>0</v>
          </cell>
          <cell r="T1339">
            <v>0</v>
          </cell>
          <cell r="U1339">
            <v>0</v>
          </cell>
          <cell r="V1339">
            <v>0</v>
          </cell>
          <cell r="W1339">
            <v>0</v>
          </cell>
          <cell r="X1339">
            <v>0</v>
          </cell>
          <cell r="Y1339">
            <v>0</v>
          </cell>
          <cell r="Z1339">
            <v>0</v>
          </cell>
          <cell r="AA1339">
            <v>0</v>
          </cell>
          <cell r="AB1339">
            <v>0</v>
          </cell>
        </row>
        <row r="1340">
          <cell r="B1340">
            <v>0</v>
          </cell>
          <cell r="C1340" t="str">
            <v>- placing of lean concrete,</v>
          </cell>
          <cell r="D1340">
            <v>0</v>
          </cell>
          <cell r="E1340">
            <v>0</v>
          </cell>
          <cell r="F1340">
            <v>0</v>
          </cell>
          <cell r="G1340">
            <v>0</v>
          </cell>
          <cell r="H1340">
            <v>0</v>
          </cell>
          <cell r="I1340">
            <v>0</v>
          </cell>
          <cell r="J1340">
            <v>0</v>
          </cell>
          <cell r="K1340">
            <v>0</v>
          </cell>
          <cell r="L1340">
            <v>0</v>
          </cell>
          <cell r="M1340">
            <v>0</v>
          </cell>
          <cell r="N1340">
            <v>0</v>
          </cell>
          <cell r="O1340">
            <v>0</v>
          </cell>
          <cell r="P1340">
            <v>0</v>
          </cell>
          <cell r="Q1340">
            <v>0</v>
          </cell>
          <cell r="R1340">
            <v>0</v>
          </cell>
          <cell r="S1340">
            <v>0</v>
          </cell>
          <cell r="T1340">
            <v>0</v>
          </cell>
          <cell r="U1340">
            <v>0</v>
          </cell>
          <cell r="V1340">
            <v>0</v>
          </cell>
          <cell r="W1340">
            <v>0</v>
          </cell>
          <cell r="X1340">
            <v>0</v>
          </cell>
          <cell r="Y1340">
            <v>0</v>
          </cell>
          <cell r="Z1340">
            <v>0</v>
          </cell>
          <cell r="AA1340">
            <v>0</v>
          </cell>
          <cell r="AB1340">
            <v>0</v>
          </cell>
        </row>
        <row r="1341">
          <cell r="B1341">
            <v>0</v>
          </cell>
          <cell r="C1341" t="str">
            <v>- placing of reinforced concrete or stones for foundation, base slab, roof slab, columns, cross beams, parapet, etc.</v>
          </cell>
          <cell r="D1341">
            <v>0</v>
          </cell>
          <cell r="E1341">
            <v>0</v>
          </cell>
          <cell r="F1341">
            <v>0</v>
          </cell>
          <cell r="G1341">
            <v>0</v>
          </cell>
          <cell r="H1341">
            <v>0</v>
          </cell>
          <cell r="I1341">
            <v>0</v>
          </cell>
          <cell r="J1341">
            <v>0</v>
          </cell>
          <cell r="K1341">
            <v>0</v>
          </cell>
          <cell r="L1341">
            <v>0</v>
          </cell>
          <cell r="M1341">
            <v>0</v>
          </cell>
          <cell r="N1341">
            <v>0</v>
          </cell>
          <cell r="O1341">
            <v>0</v>
          </cell>
          <cell r="P1341">
            <v>0</v>
          </cell>
          <cell r="Q1341">
            <v>0</v>
          </cell>
          <cell r="R1341">
            <v>0</v>
          </cell>
          <cell r="S1341">
            <v>0</v>
          </cell>
          <cell r="T1341">
            <v>0</v>
          </cell>
          <cell r="U1341">
            <v>0</v>
          </cell>
          <cell r="V1341">
            <v>0</v>
          </cell>
          <cell r="W1341">
            <v>0</v>
          </cell>
          <cell r="X1341">
            <v>0</v>
          </cell>
          <cell r="Y1341">
            <v>0</v>
          </cell>
          <cell r="Z1341">
            <v>0</v>
          </cell>
          <cell r="AA1341">
            <v>0</v>
          </cell>
          <cell r="AB1341">
            <v>0</v>
          </cell>
        </row>
        <row r="1342">
          <cell r="B1342">
            <v>0</v>
          </cell>
          <cell r="C1342" t="str">
            <v>- placing of hard top screed concrete  on base slab,</v>
          </cell>
          <cell r="D1342">
            <v>0</v>
          </cell>
          <cell r="E1342">
            <v>0</v>
          </cell>
          <cell r="F1342">
            <v>0</v>
          </cell>
          <cell r="G1342">
            <v>0</v>
          </cell>
          <cell r="H1342">
            <v>0</v>
          </cell>
          <cell r="I1342">
            <v>0</v>
          </cell>
          <cell r="J1342">
            <v>0</v>
          </cell>
          <cell r="K1342">
            <v>0</v>
          </cell>
          <cell r="L1342">
            <v>0</v>
          </cell>
          <cell r="M1342">
            <v>0</v>
          </cell>
          <cell r="N1342">
            <v>0</v>
          </cell>
          <cell r="O1342">
            <v>0</v>
          </cell>
          <cell r="P1342">
            <v>0</v>
          </cell>
          <cell r="Q1342">
            <v>0</v>
          </cell>
          <cell r="R1342">
            <v>0</v>
          </cell>
          <cell r="S1342">
            <v>0</v>
          </cell>
          <cell r="T1342">
            <v>0</v>
          </cell>
          <cell r="U1342">
            <v>0</v>
          </cell>
          <cell r="V1342">
            <v>0</v>
          </cell>
          <cell r="W1342">
            <v>0</v>
          </cell>
          <cell r="X1342">
            <v>0</v>
          </cell>
          <cell r="Y1342">
            <v>0</v>
          </cell>
          <cell r="Z1342">
            <v>0</v>
          </cell>
          <cell r="AA1342">
            <v>0</v>
          </cell>
          <cell r="AB1342">
            <v>0</v>
          </cell>
        </row>
        <row r="1343">
          <cell r="B1343">
            <v>0</v>
          </cell>
          <cell r="C1343" t="str">
            <v>- supply and placing of all formworks,</v>
          </cell>
          <cell r="D1343">
            <v>0</v>
          </cell>
          <cell r="E1343">
            <v>0</v>
          </cell>
          <cell r="F1343">
            <v>0</v>
          </cell>
          <cell r="G1343">
            <v>0</v>
          </cell>
          <cell r="H1343">
            <v>0</v>
          </cell>
          <cell r="I1343">
            <v>0</v>
          </cell>
          <cell r="J1343">
            <v>0</v>
          </cell>
          <cell r="K1343">
            <v>0</v>
          </cell>
          <cell r="L1343">
            <v>0</v>
          </cell>
          <cell r="M1343">
            <v>0</v>
          </cell>
          <cell r="N1343">
            <v>0</v>
          </cell>
          <cell r="O1343">
            <v>0</v>
          </cell>
          <cell r="P1343">
            <v>0</v>
          </cell>
          <cell r="Q1343">
            <v>0</v>
          </cell>
          <cell r="R1343">
            <v>0</v>
          </cell>
          <cell r="S1343">
            <v>0</v>
          </cell>
          <cell r="T1343">
            <v>0</v>
          </cell>
          <cell r="U1343">
            <v>0</v>
          </cell>
          <cell r="V1343">
            <v>0</v>
          </cell>
          <cell r="W1343">
            <v>0</v>
          </cell>
          <cell r="X1343">
            <v>0</v>
          </cell>
          <cell r="Y1343">
            <v>0</v>
          </cell>
          <cell r="Z1343">
            <v>0</v>
          </cell>
          <cell r="AA1343">
            <v>0</v>
          </cell>
          <cell r="AB1343">
            <v>0</v>
          </cell>
        </row>
        <row r="1344">
          <cell r="B1344">
            <v>0</v>
          </cell>
          <cell r="C1344" t="str">
            <v>- supply and placing of reinforcement bars,</v>
          </cell>
          <cell r="D1344">
            <v>0</v>
          </cell>
          <cell r="E1344">
            <v>0</v>
          </cell>
          <cell r="F1344">
            <v>0</v>
          </cell>
          <cell r="G1344">
            <v>0</v>
          </cell>
          <cell r="H1344">
            <v>0</v>
          </cell>
          <cell r="I1344">
            <v>0</v>
          </cell>
          <cell r="J1344">
            <v>0</v>
          </cell>
          <cell r="K1344">
            <v>0</v>
          </cell>
          <cell r="L1344">
            <v>0</v>
          </cell>
          <cell r="M1344">
            <v>0</v>
          </cell>
          <cell r="N1344">
            <v>0</v>
          </cell>
          <cell r="O1344">
            <v>0</v>
          </cell>
          <cell r="P1344">
            <v>0</v>
          </cell>
          <cell r="Q1344">
            <v>0</v>
          </cell>
          <cell r="R1344">
            <v>0</v>
          </cell>
          <cell r="S1344">
            <v>0</v>
          </cell>
          <cell r="T1344">
            <v>0</v>
          </cell>
          <cell r="U1344">
            <v>0</v>
          </cell>
          <cell r="V1344">
            <v>0</v>
          </cell>
          <cell r="W1344">
            <v>0</v>
          </cell>
          <cell r="X1344">
            <v>0</v>
          </cell>
          <cell r="Y1344">
            <v>0</v>
          </cell>
          <cell r="Z1344">
            <v>0</v>
          </cell>
          <cell r="AA1344">
            <v>0</v>
          </cell>
          <cell r="AB1344">
            <v>0</v>
          </cell>
        </row>
        <row r="1345">
          <cell r="B1345">
            <v>0</v>
          </cell>
          <cell r="C1345" t="str">
            <v>- brick or stone masonry works, fair-faced of hard burnt bricks or concrete blocks</v>
          </cell>
          <cell r="D1345">
            <v>0</v>
          </cell>
          <cell r="E1345">
            <v>0</v>
          </cell>
          <cell r="F1345">
            <v>0</v>
          </cell>
          <cell r="G1345">
            <v>0</v>
          </cell>
          <cell r="H1345">
            <v>0</v>
          </cell>
          <cell r="I1345">
            <v>0</v>
          </cell>
          <cell r="J1345">
            <v>0</v>
          </cell>
          <cell r="K1345">
            <v>0</v>
          </cell>
          <cell r="L1345">
            <v>0</v>
          </cell>
          <cell r="M1345">
            <v>0</v>
          </cell>
          <cell r="N1345">
            <v>0</v>
          </cell>
          <cell r="O1345">
            <v>0</v>
          </cell>
          <cell r="P1345">
            <v>0</v>
          </cell>
          <cell r="Q1345">
            <v>0</v>
          </cell>
          <cell r="R1345">
            <v>0</v>
          </cell>
          <cell r="S1345">
            <v>0</v>
          </cell>
          <cell r="T1345">
            <v>0</v>
          </cell>
          <cell r="U1345">
            <v>0</v>
          </cell>
          <cell r="V1345">
            <v>0</v>
          </cell>
          <cell r="W1345">
            <v>0</v>
          </cell>
          <cell r="X1345">
            <v>0</v>
          </cell>
          <cell r="Y1345">
            <v>0</v>
          </cell>
          <cell r="Z1345">
            <v>0</v>
          </cell>
          <cell r="AA1345">
            <v>0</v>
          </cell>
          <cell r="AB1345">
            <v>0</v>
          </cell>
        </row>
        <row r="1346">
          <cell r="B1346">
            <v>0</v>
          </cell>
          <cell r="C1346" t="str">
            <v>- supply and installation steel doors with slats: 3x double winged (W=1.9m, H=2.2m), with slats (0.6m x0.7m), with corrosion protection</v>
          </cell>
          <cell r="D1346">
            <v>0</v>
          </cell>
          <cell r="E1346">
            <v>0</v>
          </cell>
          <cell r="F1346">
            <v>0</v>
          </cell>
          <cell r="G1346">
            <v>0</v>
          </cell>
          <cell r="H1346">
            <v>0</v>
          </cell>
          <cell r="I1346">
            <v>0</v>
          </cell>
          <cell r="J1346">
            <v>0</v>
          </cell>
          <cell r="K1346">
            <v>0</v>
          </cell>
          <cell r="L1346">
            <v>0</v>
          </cell>
          <cell r="M1346">
            <v>0</v>
          </cell>
          <cell r="N1346">
            <v>0</v>
          </cell>
          <cell r="O1346">
            <v>0</v>
          </cell>
          <cell r="P1346">
            <v>0</v>
          </cell>
          <cell r="Q1346">
            <v>0</v>
          </cell>
          <cell r="R1346">
            <v>0</v>
          </cell>
          <cell r="S1346">
            <v>0</v>
          </cell>
          <cell r="T1346">
            <v>0</v>
          </cell>
          <cell r="U1346">
            <v>0</v>
          </cell>
          <cell r="V1346">
            <v>0</v>
          </cell>
          <cell r="W1346">
            <v>0</v>
          </cell>
          <cell r="X1346">
            <v>0</v>
          </cell>
          <cell r="Y1346">
            <v>0</v>
          </cell>
          <cell r="Z1346">
            <v>0</v>
          </cell>
          <cell r="AA1346">
            <v>0</v>
          </cell>
          <cell r="AB1346">
            <v>0</v>
          </cell>
        </row>
        <row r="1347">
          <cell r="B1347">
            <v>0</v>
          </cell>
          <cell r="C1347" t="str">
            <v>- supply and installation steel slat windows: 2x windows W=1.0m, H=0.6m</v>
          </cell>
          <cell r="D1347">
            <v>0</v>
          </cell>
          <cell r="E1347">
            <v>0</v>
          </cell>
          <cell r="F1347">
            <v>0</v>
          </cell>
          <cell r="G1347">
            <v>0</v>
          </cell>
          <cell r="H1347">
            <v>0</v>
          </cell>
          <cell r="I1347">
            <v>0</v>
          </cell>
          <cell r="J1347">
            <v>0</v>
          </cell>
          <cell r="K1347">
            <v>0</v>
          </cell>
          <cell r="L1347">
            <v>0</v>
          </cell>
          <cell r="M1347">
            <v>0</v>
          </cell>
          <cell r="N1347">
            <v>0</v>
          </cell>
          <cell r="O1347">
            <v>0</v>
          </cell>
          <cell r="P1347">
            <v>0</v>
          </cell>
          <cell r="Q1347">
            <v>0</v>
          </cell>
          <cell r="R1347">
            <v>0</v>
          </cell>
          <cell r="S1347">
            <v>0</v>
          </cell>
          <cell r="T1347">
            <v>0</v>
          </cell>
          <cell r="U1347">
            <v>0</v>
          </cell>
          <cell r="V1347">
            <v>0</v>
          </cell>
          <cell r="W1347">
            <v>0</v>
          </cell>
          <cell r="X1347">
            <v>0</v>
          </cell>
          <cell r="Y1347">
            <v>0</v>
          </cell>
          <cell r="Z1347">
            <v>0</v>
          </cell>
          <cell r="AA1347">
            <v>0</v>
          </cell>
          <cell r="AB1347">
            <v>0</v>
          </cell>
        </row>
        <row r="1348">
          <cell r="B1348">
            <v>0</v>
          </cell>
          <cell r="C1348" t="str">
            <v xml:space="preserve"> - supply and installation of vent pipes and exhaust pipe</v>
          </cell>
          <cell r="D1348">
            <v>0</v>
          </cell>
          <cell r="E1348">
            <v>0</v>
          </cell>
          <cell r="F1348">
            <v>0</v>
          </cell>
          <cell r="G1348">
            <v>0</v>
          </cell>
          <cell r="H1348">
            <v>0</v>
          </cell>
          <cell r="I1348">
            <v>0</v>
          </cell>
          <cell r="J1348">
            <v>0</v>
          </cell>
          <cell r="K1348">
            <v>0</v>
          </cell>
          <cell r="L1348">
            <v>0</v>
          </cell>
          <cell r="M1348">
            <v>0</v>
          </cell>
          <cell r="N1348">
            <v>0</v>
          </cell>
          <cell r="O1348">
            <v>0</v>
          </cell>
          <cell r="P1348">
            <v>0</v>
          </cell>
          <cell r="Q1348">
            <v>0</v>
          </cell>
          <cell r="R1348">
            <v>0</v>
          </cell>
          <cell r="S1348">
            <v>0</v>
          </cell>
          <cell r="T1348">
            <v>0</v>
          </cell>
          <cell r="U1348">
            <v>0</v>
          </cell>
          <cell r="V1348">
            <v>0</v>
          </cell>
          <cell r="W1348">
            <v>0</v>
          </cell>
          <cell r="X1348">
            <v>0</v>
          </cell>
          <cell r="Y1348">
            <v>0</v>
          </cell>
          <cell r="Z1348">
            <v>0</v>
          </cell>
          <cell r="AA1348">
            <v>0</v>
          </cell>
          <cell r="AB1348">
            <v>0</v>
          </cell>
        </row>
        <row r="1349">
          <cell r="B1349">
            <v>0</v>
          </cell>
          <cell r="C1349" t="str">
            <v>- block outs for pipes and grouting after pipe installation works,</v>
          </cell>
          <cell r="D1349">
            <v>0</v>
          </cell>
          <cell r="E1349">
            <v>0</v>
          </cell>
          <cell r="F1349">
            <v>0</v>
          </cell>
          <cell r="G1349">
            <v>0</v>
          </cell>
          <cell r="H1349">
            <v>0</v>
          </cell>
          <cell r="I1349">
            <v>0</v>
          </cell>
          <cell r="J1349">
            <v>0</v>
          </cell>
          <cell r="K1349">
            <v>0</v>
          </cell>
          <cell r="L1349">
            <v>0</v>
          </cell>
          <cell r="M1349">
            <v>0</v>
          </cell>
          <cell r="N1349">
            <v>0</v>
          </cell>
          <cell r="O1349">
            <v>0</v>
          </cell>
          <cell r="P1349">
            <v>0</v>
          </cell>
          <cell r="Q1349">
            <v>0</v>
          </cell>
          <cell r="R1349">
            <v>0</v>
          </cell>
          <cell r="S1349">
            <v>0</v>
          </cell>
          <cell r="T1349">
            <v>0</v>
          </cell>
          <cell r="U1349">
            <v>0</v>
          </cell>
          <cell r="V1349">
            <v>0</v>
          </cell>
          <cell r="W1349">
            <v>0</v>
          </cell>
          <cell r="X1349">
            <v>0</v>
          </cell>
          <cell r="Y1349">
            <v>0</v>
          </cell>
          <cell r="Z1349">
            <v>0</v>
          </cell>
          <cell r="AA1349">
            <v>0</v>
          </cell>
          <cell r="AB1349">
            <v>0</v>
          </cell>
        </row>
        <row r="1350">
          <cell r="B1350">
            <v>0</v>
          </cell>
          <cell r="C1350" t="str">
            <v>- supply and installation of roof drain pipes</v>
          </cell>
          <cell r="D1350">
            <v>0</v>
          </cell>
          <cell r="E1350">
            <v>0</v>
          </cell>
          <cell r="F1350">
            <v>0</v>
          </cell>
          <cell r="G1350">
            <v>0</v>
          </cell>
          <cell r="H1350">
            <v>0</v>
          </cell>
          <cell r="I1350">
            <v>0</v>
          </cell>
          <cell r="J1350">
            <v>0</v>
          </cell>
          <cell r="K1350">
            <v>0</v>
          </cell>
          <cell r="L1350">
            <v>0</v>
          </cell>
          <cell r="M1350">
            <v>0</v>
          </cell>
          <cell r="N1350">
            <v>0</v>
          </cell>
          <cell r="O1350">
            <v>0</v>
          </cell>
          <cell r="P1350">
            <v>0</v>
          </cell>
          <cell r="Q1350">
            <v>0</v>
          </cell>
          <cell r="R1350">
            <v>0</v>
          </cell>
          <cell r="S1350">
            <v>0</v>
          </cell>
          <cell r="T1350">
            <v>0</v>
          </cell>
          <cell r="U1350">
            <v>0</v>
          </cell>
          <cell r="V1350">
            <v>0</v>
          </cell>
          <cell r="W1350">
            <v>0</v>
          </cell>
          <cell r="X1350">
            <v>0</v>
          </cell>
          <cell r="Y1350">
            <v>0</v>
          </cell>
          <cell r="Z1350">
            <v>0</v>
          </cell>
          <cell r="AA1350">
            <v>0</v>
          </cell>
          <cell r="AB1350">
            <v>0</v>
          </cell>
        </row>
        <row r="1351">
          <cell r="B1351">
            <v>0</v>
          </cell>
          <cell r="C1351" t="str">
            <v>- supply and placing of bituminous membrane for water proofing, attic aluminium cover (26 cm wide) and pebble layer on roof slab</v>
          </cell>
          <cell r="D1351">
            <v>0</v>
          </cell>
          <cell r="E1351">
            <v>0</v>
          </cell>
          <cell r="F1351">
            <v>0</v>
          </cell>
          <cell r="G1351">
            <v>0</v>
          </cell>
          <cell r="H1351">
            <v>0</v>
          </cell>
          <cell r="I1351">
            <v>0</v>
          </cell>
          <cell r="J1351">
            <v>0</v>
          </cell>
          <cell r="K1351">
            <v>0</v>
          </cell>
          <cell r="L1351">
            <v>0</v>
          </cell>
          <cell r="M1351">
            <v>0</v>
          </cell>
          <cell r="N1351">
            <v>0</v>
          </cell>
          <cell r="O1351">
            <v>0</v>
          </cell>
          <cell r="P1351">
            <v>0</v>
          </cell>
          <cell r="Q1351">
            <v>0</v>
          </cell>
          <cell r="R1351">
            <v>0</v>
          </cell>
          <cell r="S1351">
            <v>0</v>
          </cell>
          <cell r="T1351">
            <v>0</v>
          </cell>
          <cell r="U1351">
            <v>0</v>
          </cell>
          <cell r="V1351">
            <v>0</v>
          </cell>
          <cell r="W1351">
            <v>0</v>
          </cell>
          <cell r="X1351">
            <v>0</v>
          </cell>
          <cell r="Y1351">
            <v>0</v>
          </cell>
          <cell r="Z1351">
            <v>0</v>
          </cell>
          <cell r="AA1351">
            <v>0</v>
          </cell>
          <cell r="AB1351">
            <v>0</v>
          </cell>
        </row>
        <row r="1352">
          <cell r="B1352">
            <v>0</v>
          </cell>
          <cell r="C1352" t="str">
            <v>- plastering and painting of all internal and outside walls and ceilings</v>
          </cell>
          <cell r="D1352">
            <v>0</v>
          </cell>
          <cell r="E1352">
            <v>0</v>
          </cell>
          <cell r="F1352">
            <v>0</v>
          </cell>
          <cell r="G1352">
            <v>0</v>
          </cell>
          <cell r="H1352">
            <v>0</v>
          </cell>
          <cell r="I1352">
            <v>0</v>
          </cell>
          <cell r="J1352">
            <v>0</v>
          </cell>
          <cell r="K1352">
            <v>0</v>
          </cell>
          <cell r="L1352">
            <v>0</v>
          </cell>
          <cell r="M1352">
            <v>0</v>
          </cell>
          <cell r="N1352">
            <v>0</v>
          </cell>
          <cell r="O1352">
            <v>0</v>
          </cell>
          <cell r="P1352">
            <v>0</v>
          </cell>
          <cell r="Q1352">
            <v>0</v>
          </cell>
          <cell r="R1352">
            <v>0</v>
          </cell>
          <cell r="S1352">
            <v>0</v>
          </cell>
          <cell r="T1352">
            <v>0</v>
          </cell>
          <cell r="U1352">
            <v>0</v>
          </cell>
          <cell r="V1352">
            <v>0</v>
          </cell>
          <cell r="W1352">
            <v>0</v>
          </cell>
          <cell r="X1352">
            <v>0</v>
          </cell>
          <cell r="Y1352">
            <v>0</v>
          </cell>
          <cell r="Z1352">
            <v>0</v>
          </cell>
          <cell r="AA1352">
            <v>0</v>
          </cell>
          <cell r="AB1352">
            <v>0</v>
          </cell>
        </row>
        <row r="1353">
          <cell r="B1353">
            <v>0</v>
          </cell>
          <cell r="C1353" t="str">
            <v>- supply and installation of chlorine proof floor drain with odour trap incl. chlorine proof drain pipes,</v>
          </cell>
          <cell r="D1353">
            <v>0</v>
          </cell>
          <cell r="E1353">
            <v>0</v>
          </cell>
          <cell r="F1353">
            <v>0</v>
          </cell>
          <cell r="G1353">
            <v>0</v>
          </cell>
          <cell r="H1353">
            <v>0</v>
          </cell>
          <cell r="I1353">
            <v>0</v>
          </cell>
          <cell r="J1353">
            <v>0</v>
          </cell>
          <cell r="K1353">
            <v>0</v>
          </cell>
          <cell r="L1353">
            <v>0</v>
          </cell>
          <cell r="M1353">
            <v>0</v>
          </cell>
          <cell r="N1353">
            <v>0</v>
          </cell>
          <cell r="O1353">
            <v>0</v>
          </cell>
          <cell r="P1353">
            <v>0</v>
          </cell>
          <cell r="Q1353">
            <v>0</v>
          </cell>
          <cell r="R1353">
            <v>0</v>
          </cell>
          <cell r="S1353">
            <v>0</v>
          </cell>
          <cell r="T1353">
            <v>0</v>
          </cell>
          <cell r="U1353">
            <v>0</v>
          </cell>
          <cell r="V1353">
            <v>0</v>
          </cell>
          <cell r="W1353">
            <v>0</v>
          </cell>
          <cell r="X1353">
            <v>0</v>
          </cell>
          <cell r="Y1353">
            <v>0</v>
          </cell>
          <cell r="Z1353">
            <v>0</v>
          </cell>
          <cell r="AA1353">
            <v>0</v>
          </cell>
          <cell r="AB1353">
            <v>0</v>
          </cell>
        </row>
        <row r="1354">
          <cell r="B1354">
            <v>0</v>
          </cell>
          <cell r="C1354" t="str">
            <v>- supply and placing of sleeves for pipes and cables</v>
          </cell>
          <cell r="D1354">
            <v>0</v>
          </cell>
          <cell r="E1354">
            <v>0</v>
          </cell>
          <cell r="F1354">
            <v>0</v>
          </cell>
          <cell r="G1354">
            <v>0</v>
          </cell>
          <cell r="H1354">
            <v>0</v>
          </cell>
          <cell r="I1354">
            <v>0</v>
          </cell>
          <cell r="J1354">
            <v>0</v>
          </cell>
          <cell r="K1354">
            <v>0</v>
          </cell>
          <cell r="L1354">
            <v>0</v>
          </cell>
          <cell r="M1354">
            <v>0</v>
          </cell>
          <cell r="N1354">
            <v>0</v>
          </cell>
          <cell r="O1354">
            <v>0</v>
          </cell>
          <cell r="P1354">
            <v>0</v>
          </cell>
          <cell r="Q1354">
            <v>0</v>
          </cell>
          <cell r="R1354">
            <v>0</v>
          </cell>
          <cell r="S1354">
            <v>0</v>
          </cell>
          <cell r="T1354">
            <v>0</v>
          </cell>
          <cell r="U1354">
            <v>0</v>
          </cell>
          <cell r="V1354">
            <v>0</v>
          </cell>
          <cell r="W1354">
            <v>0</v>
          </cell>
          <cell r="X1354">
            <v>0</v>
          </cell>
          <cell r="Y1354">
            <v>0</v>
          </cell>
          <cell r="Z1354">
            <v>0</v>
          </cell>
          <cell r="AA1354">
            <v>0</v>
          </cell>
          <cell r="AB1354">
            <v>0</v>
          </cell>
        </row>
        <row r="1355">
          <cell r="B1355">
            <v>0</v>
          </cell>
          <cell r="C1355" t="str">
            <v>The unit rate shall include all materials, labour, equipment, tools and other incidental costs required to complete the works. Supply and installation of hydraulic equipment, pipes and fittings will be paid for under separate items. Payment shall be made per piece of completed structure approved and accepted by the Engineer</v>
          </cell>
          <cell r="D1355">
            <v>0</v>
          </cell>
          <cell r="E1355">
            <v>0</v>
          </cell>
          <cell r="F1355">
            <v>0</v>
          </cell>
          <cell r="G1355">
            <v>0</v>
          </cell>
          <cell r="H1355">
            <v>0</v>
          </cell>
          <cell r="I1355">
            <v>0</v>
          </cell>
          <cell r="J1355">
            <v>0</v>
          </cell>
          <cell r="K1355">
            <v>0</v>
          </cell>
          <cell r="L1355">
            <v>0</v>
          </cell>
          <cell r="M1355">
            <v>0</v>
          </cell>
          <cell r="N1355">
            <v>0</v>
          </cell>
          <cell r="O1355">
            <v>0</v>
          </cell>
          <cell r="P1355">
            <v>0</v>
          </cell>
          <cell r="Q1355">
            <v>0</v>
          </cell>
          <cell r="R1355">
            <v>0</v>
          </cell>
          <cell r="S1355">
            <v>0</v>
          </cell>
          <cell r="T1355">
            <v>0</v>
          </cell>
          <cell r="U1355">
            <v>0</v>
          </cell>
          <cell r="V1355">
            <v>0</v>
          </cell>
          <cell r="W1355">
            <v>0</v>
          </cell>
          <cell r="X1355">
            <v>0</v>
          </cell>
          <cell r="Y1355">
            <v>0</v>
          </cell>
          <cell r="Z1355">
            <v>0</v>
          </cell>
          <cell r="AA1355">
            <v>0</v>
          </cell>
          <cell r="AB1355">
            <v>0</v>
          </cell>
        </row>
        <row r="1356">
          <cell r="B1356" t="str">
            <v>40.22.01</v>
          </cell>
          <cell r="C1356" t="str">
            <v>Construction of pumping station at reservoir site B</v>
          </cell>
          <cell r="D1356" t="str">
            <v>pce.</v>
          </cell>
          <cell r="E1356">
            <v>12000</v>
          </cell>
          <cell r="F1356">
            <v>0</v>
          </cell>
          <cell r="G1356">
            <v>0</v>
          </cell>
          <cell r="H1356">
            <v>0</v>
          </cell>
          <cell r="I1356">
            <v>0</v>
          </cell>
          <cell r="J1356">
            <v>0</v>
          </cell>
          <cell r="K1356">
            <v>0</v>
          </cell>
          <cell r="L1356">
            <v>0</v>
          </cell>
          <cell r="M1356">
            <v>0</v>
          </cell>
          <cell r="N1356">
            <v>0</v>
          </cell>
          <cell r="O1356">
            <v>0</v>
          </cell>
          <cell r="P1356">
            <v>0</v>
          </cell>
          <cell r="Q1356">
            <v>0</v>
          </cell>
          <cell r="R1356">
            <v>0</v>
          </cell>
          <cell r="S1356">
            <v>0</v>
          </cell>
          <cell r="T1356">
            <v>0</v>
          </cell>
          <cell r="U1356">
            <v>0</v>
          </cell>
          <cell r="V1356">
            <v>0</v>
          </cell>
          <cell r="W1356">
            <v>0</v>
          </cell>
          <cell r="X1356">
            <v>0</v>
          </cell>
          <cell r="Y1356">
            <v>0</v>
          </cell>
          <cell r="Z1356">
            <v>0</v>
          </cell>
          <cell r="AA1356">
            <v>0</v>
          </cell>
          <cell r="AB1356">
            <v>0</v>
          </cell>
        </row>
        <row r="1357">
          <cell r="B1357" t="str">
            <v>40.25</v>
          </cell>
          <cell r="C1357" t="str">
            <v>Construction of chlorination building at reservoir site D</v>
          </cell>
          <cell r="D1357">
            <v>0</v>
          </cell>
          <cell r="E1357">
            <v>0</v>
          </cell>
          <cell r="F1357">
            <v>0</v>
          </cell>
          <cell r="G1357">
            <v>0</v>
          </cell>
          <cell r="H1357">
            <v>0</v>
          </cell>
          <cell r="I1357">
            <v>0</v>
          </cell>
          <cell r="J1357">
            <v>0</v>
          </cell>
          <cell r="K1357">
            <v>0</v>
          </cell>
          <cell r="L1357">
            <v>0</v>
          </cell>
          <cell r="M1357">
            <v>0</v>
          </cell>
          <cell r="N1357">
            <v>0</v>
          </cell>
          <cell r="O1357">
            <v>0</v>
          </cell>
          <cell r="P1357">
            <v>0</v>
          </cell>
          <cell r="Q1357">
            <v>0</v>
          </cell>
          <cell r="R1357">
            <v>0</v>
          </cell>
          <cell r="S1357">
            <v>0</v>
          </cell>
          <cell r="T1357">
            <v>0</v>
          </cell>
          <cell r="U1357">
            <v>0</v>
          </cell>
          <cell r="V1357">
            <v>0</v>
          </cell>
          <cell r="W1357">
            <v>0</v>
          </cell>
          <cell r="X1357">
            <v>0</v>
          </cell>
          <cell r="Y1357">
            <v>0</v>
          </cell>
          <cell r="Z1357">
            <v>0</v>
          </cell>
          <cell r="AA1357">
            <v>0</v>
          </cell>
          <cell r="AB1357">
            <v>0</v>
          </cell>
        </row>
        <row r="1358">
          <cell r="B1358">
            <v>0</v>
          </cell>
          <cell r="C1358" t="str">
            <v>The works shall comprise the supply of all material and complete civil works for construction of chlorination house as per tender drawings R-D-2.24 - R-D-2.28 and STR-D-3.04 and in accordance wit the Work Requirements Part B+C</v>
          </cell>
          <cell r="D1358">
            <v>0</v>
          </cell>
          <cell r="E1358">
            <v>0</v>
          </cell>
          <cell r="F1358">
            <v>0</v>
          </cell>
          <cell r="G1358">
            <v>0</v>
          </cell>
          <cell r="H1358">
            <v>0</v>
          </cell>
          <cell r="I1358">
            <v>0</v>
          </cell>
          <cell r="J1358">
            <v>0</v>
          </cell>
          <cell r="K1358">
            <v>0</v>
          </cell>
          <cell r="L1358">
            <v>0</v>
          </cell>
          <cell r="M1358">
            <v>0</v>
          </cell>
          <cell r="N1358">
            <v>0</v>
          </cell>
          <cell r="O1358">
            <v>0</v>
          </cell>
          <cell r="P1358">
            <v>0</v>
          </cell>
          <cell r="Q1358">
            <v>0</v>
          </cell>
          <cell r="R1358">
            <v>0</v>
          </cell>
          <cell r="S1358">
            <v>0</v>
          </cell>
          <cell r="T1358">
            <v>0</v>
          </cell>
          <cell r="U1358">
            <v>0</v>
          </cell>
          <cell r="V1358">
            <v>0</v>
          </cell>
          <cell r="W1358">
            <v>0</v>
          </cell>
          <cell r="X1358">
            <v>0</v>
          </cell>
          <cell r="Y1358">
            <v>0</v>
          </cell>
          <cell r="Z1358">
            <v>0</v>
          </cell>
          <cell r="AA1358">
            <v>0</v>
          </cell>
          <cell r="AB1358">
            <v>0</v>
          </cell>
        </row>
        <row r="1359">
          <cell r="B1359">
            <v>0</v>
          </cell>
          <cell r="C1359" t="str">
            <v>The works shall include, in particular, but not be limited to the following:</v>
          </cell>
          <cell r="D1359">
            <v>0</v>
          </cell>
          <cell r="E1359">
            <v>0</v>
          </cell>
          <cell r="F1359">
            <v>0</v>
          </cell>
          <cell r="G1359">
            <v>0</v>
          </cell>
          <cell r="H1359">
            <v>0</v>
          </cell>
          <cell r="I1359">
            <v>0</v>
          </cell>
          <cell r="J1359">
            <v>0</v>
          </cell>
          <cell r="K1359">
            <v>0</v>
          </cell>
          <cell r="L1359">
            <v>0</v>
          </cell>
          <cell r="M1359">
            <v>0</v>
          </cell>
          <cell r="N1359">
            <v>0</v>
          </cell>
          <cell r="O1359">
            <v>0</v>
          </cell>
          <cell r="P1359">
            <v>0</v>
          </cell>
          <cell r="Q1359">
            <v>0</v>
          </cell>
          <cell r="R1359">
            <v>0</v>
          </cell>
          <cell r="S1359">
            <v>0</v>
          </cell>
          <cell r="T1359">
            <v>0</v>
          </cell>
          <cell r="U1359">
            <v>0</v>
          </cell>
          <cell r="V1359">
            <v>0</v>
          </cell>
          <cell r="W1359">
            <v>0</v>
          </cell>
          <cell r="X1359">
            <v>0</v>
          </cell>
          <cell r="Y1359">
            <v>0</v>
          </cell>
          <cell r="Z1359">
            <v>0</v>
          </cell>
          <cell r="AA1359">
            <v>0</v>
          </cell>
          <cell r="AB1359">
            <v>0</v>
          </cell>
        </row>
        <row r="1360">
          <cell r="B1360">
            <v>0</v>
          </cell>
          <cell r="C1360" t="str">
            <v>- earthworks incl. excavation, backfilling, compaction, transport and disposal of surplus material to Contractors deposit within a radius of 20 km from the execution site,</v>
          </cell>
          <cell r="D1360">
            <v>0</v>
          </cell>
          <cell r="E1360">
            <v>0</v>
          </cell>
          <cell r="F1360">
            <v>0</v>
          </cell>
          <cell r="G1360">
            <v>0</v>
          </cell>
          <cell r="H1360">
            <v>0</v>
          </cell>
          <cell r="I1360">
            <v>0</v>
          </cell>
          <cell r="J1360">
            <v>0</v>
          </cell>
          <cell r="K1360">
            <v>0</v>
          </cell>
          <cell r="L1360">
            <v>0</v>
          </cell>
          <cell r="M1360">
            <v>0</v>
          </cell>
          <cell r="N1360">
            <v>0</v>
          </cell>
          <cell r="O1360">
            <v>0</v>
          </cell>
          <cell r="P1360">
            <v>0</v>
          </cell>
          <cell r="Q1360">
            <v>0</v>
          </cell>
          <cell r="R1360">
            <v>0</v>
          </cell>
          <cell r="S1360">
            <v>0</v>
          </cell>
          <cell r="T1360">
            <v>0</v>
          </cell>
          <cell r="U1360">
            <v>0</v>
          </cell>
          <cell r="V1360">
            <v>0</v>
          </cell>
          <cell r="W1360">
            <v>0</v>
          </cell>
          <cell r="X1360">
            <v>0</v>
          </cell>
          <cell r="Y1360">
            <v>0</v>
          </cell>
          <cell r="Z1360">
            <v>0</v>
          </cell>
          <cell r="AA1360">
            <v>0</v>
          </cell>
          <cell r="AB1360">
            <v>0</v>
          </cell>
        </row>
        <row r="1361">
          <cell r="B1361">
            <v>0</v>
          </cell>
          <cell r="C1361" t="str">
            <v>- placing of lean concrete,</v>
          </cell>
          <cell r="D1361">
            <v>0</v>
          </cell>
          <cell r="E1361">
            <v>0</v>
          </cell>
          <cell r="F1361">
            <v>0</v>
          </cell>
          <cell r="G1361">
            <v>0</v>
          </cell>
          <cell r="H1361">
            <v>0</v>
          </cell>
          <cell r="I1361">
            <v>0</v>
          </cell>
          <cell r="J1361">
            <v>0</v>
          </cell>
          <cell r="K1361">
            <v>0</v>
          </cell>
          <cell r="L1361">
            <v>0</v>
          </cell>
          <cell r="M1361">
            <v>0</v>
          </cell>
          <cell r="N1361">
            <v>0</v>
          </cell>
          <cell r="O1361">
            <v>0</v>
          </cell>
          <cell r="P1361">
            <v>0</v>
          </cell>
          <cell r="Q1361">
            <v>0</v>
          </cell>
          <cell r="R1361">
            <v>0</v>
          </cell>
          <cell r="S1361">
            <v>0</v>
          </cell>
          <cell r="T1361">
            <v>0</v>
          </cell>
          <cell r="U1361">
            <v>0</v>
          </cell>
          <cell r="V1361">
            <v>0</v>
          </cell>
          <cell r="W1361">
            <v>0</v>
          </cell>
          <cell r="X1361">
            <v>0</v>
          </cell>
          <cell r="Y1361">
            <v>0</v>
          </cell>
          <cell r="Z1361">
            <v>0</v>
          </cell>
          <cell r="AA1361">
            <v>0</v>
          </cell>
          <cell r="AB1361">
            <v>0</v>
          </cell>
        </row>
        <row r="1362">
          <cell r="B1362">
            <v>0</v>
          </cell>
          <cell r="C1362" t="str">
            <v>- placing of reinforced concrete or stones for foundation, base slab, roof slab, columns, cross beams, parapet, etc.</v>
          </cell>
          <cell r="D1362">
            <v>0</v>
          </cell>
          <cell r="E1362">
            <v>0</v>
          </cell>
          <cell r="F1362">
            <v>0</v>
          </cell>
          <cell r="G1362">
            <v>0</v>
          </cell>
          <cell r="H1362">
            <v>0</v>
          </cell>
          <cell r="I1362">
            <v>0</v>
          </cell>
          <cell r="J1362">
            <v>0</v>
          </cell>
          <cell r="K1362">
            <v>0</v>
          </cell>
          <cell r="L1362">
            <v>0</v>
          </cell>
          <cell r="M1362">
            <v>0</v>
          </cell>
          <cell r="N1362">
            <v>0</v>
          </cell>
          <cell r="O1362">
            <v>0</v>
          </cell>
          <cell r="P1362">
            <v>0</v>
          </cell>
          <cell r="Q1362">
            <v>0</v>
          </cell>
          <cell r="R1362">
            <v>0</v>
          </cell>
          <cell r="S1362">
            <v>0</v>
          </cell>
          <cell r="T1362">
            <v>0</v>
          </cell>
          <cell r="U1362">
            <v>0</v>
          </cell>
          <cell r="V1362">
            <v>0</v>
          </cell>
          <cell r="W1362">
            <v>0</v>
          </cell>
          <cell r="X1362">
            <v>0</v>
          </cell>
          <cell r="Y1362">
            <v>0</v>
          </cell>
          <cell r="Z1362">
            <v>0</v>
          </cell>
          <cell r="AA1362">
            <v>0</v>
          </cell>
          <cell r="AB1362">
            <v>0</v>
          </cell>
        </row>
        <row r="1363">
          <cell r="B1363">
            <v>0</v>
          </cell>
          <cell r="C1363" t="str">
            <v>- placing of hard top screed concrete  on base slab,</v>
          </cell>
          <cell r="D1363">
            <v>0</v>
          </cell>
          <cell r="E1363">
            <v>0</v>
          </cell>
          <cell r="F1363">
            <v>0</v>
          </cell>
          <cell r="G1363">
            <v>0</v>
          </cell>
          <cell r="H1363">
            <v>0</v>
          </cell>
          <cell r="I1363">
            <v>0</v>
          </cell>
          <cell r="J1363">
            <v>0</v>
          </cell>
          <cell r="K1363">
            <v>0</v>
          </cell>
          <cell r="L1363">
            <v>0</v>
          </cell>
          <cell r="M1363">
            <v>0</v>
          </cell>
          <cell r="N1363">
            <v>0</v>
          </cell>
          <cell r="O1363">
            <v>0</v>
          </cell>
          <cell r="P1363">
            <v>0</v>
          </cell>
          <cell r="Q1363">
            <v>0</v>
          </cell>
          <cell r="R1363">
            <v>0</v>
          </cell>
          <cell r="S1363">
            <v>0</v>
          </cell>
          <cell r="T1363">
            <v>0</v>
          </cell>
          <cell r="U1363">
            <v>0</v>
          </cell>
          <cell r="V1363">
            <v>0</v>
          </cell>
          <cell r="W1363">
            <v>0</v>
          </cell>
          <cell r="X1363">
            <v>0</v>
          </cell>
          <cell r="Y1363">
            <v>0</v>
          </cell>
          <cell r="Z1363">
            <v>0</v>
          </cell>
          <cell r="AA1363">
            <v>0</v>
          </cell>
          <cell r="AB1363">
            <v>0</v>
          </cell>
        </row>
        <row r="1364">
          <cell r="B1364">
            <v>0</v>
          </cell>
          <cell r="C1364" t="str">
            <v>- supply and placing of all formworks,</v>
          </cell>
          <cell r="D1364">
            <v>0</v>
          </cell>
          <cell r="E1364">
            <v>0</v>
          </cell>
          <cell r="F1364">
            <v>0</v>
          </cell>
          <cell r="G1364">
            <v>0</v>
          </cell>
          <cell r="H1364">
            <v>0</v>
          </cell>
          <cell r="I1364">
            <v>0</v>
          </cell>
          <cell r="J1364">
            <v>0</v>
          </cell>
          <cell r="K1364">
            <v>0</v>
          </cell>
          <cell r="L1364">
            <v>0</v>
          </cell>
          <cell r="M1364">
            <v>0</v>
          </cell>
          <cell r="N1364">
            <v>0</v>
          </cell>
          <cell r="O1364">
            <v>0</v>
          </cell>
          <cell r="P1364">
            <v>0</v>
          </cell>
          <cell r="Q1364">
            <v>0</v>
          </cell>
          <cell r="R1364">
            <v>0</v>
          </cell>
          <cell r="S1364">
            <v>0</v>
          </cell>
          <cell r="T1364">
            <v>0</v>
          </cell>
          <cell r="U1364">
            <v>0</v>
          </cell>
          <cell r="V1364">
            <v>0</v>
          </cell>
          <cell r="W1364">
            <v>0</v>
          </cell>
          <cell r="X1364">
            <v>0</v>
          </cell>
          <cell r="Y1364">
            <v>0</v>
          </cell>
          <cell r="Z1364">
            <v>0</v>
          </cell>
          <cell r="AA1364">
            <v>0</v>
          </cell>
          <cell r="AB1364">
            <v>0</v>
          </cell>
        </row>
        <row r="1365">
          <cell r="B1365">
            <v>0</v>
          </cell>
          <cell r="C1365" t="str">
            <v>- supply and placing of reinforcement bars,</v>
          </cell>
          <cell r="D1365">
            <v>0</v>
          </cell>
          <cell r="E1365">
            <v>0</v>
          </cell>
          <cell r="F1365">
            <v>0</v>
          </cell>
          <cell r="G1365">
            <v>0</v>
          </cell>
          <cell r="H1365">
            <v>0</v>
          </cell>
          <cell r="I1365">
            <v>0</v>
          </cell>
          <cell r="J1365">
            <v>0</v>
          </cell>
          <cell r="K1365">
            <v>0</v>
          </cell>
          <cell r="L1365">
            <v>0</v>
          </cell>
          <cell r="M1365">
            <v>0</v>
          </cell>
          <cell r="N1365">
            <v>0</v>
          </cell>
          <cell r="O1365">
            <v>0</v>
          </cell>
          <cell r="P1365">
            <v>0</v>
          </cell>
          <cell r="Q1365">
            <v>0</v>
          </cell>
          <cell r="R1365">
            <v>0</v>
          </cell>
          <cell r="S1365">
            <v>0</v>
          </cell>
          <cell r="T1365">
            <v>0</v>
          </cell>
          <cell r="U1365">
            <v>0</v>
          </cell>
          <cell r="V1365">
            <v>0</v>
          </cell>
          <cell r="W1365">
            <v>0</v>
          </cell>
          <cell r="X1365">
            <v>0</v>
          </cell>
          <cell r="Y1365">
            <v>0</v>
          </cell>
          <cell r="Z1365">
            <v>0</v>
          </cell>
          <cell r="AA1365">
            <v>0</v>
          </cell>
          <cell r="AB1365">
            <v>0</v>
          </cell>
        </row>
        <row r="1366">
          <cell r="B1366">
            <v>0</v>
          </cell>
          <cell r="C1366" t="str">
            <v>- brick or stone masonry works, fair-faced of hard burnt bricks or concrete blocks</v>
          </cell>
          <cell r="D1366">
            <v>0</v>
          </cell>
          <cell r="E1366">
            <v>0</v>
          </cell>
          <cell r="F1366">
            <v>0</v>
          </cell>
          <cell r="G1366">
            <v>0</v>
          </cell>
          <cell r="H1366">
            <v>0</v>
          </cell>
          <cell r="I1366">
            <v>0</v>
          </cell>
          <cell r="J1366">
            <v>0</v>
          </cell>
          <cell r="K1366">
            <v>0</v>
          </cell>
          <cell r="L1366">
            <v>0</v>
          </cell>
          <cell r="M1366">
            <v>0</v>
          </cell>
          <cell r="N1366">
            <v>0</v>
          </cell>
          <cell r="O1366">
            <v>0</v>
          </cell>
          <cell r="P1366">
            <v>0</v>
          </cell>
          <cell r="Q1366">
            <v>0</v>
          </cell>
          <cell r="R1366">
            <v>0</v>
          </cell>
          <cell r="S1366">
            <v>0</v>
          </cell>
          <cell r="T1366">
            <v>0</v>
          </cell>
          <cell r="U1366">
            <v>0</v>
          </cell>
          <cell r="V1366">
            <v>0</v>
          </cell>
          <cell r="W1366">
            <v>0</v>
          </cell>
          <cell r="X1366">
            <v>0</v>
          </cell>
          <cell r="Y1366">
            <v>0</v>
          </cell>
          <cell r="Z1366">
            <v>0</v>
          </cell>
          <cell r="AA1366">
            <v>0</v>
          </cell>
          <cell r="AB1366">
            <v>0</v>
          </cell>
        </row>
        <row r="1367">
          <cell r="B1367">
            <v>0</v>
          </cell>
          <cell r="C1367" t="str">
            <v>- supply and installation steel doors with slats: 4x double winged (W=1.9m, H=2.2m), with slats (0.6m x0.7m), with corrosion protection</v>
          </cell>
          <cell r="D1367">
            <v>0</v>
          </cell>
          <cell r="E1367">
            <v>0</v>
          </cell>
          <cell r="F1367">
            <v>0</v>
          </cell>
          <cell r="G1367">
            <v>0</v>
          </cell>
          <cell r="H1367">
            <v>0</v>
          </cell>
          <cell r="I1367">
            <v>0</v>
          </cell>
          <cell r="J1367">
            <v>0</v>
          </cell>
          <cell r="K1367">
            <v>0</v>
          </cell>
          <cell r="L1367">
            <v>0</v>
          </cell>
          <cell r="M1367">
            <v>0</v>
          </cell>
          <cell r="N1367">
            <v>0</v>
          </cell>
          <cell r="O1367">
            <v>0</v>
          </cell>
          <cell r="P1367">
            <v>0</v>
          </cell>
          <cell r="Q1367">
            <v>0</v>
          </cell>
          <cell r="R1367">
            <v>0</v>
          </cell>
          <cell r="S1367">
            <v>0</v>
          </cell>
          <cell r="T1367">
            <v>0</v>
          </cell>
          <cell r="U1367">
            <v>0</v>
          </cell>
          <cell r="V1367">
            <v>0</v>
          </cell>
          <cell r="W1367">
            <v>0</v>
          </cell>
          <cell r="X1367">
            <v>0</v>
          </cell>
          <cell r="Y1367">
            <v>0</v>
          </cell>
          <cell r="Z1367">
            <v>0</v>
          </cell>
          <cell r="AA1367">
            <v>0</v>
          </cell>
          <cell r="AB1367">
            <v>0</v>
          </cell>
        </row>
        <row r="1368">
          <cell r="B1368">
            <v>0</v>
          </cell>
          <cell r="C1368" t="str">
            <v>- supply and installation steel doors with slats: 1x single winged (W=1.0m, H=2.1m), with corrosion protection</v>
          </cell>
          <cell r="D1368">
            <v>0</v>
          </cell>
          <cell r="E1368">
            <v>0</v>
          </cell>
          <cell r="F1368">
            <v>0</v>
          </cell>
          <cell r="G1368">
            <v>0</v>
          </cell>
          <cell r="H1368">
            <v>0</v>
          </cell>
          <cell r="I1368">
            <v>0</v>
          </cell>
          <cell r="J1368">
            <v>0</v>
          </cell>
          <cell r="K1368">
            <v>0</v>
          </cell>
          <cell r="L1368">
            <v>0</v>
          </cell>
          <cell r="M1368">
            <v>0</v>
          </cell>
          <cell r="N1368">
            <v>0</v>
          </cell>
          <cell r="O1368">
            <v>0</v>
          </cell>
          <cell r="P1368">
            <v>0</v>
          </cell>
          <cell r="Q1368">
            <v>0</v>
          </cell>
          <cell r="R1368">
            <v>0</v>
          </cell>
          <cell r="S1368">
            <v>0</v>
          </cell>
          <cell r="T1368">
            <v>0</v>
          </cell>
          <cell r="U1368">
            <v>0</v>
          </cell>
          <cell r="V1368">
            <v>0</v>
          </cell>
          <cell r="W1368">
            <v>0</v>
          </cell>
          <cell r="X1368">
            <v>0</v>
          </cell>
          <cell r="Y1368">
            <v>0</v>
          </cell>
          <cell r="Z1368">
            <v>0</v>
          </cell>
          <cell r="AA1368">
            <v>0</v>
          </cell>
          <cell r="AB1368">
            <v>0</v>
          </cell>
        </row>
        <row r="1369">
          <cell r="B1369">
            <v>0</v>
          </cell>
          <cell r="C1369" t="str">
            <v>- supply and installation steel slat windows: 2x windows W=1.0m, H=0.6m</v>
          </cell>
          <cell r="D1369">
            <v>0</v>
          </cell>
          <cell r="E1369">
            <v>0</v>
          </cell>
          <cell r="F1369">
            <v>0</v>
          </cell>
          <cell r="G1369">
            <v>0</v>
          </cell>
          <cell r="H1369">
            <v>0</v>
          </cell>
          <cell r="I1369">
            <v>0</v>
          </cell>
          <cell r="J1369">
            <v>0</v>
          </cell>
          <cell r="K1369">
            <v>0</v>
          </cell>
          <cell r="L1369">
            <v>0</v>
          </cell>
          <cell r="M1369">
            <v>0</v>
          </cell>
          <cell r="N1369">
            <v>0</v>
          </cell>
          <cell r="O1369">
            <v>0</v>
          </cell>
          <cell r="P1369">
            <v>0</v>
          </cell>
          <cell r="Q1369">
            <v>0</v>
          </cell>
          <cell r="R1369">
            <v>0</v>
          </cell>
          <cell r="S1369">
            <v>0</v>
          </cell>
          <cell r="T1369">
            <v>0</v>
          </cell>
          <cell r="U1369">
            <v>0</v>
          </cell>
          <cell r="V1369">
            <v>0</v>
          </cell>
          <cell r="W1369">
            <v>0</v>
          </cell>
          <cell r="X1369">
            <v>0</v>
          </cell>
          <cell r="Y1369">
            <v>0</v>
          </cell>
          <cell r="Z1369">
            <v>0</v>
          </cell>
          <cell r="AA1369">
            <v>0</v>
          </cell>
          <cell r="AB1369">
            <v>0</v>
          </cell>
        </row>
        <row r="1370">
          <cell r="B1370">
            <v>0</v>
          </cell>
          <cell r="C1370" t="str">
            <v xml:space="preserve"> - supply and installation of vent pipes and exhaust pipe</v>
          </cell>
          <cell r="D1370">
            <v>0</v>
          </cell>
          <cell r="E1370">
            <v>0</v>
          </cell>
          <cell r="F1370">
            <v>0</v>
          </cell>
          <cell r="G1370">
            <v>0</v>
          </cell>
          <cell r="H1370">
            <v>0</v>
          </cell>
          <cell r="I1370">
            <v>0</v>
          </cell>
          <cell r="J1370">
            <v>0</v>
          </cell>
          <cell r="K1370">
            <v>0</v>
          </cell>
          <cell r="L1370">
            <v>0</v>
          </cell>
          <cell r="M1370">
            <v>0</v>
          </cell>
          <cell r="N1370">
            <v>0</v>
          </cell>
          <cell r="O1370">
            <v>0</v>
          </cell>
          <cell r="P1370">
            <v>0</v>
          </cell>
          <cell r="Q1370">
            <v>0</v>
          </cell>
          <cell r="R1370">
            <v>0</v>
          </cell>
          <cell r="S1370">
            <v>0</v>
          </cell>
          <cell r="T1370">
            <v>0</v>
          </cell>
          <cell r="U1370">
            <v>0</v>
          </cell>
          <cell r="V1370">
            <v>0</v>
          </cell>
          <cell r="W1370">
            <v>0</v>
          </cell>
          <cell r="X1370">
            <v>0</v>
          </cell>
          <cell r="Y1370">
            <v>0</v>
          </cell>
          <cell r="Z1370">
            <v>0</v>
          </cell>
          <cell r="AA1370">
            <v>0</v>
          </cell>
          <cell r="AB1370">
            <v>0</v>
          </cell>
        </row>
        <row r="1371">
          <cell r="B1371">
            <v>0</v>
          </cell>
          <cell r="C1371" t="str">
            <v>- block outs for pipes and grouting after pipe installation works,</v>
          </cell>
          <cell r="D1371">
            <v>0</v>
          </cell>
          <cell r="E1371">
            <v>0</v>
          </cell>
          <cell r="F1371">
            <v>0</v>
          </cell>
          <cell r="G1371">
            <v>0</v>
          </cell>
          <cell r="H1371">
            <v>0</v>
          </cell>
          <cell r="I1371">
            <v>0</v>
          </cell>
          <cell r="J1371">
            <v>0</v>
          </cell>
          <cell r="K1371">
            <v>0</v>
          </cell>
          <cell r="L1371">
            <v>0</v>
          </cell>
          <cell r="M1371">
            <v>0</v>
          </cell>
          <cell r="N1371">
            <v>0</v>
          </cell>
          <cell r="O1371">
            <v>0</v>
          </cell>
          <cell r="P1371">
            <v>0</v>
          </cell>
          <cell r="Q1371">
            <v>0</v>
          </cell>
          <cell r="R1371">
            <v>0</v>
          </cell>
          <cell r="S1371">
            <v>0</v>
          </cell>
          <cell r="T1371">
            <v>0</v>
          </cell>
          <cell r="U1371">
            <v>0</v>
          </cell>
          <cell r="V1371">
            <v>0</v>
          </cell>
          <cell r="W1371">
            <v>0</v>
          </cell>
          <cell r="X1371">
            <v>0</v>
          </cell>
          <cell r="Y1371">
            <v>0</v>
          </cell>
          <cell r="Z1371">
            <v>0</v>
          </cell>
          <cell r="AA1371">
            <v>0</v>
          </cell>
          <cell r="AB1371">
            <v>0</v>
          </cell>
        </row>
        <row r="1372">
          <cell r="B1372">
            <v>0</v>
          </cell>
          <cell r="C1372" t="str">
            <v>- supply and installation of roof drain pipes</v>
          </cell>
          <cell r="D1372">
            <v>0</v>
          </cell>
          <cell r="E1372">
            <v>0</v>
          </cell>
          <cell r="F1372">
            <v>0</v>
          </cell>
          <cell r="G1372">
            <v>0</v>
          </cell>
          <cell r="H1372">
            <v>0</v>
          </cell>
          <cell r="I1372">
            <v>0</v>
          </cell>
          <cell r="J1372">
            <v>0</v>
          </cell>
          <cell r="K1372">
            <v>0</v>
          </cell>
          <cell r="L1372">
            <v>0</v>
          </cell>
          <cell r="M1372">
            <v>0</v>
          </cell>
          <cell r="N1372">
            <v>0</v>
          </cell>
          <cell r="O1372">
            <v>0</v>
          </cell>
          <cell r="P1372">
            <v>0</v>
          </cell>
          <cell r="Q1372">
            <v>0</v>
          </cell>
          <cell r="R1372">
            <v>0</v>
          </cell>
          <cell r="S1372">
            <v>0</v>
          </cell>
          <cell r="T1372">
            <v>0</v>
          </cell>
          <cell r="U1372">
            <v>0</v>
          </cell>
          <cell r="V1372">
            <v>0</v>
          </cell>
          <cell r="W1372">
            <v>0</v>
          </cell>
          <cell r="X1372">
            <v>0</v>
          </cell>
          <cell r="Y1372">
            <v>0</v>
          </cell>
          <cell r="Z1372">
            <v>0</v>
          </cell>
          <cell r="AA1372">
            <v>0</v>
          </cell>
          <cell r="AB1372">
            <v>0</v>
          </cell>
        </row>
        <row r="1373">
          <cell r="B1373">
            <v>0</v>
          </cell>
          <cell r="C1373" t="str">
            <v>- supply and placing of bituminous membrane for water proofing, attic aluminium cover (26 cm wide) and pebble layer on roof slab</v>
          </cell>
          <cell r="D1373">
            <v>0</v>
          </cell>
          <cell r="E1373">
            <v>0</v>
          </cell>
          <cell r="F1373">
            <v>0</v>
          </cell>
          <cell r="G1373">
            <v>0</v>
          </cell>
          <cell r="H1373">
            <v>0</v>
          </cell>
          <cell r="I1373">
            <v>0</v>
          </cell>
          <cell r="J1373">
            <v>0</v>
          </cell>
          <cell r="K1373">
            <v>0</v>
          </cell>
          <cell r="L1373">
            <v>0</v>
          </cell>
          <cell r="M1373">
            <v>0</v>
          </cell>
          <cell r="N1373">
            <v>0</v>
          </cell>
          <cell r="O1373">
            <v>0</v>
          </cell>
          <cell r="P1373">
            <v>0</v>
          </cell>
          <cell r="Q1373">
            <v>0</v>
          </cell>
          <cell r="R1373">
            <v>0</v>
          </cell>
          <cell r="S1373">
            <v>0</v>
          </cell>
          <cell r="T1373">
            <v>0</v>
          </cell>
          <cell r="U1373">
            <v>0</v>
          </cell>
          <cell r="V1373">
            <v>0</v>
          </cell>
          <cell r="W1373">
            <v>0</v>
          </cell>
          <cell r="X1373">
            <v>0</v>
          </cell>
          <cell r="Y1373">
            <v>0</v>
          </cell>
          <cell r="Z1373">
            <v>0</v>
          </cell>
          <cell r="AA1373">
            <v>0</v>
          </cell>
          <cell r="AB1373">
            <v>0</v>
          </cell>
        </row>
        <row r="1374">
          <cell r="B1374">
            <v>0</v>
          </cell>
          <cell r="C1374" t="str">
            <v>- plastering and painting of all internal and outside walls and ceilings</v>
          </cell>
          <cell r="D1374">
            <v>0</v>
          </cell>
          <cell r="E1374">
            <v>0</v>
          </cell>
          <cell r="F1374">
            <v>0</v>
          </cell>
          <cell r="G1374">
            <v>0</v>
          </cell>
          <cell r="H1374">
            <v>0</v>
          </cell>
          <cell r="I1374">
            <v>0</v>
          </cell>
          <cell r="J1374">
            <v>0</v>
          </cell>
          <cell r="K1374">
            <v>0</v>
          </cell>
          <cell r="L1374">
            <v>0</v>
          </cell>
          <cell r="M1374">
            <v>0</v>
          </cell>
          <cell r="N1374">
            <v>0</v>
          </cell>
          <cell r="O1374">
            <v>0</v>
          </cell>
          <cell r="P1374">
            <v>0</v>
          </cell>
          <cell r="Q1374">
            <v>0</v>
          </cell>
          <cell r="R1374">
            <v>0</v>
          </cell>
          <cell r="S1374">
            <v>0</v>
          </cell>
          <cell r="T1374">
            <v>0</v>
          </cell>
          <cell r="U1374">
            <v>0</v>
          </cell>
          <cell r="V1374">
            <v>0</v>
          </cell>
          <cell r="W1374">
            <v>0</v>
          </cell>
          <cell r="X1374">
            <v>0</v>
          </cell>
          <cell r="Y1374">
            <v>0</v>
          </cell>
          <cell r="Z1374">
            <v>0</v>
          </cell>
          <cell r="AA1374">
            <v>0</v>
          </cell>
          <cell r="AB1374">
            <v>0</v>
          </cell>
        </row>
        <row r="1375">
          <cell r="B1375">
            <v>0</v>
          </cell>
          <cell r="C1375" t="str">
            <v>- supply and installation of chlorine proof floor drain with odour trap incl. chlorine proof drain pipes,</v>
          </cell>
          <cell r="D1375">
            <v>0</v>
          </cell>
          <cell r="E1375">
            <v>0</v>
          </cell>
          <cell r="F1375">
            <v>0</v>
          </cell>
          <cell r="G1375">
            <v>0</v>
          </cell>
          <cell r="H1375">
            <v>0</v>
          </cell>
          <cell r="I1375">
            <v>0</v>
          </cell>
          <cell r="J1375">
            <v>0</v>
          </cell>
          <cell r="K1375">
            <v>0</v>
          </cell>
          <cell r="L1375">
            <v>0</v>
          </cell>
          <cell r="M1375">
            <v>0</v>
          </cell>
          <cell r="N1375">
            <v>0</v>
          </cell>
          <cell r="O1375">
            <v>0</v>
          </cell>
          <cell r="P1375">
            <v>0</v>
          </cell>
          <cell r="Q1375">
            <v>0</v>
          </cell>
          <cell r="R1375">
            <v>0</v>
          </cell>
          <cell r="S1375">
            <v>0</v>
          </cell>
          <cell r="T1375">
            <v>0</v>
          </cell>
          <cell r="U1375">
            <v>0</v>
          </cell>
          <cell r="V1375">
            <v>0</v>
          </cell>
          <cell r="W1375">
            <v>0</v>
          </cell>
          <cell r="X1375">
            <v>0</v>
          </cell>
          <cell r="Y1375">
            <v>0</v>
          </cell>
          <cell r="Z1375">
            <v>0</v>
          </cell>
          <cell r="AA1375">
            <v>0</v>
          </cell>
          <cell r="AB1375">
            <v>0</v>
          </cell>
        </row>
        <row r="1376">
          <cell r="B1376">
            <v>0</v>
          </cell>
          <cell r="C1376" t="str">
            <v>- supply and placing of sleeves for pipes and cables</v>
          </cell>
          <cell r="D1376">
            <v>0</v>
          </cell>
          <cell r="E1376">
            <v>0</v>
          </cell>
          <cell r="F1376">
            <v>0</v>
          </cell>
          <cell r="G1376">
            <v>0</v>
          </cell>
          <cell r="H1376">
            <v>0</v>
          </cell>
          <cell r="I1376">
            <v>0</v>
          </cell>
          <cell r="J1376">
            <v>0</v>
          </cell>
          <cell r="K1376">
            <v>0</v>
          </cell>
          <cell r="L1376">
            <v>0</v>
          </cell>
          <cell r="M1376">
            <v>0</v>
          </cell>
          <cell r="N1376">
            <v>0</v>
          </cell>
          <cell r="O1376">
            <v>0</v>
          </cell>
          <cell r="P1376">
            <v>0</v>
          </cell>
          <cell r="Q1376">
            <v>0</v>
          </cell>
          <cell r="R1376">
            <v>0</v>
          </cell>
          <cell r="S1376">
            <v>0</v>
          </cell>
          <cell r="T1376">
            <v>0</v>
          </cell>
          <cell r="U1376">
            <v>0</v>
          </cell>
          <cell r="V1376">
            <v>0</v>
          </cell>
          <cell r="W1376">
            <v>0</v>
          </cell>
          <cell r="X1376">
            <v>0</v>
          </cell>
          <cell r="Y1376">
            <v>0</v>
          </cell>
          <cell r="Z1376">
            <v>0</v>
          </cell>
          <cell r="AA1376">
            <v>0</v>
          </cell>
          <cell r="AB1376">
            <v>0</v>
          </cell>
        </row>
        <row r="1377">
          <cell r="B1377">
            <v>0</v>
          </cell>
          <cell r="C1377" t="str">
            <v>- service water connection</v>
          </cell>
          <cell r="D1377">
            <v>0</v>
          </cell>
          <cell r="E1377">
            <v>0</v>
          </cell>
          <cell r="F1377">
            <v>0</v>
          </cell>
          <cell r="G1377">
            <v>0</v>
          </cell>
          <cell r="H1377">
            <v>0</v>
          </cell>
          <cell r="I1377">
            <v>0</v>
          </cell>
          <cell r="J1377">
            <v>0</v>
          </cell>
          <cell r="K1377">
            <v>0</v>
          </cell>
          <cell r="L1377">
            <v>0</v>
          </cell>
          <cell r="M1377">
            <v>0</v>
          </cell>
          <cell r="N1377">
            <v>0</v>
          </cell>
          <cell r="O1377">
            <v>0</v>
          </cell>
          <cell r="P1377">
            <v>0</v>
          </cell>
          <cell r="Q1377">
            <v>0</v>
          </cell>
          <cell r="R1377">
            <v>0</v>
          </cell>
          <cell r="S1377">
            <v>0</v>
          </cell>
          <cell r="T1377">
            <v>0</v>
          </cell>
          <cell r="U1377">
            <v>0</v>
          </cell>
          <cell r="V1377">
            <v>0</v>
          </cell>
          <cell r="W1377">
            <v>0</v>
          </cell>
          <cell r="X1377">
            <v>0</v>
          </cell>
          <cell r="Y1377">
            <v>0</v>
          </cell>
          <cell r="Z1377">
            <v>0</v>
          </cell>
          <cell r="AA1377">
            <v>0</v>
          </cell>
          <cell r="AB1377">
            <v>0</v>
          </cell>
        </row>
        <row r="1378">
          <cell r="B1378">
            <v>0</v>
          </cell>
          <cell r="C1378" t="str">
            <v>The unit rate shall include all materials, labour, equipment, tools and other incidental costs required to complete the works. Supply and installation of hydraulic equipment, pipes and fittings will be paid for under separate items. Payment shall be made per piece of completed structure approved and accepted by the Engineer</v>
          </cell>
          <cell r="D1378">
            <v>0</v>
          </cell>
          <cell r="E1378">
            <v>0</v>
          </cell>
          <cell r="F1378">
            <v>0</v>
          </cell>
          <cell r="G1378">
            <v>0</v>
          </cell>
          <cell r="H1378">
            <v>0</v>
          </cell>
          <cell r="I1378">
            <v>0</v>
          </cell>
          <cell r="J1378">
            <v>0</v>
          </cell>
          <cell r="K1378">
            <v>0</v>
          </cell>
          <cell r="L1378">
            <v>0</v>
          </cell>
          <cell r="M1378">
            <v>0</v>
          </cell>
          <cell r="N1378">
            <v>0</v>
          </cell>
          <cell r="O1378">
            <v>0</v>
          </cell>
          <cell r="P1378">
            <v>0</v>
          </cell>
          <cell r="Q1378">
            <v>0</v>
          </cell>
          <cell r="R1378">
            <v>0</v>
          </cell>
          <cell r="S1378">
            <v>0</v>
          </cell>
          <cell r="T1378">
            <v>0</v>
          </cell>
          <cell r="U1378">
            <v>0</v>
          </cell>
          <cell r="V1378">
            <v>0</v>
          </cell>
          <cell r="W1378">
            <v>0</v>
          </cell>
          <cell r="X1378">
            <v>0</v>
          </cell>
          <cell r="Y1378">
            <v>0</v>
          </cell>
          <cell r="Z1378">
            <v>0</v>
          </cell>
          <cell r="AA1378">
            <v>0</v>
          </cell>
          <cell r="AB1378">
            <v>0</v>
          </cell>
        </row>
        <row r="1379">
          <cell r="B1379" t="str">
            <v>40.25.01</v>
          </cell>
          <cell r="C1379" t="str">
            <v>Construction of chlorination building at reservoir site D</v>
          </cell>
          <cell r="D1379" t="str">
            <v>pce.</v>
          </cell>
          <cell r="E1379">
            <v>26000</v>
          </cell>
          <cell r="F1379">
            <v>0</v>
          </cell>
          <cell r="G1379">
            <v>0</v>
          </cell>
          <cell r="H1379">
            <v>0</v>
          </cell>
          <cell r="I1379">
            <v>0</v>
          </cell>
          <cell r="J1379">
            <v>0</v>
          </cell>
          <cell r="K1379">
            <v>0</v>
          </cell>
          <cell r="L1379">
            <v>0</v>
          </cell>
          <cell r="M1379">
            <v>0</v>
          </cell>
          <cell r="N1379">
            <v>0</v>
          </cell>
          <cell r="O1379">
            <v>0</v>
          </cell>
          <cell r="P1379">
            <v>0</v>
          </cell>
          <cell r="Q1379">
            <v>0</v>
          </cell>
          <cell r="R1379">
            <v>0</v>
          </cell>
          <cell r="S1379">
            <v>0</v>
          </cell>
          <cell r="T1379">
            <v>0</v>
          </cell>
          <cell r="U1379">
            <v>0</v>
          </cell>
          <cell r="V1379">
            <v>0</v>
          </cell>
          <cell r="W1379">
            <v>0</v>
          </cell>
          <cell r="X1379">
            <v>0</v>
          </cell>
          <cell r="Y1379">
            <v>0</v>
          </cell>
          <cell r="Z1379">
            <v>0</v>
          </cell>
          <cell r="AA1379">
            <v>0</v>
          </cell>
          <cell r="AB1379">
            <v>0</v>
          </cell>
        </row>
        <row r="1380">
          <cell r="B1380" t="str">
            <v>40.26</v>
          </cell>
          <cell r="C1380" t="str">
            <v>Construction of Water Kiosk acc. to Tender Drawings  STD-3.01 -3.03</v>
          </cell>
          <cell r="D1380">
            <v>0</v>
          </cell>
          <cell r="E1380">
            <v>0</v>
          </cell>
          <cell r="F1380">
            <v>0</v>
          </cell>
          <cell r="G1380">
            <v>0</v>
          </cell>
          <cell r="H1380">
            <v>0</v>
          </cell>
          <cell r="I1380">
            <v>0</v>
          </cell>
          <cell r="J1380">
            <v>0</v>
          </cell>
          <cell r="K1380">
            <v>0</v>
          </cell>
          <cell r="L1380">
            <v>0</v>
          </cell>
          <cell r="M1380">
            <v>0</v>
          </cell>
          <cell r="N1380">
            <v>0</v>
          </cell>
          <cell r="O1380">
            <v>0</v>
          </cell>
          <cell r="P1380">
            <v>0</v>
          </cell>
          <cell r="Q1380">
            <v>0</v>
          </cell>
          <cell r="R1380">
            <v>0</v>
          </cell>
          <cell r="S1380">
            <v>0</v>
          </cell>
          <cell r="T1380">
            <v>0</v>
          </cell>
          <cell r="U1380">
            <v>0</v>
          </cell>
          <cell r="V1380">
            <v>0</v>
          </cell>
          <cell r="W1380">
            <v>0</v>
          </cell>
          <cell r="X1380">
            <v>0</v>
          </cell>
          <cell r="Y1380">
            <v>0</v>
          </cell>
          <cell r="Z1380">
            <v>0</v>
          </cell>
          <cell r="AA1380">
            <v>0</v>
          </cell>
          <cell r="AB1380">
            <v>0</v>
          </cell>
        </row>
        <row r="1381">
          <cell r="B1381">
            <v>0</v>
          </cell>
          <cell r="C1381" t="str">
            <v>The works shall comprise the supply and installation of all material and complete civil works for construction of water kiosks as per standard drawing  STD-3.01 -3.03 and in accordance wit the Work Requirements Part B+C</v>
          </cell>
          <cell r="D1381">
            <v>0</v>
          </cell>
          <cell r="E1381">
            <v>0</v>
          </cell>
          <cell r="F1381">
            <v>0</v>
          </cell>
          <cell r="G1381">
            <v>0</v>
          </cell>
          <cell r="H1381">
            <v>0</v>
          </cell>
          <cell r="I1381">
            <v>0</v>
          </cell>
          <cell r="J1381">
            <v>0</v>
          </cell>
          <cell r="K1381">
            <v>0</v>
          </cell>
          <cell r="L1381">
            <v>0</v>
          </cell>
          <cell r="M1381">
            <v>0</v>
          </cell>
          <cell r="N1381">
            <v>0</v>
          </cell>
          <cell r="O1381">
            <v>0</v>
          </cell>
          <cell r="P1381">
            <v>0</v>
          </cell>
          <cell r="Q1381">
            <v>0</v>
          </cell>
          <cell r="R1381">
            <v>0</v>
          </cell>
          <cell r="S1381">
            <v>0</v>
          </cell>
          <cell r="T1381">
            <v>0</v>
          </cell>
          <cell r="U1381">
            <v>0</v>
          </cell>
          <cell r="V1381">
            <v>0</v>
          </cell>
          <cell r="W1381">
            <v>0</v>
          </cell>
          <cell r="X1381">
            <v>0</v>
          </cell>
          <cell r="Y1381">
            <v>0</v>
          </cell>
          <cell r="Z1381">
            <v>0</v>
          </cell>
          <cell r="AA1381">
            <v>0</v>
          </cell>
          <cell r="AB1381">
            <v>0</v>
          </cell>
        </row>
        <row r="1382">
          <cell r="B1382">
            <v>0</v>
          </cell>
          <cell r="C1382" t="str">
            <v>The works shall include, in particular, but not be limited to the following:</v>
          </cell>
          <cell r="D1382">
            <v>0</v>
          </cell>
          <cell r="E1382">
            <v>0</v>
          </cell>
          <cell r="F1382">
            <v>0</v>
          </cell>
          <cell r="G1382">
            <v>0</v>
          </cell>
          <cell r="H1382">
            <v>0</v>
          </cell>
          <cell r="I1382">
            <v>0</v>
          </cell>
          <cell r="J1382">
            <v>0</v>
          </cell>
          <cell r="K1382">
            <v>0</v>
          </cell>
          <cell r="L1382">
            <v>0</v>
          </cell>
          <cell r="M1382">
            <v>0</v>
          </cell>
          <cell r="N1382">
            <v>0</v>
          </cell>
          <cell r="O1382">
            <v>0</v>
          </cell>
          <cell r="P1382">
            <v>0</v>
          </cell>
          <cell r="Q1382">
            <v>0</v>
          </cell>
          <cell r="R1382">
            <v>0</v>
          </cell>
          <cell r="S1382">
            <v>0</v>
          </cell>
          <cell r="T1382">
            <v>0</v>
          </cell>
          <cell r="U1382">
            <v>0</v>
          </cell>
          <cell r="V1382">
            <v>0</v>
          </cell>
          <cell r="W1382">
            <v>0</v>
          </cell>
          <cell r="X1382">
            <v>0</v>
          </cell>
          <cell r="Y1382">
            <v>0</v>
          </cell>
          <cell r="Z1382">
            <v>0</v>
          </cell>
          <cell r="AA1382">
            <v>0</v>
          </cell>
          <cell r="AB1382">
            <v>0</v>
          </cell>
        </row>
        <row r="1383">
          <cell r="B1383">
            <v>0</v>
          </cell>
          <cell r="C1383" t="str">
            <v>- earthworks incl. excavation, backfilling, compaction and related tests, transport and disposal of surplus material to Contractors deposit within a radius of 20 km from the execution site</v>
          </cell>
          <cell r="D1383">
            <v>0</v>
          </cell>
          <cell r="E1383">
            <v>0</v>
          </cell>
          <cell r="F1383">
            <v>0</v>
          </cell>
          <cell r="G1383">
            <v>0</v>
          </cell>
          <cell r="H1383">
            <v>0</v>
          </cell>
          <cell r="I1383">
            <v>0</v>
          </cell>
          <cell r="J1383">
            <v>0</v>
          </cell>
          <cell r="K1383">
            <v>0</v>
          </cell>
          <cell r="L1383">
            <v>0</v>
          </cell>
          <cell r="M1383">
            <v>0</v>
          </cell>
          <cell r="N1383">
            <v>0</v>
          </cell>
          <cell r="O1383">
            <v>0</v>
          </cell>
          <cell r="P1383">
            <v>0</v>
          </cell>
          <cell r="Q1383">
            <v>0</v>
          </cell>
          <cell r="R1383">
            <v>0</v>
          </cell>
          <cell r="S1383">
            <v>0</v>
          </cell>
          <cell r="T1383">
            <v>0</v>
          </cell>
          <cell r="U1383">
            <v>0</v>
          </cell>
          <cell r="V1383">
            <v>0</v>
          </cell>
          <cell r="W1383">
            <v>0</v>
          </cell>
          <cell r="X1383">
            <v>0</v>
          </cell>
          <cell r="Y1383">
            <v>0</v>
          </cell>
          <cell r="Z1383">
            <v>0</v>
          </cell>
          <cell r="AA1383">
            <v>0</v>
          </cell>
          <cell r="AB1383">
            <v>0</v>
          </cell>
        </row>
        <row r="1384">
          <cell r="B1384">
            <v>0</v>
          </cell>
          <cell r="C1384" t="str">
            <v>- placing of lean concrete,</v>
          </cell>
          <cell r="D1384">
            <v>0</v>
          </cell>
          <cell r="E1384">
            <v>0</v>
          </cell>
          <cell r="F1384">
            <v>0</v>
          </cell>
          <cell r="G1384">
            <v>0</v>
          </cell>
          <cell r="H1384">
            <v>0</v>
          </cell>
          <cell r="I1384">
            <v>0</v>
          </cell>
          <cell r="J1384">
            <v>0</v>
          </cell>
          <cell r="K1384">
            <v>0</v>
          </cell>
          <cell r="L1384">
            <v>0</v>
          </cell>
          <cell r="M1384">
            <v>0</v>
          </cell>
          <cell r="N1384">
            <v>0</v>
          </cell>
          <cell r="O1384">
            <v>0</v>
          </cell>
          <cell r="P1384">
            <v>0</v>
          </cell>
          <cell r="Q1384">
            <v>0</v>
          </cell>
          <cell r="R1384">
            <v>0</v>
          </cell>
          <cell r="S1384">
            <v>0</v>
          </cell>
          <cell r="T1384">
            <v>0</v>
          </cell>
          <cell r="U1384">
            <v>0</v>
          </cell>
          <cell r="V1384">
            <v>0</v>
          </cell>
          <cell r="W1384">
            <v>0</v>
          </cell>
          <cell r="X1384">
            <v>0</v>
          </cell>
          <cell r="Y1384">
            <v>0</v>
          </cell>
          <cell r="Z1384">
            <v>0</v>
          </cell>
          <cell r="AA1384">
            <v>0</v>
          </cell>
          <cell r="AB1384">
            <v>0</v>
          </cell>
        </row>
        <row r="1385">
          <cell r="B1385">
            <v>0</v>
          </cell>
          <cell r="C1385" t="str">
            <v>- placing of concrete for foundation,</v>
          </cell>
          <cell r="D1385">
            <v>0</v>
          </cell>
          <cell r="E1385">
            <v>0</v>
          </cell>
          <cell r="F1385">
            <v>0</v>
          </cell>
          <cell r="G1385">
            <v>0</v>
          </cell>
          <cell r="H1385">
            <v>0</v>
          </cell>
          <cell r="I1385">
            <v>0</v>
          </cell>
          <cell r="J1385">
            <v>0</v>
          </cell>
          <cell r="K1385">
            <v>0</v>
          </cell>
          <cell r="L1385">
            <v>0</v>
          </cell>
          <cell r="M1385">
            <v>0</v>
          </cell>
          <cell r="N1385">
            <v>0</v>
          </cell>
          <cell r="O1385">
            <v>0</v>
          </cell>
          <cell r="P1385">
            <v>0</v>
          </cell>
          <cell r="Q1385">
            <v>0</v>
          </cell>
          <cell r="R1385">
            <v>0</v>
          </cell>
          <cell r="S1385">
            <v>0</v>
          </cell>
          <cell r="T1385">
            <v>0</v>
          </cell>
          <cell r="U1385">
            <v>0</v>
          </cell>
          <cell r="V1385">
            <v>0</v>
          </cell>
          <cell r="W1385">
            <v>0</v>
          </cell>
          <cell r="X1385">
            <v>0</v>
          </cell>
          <cell r="Y1385">
            <v>0</v>
          </cell>
          <cell r="Z1385">
            <v>0</v>
          </cell>
          <cell r="AA1385">
            <v>0</v>
          </cell>
          <cell r="AB1385">
            <v>0</v>
          </cell>
        </row>
        <row r="1386">
          <cell r="B1386">
            <v>0</v>
          </cell>
          <cell r="C1386" t="str">
            <v>- placing of hard top screed concrete on base slab,</v>
          </cell>
          <cell r="D1386">
            <v>0</v>
          </cell>
          <cell r="E1386">
            <v>0</v>
          </cell>
          <cell r="F1386">
            <v>0</v>
          </cell>
          <cell r="G1386">
            <v>0</v>
          </cell>
          <cell r="H1386">
            <v>0</v>
          </cell>
          <cell r="I1386">
            <v>0</v>
          </cell>
          <cell r="J1386">
            <v>0</v>
          </cell>
          <cell r="K1386">
            <v>0</v>
          </cell>
          <cell r="L1386">
            <v>0</v>
          </cell>
          <cell r="M1386">
            <v>0</v>
          </cell>
          <cell r="N1386">
            <v>0</v>
          </cell>
          <cell r="O1386">
            <v>0</v>
          </cell>
          <cell r="P1386">
            <v>0</v>
          </cell>
          <cell r="Q1386">
            <v>0</v>
          </cell>
          <cell r="R1386">
            <v>0</v>
          </cell>
          <cell r="S1386">
            <v>0</v>
          </cell>
          <cell r="T1386">
            <v>0</v>
          </cell>
          <cell r="U1386">
            <v>0</v>
          </cell>
          <cell r="V1386">
            <v>0</v>
          </cell>
          <cell r="W1386">
            <v>0</v>
          </cell>
          <cell r="X1386">
            <v>0</v>
          </cell>
          <cell r="Y1386">
            <v>0</v>
          </cell>
          <cell r="Z1386">
            <v>0</v>
          </cell>
          <cell r="AA1386">
            <v>0</v>
          </cell>
          <cell r="AB1386">
            <v>0</v>
          </cell>
        </row>
        <row r="1387">
          <cell r="B1387">
            <v>0</v>
          </cell>
          <cell r="C1387" t="str">
            <v>- supply and placing of all formworks,</v>
          </cell>
          <cell r="D1387">
            <v>0</v>
          </cell>
          <cell r="E1387">
            <v>0</v>
          </cell>
          <cell r="F1387">
            <v>0</v>
          </cell>
          <cell r="G1387">
            <v>0</v>
          </cell>
          <cell r="H1387">
            <v>0</v>
          </cell>
          <cell r="I1387">
            <v>0</v>
          </cell>
          <cell r="J1387">
            <v>0</v>
          </cell>
          <cell r="K1387">
            <v>0</v>
          </cell>
          <cell r="L1387">
            <v>0</v>
          </cell>
          <cell r="M1387">
            <v>0</v>
          </cell>
          <cell r="N1387">
            <v>0</v>
          </cell>
          <cell r="O1387">
            <v>0</v>
          </cell>
          <cell r="P1387">
            <v>0</v>
          </cell>
          <cell r="Q1387">
            <v>0</v>
          </cell>
          <cell r="R1387">
            <v>0</v>
          </cell>
          <cell r="S1387">
            <v>0</v>
          </cell>
          <cell r="T1387">
            <v>0</v>
          </cell>
          <cell r="U1387">
            <v>0</v>
          </cell>
          <cell r="V1387">
            <v>0</v>
          </cell>
          <cell r="W1387">
            <v>0</v>
          </cell>
          <cell r="X1387">
            <v>0</v>
          </cell>
          <cell r="Y1387">
            <v>0</v>
          </cell>
          <cell r="Z1387">
            <v>0</v>
          </cell>
          <cell r="AA1387">
            <v>0</v>
          </cell>
          <cell r="AB1387">
            <v>0</v>
          </cell>
        </row>
        <row r="1388">
          <cell r="B1388">
            <v>0</v>
          </cell>
          <cell r="C1388" t="str">
            <v>- supply and placing of reinforcement bars,</v>
          </cell>
          <cell r="D1388">
            <v>0</v>
          </cell>
          <cell r="E1388">
            <v>0</v>
          </cell>
          <cell r="F1388">
            <v>0</v>
          </cell>
          <cell r="G1388">
            <v>0</v>
          </cell>
          <cell r="H1388">
            <v>0</v>
          </cell>
          <cell r="I1388">
            <v>0</v>
          </cell>
          <cell r="J1388">
            <v>0</v>
          </cell>
          <cell r="K1388">
            <v>0</v>
          </cell>
          <cell r="L1388">
            <v>0</v>
          </cell>
          <cell r="M1388">
            <v>0</v>
          </cell>
          <cell r="N1388">
            <v>0</v>
          </cell>
          <cell r="O1388">
            <v>0</v>
          </cell>
          <cell r="P1388">
            <v>0</v>
          </cell>
          <cell r="Q1388">
            <v>0</v>
          </cell>
          <cell r="R1388">
            <v>0</v>
          </cell>
          <cell r="S1388">
            <v>0</v>
          </cell>
          <cell r="T1388">
            <v>0</v>
          </cell>
          <cell r="U1388">
            <v>0</v>
          </cell>
          <cell r="V1388">
            <v>0</v>
          </cell>
          <cell r="W1388">
            <v>0</v>
          </cell>
          <cell r="X1388">
            <v>0</v>
          </cell>
          <cell r="Y1388">
            <v>0</v>
          </cell>
          <cell r="Z1388">
            <v>0</v>
          </cell>
          <cell r="AA1388">
            <v>0</v>
          </cell>
          <cell r="AB1388">
            <v>0</v>
          </cell>
        </row>
        <row r="1389">
          <cell r="B1389">
            <v>0</v>
          </cell>
          <cell r="C1389" t="str">
            <v xml:space="preserve">- brick masonry works, fair-faced of first class hard burnt bricks </v>
          </cell>
          <cell r="D1389">
            <v>0</v>
          </cell>
          <cell r="E1389">
            <v>0</v>
          </cell>
          <cell r="F1389">
            <v>0</v>
          </cell>
          <cell r="G1389">
            <v>0</v>
          </cell>
          <cell r="H1389">
            <v>0</v>
          </cell>
          <cell r="I1389">
            <v>0</v>
          </cell>
          <cell r="J1389">
            <v>0</v>
          </cell>
          <cell r="K1389">
            <v>0</v>
          </cell>
          <cell r="L1389">
            <v>0</v>
          </cell>
          <cell r="M1389">
            <v>0</v>
          </cell>
          <cell r="N1389">
            <v>0</v>
          </cell>
          <cell r="O1389">
            <v>0</v>
          </cell>
          <cell r="P1389">
            <v>0</v>
          </cell>
          <cell r="Q1389">
            <v>0</v>
          </cell>
          <cell r="R1389">
            <v>0</v>
          </cell>
          <cell r="S1389">
            <v>0</v>
          </cell>
          <cell r="T1389">
            <v>0</v>
          </cell>
          <cell r="U1389">
            <v>0</v>
          </cell>
          <cell r="V1389">
            <v>0</v>
          </cell>
          <cell r="W1389">
            <v>0</v>
          </cell>
          <cell r="X1389">
            <v>0</v>
          </cell>
          <cell r="Y1389">
            <v>0</v>
          </cell>
          <cell r="Z1389">
            <v>0</v>
          </cell>
          <cell r="AA1389">
            <v>0</v>
          </cell>
          <cell r="AB1389">
            <v>0</v>
          </cell>
        </row>
        <row r="1390">
          <cell r="B1390">
            <v>0</v>
          </cell>
          <cell r="C1390" t="str">
            <v>- supply and installation of steel doors corrosion protected</v>
          </cell>
          <cell r="D1390">
            <v>0</v>
          </cell>
          <cell r="E1390">
            <v>0</v>
          </cell>
          <cell r="F1390">
            <v>0</v>
          </cell>
          <cell r="G1390">
            <v>0</v>
          </cell>
          <cell r="H1390">
            <v>0</v>
          </cell>
          <cell r="I1390">
            <v>0</v>
          </cell>
          <cell r="J1390">
            <v>0</v>
          </cell>
          <cell r="K1390">
            <v>0</v>
          </cell>
          <cell r="L1390">
            <v>0</v>
          </cell>
          <cell r="M1390">
            <v>0</v>
          </cell>
          <cell r="N1390">
            <v>0</v>
          </cell>
          <cell r="O1390">
            <v>0</v>
          </cell>
          <cell r="P1390">
            <v>0</v>
          </cell>
          <cell r="Q1390">
            <v>0</v>
          </cell>
          <cell r="R1390">
            <v>0</v>
          </cell>
          <cell r="S1390">
            <v>0</v>
          </cell>
          <cell r="T1390">
            <v>0</v>
          </cell>
          <cell r="U1390">
            <v>0</v>
          </cell>
          <cell r="V1390">
            <v>0</v>
          </cell>
          <cell r="W1390">
            <v>0</v>
          </cell>
          <cell r="X1390">
            <v>0</v>
          </cell>
          <cell r="Y1390">
            <v>0</v>
          </cell>
          <cell r="Z1390">
            <v>0</v>
          </cell>
          <cell r="AA1390">
            <v>0</v>
          </cell>
          <cell r="AB1390">
            <v>0</v>
          </cell>
        </row>
        <row r="1391">
          <cell r="B1391">
            <v>0</v>
          </cell>
          <cell r="C1391" t="str">
            <v>- supply and installation of windows, with single panes and PVC-frame with metal core</v>
          </cell>
          <cell r="D1391">
            <v>0</v>
          </cell>
          <cell r="E1391">
            <v>0</v>
          </cell>
          <cell r="F1391">
            <v>0</v>
          </cell>
          <cell r="G1391">
            <v>0</v>
          </cell>
          <cell r="H1391">
            <v>0</v>
          </cell>
          <cell r="I1391">
            <v>0</v>
          </cell>
          <cell r="J1391">
            <v>0</v>
          </cell>
          <cell r="K1391">
            <v>0</v>
          </cell>
          <cell r="L1391">
            <v>0</v>
          </cell>
          <cell r="M1391">
            <v>0</v>
          </cell>
          <cell r="N1391">
            <v>0</v>
          </cell>
          <cell r="O1391">
            <v>0</v>
          </cell>
          <cell r="P1391">
            <v>0</v>
          </cell>
          <cell r="Q1391">
            <v>0</v>
          </cell>
          <cell r="R1391">
            <v>0</v>
          </cell>
          <cell r="S1391">
            <v>0</v>
          </cell>
          <cell r="T1391">
            <v>0</v>
          </cell>
          <cell r="U1391">
            <v>0</v>
          </cell>
          <cell r="V1391">
            <v>0</v>
          </cell>
          <cell r="W1391">
            <v>0</v>
          </cell>
          <cell r="X1391">
            <v>0</v>
          </cell>
          <cell r="Y1391">
            <v>0</v>
          </cell>
          <cell r="Z1391">
            <v>0</v>
          </cell>
          <cell r="AA1391">
            <v>0</v>
          </cell>
          <cell r="AB1391">
            <v>0</v>
          </cell>
        </row>
        <row r="1392">
          <cell r="B1392">
            <v>0</v>
          </cell>
          <cell r="C1392" t="str">
            <v>- block outs for pipes and grouting after pipe installation works,</v>
          </cell>
          <cell r="D1392">
            <v>0</v>
          </cell>
          <cell r="E1392">
            <v>0</v>
          </cell>
          <cell r="F1392">
            <v>0</v>
          </cell>
          <cell r="G1392">
            <v>0</v>
          </cell>
          <cell r="H1392">
            <v>0</v>
          </cell>
          <cell r="I1392">
            <v>0</v>
          </cell>
          <cell r="J1392">
            <v>0</v>
          </cell>
          <cell r="K1392">
            <v>0</v>
          </cell>
          <cell r="L1392">
            <v>0</v>
          </cell>
          <cell r="M1392">
            <v>0</v>
          </cell>
          <cell r="N1392">
            <v>0</v>
          </cell>
          <cell r="O1392">
            <v>0</v>
          </cell>
          <cell r="P1392">
            <v>0</v>
          </cell>
          <cell r="Q1392">
            <v>0</v>
          </cell>
          <cell r="R1392">
            <v>0</v>
          </cell>
          <cell r="S1392">
            <v>0</v>
          </cell>
          <cell r="T1392">
            <v>0</v>
          </cell>
          <cell r="U1392">
            <v>0</v>
          </cell>
          <cell r="V1392">
            <v>0</v>
          </cell>
          <cell r="W1392">
            <v>0</v>
          </cell>
          <cell r="X1392">
            <v>0</v>
          </cell>
          <cell r="Y1392">
            <v>0</v>
          </cell>
          <cell r="Z1392">
            <v>0</v>
          </cell>
          <cell r="AA1392">
            <v>0</v>
          </cell>
          <cell r="AB1392">
            <v>0</v>
          </cell>
        </row>
        <row r="1393">
          <cell r="B1393">
            <v>0</v>
          </cell>
          <cell r="C1393" t="str">
            <v>- supply and installation of roof drain pipes</v>
          </cell>
          <cell r="D1393">
            <v>0</v>
          </cell>
          <cell r="E1393">
            <v>0</v>
          </cell>
          <cell r="F1393">
            <v>0</v>
          </cell>
          <cell r="G1393">
            <v>0</v>
          </cell>
          <cell r="H1393">
            <v>0</v>
          </cell>
          <cell r="I1393">
            <v>0</v>
          </cell>
          <cell r="J1393">
            <v>0</v>
          </cell>
          <cell r="K1393">
            <v>0</v>
          </cell>
          <cell r="L1393">
            <v>0</v>
          </cell>
          <cell r="M1393">
            <v>0</v>
          </cell>
          <cell r="N1393">
            <v>0</v>
          </cell>
          <cell r="O1393">
            <v>0</v>
          </cell>
          <cell r="P1393">
            <v>0</v>
          </cell>
          <cell r="Q1393">
            <v>0</v>
          </cell>
          <cell r="R1393">
            <v>0</v>
          </cell>
          <cell r="S1393">
            <v>0</v>
          </cell>
          <cell r="T1393">
            <v>0</v>
          </cell>
          <cell r="U1393">
            <v>0</v>
          </cell>
          <cell r="V1393">
            <v>0</v>
          </cell>
          <cell r="W1393">
            <v>0</v>
          </cell>
          <cell r="X1393">
            <v>0</v>
          </cell>
          <cell r="Y1393">
            <v>0</v>
          </cell>
          <cell r="Z1393">
            <v>0</v>
          </cell>
          <cell r="AA1393">
            <v>0</v>
          </cell>
          <cell r="AB1393">
            <v>0</v>
          </cell>
        </row>
        <row r="1394">
          <cell r="B1394">
            <v>0</v>
          </cell>
          <cell r="C1394" t="str">
            <v>- placing of bituminous sheets and pebble layer on roof slab</v>
          </cell>
          <cell r="D1394">
            <v>0</v>
          </cell>
          <cell r="E1394">
            <v>0</v>
          </cell>
          <cell r="F1394">
            <v>0</v>
          </cell>
          <cell r="G1394">
            <v>0</v>
          </cell>
          <cell r="H1394">
            <v>0</v>
          </cell>
          <cell r="I1394">
            <v>0</v>
          </cell>
          <cell r="J1394">
            <v>0</v>
          </cell>
          <cell r="K1394">
            <v>0</v>
          </cell>
          <cell r="L1394">
            <v>0</v>
          </cell>
          <cell r="M1394">
            <v>0</v>
          </cell>
          <cell r="N1394">
            <v>0</v>
          </cell>
          <cell r="O1394">
            <v>0</v>
          </cell>
          <cell r="P1394">
            <v>0</v>
          </cell>
          <cell r="Q1394">
            <v>0</v>
          </cell>
          <cell r="R1394">
            <v>0</v>
          </cell>
          <cell r="S1394">
            <v>0</v>
          </cell>
          <cell r="T1394">
            <v>0</v>
          </cell>
          <cell r="U1394">
            <v>0</v>
          </cell>
          <cell r="V1394">
            <v>0</v>
          </cell>
          <cell r="W1394">
            <v>0</v>
          </cell>
          <cell r="X1394">
            <v>0</v>
          </cell>
          <cell r="Y1394">
            <v>0</v>
          </cell>
          <cell r="Z1394">
            <v>0</v>
          </cell>
          <cell r="AA1394">
            <v>0</v>
          </cell>
          <cell r="AB1394">
            <v>0</v>
          </cell>
        </row>
        <row r="1395">
          <cell r="B1395">
            <v>0</v>
          </cell>
          <cell r="C1395" t="str">
            <v>-supply and installation of tin roof</v>
          </cell>
          <cell r="D1395">
            <v>0</v>
          </cell>
          <cell r="E1395">
            <v>0</v>
          </cell>
          <cell r="F1395">
            <v>0</v>
          </cell>
          <cell r="G1395">
            <v>0</v>
          </cell>
          <cell r="H1395">
            <v>0</v>
          </cell>
          <cell r="I1395">
            <v>0</v>
          </cell>
          <cell r="J1395">
            <v>0</v>
          </cell>
          <cell r="K1395">
            <v>0</v>
          </cell>
          <cell r="L1395">
            <v>0</v>
          </cell>
          <cell r="M1395">
            <v>0</v>
          </cell>
          <cell r="N1395">
            <v>0</v>
          </cell>
          <cell r="O1395">
            <v>0</v>
          </cell>
          <cell r="P1395">
            <v>0</v>
          </cell>
          <cell r="Q1395">
            <v>0</v>
          </cell>
          <cell r="R1395">
            <v>0</v>
          </cell>
          <cell r="S1395">
            <v>0</v>
          </cell>
          <cell r="T1395">
            <v>0</v>
          </cell>
          <cell r="U1395">
            <v>0</v>
          </cell>
          <cell r="V1395">
            <v>0</v>
          </cell>
          <cell r="W1395">
            <v>0</v>
          </cell>
          <cell r="X1395">
            <v>0</v>
          </cell>
          <cell r="Y1395">
            <v>0</v>
          </cell>
          <cell r="Z1395">
            <v>0</v>
          </cell>
          <cell r="AA1395">
            <v>0</v>
          </cell>
          <cell r="AB1395">
            <v>0</v>
          </cell>
        </row>
        <row r="1396">
          <cell r="B1396">
            <v>0</v>
          </cell>
          <cell r="C1396" t="str">
            <v>- plastering and painting of internal walls and ceiling,</v>
          </cell>
          <cell r="D1396">
            <v>0</v>
          </cell>
          <cell r="E1396">
            <v>0</v>
          </cell>
          <cell r="F1396">
            <v>0</v>
          </cell>
          <cell r="G1396">
            <v>0</v>
          </cell>
          <cell r="H1396">
            <v>0</v>
          </cell>
          <cell r="I1396">
            <v>0</v>
          </cell>
          <cell r="J1396">
            <v>0</v>
          </cell>
          <cell r="K1396">
            <v>0</v>
          </cell>
          <cell r="L1396">
            <v>0</v>
          </cell>
          <cell r="M1396">
            <v>0</v>
          </cell>
          <cell r="N1396">
            <v>0</v>
          </cell>
          <cell r="O1396">
            <v>0</v>
          </cell>
          <cell r="P1396">
            <v>0</v>
          </cell>
          <cell r="Q1396">
            <v>0</v>
          </cell>
          <cell r="R1396">
            <v>0</v>
          </cell>
          <cell r="S1396">
            <v>0</v>
          </cell>
          <cell r="T1396">
            <v>0</v>
          </cell>
          <cell r="U1396">
            <v>0</v>
          </cell>
          <cell r="V1396">
            <v>0</v>
          </cell>
          <cell r="W1396">
            <v>0</v>
          </cell>
          <cell r="X1396">
            <v>0</v>
          </cell>
          <cell r="Y1396">
            <v>0</v>
          </cell>
          <cell r="Z1396">
            <v>0</v>
          </cell>
          <cell r="AA1396">
            <v>0</v>
          </cell>
          <cell r="AB1396">
            <v>0</v>
          </cell>
        </row>
        <row r="1397">
          <cell r="B1397">
            <v>0</v>
          </cell>
          <cell r="C1397" t="str">
            <v>- supply and installation of gravel pack for sink hole and construction of sink hole</v>
          </cell>
          <cell r="D1397">
            <v>0</v>
          </cell>
          <cell r="E1397">
            <v>0</v>
          </cell>
          <cell r="F1397">
            <v>0</v>
          </cell>
          <cell r="G1397">
            <v>0</v>
          </cell>
          <cell r="H1397">
            <v>0</v>
          </cell>
          <cell r="I1397">
            <v>0</v>
          </cell>
          <cell r="J1397">
            <v>0</v>
          </cell>
          <cell r="K1397">
            <v>0</v>
          </cell>
          <cell r="L1397">
            <v>0</v>
          </cell>
          <cell r="M1397">
            <v>0</v>
          </cell>
          <cell r="N1397">
            <v>0</v>
          </cell>
          <cell r="O1397">
            <v>0</v>
          </cell>
          <cell r="P1397">
            <v>0</v>
          </cell>
          <cell r="Q1397">
            <v>0</v>
          </cell>
          <cell r="R1397">
            <v>0</v>
          </cell>
          <cell r="S1397">
            <v>0</v>
          </cell>
          <cell r="T1397">
            <v>0</v>
          </cell>
          <cell r="U1397">
            <v>0</v>
          </cell>
          <cell r="V1397">
            <v>0</v>
          </cell>
          <cell r="W1397">
            <v>0</v>
          </cell>
          <cell r="X1397">
            <v>0</v>
          </cell>
          <cell r="Y1397">
            <v>0</v>
          </cell>
          <cell r="Z1397">
            <v>0</v>
          </cell>
          <cell r="AA1397">
            <v>0</v>
          </cell>
          <cell r="AB1397">
            <v>0</v>
          </cell>
        </row>
        <row r="1398">
          <cell r="B1398">
            <v>0</v>
          </cell>
          <cell r="C1398" t="str">
            <v xml:space="preserve">The unit rate shall include all materials, labour, equipment, tools and other incidental costs required to complete the works. Payment shall be made as lump sum per piece of completed Kiosk and upon acceptance of all related supplies and works by the Engineer. </v>
          </cell>
          <cell r="D1398">
            <v>0</v>
          </cell>
          <cell r="E1398">
            <v>0</v>
          </cell>
          <cell r="F1398">
            <v>0</v>
          </cell>
          <cell r="G1398">
            <v>0</v>
          </cell>
          <cell r="H1398">
            <v>0</v>
          </cell>
          <cell r="I1398">
            <v>0</v>
          </cell>
          <cell r="J1398">
            <v>0</v>
          </cell>
          <cell r="K1398">
            <v>0</v>
          </cell>
          <cell r="L1398">
            <v>0</v>
          </cell>
          <cell r="M1398">
            <v>0</v>
          </cell>
          <cell r="N1398">
            <v>0</v>
          </cell>
          <cell r="O1398">
            <v>0</v>
          </cell>
          <cell r="P1398">
            <v>0</v>
          </cell>
          <cell r="Q1398">
            <v>0</v>
          </cell>
          <cell r="R1398">
            <v>0</v>
          </cell>
          <cell r="S1398">
            <v>0</v>
          </cell>
          <cell r="T1398">
            <v>0</v>
          </cell>
          <cell r="U1398">
            <v>0</v>
          </cell>
          <cell r="V1398">
            <v>0</v>
          </cell>
          <cell r="W1398">
            <v>0</v>
          </cell>
          <cell r="X1398">
            <v>0</v>
          </cell>
          <cell r="Y1398">
            <v>0</v>
          </cell>
          <cell r="Z1398">
            <v>0</v>
          </cell>
          <cell r="AA1398">
            <v>0</v>
          </cell>
          <cell r="AB1398">
            <v>0</v>
          </cell>
        </row>
        <row r="1399">
          <cell r="B1399">
            <v>0</v>
          </cell>
          <cell r="C1399" t="str">
            <v>Supply and installation of pipes and fittings will be paid for under separate items.</v>
          </cell>
          <cell r="D1399">
            <v>0</v>
          </cell>
          <cell r="E1399">
            <v>0</v>
          </cell>
          <cell r="F1399">
            <v>0</v>
          </cell>
          <cell r="G1399">
            <v>0</v>
          </cell>
          <cell r="H1399">
            <v>0</v>
          </cell>
          <cell r="I1399">
            <v>0</v>
          </cell>
          <cell r="J1399">
            <v>0</v>
          </cell>
          <cell r="K1399">
            <v>0</v>
          </cell>
          <cell r="L1399">
            <v>0</v>
          </cell>
          <cell r="M1399">
            <v>0</v>
          </cell>
          <cell r="N1399">
            <v>0</v>
          </cell>
          <cell r="O1399">
            <v>0</v>
          </cell>
          <cell r="P1399">
            <v>0</v>
          </cell>
          <cell r="Q1399">
            <v>0</v>
          </cell>
          <cell r="R1399">
            <v>0</v>
          </cell>
          <cell r="S1399">
            <v>0</v>
          </cell>
          <cell r="T1399">
            <v>0</v>
          </cell>
          <cell r="U1399">
            <v>0</v>
          </cell>
          <cell r="V1399">
            <v>0</v>
          </cell>
          <cell r="W1399">
            <v>0</v>
          </cell>
          <cell r="X1399">
            <v>0</v>
          </cell>
          <cell r="Y1399">
            <v>0</v>
          </cell>
          <cell r="Z1399">
            <v>0</v>
          </cell>
          <cell r="AA1399">
            <v>0</v>
          </cell>
          <cell r="AB1399">
            <v>0</v>
          </cell>
        </row>
        <row r="1400">
          <cell r="B1400" t="str">
            <v>40.26.01</v>
          </cell>
          <cell r="C1400" t="str">
            <v>Construction of Water Kiosk acc. to Tender Drawings  STD-3.01 -3.03</v>
          </cell>
          <cell r="D1400" t="str">
            <v>pce.</v>
          </cell>
          <cell r="E1400">
            <v>600</v>
          </cell>
          <cell r="F1400">
            <v>0</v>
          </cell>
          <cell r="G1400">
            <v>0</v>
          </cell>
          <cell r="H1400">
            <v>0</v>
          </cell>
          <cell r="I1400">
            <v>0</v>
          </cell>
          <cell r="J1400">
            <v>0</v>
          </cell>
          <cell r="K1400">
            <v>0</v>
          </cell>
          <cell r="L1400">
            <v>0</v>
          </cell>
          <cell r="M1400">
            <v>0</v>
          </cell>
          <cell r="N1400">
            <v>0</v>
          </cell>
          <cell r="O1400">
            <v>0</v>
          </cell>
          <cell r="P1400">
            <v>0</v>
          </cell>
          <cell r="Q1400">
            <v>0</v>
          </cell>
          <cell r="R1400">
            <v>0</v>
          </cell>
          <cell r="S1400">
            <v>0</v>
          </cell>
          <cell r="T1400">
            <v>0</v>
          </cell>
          <cell r="U1400">
            <v>0</v>
          </cell>
          <cell r="V1400">
            <v>0</v>
          </cell>
          <cell r="W1400">
            <v>0</v>
          </cell>
          <cell r="X1400">
            <v>0</v>
          </cell>
          <cell r="Y1400">
            <v>0</v>
          </cell>
          <cell r="Z1400">
            <v>0</v>
          </cell>
          <cell r="AA1400">
            <v>0</v>
          </cell>
          <cell r="AB1400">
            <v>0</v>
          </cell>
        </row>
        <row r="1401">
          <cell r="B1401" t="str">
            <v>41</v>
          </cell>
          <cell r="C1401" t="str">
            <v>CONCRETE  WORKS</v>
          </cell>
          <cell r="D1401">
            <v>0</v>
          </cell>
          <cell r="E1401">
            <v>0</v>
          </cell>
          <cell r="F1401">
            <v>0</v>
          </cell>
          <cell r="G1401">
            <v>0</v>
          </cell>
          <cell r="H1401">
            <v>0</v>
          </cell>
          <cell r="I1401">
            <v>0</v>
          </cell>
          <cell r="J1401">
            <v>0</v>
          </cell>
          <cell r="K1401">
            <v>0</v>
          </cell>
          <cell r="L1401">
            <v>0</v>
          </cell>
          <cell r="M1401">
            <v>0</v>
          </cell>
          <cell r="N1401">
            <v>0</v>
          </cell>
          <cell r="O1401">
            <v>0</v>
          </cell>
          <cell r="P1401">
            <v>0</v>
          </cell>
          <cell r="Q1401">
            <v>0</v>
          </cell>
          <cell r="R1401">
            <v>0</v>
          </cell>
          <cell r="S1401">
            <v>0</v>
          </cell>
          <cell r="T1401">
            <v>0</v>
          </cell>
          <cell r="U1401">
            <v>0</v>
          </cell>
          <cell r="V1401">
            <v>0</v>
          </cell>
          <cell r="W1401">
            <v>0</v>
          </cell>
          <cell r="X1401">
            <v>0</v>
          </cell>
          <cell r="Y1401">
            <v>0</v>
          </cell>
          <cell r="Z1401">
            <v>0</v>
          </cell>
          <cell r="AA1401">
            <v>0</v>
          </cell>
          <cell r="AB1401">
            <v>0</v>
          </cell>
        </row>
        <row r="1402">
          <cell r="B1402" t="str">
            <v>41.01</v>
          </cell>
          <cell r="C1402" t="str">
            <v>Supply and placing of plain concrete</v>
          </cell>
          <cell r="D1402">
            <v>0</v>
          </cell>
          <cell r="E1402">
            <v>0</v>
          </cell>
          <cell r="F1402">
            <v>0</v>
          </cell>
          <cell r="G1402">
            <v>0</v>
          </cell>
          <cell r="H1402">
            <v>0</v>
          </cell>
          <cell r="I1402">
            <v>0</v>
          </cell>
          <cell r="J1402">
            <v>0</v>
          </cell>
          <cell r="K1402">
            <v>0</v>
          </cell>
          <cell r="L1402">
            <v>0</v>
          </cell>
          <cell r="M1402">
            <v>0</v>
          </cell>
          <cell r="N1402">
            <v>0</v>
          </cell>
          <cell r="O1402">
            <v>0</v>
          </cell>
          <cell r="P1402">
            <v>0</v>
          </cell>
          <cell r="Q1402">
            <v>0</v>
          </cell>
          <cell r="R1402">
            <v>0</v>
          </cell>
          <cell r="S1402">
            <v>0</v>
          </cell>
          <cell r="T1402">
            <v>0</v>
          </cell>
          <cell r="U1402">
            <v>0</v>
          </cell>
          <cell r="V1402">
            <v>0</v>
          </cell>
          <cell r="W1402">
            <v>0</v>
          </cell>
          <cell r="X1402">
            <v>0</v>
          </cell>
          <cell r="Y1402">
            <v>0</v>
          </cell>
          <cell r="Z1402">
            <v>0</v>
          </cell>
          <cell r="AA1402">
            <v>0</v>
          </cell>
          <cell r="AB1402">
            <v>0</v>
          </cell>
        </row>
        <row r="1403">
          <cell r="B1403">
            <v>0</v>
          </cell>
          <cell r="C1403" t="str">
            <v>The works shall include the supply of all material and placing of concrete in accordance with Technical Specification and drawings, including:</v>
          </cell>
          <cell r="D1403">
            <v>0</v>
          </cell>
          <cell r="E1403">
            <v>0</v>
          </cell>
          <cell r="F1403">
            <v>0</v>
          </cell>
          <cell r="G1403">
            <v>0</v>
          </cell>
          <cell r="H1403">
            <v>0</v>
          </cell>
          <cell r="I1403">
            <v>0</v>
          </cell>
          <cell r="J1403">
            <v>0</v>
          </cell>
          <cell r="K1403">
            <v>0</v>
          </cell>
          <cell r="L1403">
            <v>0</v>
          </cell>
          <cell r="M1403">
            <v>0</v>
          </cell>
          <cell r="N1403">
            <v>0</v>
          </cell>
          <cell r="O1403">
            <v>0</v>
          </cell>
          <cell r="P1403">
            <v>0</v>
          </cell>
          <cell r="Q1403">
            <v>0</v>
          </cell>
          <cell r="R1403">
            <v>0</v>
          </cell>
          <cell r="S1403">
            <v>0</v>
          </cell>
          <cell r="T1403">
            <v>0</v>
          </cell>
          <cell r="U1403">
            <v>0</v>
          </cell>
          <cell r="V1403">
            <v>0</v>
          </cell>
          <cell r="W1403">
            <v>0</v>
          </cell>
          <cell r="X1403">
            <v>0</v>
          </cell>
          <cell r="Y1403">
            <v>0</v>
          </cell>
          <cell r="Z1403">
            <v>0</v>
          </cell>
          <cell r="AA1403">
            <v>0</v>
          </cell>
          <cell r="AB1403">
            <v>0</v>
          </cell>
        </row>
        <row r="1404">
          <cell r="B1404">
            <v>0</v>
          </cell>
          <cell r="C1404" t="str">
            <v>- preparation, mixing and transport of concrete,</v>
          </cell>
          <cell r="D1404">
            <v>0</v>
          </cell>
          <cell r="E1404">
            <v>0</v>
          </cell>
          <cell r="F1404">
            <v>0</v>
          </cell>
          <cell r="G1404">
            <v>0</v>
          </cell>
          <cell r="H1404">
            <v>0</v>
          </cell>
          <cell r="I1404">
            <v>0</v>
          </cell>
          <cell r="J1404">
            <v>0</v>
          </cell>
          <cell r="K1404">
            <v>0</v>
          </cell>
          <cell r="L1404">
            <v>0</v>
          </cell>
          <cell r="M1404">
            <v>0</v>
          </cell>
          <cell r="N1404">
            <v>0</v>
          </cell>
          <cell r="O1404">
            <v>0</v>
          </cell>
          <cell r="P1404">
            <v>0</v>
          </cell>
          <cell r="Q1404">
            <v>0</v>
          </cell>
          <cell r="R1404">
            <v>0</v>
          </cell>
          <cell r="S1404">
            <v>0</v>
          </cell>
          <cell r="T1404">
            <v>0</v>
          </cell>
          <cell r="U1404">
            <v>0</v>
          </cell>
          <cell r="V1404">
            <v>0</v>
          </cell>
          <cell r="W1404">
            <v>0</v>
          </cell>
          <cell r="X1404">
            <v>0</v>
          </cell>
          <cell r="Y1404">
            <v>0</v>
          </cell>
          <cell r="Z1404">
            <v>0</v>
          </cell>
          <cell r="AA1404">
            <v>0</v>
          </cell>
          <cell r="AB1404">
            <v>0</v>
          </cell>
        </row>
        <row r="1405">
          <cell r="B1405">
            <v>0</v>
          </cell>
          <cell r="C1405" t="str">
            <v>- placing of concrete incl. all formworks and compaction,</v>
          </cell>
          <cell r="D1405">
            <v>0</v>
          </cell>
          <cell r="E1405">
            <v>0</v>
          </cell>
          <cell r="F1405">
            <v>0</v>
          </cell>
          <cell r="G1405">
            <v>0</v>
          </cell>
          <cell r="H1405">
            <v>0</v>
          </cell>
          <cell r="I1405">
            <v>0</v>
          </cell>
          <cell r="J1405">
            <v>0</v>
          </cell>
          <cell r="K1405">
            <v>0</v>
          </cell>
          <cell r="L1405">
            <v>0</v>
          </cell>
          <cell r="M1405">
            <v>0</v>
          </cell>
          <cell r="N1405">
            <v>0</v>
          </cell>
          <cell r="O1405">
            <v>0</v>
          </cell>
          <cell r="P1405">
            <v>0</v>
          </cell>
          <cell r="Q1405">
            <v>0</v>
          </cell>
          <cell r="R1405">
            <v>0</v>
          </cell>
          <cell r="S1405">
            <v>0</v>
          </cell>
          <cell r="T1405">
            <v>0</v>
          </cell>
          <cell r="U1405">
            <v>0</v>
          </cell>
          <cell r="V1405">
            <v>0</v>
          </cell>
          <cell r="W1405">
            <v>0</v>
          </cell>
          <cell r="X1405">
            <v>0</v>
          </cell>
          <cell r="Y1405">
            <v>0</v>
          </cell>
          <cell r="Z1405">
            <v>0</v>
          </cell>
          <cell r="AA1405">
            <v>0</v>
          </cell>
          <cell r="AB1405">
            <v>0</v>
          </cell>
        </row>
        <row r="1406">
          <cell r="B1406">
            <v>0</v>
          </cell>
          <cell r="C1406" t="str">
            <v>- provision of block outs for pipes and openings and their refilling with concrete after installation works,</v>
          </cell>
          <cell r="D1406">
            <v>0</v>
          </cell>
          <cell r="E1406">
            <v>0</v>
          </cell>
          <cell r="F1406">
            <v>0</v>
          </cell>
          <cell r="G1406">
            <v>0</v>
          </cell>
          <cell r="H1406">
            <v>0</v>
          </cell>
          <cell r="I1406">
            <v>0</v>
          </cell>
          <cell r="J1406">
            <v>0</v>
          </cell>
          <cell r="K1406">
            <v>0</v>
          </cell>
          <cell r="L1406">
            <v>0</v>
          </cell>
          <cell r="M1406">
            <v>0</v>
          </cell>
          <cell r="N1406">
            <v>0</v>
          </cell>
          <cell r="O1406">
            <v>0</v>
          </cell>
          <cell r="P1406">
            <v>0</v>
          </cell>
          <cell r="Q1406">
            <v>0</v>
          </cell>
          <cell r="R1406">
            <v>0</v>
          </cell>
          <cell r="S1406">
            <v>0</v>
          </cell>
          <cell r="T1406">
            <v>0</v>
          </cell>
          <cell r="U1406">
            <v>0</v>
          </cell>
          <cell r="V1406">
            <v>0</v>
          </cell>
          <cell r="W1406">
            <v>0</v>
          </cell>
          <cell r="X1406">
            <v>0</v>
          </cell>
          <cell r="Y1406">
            <v>0</v>
          </cell>
          <cell r="Z1406">
            <v>0</v>
          </cell>
          <cell r="AA1406">
            <v>0</v>
          </cell>
          <cell r="AB1406">
            <v>0</v>
          </cell>
        </row>
        <row r="1407">
          <cell r="B1407">
            <v>0</v>
          </cell>
          <cell r="C1407" t="str">
            <v>- curing and surface finish of concrete,</v>
          </cell>
          <cell r="D1407">
            <v>0</v>
          </cell>
          <cell r="E1407">
            <v>0</v>
          </cell>
          <cell r="F1407">
            <v>0</v>
          </cell>
          <cell r="G1407">
            <v>0</v>
          </cell>
          <cell r="H1407">
            <v>0</v>
          </cell>
          <cell r="I1407">
            <v>0</v>
          </cell>
          <cell r="J1407">
            <v>0</v>
          </cell>
          <cell r="K1407">
            <v>0</v>
          </cell>
          <cell r="L1407">
            <v>0</v>
          </cell>
          <cell r="M1407">
            <v>0</v>
          </cell>
          <cell r="N1407">
            <v>0</v>
          </cell>
          <cell r="O1407">
            <v>0</v>
          </cell>
          <cell r="P1407">
            <v>0</v>
          </cell>
          <cell r="Q1407">
            <v>0</v>
          </cell>
          <cell r="R1407">
            <v>0</v>
          </cell>
          <cell r="S1407">
            <v>0</v>
          </cell>
          <cell r="T1407">
            <v>0</v>
          </cell>
          <cell r="U1407">
            <v>0</v>
          </cell>
          <cell r="V1407">
            <v>0</v>
          </cell>
          <cell r="W1407">
            <v>0</v>
          </cell>
          <cell r="X1407">
            <v>0</v>
          </cell>
          <cell r="Y1407">
            <v>0</v>
          </cell>
          <cell r="Z1407">
            <v>0</v>
          </cell>
          <cell r="AA1407">
            <v>0</v>
          </cell>
          <cell r="AB1407">
            <v>0</v>
          </cell>
        </row>
        <row r="1408">
          <cell r="B1408">
            <v>0</v>
          </cell>
          <cell r="C1408" t="str">
            <v>- taking of concrete samples and execution of concrete tests according to the Technical Specification,</v>
          </cell>
          <cell r="D1408">
            <v>0</v>
          </cell>
          <cell r="E1408">
            <v>0</v>
          </cell>
          <cell r="F1408">
            <v>0</v>
          </cell>
          <cell r="G1408">
            <v>0</v>
          </cell>
          <cell r="H1408">
            <v>0</v>
          </cell>
          <cell r="I1408">
            <v>0</v>
          </cell>
          <cell r="J1408">
            <v>0</v>
          </cell>
          <cell r="K1408">
            <v>0</v>
          </cell>
          <cell r="L1408">
            <v>0</v>
          </cell>
          <cell r="M1408">
            <v>0</v>
          </cell>
          <cell r="N1408">
            <v>0</v>
          </cell>
          <cell r="O1408">
            <v>0</v>
          </cell>
          <cell r="P1408">
            <v>0</v>
          </cell>
          <cell r="Q1408">
            <v>0</v>
          </cell>
          <cell r="R1408">
            <v>0</v>
          </cell>
          <cell r="S1408">
            <v>0</v>
          </cell>
          <cell r="T1408">
            <v>0</v>
          </cell>
          <cell r="U1408">
            <v>0</v>
          </cell>
          <cell r="V1408">
            <v>0</v>
          </cell>
          <cell r="W1408">
            <v>0</v>
          </cell>
          <cell r="X1408">
            <v>0</v>
          </cell>
          <cell r="Y1408">
            <v>0</v>
          </cell>
          <cell r="Z1408">
            <v>0</v>
          </cell>
          <cell r="AA1408">
            <v>0</v>
          </cell>
          <cell r="AB1408">
            <v>0</v>
          </cell>
        </row>
        <row r="1409">
          <cell r="B1409">
            <v>0</v>
          </cell>
          <cell r="C1409" t="str">
            <v>- careful preparation of working joints (no extra payment will be made)</v>
          </cell>
          <cell r="D1409">
            <v>0</v>
          </cell>
          <cell r="E1409">
            <v>0</v>
          </cell>
          <cell r="F1409">
            <v>0</v>
          </cell>
          <cell r="G1409">
            <v>0</v>
          </cell>
          <cell r="H1409">
            <v>0</v>
          </cell>
          <cell r="I1409">
            <v>0</v>
          </cell>
          <cell r="J1409">
            <v>0</v>
          </cell>
          <cell r="K1409">
            <v>0</v>
          </cell>
          <cell r="L1409">
            <v>0</v>
          </cell>
          <cell r="M1409">
            <v>0</v>
          </cell>
          <cell r="N1409">
            <v>0</v>
          </cell>
          <cell r="O1409">
            <v>0</v>
          </cell>
          <cell r="P1409">
            <v>0</v>
          </cell>
          <cell r="Q1409">
            <v>0</v>
          </cell>
          <cell r="R1409">
            <v>0</v>
          </cell>
          <cell r="S1409">
            <v>0</v>
          </cell>
          <cell r="T1409">
            <v>0</v>
          </cell>
          <cell r="U1409">
            <v>0</v>
          </cell>
          <cell r="V1409">
            <v>0</v>
          </cell>
          <cell r="W1409">
            <v>0</v>
          </cell>
          <cell r="X1409">
            <v>0</v>
          </cell>
          <cell r="Y1409">
            <v>0</v>
          </cell>
          <cell r="Z1409">
            <v>0</v>
          </cell>
          <cell r="AA1409">
            <v>0</v>
          </cell>
          <cell r="AB1409">
            <v>0</v>
          </cell>
        </row>
        <row r="1410">
          <cell r="B1410">
            <v>0</v>
          </cell>
          <cell r="C1410" t="str">
            <v>- for foundations, plinths, slabs, walls, columns etc.</v>
          </cell>
          <cell r="D1410">
            <v>0</v>
          </cell>
          <cell r="E1410">
            <v>0</v>
          </cell>
          <cell r="F1410">
            <v>0</v>
          </cell>
          <cell r="G1410">
            <v>0</v>
          </cell>
          <cell r="H1410">
            <v>0</v>
          </cell>
          <cell r="I1410">
            <v>0</v>
          </cell>
          <cell r="J1410">
            <v>0</v>
          </cell>
          <cell r="K1410">
            <v>0</v>
          </cell>
          <cell r="L1410">
            <v>0</v>
          </cell>
          <cell r="M1410">
            <v>0</v>
          </cell>
          <cell r="N1410">
            <v>0</v>
          </cell>
          <cell r="O1410">
            <v>0</v>
          </cell>
          <cell r="P1410">
            <v>0</v>
          </cell>
          <cell r="Q1410">
            <v>0</v>
          </cell>
          <cell r="R1410">
            <v>0</v>
          </cell>
          <cell r="S1410">
            <v>0</v>
          </cell>
          <cell r="T1410">
            <v>0</v>
          </cell>
          <cell r="U1410">
            <v>0</v>
          </cell>
          <cell r="V1410">
            <v>0</v>
          </cell>
          <cell r="W1410">
            <v>0</v>
          </cell>
          <cell r="X1410">
            <v>0</v>
          </cell>
          <cell r="Y1410">
            <v>0</v>
          </cell>
          <cell r="Z1410">
            <v>0</v>
          </cell>
          <cell r="AA1410">
            <v>0</v>
          </cell>
          <cell r="AB1410">
            <v>0</v>
          </cell>
        </row>
        <row r="1411">
          <cell r="B1411">
            <v>0</v>
          </cell>
          <cell r="C1411" t="str">
            <v>- Supply, bending and placing of reinforcement steel</v>
          </cell>
          <cell r="D1411">
            <v>0</v>
          </cell>
          <cell r="E1411">
            <v>0</v>
          </cell>
          <cell r="F1411">
            <v>0</v>
          </cell>
          <cell r="G1411">
            <v>0</v>
          </cell>
          <cell r="H1411">
            <v>0</v>
          </cell>
          <cell r="I1411">
            <v>0</v>
          </cell>
          <cell r="J1411">
            <v>0</v>
          </cell>
          <cell r="K1411">
            <v>0</v>
          </cell>
          <cell r="L1411">
            <v>0</v>
          </cell>
          <cell r="M1411">
            <v>0</v>
          </cell>
          <cell r="N1411">
            <v>0</v>
          </cell>
          <cell r="O1411">
            <v>0</v>
          </cell>
          <cell r="P1411">
            <v>0</v>
          </cell>
          <cell r="Q1411">
            <v>0</v>
          </cell>
          <cell r="R1411">
            <v>0</v>
          </cell>
          <cell r="S1411">
            <v>0</v>
          </cell>
          <cell r="T1411">
            <v>0</v>
          </cell>
          <cell r="U1411">
            <v>0</v>
          </cell>
          <cell r="V1411">
            <v>0</v>
          </cell>
          <cell r="W1411">
            <v>0</v>
          </cell>
          <cell r="X1411">
            <v>0</v>
          </cell>
          <cell r="Y1411">
            <v>0</v>
          </cell>
          <cell r="Z1411">
            <v>0</v>
          </cell>
          <cell r="AA1411">
            <v>0</v>
          </cell>
          <cell r="AB1411">
            <v>0</v>
          </cell>
        </row>
        <row r="1412">
          <cell r="B1412">
            <v>0</v>
          </cell>
          <cell r="C1412" t="str">
            <v xml:space="preserve">The unit price shall include all labour, materials, products, equipment, plant and tools, concrete batching, and all other incidental costs required to complete the work as specified. </v>
          </cell>
          <cell r="D1412">
            <v>0</v>
          </cell>
          <cell r="E1412">
            <v>0</v>
          </cell>
          <cell r="F1412">
            <v>0</v>
          </cell>
          <cell r="G1412">
            <v>0</v>
          </cell>
          <cell r="H1412">
            <v>0</v>
          </cell>
          <cell r="I1412">
            <v>0</v>
          </cell>
          <cell r="J1412">
            <v>0</v>
          </cell>
          <cell r="K1412">
            <v>0</v>
          </cell>
          <cell r="L1412">
            <v>0</v>
          </cell>
          <cell r="M1412">
            <v>0</v>
          </cell>
          <cell r="N1412">
            <v>0</v>
          </cell>
          <cell r="O1412">
            <v>0</v>
          </cell>
          <cell r="P1412">
            <v>0</v>
          </cell>
          <cell r="Q1412">
            <v>0</v>
          </cell>
          <cell r="R1412">
            <v>0</v>
          </cell>
          <cell r="S1412">
            <v>0</v>
          </cell>
          <cell r="T1412">
            <v>0</v>
          </cell>
          <cell r="U1412">
            <v>0</v>
          </cell>
          <cell r="V1412">
            <v>0</v>
          </cell>
          <cell r="W1412">
            <v>0</v>
          </cell>
          <cell r="X1412">
            <v>0</v>
          </cell>
          <cell r="Y1412">
            <v>0</v>
          </cell>
          <cell r="Z1412">
            <v>0</v>
          </cell>
          <cell r="AA1412">
            <v>0</v>
          </cell>
          <cell r="AB1412">
            <v>0</v>
          </cell>
        </row>
        <row r="1413">
          <cell r="B1413">
            <v>0</v>
          </cell>
          <cell r="C1413" t="str">
            <v xml:space="preserve">Payment shall be made per cubic meter of different type of concrete based on the dimensions shown on the Drawings, completed and approved by the Engineer. </v>
          </cell>
          <cell r="D1413">
            <v>0</v>
          </cell>
          <cell r="E1413">
            <v>0</v>
          </cell>
          <cell r="F1413">
            <v>0</v>
          </cell>
          <cell r="G1413">
            <v>0</v>
          </cell>
          <cell r="H1413">
            <v>0</v>
          </cell>
          <cell r="I1413">
            <v>0</v>
          </cell>
          <cell r="J1413">
            <v>0</v>
          </cell>
          <cell r="K1413">
            <v>0</v>
          </cell>
          <cell r="L1413">
            <v>0</v>
          </cell>
          <cell r="M1413">
            <v>0</v>
          </cell>
          <cell r="N1413">
            <v>0</v>
          </cell>
          <cell r="O1413">
            <v>0</v>
          </cell>
          <cell r="P1413">
            <v>0</v>
          </cell>
          <cell r="Q1413">
            <v>0</v>
          </cell>
          <cell r="R1413">
            <v>0</v>
          </cell>
          <cell r="S1413">
            <v>0</v>
          </cell>
          <cell r="T1413">
            <v>0</v>
          </cell>
          <cell r="U1413">
            <v>0</v>
          </cell>
          <cell r="V1413">
            <v>0</v>
          </cell>
          <cell r="W1413">
            <v>0</v>
          </cell>
          <cell r="X1413">
            <v>0</v>
          </cell>
          <cell r="Y1413">
            <v>0</v>
          </cell>
          <cell r="Z1413">
            <v>0</v>
          </cell>
          <cell r="AA1413">
            <v>0</v>
          </cell>
          <cell r="AB1413">
            <v>0</v>
          </cell>
        </row>
        <row r="1414">
          <cell r="B1414" t="str">
            <v>41.01.01</v>
          </cell>
          <cell r="C1414" t="str">
            <v>Supply and placing of plain concrete C8/10</v>
          </cell>
          <cell r="D1414" t="str">
            <v>cu.m</v>
          </cell>
          <cell r="E1414">
            <v>150</v>
          </cell>
          <cell r="F1414">
            <v>0</v>
          </cell>
          <cell r="G1414">
            <v>0</v>
          </cell>
          <cell r="H1414">
            <v>0</v>
          </cell>
          <cell r="I1414">
            <v>0</v>
          </cell>
          <cell r="J1414">
            <v>0</v>
          </cell>
          <cell r="K1414">
            <v>0</v>
          </cell>
          <cell r="L1414">
            <v>0</v>
          </cell>
          <cell r="M1414">
            <v>0</v>
          </cell>
          <cell r="N1414">
            <v>0</v>
          </cell>
          <cell r="O1414">
            <v>0</v>
          </cell>
          <cell r="P1414">
            <v>0</v>
          </cell>
          <cell r="Q1414">
            <v>0</v>
          </cell>
          <cell r="R1414">
            <v>0</v>
          </cell>
          <cell r="S1414">
            <v>0</v>
          </cell>
          <cell r="T1414">
            <v>0</v>
          </cell>
          <cell r="U1414">
            <v>0</v>
          </cell>
          <cell r="V1414">
            <v>0</v>
          </cell>
          <cell r="W1414">
            <v>0</v>
          </cell>
          <cell r="X1414">
            <v>0</v>
          </cell>
          <cell r="Y1414">
            <v>0</v>
          </cell>
          <cell r="Z1414">
            <v>0</v>
          </cell>
          <cell r="AA1414">
            <v>0</v>
          </cell>
          <cell r="AB1414">
            <v>0</v>
          </cell>
        </row>
        <row r="1415">
          <cell r="B1415" t="str">
            <v>41.01.02</v>
          </cell>
          <cell r="C1415" t="str">
            <v>Supply and placing of plain concrete C12/15</v>
          </cell>
          <cell r="D1415" t="str">
            <v>cu.m</v>
          </cell>
          <cell r="E1415">
            <v>170</v>
          </cell>
          <cell r="F1415">
            <v>0</v>
          </cell>
          <cell r="G1415">
            <v>0</v>
          </cell>
          <cell r="H1415">
            <v>0</v>
          </cell>
          <cell r="I1415">
            <v>0</v>
          </cell>
          <cell r="J1415">
            <v>0</v>
          </cell>
          <cell r="K1415">
            <v>0</v>
          </cell>
          <cell r="L1415">
            <v>0</v>
          </cell>
          <cell r="M1415">
            <v>0</v>
          </cell>
          <cell r="N1415">
            <v>0</v>
          </cell>
          <cell r="O1415">
            <v>0</v>
          </cell>
          <cell r="P1415">
            <v>0</v>
          </cell>
          <cell r="Q1415">
            <v>0</v>
          </cell>
          <cell r="R1415">
            <v>0</v>
          </cell>
          <cell r="S1415">
            <v>0</v>
          </cell>
          <cell r="T1415">
            <v>0</v>
          </cell>
          <cell r="U1415">
            <v>0</v>
          </cell>
          <cell r="V1415">
            <v>0</v>
          </cell>
          <cell r="W1415">
            <v>0</v>
          </cell>
          <cell r="X1415">
            <v>0</v>
          </cell>
          <cell r="Y1415">
            <v>0</v>
          </cell>
          <cell r="Z1415">
            <v>0</v>
          </cell>
          <cell r="AA1415">
            <v>0</v>
          </cell>
          <cell r="AB1415">
            <v>0</v>
          </cell>
        </row>
        <row r="1416">
          <cell r="B1416" t="str">
            <v>41.01.03</v>
          </cell>
          <cell r="C1416" t="str">
            <v>Supply and placing of plain concrete C20/25</v>
          </cell>
          <cell r="D1416" t="str">
            <v>cu.m</v>
          </cell>
          <cell r="E1416">
            <v>200</v>
          </cell>
          <cell r="F1416">
            <v>0</v>
          </cell>
          <cell r="G1416">
            <v>0</v>
          </cell>
          <cell r="H1416">
            <v>0</v>
          </cell>
          <cell r="I1416">
            <v>0</v>
          </cell>
          <cell r="J1416">
            <v>0</v>
          </cell>
          <cell r="K1416">
            <v>0</v>
          </cell>
          <cell r="L1416">
            <v>0</v>
          </cell>
          <cell r="M1416">
            <v>0</v>
          </cell>
          <cell r="N1416">
            <v>0</v>
          </cell>
          <cell r="O1416">
            <v>0</v>
          </cell>
          <cell r="P1416">
            <v>0</v>
          </cell>
          <cell r="Q1416">
            <v>0</v>
          </cell>
          <cell r="R1416">
            <v>0</v>
          </cell>
          <cell r="S1416">
            <v>0</v>
          </cell>
          <cell r="T1416">
            <v>0</v>
          </cell>
          <cell r="U1416">
            <v>0</v>
          </cell>
          <cell r="V1416">
            <v>0</v>
          </cell>
          <cell r="W1416">
            <v>0</v>
          </cell>
          <cell r="X1416">
            <v>0</v>
          </cell>
          <cell r="Y1416">
            <v>0</v>
          </cell>
          <cell r="Z1416">
            <v>0</v>
          </cell>
          <cell r="AA1416">
            <v>0</v>
          </cell>
          <cell r="AB1416">
            <v>0</v>
          </cell>
        </row>
        <row r="1417">
          <cell r="B1417" t="str">
            <v>41.02</v>
          </cell>
          <cell r="C1417" t="str">
            <v>Supply and placing of reinforced concrete</v>
          </cell>
          <cell r="D1417">
            <v>0</v>
          </cell>
          <cell r="E1417">
            <v>0</v>
          </cell>
          <cell r="F1417">
            <v>0</v>
          </cell>
          <cell r="G1417">
            <v>0</v>
          </cell>
          <cell r="H1417">
            <v>0</v>
          </cell>
          <cell r="I1417">
            <v>0</v>
          </cell>
          <cell r="J1417">
            <v>0</v>
          </cell>
          <cell r="K1417">
            <v>0</v>
          </cell>
          <cell r="L1417">
            <v>0</v>
          </cell>
          <cell r="M1417">
            <v>0</v>
          </cell>
          <cell r="N1417">
            <v>0</v>
          </cell>
          <cell r="O1417">
            <v>0</v>
          </cell>
          <cell r="P1417">
            <v>0</v>
          </cell>
          <cell r="Q1417">
            <v>0</v>
          </cell>
          <cell r="R1417">
            <v>0</v>
          </cell>
          <cell r="S1417">
            <v>0</v>
          </cell>
          <cell r="T1417">
            <v>0</v>
          </cell>
          <cell r="U1417">
            <v>0</v>
          </cell>
          <cell r="V1417">
            <v>0</v>
          </cell>
          <cell r="W1417">
            <v>0</v>
          </cell>
          <cell r="X1417">
            <v>0</v>
          </cell>
          <cell r="Y1417">
            <v>0</v>
          </cell>
          <cell r="Z1417">
            <v>0</v>
          </cell>
          <cell r="AA1417">
            <v>0</v>
          </cell>
          <cell r="AB1417">
            <v>0</v>
          </cell>
        </row>
        <row r="1418">
          <cell r="B1418">
            <v>0</v>
          </cell>
          <cell r="C1418" t="str">
            <v>The works shall be as described under Item 41.01, but for placing of reinforced concrete. Supply and placing of formwork and reinforcement shall be paid extra.</v>
          </cell>
          <cell r="D1418">
            <v>0</v>
          </cell>
          <cell r="E1418">
            <v>0</v>
          </cell>
          <cell r="F1418">
            <v>0</v>
          </cell>
          <cell r="G1418">
            <v>0</v>
          </cell>
          <cell r="H1418">
            <v>0</v>
          </cell>
          <cell r="I1418">
            <v>0</v>
          </cell>
          <cell r="J1418">
            <v>0</v>
          </cell>
          <cell r="K1418">
            <v>0</v>
          </cell>
          <cell r="L1418">
            <v>0</v>
          </cell>
          <cell r="M1418">
            <v>0</v>
          </cell>
          <cell r="N1418">
            <v>0</v>
          </cell>
          <cell r="O1418">
            <v>0</v>
          </cell>
          <cell r="P1418">
            <v>0</v>
          </cell>
          <cell r="Q1418">
            <v>0</v>
          </cell>
          <cell r="R1418">
            <v>0</v>
          </cell>
          <cell r="S1418">
            <v>0</v>
          </cell>
          <cell r="T1418">
            <v>0</v>
          </cell>
          <cell r="U1418">
            <v>0</v>
          </cell>
          <cell r="V1418">
            <v>0</v>
          </cell>
          <cell r="W1418">
            <v>0</v>
          </cell>
          <cell r="X1418">
            <v>0</v>
          </cell>
          <cell r="Y1418">
            <v>0</v>
          </cell>
          <cell r="Z1418">
            <v>0</v>
          </cell>
          <cell r="AA1418">
            <v>0</v>
          </cell>
          <cell r="AB1418">
            <v>0</v>
          </cell>
        </row>
        <row r="1419">
          <cell r="B1419">
            <v>0</v>
          </cell>
          <cell r="C1419" t="str">
            <v>- application of high-grade waterstop for working joints in watertight concrete</v>
          </cell>
          <cell r="D1419">
            <v>0</v>
          </cell>
          <cell r="E1419">
            <v>0</v>
          </cell>
          <cell r="F1419">
            <v>0</v>
          </cell>
          <cell r="G1419">
            <v>0</v>
          </cell>
          <cell r="H1419">
            <v>0</v>
          </cell>
          <cell r="I1419">
            <v>0</v>
          </cell>
          <cell r="J1419">
            <v>0</v>
          </cell>
          <cell r="K1419">
            <v>0</v>
          </cell>
          <cell r="L1419">
            <v>0</v>
          </cell>
          <cell r="M1419">
            <v>0</v>
          </cell>
          <cell r="N1419">
            <v>0</v>
          </cell>
          <cell r="O1419">
            <v>0</v>
          </cell>
          <cell r="P1419">
            <v>0</v>
          </cell>
          <cell r="Q1419">
            <v>0</v>
          </cell>
          <cell r="R1419">
            <v>0</v>
          </cell>
          <cell r="S1419">
            <v>0</v>
          </cell>
          <cell r="T1419">
            <v>0</v>
          </cell>
          <cell r="U1419">
            <v>0</v>
          </cell>
          <cell r="V1419">
            <v>0</v>
          </cell>
          <cell r="W1419">
            <v>0</v>
          </cell>
          <cell r="X1419">
            <v>0</v>
          </cell>
          <cell r="Y1419">
            <v>0</v>
          </cell>
          <cell r="Z1419">
            <v>0</v>
          </cell>
          <cell r="AA1419">
            <v>0</v>
          </cell>
          <cell r="AB1419">
            <v>0</v>
          </cell>
        </row>
        <row r="1420">
          <cell r="B1420">
            <v>0</v>
          </cell>
          <cell r="C1420" t="str">
            <v xml:space="preserve">The unit price shall include all labour, materials, products, equipment, plant and tools, concrete batching, and all other incidental costs required to complete the work as specified. </v>
          </cell>
          <cell r="D1420">
            <v>0</v>
          </cell>
          <cell r="E1420">
            <v>0</v>
          </cell>
          <cell r="F1420">
            <v>0</v>
          </cell>
          <cell r="G1420">
            <v>0</v>
          </cell>
          <cell r="H1420">
            <v>0</v>
          </cell>
          <cell r="I1420">
            <v>0</v>
          </cell>
          <cell r="J1420">
            <v>0</v>
          </cell>
          <cell r="K1420">
            <v>0</v>
          </cell>
          <cell r="L1420">
            <v>0</v>
          </cell>
          <cell r="M1420">
            <v>0</v>
          </cell>
          <cell r="N1420">
            <v>0</v>
          </cell>
          <cell r="O1420">
            <v>0</v>
          </cell>
          <cell r="P1420">
            <v>0</v>
          </cell>
          <cell r="Q1420">
            <v>0</v>
          </cell>
          <cell r="R1420">
            <v>0</v>
          </cell>
          <cell r="S1420">
            <v>0</v>
          </cell>
          <cell r="T1420">
            <v>0</v>
          </cell>
          <cell r="U1420">
            <v>0</v>
          </cell>
          <cell r="V1420">
            <v>0</v>
          </cell>
          <cell r="W1420">
            <v>0</v>
          </cell>
          <cell r="X1420">
            <v>0</v>
          </cell>
          <cell r="Y1420">
            <v>0</v>
          </cell>
          <cell r="Z1420">
            <v>0</v>
          </cell>
          <cell r="AA1420">
            <v>0</v>
          </cell>
          <cell r="AB1420">
            <v>0</v>
          </cell>
        </row>
        <row r="1421">
          <cell r="B1421">
            <v>0</v>
          </cell>
          <cell r="C1421" t="str">
            <v xml:space="preserve">Payment shall be made per cubic meter of different type of concrete based on the dimensions shown on the Drawings, completed and approved by the Engineer. </v>
          </cell>
          <cell r="D1421">
            <v>0</v>
          </cell>
          <cell r="E1421">
            <v>0</v>
          </cell>
          <cell r="F1421">
            <v>0</v>
          </cell>
          <cell r="G1421">
            <v>0</v>
          </cell>
          <cell r="H1421">
            <v>0</v>
          </cell>
          <cell r="I1421">
            <v>0</v>
          </cell>
          <cell r="J1421">
            <v>0</v>
          </cell>
          <cell r="K1421">
            <v>0</v>
          </cell>
          <cell r="L1421">
            <v>0</v>
          </cell>
          <cell r="M1421">
            <v>0</v>
          </cell>
          <cell r="N1421">
            <v>0</v>
          </cell>
          <cell r="O1421">
            <v>0</v>
          </cell>
          <cell r="P1421">
            <v>0</v>
          </cell>
          <cell r="Q1421">
            <v>0</v>
          </cell>
          <cell r="R1421">
            <v>0</v>
          </cell>
          <cell r="S1421">
            <v>0</v>
          </cell>
          <cell r="T1421">
            <v>0</v>
          </cell>
          <cell r="U1421">
            <v>0</v>
          </cell>
          <cell r="V1421">
            <v>0</v>
          </cell>
          <cell r="W1421">
            <v>0</v>
          </cell>
          <cell r="X1421">
            <v>0</v>
          </cell>
          <cell r="Y1421">
            <v>0</v>
          </cell>
          <cell r="Z1421">
            <v>0</v>
          </cell>
          <cell r="AA1421">
            <v>0</v>
          </cell>
          <cell r="AB1421">
            <v>0</v>
          </cell>
        </row>
        <row r="1422">
          <cell r="B1422" t="str">
            <v>41.02.01</v>
          </cell>
          <cell r="C1422" t="str">
            <v>Supply and placing of reinforced concrete C20/25 for floor slab or abutments,</v>
          </cell>
          <cell r="D1422" t="str">
            <v>cu.m</v>
          </cell>
          <cell r="E1422">
            <v>350</v>
          </cell>
          <cell r="F1422">
            <v>0</v>
          </cell>
          <cell r="G1422">
            <v>0</v>
          </cell>
          <cell r="H1422">
            <v>0</v>
          </cell>
          <cell r="I1422">
            <v>0</v>
          </cell>
          <cell r="J1422">
            <v>0</v>
          </cell>
          <cell r="K1422">
            <v>0</v>
          </cell>
          <cell r="L1422">
            <v>0</v>
          </cell>
          <cell r="M1422">
            <v>0</v>
          </cell>
          <cell r="N1422">
            <v>0</v>
          </cell>
          <cell r="O1422">
            <v>0</v>
          </cell>
          <cell r="P1422">
            <v>0</v>
          </cell>
          <cell r="Q1422">
            <v>0</v>
          </cell>
          <cell r="R1422">
            <v>0</v>
          </cell>
          <cell r="S1422">
            <v>0</v>
          </cell>
          <cell r="T1422">
            <v>0</v>
          </cell>
          <cell r="U1422">
            <v>0</v>
          </cell>
          <cell r="V1422">
            <v>0</v>
          </cell>
          <cell r="W1422">
            <v>0</v>
          </cell>
          <cell r="X1422">
            <v>0</v>
          </cell>
          <cell r="Y1422">
            <v>0</v>
          </cell>
          <cell r="Z1422">
            <v>0</v>
          </cell>
          <cell r="AA1422">
            <v>0</v>
          </cell>
          <cell r="AB1422">
            <v>0</v>
          </cell>
        </row>
        <row r="1423">
          <cell r="B1423" t="str">
            <v>41.02.02</v>
          </cell>
          <cell r="C1423" t="str">
            <v>Supply and placing of reinforced concrete C20/25 for walls,</v>
          </cell>
          <cell r="D1423" t="str">
            <v>cu.m</v>
          </cell>
          <cell r="E1423">
            <v>350</v>
          </cell>
          <cell r="F1423">
            <v>0</v>
          </cell>
          <cell r="G1423">
            <v>0</v>
          </cell>
          <cell r="H1423">
            <v>0</v>
          </cell>
          <cell r="I1423">
            <v>0</v>
          </cell>
          <cell r="J1423">
            <v>0</v>
          </cell>
          <cell r="K1423">
            <v>0</v>
          </cell>
          <cell r="L1423">
            <v>0</v>
          </cell>
          <cell r="M1423">
            <v>0</v>
          </cell>
          <cell r="N1423">
            <v>0</v>
          </cell>
          <cell r="O1423">
            <v>0</v>
          </cell>
          <cell r="P1423">
            <v>0</v>
          </cell>
          <cell r="Q1423">
            <v>0</v>
          </cell>
          <cell r="R1423">
            <v>0</v>
          </cell>
          <cell r="S1423">
            <v>0</v>
          </cell>
          <cell r="T1423">
            <v>0</v>
          </cell>
          <cell r="U1423">
            <v>0</v>
          </cell>
          <cell r="V1423">
            <v>0</v>
          </cell>
          <cell r="W1423">
            <v>0</v>
          </cell>
          <cell r="X1423">
            <v>0</v>
          </cell>
          <cell r="Y1423">
            <v>0</v>
          </cell>
          <cell r="Z1423">
            <v>0</v>
          </cell>
          <cell r="AA1423">
            <v>0</v>
          </cell>
          <cell r="AB1423">
            <v>0</v>
          </cell>
        </row>
        <row r="1424">
          <cell r="B1424" t="str">
            <v>41.02.10</v>
          </cell>
          <cell r="C1424" t="str">
            <v>Supply and placing of reinforced concrete C25/30 for foundation slabs or abutments</v>
          </cell>
          <cell r="D1424" t="str">
            <v>cu.m</v>
          </cell>
          <cell r="E1424">
            <v>420</v>
          </cell>
          <cell r="F1424">
            <v>0</v>
          </cell>
          <cell r="G1424">
            <v>0</v>
          </cell>
          <cell r="H1424">
            <v>0</v>
          </cell>
          <cell r="I1424">
            <v>0</v>
          </cell>
          <cell r="J1424">
            <v>0</v>
          </cell>
          <cell r="K1424">
            <v>0</v>
          </cell>
          <cell r="L1424">
            <v>0</v>
          </cell>
          <cell r="M1424">
            <v>0</v>
          </cell>
          <cell r="N1424">
            <v>0</v>
          </cell>
          <cell r="O1424">
            <v>0</v>
          </cell>
          <cell r="P1424">
            <v>0</v>
          </cell>
          <cell r="Q1424">
            <v>0</v>
          </cell>
          <cell r="R1424">
            <v>0</v>
          </cell>
          <cell r="S1424">
            <v>0</v>
          </cell>
          <cell r="T1424">
            <v>0</v>
          </cell>
          <cell r="U1424">
            <v>0</v>
          </cell>
          <cell r="V1424">
            <v>0</v>
          </cell>
          <cell r="W1424">
            <v>0</v>
          </cell>
          <cell r="X1424">
            <v>0</v>
          </cell>
          <cell r="Y1424">
            <v>0</v>
          </cell>
          <cell r="Z1424">
            <v>0</v>
          </cell>
          <cell r="AA1424">
            <v>0</v>
          </cell>
          <cell r="AB1424">
            <v>0</v>
          </cell>
        </row>
        <row r="1425">
          <cell r="B1425" t="str">
            <v>41.02.11</v>
          </cell>
          <cell r="C1425" t="str">
            <v>Supply and placing of reinforced concrete C25/30 for walls,</v>
          </cell>
          <cell r="D1425" t="str">
            <v>cu.m</v>
          </cell>
          <cell r="E1425">
            <v>380</v>
          </cell>
          <cell r="F1425">
            <v>0</v>
          </cell>
          <cell r="G1425">
            <v>0</v>
          </cell>
          <cell r="H1425">
            <v>0</v>
          </cell>
          <cell r="I1425">
            <v>0</v>
          </cell>
          <cell r="J1425">
            <v>0</v>
          </cell>
          <cell r="K1425">
            <v>0</v>
          </cell>
          <cell r="L1425">
            <v>0</v>
          </cell>
          <cell r="M1425">
            <v>0</v>
          </cell>
          <cell r="N1425">
            <v>0</v>
          </cell>
          <cell r="O1425">
            <v>0</v>
          </cell>
          <cell r="P1425">
            <v>0</v>
          </cell>
          <cell r="Q1425">
            <v>0</v>
          </cell>
          <cell r="R1425">
            <v>0</v>
          </cell>
          <cell r="S1425">
            <v>0</v>
          </cell>
          <cell r="T1425">
            <v>0</v>
          </cell>
          <cell r="U1425">
            <v>0</v>
          </cell>
          <cell r="V1425">
            <v>0</v>
          </cell>
          <cell r="W1425">
            <v>0</v>
          </cell>
          <cell r="X1425">
            <v>0</v>
          </cell>
          <cell r="Y1425">
            <v>0</v>
          </cell>
          <cell r="Z1425">
            <v>0</v>
          </cell>
          <cell r="AA1425">
            <v>0</v>
          </cell>
          <cell r="AB1425">
            <v>0</v>
          </cell>
        </row>
        <row r="1426">
          <cell r="B1426" t="str">
            <v>41.02.12</v>
          </cell>
          <cell r="C1426" t="str">
            <v>Supply and placing of reinforced concrete C25/30 for columns,</v>
          </cell>
          <cell r="D1426" t="str">
            <v>cu.m</v>
          </cell>
          <cell r="E1426">
            <v>380</v>
          </cell>
          <cell r="F1426">
            <v>0</v>
          </cell>
          <cell r="G1426">
            <v>0</v>
          </cell>
          <cell r="H1426">
            <v>0</v>
          </cell>
          <cell r="I1426">
            <v>0</v>
          </cell>
          <cell r="J1426">
            <v>0</v>
          </cell>
          <cell r="K1426">
            <v>0</v>
          </cell>
          <cell r="L1426">
            <v>0</v>
          </cell>
          <cell r="M1426">
            <v>0</v>
          </cell>
          <cell r="N1426">
            <v>0</v>
          </cell>
          <cell r="O1426">
            <v>0</v>
          </cell>
          <cell r="P1426">
            <v>0</v>
          </cell>
          <cell r="Q1426">
            <v>0</v>
          </cell>
          <cell r="R1426">
            <v>0</v>
          </cell>
          <cell r="S1426">
            <v>0</v>
          </cell>
          <cell r="T1426">
            <v>0</v>
          </cell>
          <cell r="U1426">
            <v>0</v>
          </cell>
          <cell r="V1426">
            <v>0</v>
          </cell>
          <cell r="W1426">
            <v>0</v>
          </cell>
          <cell r="X1426">
            <v>0</v>
          </cell>
          <cell r="Y1426">
            <v>0</v>
          </cell>
          <cell r="Z1426">
            <v>0</v>
          </cell>
          <cell r="AA1426">
            <v>0</v>
          </cell>
          <cell r="AB1426">
            <v>0</v>
          </cell>
        </row>
        <row r="1427">
          <cell r="B1427" t="str">
            <v>41.02.13</v>
          </cell>
          <cell r="C1427" t="str">
            <v>Supply and placing of reinforced concrete C25/30 for ceiling slabs, roof upstands, beams, stairs</v>
          </cell>
          <cell r="D1427" t="str">
            <v>cu.m</v>
          </cell>
          <cell r="E1427">
            <v>450</v>
          </cell>
          <cell r="F1427">
            <v>0</v>
          </cell>
          <cell r="G1427">
            <v>0</v>
          </cell>
          <cell r="H1427">
            <v>0</v>
          </cell>
          <cell r="I1427">
            <v>0</v>
          </cell>
          <cell r="J1427">
            <v>0</v>
          </cell>
          <cell r="K1427">
            <v>0</v>
          </cell>
          <cell r="L1427">
            <v>0</v>
          </cell>
          <cell r="M1427">
            <v>0</v>
          </cell>
          <cell r="N1427">
            <v>0</v>
          </cell>
          <cell r="O1427">
            <v>0</v>
          </cell>
          <cell r="P1427">
            <v>0</v>
          </cell>
          <cell r="Q1427">
            <v>0</v>
          </cell>
          <cell r="R1427">
            <v>0</v>
          </cell>
          <cell r="S1427">
            <v>0</v>
          </cell>
          <cell r="T1427">
            <v>0</v>
          </cell>
          <cell r="U1427">
            <v>0</v>
          </cell>
          <cell r="V1427">
            <v>0</v>
          </cell>
          <cell r="W1427">
            <v>0</v>
          </cell>
          <cell r="X1427">
            <v>0</v>
          </cell>
          <cell r="Y1427">
            <v>0</v>
          </cell>
          <cell r="Z1427">
            <v>0</v>
          </cell>
          <cell r="AA1427">
            <v>0</v>
          </cell>
          <cell r="AB1427">
            <v>0</v>
          </cell>
        </row>
        <row r="1428">
          <cell r="B1428" t="str">
            <v>42</v>
          </cell>
          <cell r="C1428" t="str">
            <v>MASONRY WORKS</v>
          </cell>
          <cell r="D1428">
            <v>0</v>
          </cell>
          <cell r="E1428">
            <v>0</v>
          </cell>
          <cell r="F1428">
            <v>0</v>
          </cell>
          <cell r="G1428">
            <v>0</v>
          </cell>
          <cell r="H1428">
            <v>0</v>
          </cell>
          <cell r="I1428">
            <v>0</v>
          </cell>
          <cell r="J1428">
            <v>0</v>
          </cell>
          <cell r="K1428">
            <v>0</v>
          </cell>
          <cell r="L1428">
            <v>0</v>
          </cell>
          <cell r="M1428">
            <v>0</v>
          </cell>
          <cell r="N1428">
            <v>0</v>
          </cell>
          <cell r="O1428">
            <v>0</v>
          </cell>
          <cell r="P1428">
            <v>0</v>
          </cell>
          <cell r="Q1428">
            <v>0</v>
          </cell>
          <cell r="R1428">
            <v>0</v>
          </cell>
          <cell r="S1428">
            <v>0</v>
          </cell>
          <cell r="T1428">
            <v>0</v>
          </cell>
          <cell r="U1428">
            <v>0</v>
          </cell>
          <cell r="V1428">
            <v>0</v>
          </cell>
          <cell r="W1428">
            <v>0</v>
          </cell>
          <cell r="X1428">
            <v>0</v>
          </cell>
          <cell r="Y1428">
            <v>0</v>
          </cell>
          <cell r="Z1428">
            <v>0</v>
          </cell>
          <cell r="AA1428">
            <v>0</v>
          </cell>
          <cell r="AB1428">
            <v>0</v>
          </cell>
        </row>
        <row r="1429">
          <cell r="B1429" t="str">
            <v>42.06</v>
          </cell>
          <cell r="C1429" t="str">
            <v>Brick masonry walls</v>
          </cell>
          <cell r="D1429">
            <v>0</v>
          </cell>
          <cell r="E1429">
            <v>0</v>
          </cell>
          <cell r="F1429">
            <v>0</v>
          </cell>
          <cell r="G1429">
            <v>0</v>
          </cell>
          <cell r="H1429">
            <v>0</v>
          </cell>
          <cell r="I1429">
            <v>0</v>
          </cell>
          <cell r="J1429">
            <v>0</v>
          </cell>
          <cell r="K1429">
            <v>0</v>
          </cell>
          <cell r="L1429">
            <v>0</v>
          </cell>
          <cell r="M1429">
            <v>0</v>
          </cell>
          <cell r="N1429">
            <v>0</v>
          </cell>
          <cell r="O1429">
            <v>0</v>
          </cell>
          <cell r="P1429">
            <v>0</v>
          </cell>
          <cell r="Q1429">
            <v>0</v>
          </cell>
          <cell r="R1429">
            <v>0</v>
          </cell>
          <cell r="S1429">
            <v>0</v>
          </cell>
          <cell r="T1429">
            <v>0</v>
          </cell>
          <cell r="U1429">
            <v>0</v>
          </cell>
          <cell r="V1429">
            <v>0</v>
          </cell>
          <cell r="W1429">
            <v>0</v>
          </cell>
          <cell r="X1429">
            <v>0</v>
          </cell>
          <cell r="Y1429">
            <v>0</v>
          </cell>
          <cell r="Z1429">
            <v>0</v>
          </cell>
          <cell r="AA1429">
            <v>0</v>
          </cell>
          <cell r="AB1429">
            <v>0</v>
          </cell>
        </row>
        <row r="1430">
          <cell r="B1430">
            <v>0</v>
          </cell>
          <cell r="C1430" t="str">
            <v xml:space="preserve">The works shall include the supply of all material and construction of brick masonry walls in accordance with Works Requirements Part B+C and tender drawings. </v>
          </cell>
          <cell r="D1430">
            <v>0</v>
          </cell>
          <cell r="E1430">
            <v>0</v>
          </cell>
          <cell r="F1430">
            <v>0</v>
          </cell>
          <cell r="G1430">
            <v>0</v>
          </cell>
          <cell r="H1430">
            <v>0</v>
          </cell>
          <cell r="I1430">
            <v>0</v>
          </cell>
          <cell r="J1430">
            <v>0</v>
          </cell>
          <cell r="K1430">
            <v>0</v>
          </cell>
          <cell r="L1430">
            <v>0</v>
          </cell>
          <cell r="M1430">
            <v>0</v>
          </cell>
          <cell r="N1430">
            <v>0</v>
          </cell>
          <cell r="O1430">
            <v>0</v>
          </cell>
          <cell r="P1430">
            <v>0</v>
          </cell>
          <cell r="Q1430">
            <v>0</v>
          </cell>
          <cell r="R1430">
            <v>0</v>
          </cell>
          <cell r="S1430">
            <v>0</v>
          </cell>
          <cell r="T1430">
            <v>0</v>
          </cell>
          <cell r="U1430">
            <v>0</v>
          </cell>
          <cell r="V1430">
            <v>0</v>
          </cell>
          <cell r="W1430">
            <v>0</v>
          </cell>
          <cell r="X1430">
            <v>0</v>
          </cell>
          <cell r="Y1430">
            <v>0</v>
          </cell>
          <cell r="Z1430">
            <v>0</v>
          </cell>
          <cell r="AA1430">
            <v>0</v>
          </cell>
          <cell r="AB1430">
            <v>0</v>
          </cell>
        </row>
        <row r="1431">
          <cell r="B1431">
            <v>0</v>
          </cell>
          <cell r="C1431" t="str">
            <v>Fair-faced masonry work shall include for careful pointing of joints with mortar.</v>
          </cell>
          <cell r="D1431">
            <v>0</v>
          </cell>
          <cell r="E1431">
            <v>0</v>
          </cell>
          <cell r="F1431">
            <v>0</v>
          </cell>
          <cell r="G1431">
            <v>0</v>
          </cell>
          <cell r="H1431">
            <v>0</v>
          </cell>
          <cell r="I1431">
            <v>0</v>
          </cell>
          <cell r="J1431">
            <v>0</v>
          </cell>
          <cell r="K1431">
            <v>0</v>
          </cell>
          <cell r="L1431">
            <v>0</v>
          </cell>
          <cell r="M1431">
            <v>0</v>
          </cell>
          <cell r="N1431">
            <v>0</v>
          </cell>
          <cell r="O1431">
            <v>0</v>
          </cell>
          <cell r="P1431">
            <v>0</v>
          </cell>
          <cell r="Q1431">
            <v>0</v>
          </cell>
          <cell r="R1431">
            <v>0</v>
          </cell>
          <cell r="S1431">
            <v>0</v>
          </cell>
          <cell r="T1431">
            <v>0</v>
          </cell>
          <cell r="U1431">
            <v>0</v>
          </cell>
          <cell r="V1431">
            <v>0</v>
          </cell>
          <cell r="W1431">
            <v>0</v>
          </cell>
          <cell r="X1431">
            <v>0</v>
          </cell>
          <cell r="Y1431">
            <v>0</v>
          </cell>
          <cell r="Z1431">
            <v>0</v>
          </cell>
          <cell r="AA1431">
            <v>0</v>
          </cell>
          <cell r="AB1431">
            <v>0</v>
          </cell>
        </row>
        <row r="1432">
          <cell r="B1432">
            <v>0</v>
          </cell>
          <cell r="C1432" t="str">
            <v>The unit price shall include all labour, materials, products, equipment, plant and tools and all other incidental costs required to complete the work as specified, including ladders, scaffolding or the like.</v>
          </cell>
          <cell r="D1432">
            <v>0</v>
          </cell>
          <cell r="E1432">
            <v>0</v>
          </cell>
          <cell r="F1432">
            <v>0</v>
          </cell>
          <cell r="G1432">
            <v>0</v>
          </cell>
          <cell r="H1432">
            <v>0</v>
          </cell>
          <cell r="I1432">
            <v>0</v>
          </cell>
          <cell r="J1432">
            <v>0</v>
          </cell>
          <cell r="K1432">
            <v>0</v>
          </cell>
          <cell r="L1432">
            <v>0</v>
          </cell>
          <cell r="M1432">
            <v>0</v>
          </cell>
          <cell r="N1432">
            <v>0</v>
          </cell>
          <cell r="O1432">
            <v>0</v>
          </cell>
          <cell r="P1432">
            <v>0</v>
          </cell>
          <cell r="Q1432">
            <v>0</v>
          </cell>
          <cell r="R1432">
            <v>0</v>
          </cell>
          <cell r="S1432">
            <v>0</v>
          </cell>
          <cell r="T1432">
            <v>0</v>
          </cell>
          <cell r="U1432">
            <v>0</v>
          </cell>
          <cell r="V1432">
            <v>0</v>
          </cell>
          <cell r="W1432">
            <v>0</v>
          </cell>
          <cell r="X1432">
            <v>0</v>
          </cell>
          <cell r="Y1432">
            <v>0</v>
          </cell>
          <cell r="Z1432">
            <v>0</v>
          </cell>
          <cell r="AA1432">
            <v>0</v>
          </cell>
          <cell r="AB1432">
            <v>0</v>
          </cell>
        </row>
        <row r="1433">
          <cell r="B1433">
            <v>0</v>
          </cell>
          <cell r="C1433" t="str">
            <v>Payment shall be made per square meter based on the dimensions shown on the Drawings, completed and approved by the Engineer.</v>
          </cell>
          <cell r="D1433">
            <v>0</v>
          </cell>
          <cell r="E1433">
            <v>0</v>
          </cell>
          <cell r="F1433">
            <v>0</v>
          </cell>
          <cell r="G1433">
            <v>0</v>
          </cell>
          <cell r="H1433">
            <v>0</v>
          </cell>
          <cell r="I1433">
            <v>0</v>
          </cell>
          <cell r="J1433">
            <v>0</v>
          </cell>
          <cell r="K1433">
            <v>0</v>
          </cell>
          <cell r="L1433">
            <v>0</v>
          </cell>
          <cell r="M1433">
            <v>0</v>
          </cell>
          <cell r="N1433">
            <v>0</v>
          </cell>
          <cell r="O1433">
            <v>0</v>
          </cell>
          <cell r="P1433">
            <v>0</v>
          </cell>
          <cell r="Q1433">
            <v>0</v>
          </cell>
          <cell r="R1433">
            <v>0</v>
          </cell>
          <cell r="S1433">
            <v>0</v>
          </cell>
          <cell r="T1433">
            <v>0</v>
          </cell>
          <cell r="U1433">
            <v>0</v>
          </cell>
          <cell r="V1433">
            <v>0</v>
          </cell>
          <cell r="W1433">
            <v>0</v>
          </cell>
          <cell r="X1433">
            <v>0</v>
          </cell>
          <cell r="Y1433">
            <v>0</v>
          </cell>
          <cell r="Z1433">
            <v>0</v>
          </cell>
          <cell r="AA1433">
            <v>0</v>
          </cell>
          <cell r="AB1433">
            <v>0</v>
          </cell>
        </row>
        <row r="1434">
          <cell r="B1434" t="str">
            <v>42.06.01</v>
          </cell>
          <cell r="C1434" t="str">
            <v>Construction of ordinary brick masonry walls one stone thick (ca. 24cm)</v>
          </cell>
          <cell r="D1434" t="str">
            <v>sq.m</v>
          </cell>
          <cell r="E1434">
            <v>50</v>
          </cell>
          <cell r="F1434">
            <v>0</v>
          </cell>
          <cell r="G1434">
            <v>0</v>
          </cell>
          <cell r="H1434">
            <v>0</v>
          </cell>
          <cell r="I1434">
            <v>0</v>
          </cell>
          <cell r="J1434">
            <v>0</v>
          </cell>
          <cell r="K1434">
            <v>0</v>
          </cell>
          <cell r="L1434">
            <v>0</v>
          </cell>
          <cell r="M1434">
            <v>0</v>
          </cell>
          <cell r="N1434">
            <v>0</v>
          </cell>
          <cell r="O1434">
            <v>0</v>
          </cell>
          <cell r="P1434">
            <v>0</v>
          </cell>
          <cell r="Q1434">
            <v>0</v>
          </cell>
          <cell r="R1434">
            <v>0</v>
          </cell>
          <cell r="S1434">
            <v>0</v>
          </cell>
          <cell r="T1434">
            <v>0</v>
          </cell>
          <cell r="U1434">
            <v>0</v>
          </cell>
          <cell r="V1434">
            <v>0</v>
          </cell>
          <cell r="W1434">
            <v>0</v>
          </cell>
          <cell r="X1434">
            <v>0</v>
          </cell>
          <cell r="Y1434">
            <v>0</v>
          </cell>
          <cell r="Z1434">
            <v>0</v>
          </cell>
          <cell r="AA1434">
            <v>0</v>
          </cell>
          <cell r="AB1434">
            <v>0</v>
          </cell>
        </row>
        <row r="1435">
          <cell r="B1435" t="str">
            <v>42.06.02</v>
          </cell>
          <cell r="C1435" t="str">
            <v>Construction of ordinary brick masonry walls one-and-half stone-thick (ca. 36cm)</v>
          </cell>
          <cell r="D1435" t="str">
            <v>sq.m</v>
          </cell>
          <cell r="E1435">
            <v>50</v>
          </cell>
          <cell r="F1435">
            <v>0</v>
          </cell>
          <cell r="G1435">
            <v>0</v>
          </cell>
          <cell r="H1435">
            <v>0</v>
          </cell>
          <cell r="I1435">
            <v>0</v>
          </cell>
          <cell r="J1435">
            <v>0</v>
          </cell>
          <cell r="K1435">
            <v>0</v>
          </cell>
          <cell r="L1435">
            <v>0</v>
          </cell>
          <cell r="M1435">
            <v>0</v>
          </cell>
          <cell r="N1435">
            <v>0</v>
          </cell>
          <cell r="O1435">
            <v>0</v>
          </cell>
          <cell r="P1435">
            <v>0</v>
          </cell>
          <cell r="Q1435">
            <v>0</v>
          </cell>
          <cell r="R1435">
            <v>0</v>
          </cell>
          <cell r="S1435">
            <v>0</v>
          </cell>
          <cell r="T1435">
            <v>0</v>
          </cell>
          <cell r="U1435">
            <v>0</v>
          </cell>
          <cell r="V1435">
            <v>0</v>
          </cell>
          <cell r="W1435">
            <v>0</v>
          </cell>
          <cell r="X1435">
            <v>0</v>
          </cell>
          <cell r="Y1435">
            <v>0</v>
          </cell>
          <cell r="Z1435">
            <v>0</v>
          </cell>
          <cell r="AA1435">
            <v>0</v>
          </cell>
          <cell r="AB1435">
            <v>0</v>
          </cell>
        </row>
        <row r="1436">
          <cell r="B1436" t="str">
            <v>42.06.04</v>
          </cell>
          <cell r="C1436" t="str">
            <v>Construction of first class, hard-burnt brick masonry walls one stone thick, both sides fair-faced</v>
          </cell>
          <cell r="D1436" t="str">
            <v>sq.m</v>
          </cell>
          <cell r="E1436">
            <v>50</v>
          </cell>
          <cell r="F1436">
            <v>0</v>
          </cell>
          <cell r="G1436">
            <v>0</v>
          </cell>
          <cell r="H1436">
            <v>0</v>
          </cell>
          <cell r="I1436">
            <v>0</v>
          </cell>
          <cell r="J1436">
            <v>0</v>
          </cell>
          <cell r="K1436">
            <v>0</v>
          </cell>
          <cell r="L1436">
            <v>0</v>
          </cell>
          <cell r="M1436">
            <v>0</v>
          </cell>
          <cell r="N1436">
            <v>0</v>
          </cell>
          <cell r="O1436">
            <v>0</v>
          </cell>
          <cell r="P1436">
            <v>0</v>
          </cell>
          <cell r="Q1436">
            <v>0</v>
          </cell>
          <cell r="R1436">
            <v>0</v>
          </cell>
          <cell r="S1436">
            <v>0</v>
          </cell>
          <cell r="T1436">
            <v>0</v>
          </cell>
          <cell r="U1436">
            <v>0</v>
          </cell>
          <cell r="V1436">
            <v>0</v>
          </cell>
          <cell r="W1436">
            <v>0</v>
          </cell>
          <cell r="X1436">
            <v>0</v>
          </cell>
          <cell r="Y1436">
            <v>0</v>
          </cell>
          <cell r="Z1436">
            <v>0</v>
          </cell>
          <cell r="AA1436">
            <v>0</v>
          </cell>
          <cell r="AB1436">
            <v>0</v>
          </cell>
        </row>
        <row r="1437">
          <cell r="B1437" t="str">
            <v>42.06.05</v>
          </cell>
          <cell r="C1437" t="str">
            <v>Construction of first class, hard-burnt brick masonry walls one-and-half stone-thick, both sides fair-faced</v>
          </cell>
          <cell r="D1437" t="str">
            <v>sq.m</v>
          </cell>
          <cell r="E1437">
            <v>50</v>
          </cell>
          <cell r="F1437">
            <v>0</v>
          </cell>
          <cell r="G1437">
            <v>0</v>
          </cell>
          <cell r="H1437">
            <v>0</v>
          </cell>
          <cell r="I1437">
            <v>0</v>
          </cell>
          <cell r="J1437">
            <v>0</v>
          </cell>
          <cell r="K1437">
            <v>0</v>
          </cell>
          <cell r="L1437">
            <v>0</v>
          </cell>
          <cell r="M1437">
            <v>0</v>
          </cell>
          <cell r="N1437">
            <v>0</v>
          </cell>
          <cell r="O1437">
            <v>0</v>
          </cell>
          <cell r="P1437">
            <v>0</v>
          </cell>
          <cell r="Q1437">
            <v>0</v>
          </cell>
          <cell r="R1437">
            <v>0</v>
          </cell>
          <cell r="S1437">
            <v>0</v>
          </cell>
          <cell r="T1437">
            <v>0</v>
          </cell>
          <cell r="U1437">
            <v>0</v>
          </cell>
          <cell r="V1437">
            <v>0</v>
          </cell>
          <cell r="W1437">
            <v>0</v>
          </cell>
          <cell r="X1437">
            <v>0</v>
          </cell>
          <cell r="Y1437">
            <v>0</v>
          </cell>
          <cell r="Z1437">
            <v>0</v>
          </cell>
          <cell r="AA1437">
            <v>0</v>
          </cell>
          <cell r="AB1437">
            <v>0</v>
          </cell>
        </row>
        <row r="1438">
          <cell r="B1438" t="str">
            <v>42.08</v>
          </cell>
          <cell r="C1438" t="str">
            <v>Masonry walls of hollow blocks</v>
          </cell>
          <cell r="D1438">
            <v>0</v>
          </cell>
          <cell r="E1438">
            <v>0</v>
          </cell>
          <cell r="F1438">
            <v>0</v>
          </cell>
          <cell r="G1438">
            <v>0</v>
          </cell>
          <cell r="H1438">
            <v>0</v>
          </cell>
          <cell r="I1438">
            <v>0</v>
          </cell>
          <cell r="J1438">
            <v>0</v>
          </cell>
          <cell r="K1438">
            <v>0</v>
          </cell>
          <cell r="L1438">
            <v>0</v>
          </cell>
          <cell r="M1438">
            <v>0</v>
          </cell>
          <cell r="N1438">
            <v>0</v>
          </cell>
          <cell r="O1438">
            <v>0</v>
          </cell>
          <cell r="P1438">
            <v>0</v>
          </cell>
          <cell r="Q1438">
            <v>0</v>
          </cell>
          <cell r="R1438">
            <v>0</v>
          </cell>
          <cell r="S1438">
            <v>0</v>
          </cell>
          <cell r="T1438">
            <v>0</v>
          </cell>
          <cell r="U1438">
            <v>0</v>
          </cell>
          <cell r="V1438">
            <v>0</v>
          </cell>
          <cell r="W1438">
            <v>0</v>
          </cell>
          <cell r="X1438">
            <v>0</v>
          </cell>
          <cell r="Y1438">
            <v>0</v>
          </cell>
          <cell r="Z1438">
            <v>0</v>
          </cell>
          <cell r="AA1438">
            <v>0</v>
          </cell>
          <cell r="AB1438">
            <v>0</v>
          </cell>
        </row>
        <row r="1439">
          <cell r="B1439">
            <v>0</v>
          </cell>
          <cell r="C1439" t="str">
            <v xml:space="preserve">The works shall include the supply of all material and construction of hollow block masonry walls in accordance with Works Requirements Part B+C and tender drawings. </v>
          </cell>
          <cell r="D1439">
            <v>0</v>
          </cell>
          <cell r="E1439">
            <v>0</v>
          </cell>
          <cell r="F1439">
            <v>0</v>
          </cell>
          <cell r="G1439">
            <v>0</v>
          </cell>
          <cell r="H1439">
            <v>0</v>
          </cell>
          <cell r="I1439">
            <v>0</v>
          </cell>
          <cell r="J1439">
            <v>0</v>
          </cell>
          <cell r="K1439">
            <v>0</v>
          </cell>
          <cell r="L1439">
            <v>0</v>
          </cell>
          <cell r="M1439">
            <v>0</v>
          </cell>
          <cell r="N1439">
            <v>0</v>
          </cell>
          <cell r="O1439">
            <v>0</v>
          </cell>
          <cell r="P1439">
            <v>0</v>
          </cell>
          <cell r="Q1439">
            <v>0</v>
          </cell>
          <cell r="R1439">
            <v>0</v>
          </cell>
          <cell r="S1439">
            <v>0</v>
          </cell>
          <cell r="T1439">
            <v>0</v>
          </cell>
          <cell r="U1439">
            <v>0</v>
          </cell>
          <cell r="V1439">
            <v>0</v>
          </cell>
          <cell r="W1439">
            <v>0</v>
          </cell>
          <cell r="X1439">
            <v>0</v>
          </cell>
          <cell r="Y1439">
            <v>0</v>
          </cell>
          <cell r="Z1439">
            <v>0</v>
          </cell>
          <cell r="AA1439">
            <v>0</v>
          </cell>
          <cell r="AB1439">
            <v>0</v>
          </cell>
        </row>
        <row r="1440">
          <cell r="B1440">
            <v>0</v>
          </cell>
          <cell r="C1440" t="str">
            <v>The unit price shall include all labour, materials, products, equipment, plant and tools and all other incidental costs required to complete the work as specified, including ladders, scaffolding or the like.</v>
          </cell>
          <cell r="D1440">
            <v>0</v>
          </cell>
          <cell r="E1440">
            <v>0</v>
          </cell>
          <cell r="F1440">
            <v>0</v>
          </cell>
          <cell r="G1440">
            <v>0</v>
          </cell>
          <cell r="H1440">
            <v>0</v>
          </cell>
          <cell r="I1440">
            <v>0</v>
          </cell>
          <cell r="J1440">
            <v>0</v>
          </cell>
          <cell r="K1440">
            <v>0</v>
          </cell>
          <cell r="L1440">
            <v>0</v>
          </cell>
          <cell r="M1440">
            <v>0</v>
          </cell>
          <cell r="N1440">
            <v>0</v>
          </cell>
          <cell r="O1440">
            <v>0</v>
          </cell>
          <cell r="P1440">
            <v>0</v>
          </cell>
          <cell r="Q1440">
            <v>0</v>
          </cell>
          <cell r="R1440">
            <v>0</v>
          </cell>
          <cell r="S1440">
            <v>0</v>
          </cell>
          <cell r="T1440">
            <v>0</v>
          </cell>
          <cell r="U1440">
            <v>0</v>
          </cell>
          <cell r="V1440">
            <v>0</v>
          </cell>
          <cell r="W1440">
            <v>0</v>
          </cell>
          <cell r="X1440">
            <v>0</v>
          </cell>
          <cell r="Y1440">
            <v>0</v>
          </cell>
          <cell r="Z1440">
            <v>0</v>
          </cell>
          <cell r="AA1440">
            <v>0</v>
          </cell>
          <cell r="AB1440">
            <v>0</v>
          </cell>
        </row>
        <row r="1441">
          <cell r="B1441">
            <v>0</v>
          </cell>
          <cell r="C1441" t="str">
            <v xml:space="preserve"> Payment shall be made per square meter based on the dimensions shown on the Drawings, completed and approved by the Engineer.</v>
          </cell>
          <cell r="D1441">
            <v>0</v>
          </cell>
          <cell r="E1441">
            <v>0</v>
          </cell>
          <cell r="F1441">
            <v>0</v>
          </cell>
          <cell r="G1441">
            <v>0</v>
          </cell>
          <cell r="H1441">
            <v>0</v>
          </cell>
          <cell r="I1441">
            <v>0</v>
          </cell>
          <cell r="J1441">
            <v>0</v>
          </cell>
          <cell r="K1441">
            <v>0</v>
          </cell>
          <cell r="L1441">
            <v>0</v>
          </cell>
          <cell r="M1441">
            <v>0</v>
          </cell>
          <cell r="N1441">
            <v>0</v>
          </cell>
          <cell r="O1441">
            <v>0</v>
          </cell>
          <cell r="P1441">
            <v>0</v>
          </cell>
          <cell r="Q1441">
            <v>0</v>
          </cell>
          <cell r="R1441">
            <v>0</v>
          </cell>
          <cell r="S1441">
            <v>0</v>
          </cell>
          <cell r="T1441">
            <v>0</v>
          </cell>
          <cell r="U1441">
            <v>0</v>
          </cell>
          <cell r="V1441">
            <v>0</v>
          </cell>
          <cell r="W1441">
            <v>0</v>
          </cell>
          <cell r="X1441">
            <v>0</v>
          </cell>
          <cell r="Y1441">
            <v>0</v>
          </cell>
          <cell r="Z1441">
            <v>0</v>
          </cell>
          <cell r="AA1441">
            <v>0</v>
          </cell>
          <cell r="AB1441">
            <v>0</v>
          </cell>
        </row>
        <row r="1442">
          <cell r="B1442" t="str">
            <v>42.08.01</v>
          </cell>
          <cell r="C1442" t="str">
            <v>Supply and construction of hollow block masonry walls, thickness 20 cm</v>
          </cell>
          <cell r="D1442" t="str">
            <v>sq.m</v>
          </cell>
          <cell r="E1442">
            <v>40</v>
          </cell>
          <cell r="F1442">
            <v>0</v>
          </cell>
          <cell r="G1442">
            <v>0</v>
          </cell>
          <cell r="H1442">
            <v>0</v>
          </cell>
          <cell r="I1442">
            <v>0</v>
          </cell>
          <cell r="J1442">
            <v>0</v>
          </cell>
          <cell r="K1442">
            <v>0</v>
          </cell>
          <cell r="L1442">
            <v>0</v>
          </cell>
          <cell r="M1442">
            <v>0</v>
          </cell>
          <cell r="N1442">
            <v>0</v>
          </cell>
          <cell r="O1442">
            <v>0</v>
          </cell>
          <cell r="P1442">
            <v>0</v>
          </cell>
          <cell r="Q1442">
            <v>0</v>
          </cell>
          <cell r="R1442">
            <v>0</v>
          </cell>
          <cell r="S1442">
            <v>0</v>
          </cell>
          <cell r="T1442">
            <v>0</v>
          </cell>
          <cell r="U1442">
            <v>0</v>
          </cell>
          <cell r="V1442">
            <v>0</v>
          </cell>
          <cell r="W1442">
            <v>0</v>
          </cell>
          <cell r="X1442">
            <v>0</v>
          </cell>
          <cell r="Y1442">
            <v>0</v>
          </cell>
          <cell r="Z1442">
            <v>0</v>
          </cell>
          <cell r="AA1442">
            <v>0</v>
          </cell>
          <cell r="AB1442">
            <v>0</v>
          </cell>
        </row>
        <row r="1443">
          <cell r="B1443">
            <v>47</v>
          </cell>
          <cell r="C1443" t="str">
            <v>METALWORKS</v>
          </cell>
          <cell r="D1443">
            <v>0</v>
          </cell>
          <cell r="E1443">
            <v>0</v>
          </cell>
          <cell r="F1443">
            <v>0</v>
          </cell>
          <cell r="G1443">
            <v>0</v>
          </cell>
          <cell r="H1443">
            <v>0</v>
          </cell>
          <cell r="I1443">
            <v>0</v>
          </cell>
          <cell r="J1443">
            <v>0</v>
          </cell>
          <cell r="K1443">
            <v>0</v>
          </cell>
          <cell r="L1443">
            <v>0</v>
          </cell>
          <cell r="M1443">
            <v>0</v>
          </cell>
          <cell r="N1443">
            <v>0</v>
          </cell>
          <cell r="O1443">
            <v>0</v>
          </cell>
          <cell r="P1443">
            <v>0</v>
          </cell>
          <cell r="Q1443">
            <v>0</v>
          </cell>
          <cell r="R1443">
            <v>0</v>
          </cell>
          <cell r="S1443">
            <v>0</v>
          </cell>
          <cell r="T1443">
            <v>0</v>
          </cell>
          <cell r="U1443">
            <v>0</v>
          </cell>
          <cell r="V1443">
            <v>0</v>
          </cell>
          <cell r="W1443">
            <v>0</v>
          </cell>
          <cell r="X1443">
            <v>0</v>
          </cell>
          <cell r="Y1443">
            <v>0</v>
          </cell>
          <cell r="Z1443">
            <v>0</v>
          </cell>
          <cell r="AA1443">
            <v>0</v>
          </cell>
          <cell r="AB1443">
            <v>0</v>
          </cell>
        </row>
        <row r="1444">
          <cell r="B1444" t="str">
            <v>47.01</v>
          </cell>
          <cell r="C1444" t="str">
            <v>Construction of Steel Guardrails</v>
          </cell>
          <cell r="D1444">
            <v>0</v>
          </cell>
          <cell r="E1444">
            <v>0</v>
          </cell>
          <cell r="F1444">
            <v>0</v>
          </cell>
          <cell r="G1444">
            <v>0</v>
          </cell>
          <cell r="H1444">
            <v>0</v>
          </cell>
          <cell r="I1444">
            <v>0</v>
          </cell>
          <cell r="J1444">
            <v>0</v>
          </cell>
          <cell r="K1444">
            <v>0</v>
          </cell>
          <cell r="L1444">
            <v>0</v>
          </cell>
          <cell r="M1444">
            <v>0</v>
          </cell>
          <cell r="N1444">
            <v>0</v>
          </cell>
          <cell r="O1444">
            <v>0</v>
          </cell>
          <cell r="P1444">
            <v>0</v>
          </cell>
          <cell r="Q1444">
            <v>0</v>
          </cell>
          <cell r="R1444">
            <v>0</v>
          </cell>
          <cell r="S1444">
            <v>0</v>
          </cell>
          <cell r="T1444">
            <v>0</v>
          </cell>
          <cell r="U1444">
            <v>0</v>
          </cell>
          <cell r="V1444">
            <v>0</v>
          </cell>
          <cell r="W1444">
            <v>0</v>
          </cell>
          <cell r="X1444">
            <v>0</v>
          </cell>
          <cell r="Y1444">
            <v>0</v>
          </cell>
          <cell r="Z1444">
            <v>0</v>
          </cell>
          <cell r="AA1444">
            <v>0</v>
          </cell>
          <cell r="AB1444">
            <v>0</v>
          </cell>
        </row>
        <row r="1445">
          <cell r="B1445">
            <v>0</v>
          </cell>
          <cell r="C1445" t="str">
            <v>Works shall include:</v>
          </cell>
          <cell r="D1445">
            <v>0</v>
          </cell>
          <cell r="E1445">
            <v>0</v>
          </cell>
          <cell r="F1445">
            <v>0</v>
          </cell>
          <cell r="G1445">
            <v>0</v>
          </cell>
          <cell r="H1445">
            <v>0</v>
          </cell>
          <cell r="I1445">
            <v>0</v>
          </cell>
          <cell r="J1445">
            <v>0</v>
          </cell>
          <cell r="K1445">
            <v>0</v>
          </cell>
          <cell r="L1445">
            <v>0</v>
          </cell>
          <cell r="M1445">
            <v>0</v>
          </cell>
          <cell r="N1445">
            <v>0</v>
          </cell>
          <cell r="O1445">
            <v>0</v>
          </cell>
          <cell r="P1445">
            <v>0</v>
          </cell>
          <cell r="Q1445">
            <v>0</v>
          </cell>
          <cell r="R1445">
            <v>0</v>
          </cell>
          <cell r="S1445">
            <v>0</v>
          </cell>
          <cell r="T1445">
            <v>0</v>
          </cell>
          <cell r="U1445">
            <v>0</v>
          </cell>
          <cell r="V1445">
            <v>0</v>
          </cell>
          <cell r="W1445">
            <v>0</v>
          </cell>
          <cell r="X1445">
            <v>0</v>
          </cell>
          <cell r="Y1445">
            <v>0</v>
          </cell>
          <cell r="Z1445">
            <v>0</v>
          </cell>
          <cell r="AA1445">
            <v>0</v>
          </cell>
          <cell r="AB1445">
            <v>0</v>
          </cell>
        </row>
        <row r="1446">
          <cell r="B1446">
            <v>0</v>
          </cell>
          <cell r="C1446" t="str">
            <v>Supply of all materials and installation of guard rails of steel tube profiles consisting of 3 horizontal bars.</v>
          </cell>
          <cell r="D1446">
            <v>0</v>
          </cell>
          <cell r="E1446">
            <v>0</v>
          </cell>
          <cell r="F1446">
            <v>0</v>
          </cell>
          <cell r="G1446">
            <v>0</v>
          </cell>
          <cell r="H1446">
            <v>0</v>
          </cell>
          <cell r="I1446">
            <v>0</v>
          </cell>
          <cell r="J1446">
            <v>0</v>
          </cell>
          <cell r="K1446">
            <v>0</v>
          </cell>
          <cell r="L1446">
            <v>0</v>
          </cell>
          <cell r="M1446">
            <v>0</v>
          </cell>
          <cell r="N1446">
            <v>0</v>
          </cell>
          <cell r="O1446">
            <v>0</v>
          </cell>
          <cell r="P1446">
            <v>0</v>
          </cell>
          <cell r="Q1446">
            <v>0</v>
          </cell>
          <cell r="R1446">
            <v>0</v>
          </cell>
          <cell r="S1446">
            <v>0</v>
          </cell>
          <cell r="T1446">
            <v>0</v>
          </cell>
          <cell r="U1446">
            <v>0</v>
          </cell>
          <cell r="V1446">
            <v>0</v>
          </cell>
          <cell r="W1446">
            <v>0</v>
          </cell>
          <cell r="X1446">
            <v>0</v>
          </cell>
          <cell r="Y1446">
            <v>0</v>
          </cell>
          <cell r="Z1446">
            <v>0</v>
          </cell>
          <cell r="AA1446">
            <v>0</v>
          </cell>
          <cell r="AB1446">
            <v>0</v>
          </cell>
        </row>
        <row r="1447">
          <cell r="B1447">
            <v>0</v>
          </cell>
          <cell r="C1447" t="str">
            <v>All surfaces to be galvanized after cutting and welding. Fastening materials of galvanized bolts, nuts and washers.</v>
          </cell>
          <cell r="D1447">
            <v>0</v>
          </cell>
          <cell r="E1447">
            <v>0</v>
          </cell>
          <cell r="F1447">
            <v>0</v>
          </cell>
          <cell r="G1447">
            <v>0</v>
          </cell>
          <cell r="H1447">
            <v>0</v>
          </cell>
          <cell r="I1447">
            <v>0</v>
          </cell>
          <cell r="J1447">
            <v>0</v>
          </cell>
          <cell r="K1447">
            <v>0</v>
          </cell>
          <cell r="L1447">
            <v>0</v>
          </cell>
          <cell r="M1447">
            <v>0</v>
          </cell>
          <cell r="N1447">
            <v>0</v>
          </cell>
          <cell r="O1447">
            <v>0</v>
          </cell>
          <cell r="P1447">
            <v>0</v>
          </cell>
          <cell r="Q1447">
            <v>0</v>
          </cell>
          <cell r="R1447">
            <v>0</v>
          </cell>
          <cell r="S1447">
            <v>0</v>
          </cell>
          <cell r="T1447">
            <v>0</v>
          </cell>
          <cell r="U1447">
            <v>0</v>
          </cell>
          <cell r="V1447">
            <v>0</v>
          </cell>
          <cell r="W1447">
            <v>0</v>
          </cell>
          <cell r="X1447">
            <v>0</v>
          </cell>
          <cell r="Y1447">
            <v>0</v>
          </cell>
          <cell r="Z1447">
            <v>0</v>
          </cell>
          <cell r="AA1447">
            <v>0</v>
          </cell>
          <cell r="AB1447">
            <v>0</v>
          </cell>
        </row>
        <row r="1448">
          <cell r="B1448">
            <v>0</v>
          </cell>
          <cell r="C1448" t="str">
            <v>Grouted or bolted to the structure.</v>
          </cell>
          <cell r="D1448">
            <v>0</v>
          </cell>
          <cell r="E1448">
            <v>0</v>
          </cell>
          <cell r="F1448">
            <v>0</v>
          </cell>
          <cell r="G1448">
            <v>0</v>
          </cell>
          <cell r="H1448">
            <v>0</v>
          </cell>
          <cell r="I1448">
            <v>0</v>
          </cell>
          <cell r="J1448">
            <v>0</v>
          </cell>
          <cell r="K1448">
            <v>0</v>
          </cell>
          <cell r="L1448">
            <v>0</v>
          </cell>
          <cell r="M1448">
            <v>0</v>
          </cell>
          <cell r="N1448">
            <v>0</v>
          </cell>
          <cell r="O1448">
            <v>0</v>
          </cell>
          <cell r="P1448">
            <v>0</v>
          </cell>
          <cell r="Q1448">
            <v>0</v>
          </cell>
          <cell r="R1448">
            <v>0</v>
          </cell>
          <cell r="S1448">
            <v>0</v>
          </cell>
          <cell r="T1448">
            <v>0</v>
          </cell>
          <cell r="U1448">
            <v>0</v>
          </cell>
          <cell r="V1448">
            <v>0</v>
          </cell>
          <cell r="W1448">
            <v>0</v>
          </cell>
          <cell r="X1448">
            <v>0</v>
          </cell>
          <cell r="Y1448">
            <v>0</v>
          </cell>
          <cell r="Z1448">
            <v>0</v>
          </cell>
          <cell r="AA1448">
            <v>0</v>
          </cell>
          <cell r="AB1448">
            <v>0</v>
          </cell>
        </row>
        <row r="1449">
          <cell r="B1449">
            <v>0</v>
          </cell>
          <cell r="C1449" t="str">
            <v>The unit price shall include all labour, materials, products, equipment, plant and tools and all other incidental costs required to complete the work as specified, including ladders, scaffolding or the like</v>
          </cell>
          <cell r="D1449">
            <v>0</v>
          </cell>
          <cell r="E1449">
            <v>0</v>
          </cell>
          <cell r="F1449">
            <v>0</v>
          </cell>
          <cell r="G1449">
            <v>0</v>
          </cell>
          <cell r="H1449">
            <v>0</v>
          </cell>
          <cell r="I1449">
            <v>0</v>
          </cell>
          <cell r="J1449">
            <v>0</v>
          </cell>
          <cell r="K1449">
            <v>0</v>
          </cell>
          <cell r="L1449">
            <v>0</v>
          </cell>
          <cell r="M1449">
            <v>0</v>
          </cell>
          <cell r="N1449">
            <v>0</v>
          </cell>
          <cell r="O1449">
            <v>0</v>
          </cell>
          <cell r="P1449">
            <v>0</v>
          </cell>
          <cell r="Q1449">
            <v>0</v>
          </cell>
          <cell r="R1449">
            <v>0</v>
          </cell>
          <cell r="S1449">
            <v>0</v>
          </cell>
          <cell r="T1449">
            <v>0</v>
          </cell>
          <cell r="U1449">
            <v>0</v>
          </cell>
          <cell r="V1449">
            <v>0</v>
          </cell>
          <cell r="W1449">
            <v>0</v>
          </cell>
          <cell r="X1449">
            <v>0</v>
          </cell>
          <cell r="Y1449">
            <v>0</v>
          </cell>
          <cell r="Z1449">
            <v>0</v>
          </cell>
          <cell r="AA1449">
            <v>0</v>
          </cell>
          <cell r="AB1449">
            <v>0</v>
          </cell>
        </row>
        <row r="1450">
          <cell r="B1450">
            <v>0</v>
          </cell>
          <cell r="C1450" t="str">
            <v xml:space="preserve">Payment shall be made per lin. m. of guardrail installed and accepted by the Engineer. </v>
          </cell>
          <cell r="D1450">
            <v>0</v>
          </cell>
          <cell r="E1450">
            <v>0</v>
          </cell>
          <cell r="F1450">
            <v>0</v>
          </cell>
          <cell r="G1450">
            <v>0</v>
          </cell>
          <cell r="H1450">
            <v>0</v>
          </cell>
          <cell r="I1450">
            <v>0</v>
          </cell>
          <cell r="J1450">
            <v>0</v>
          </cell>
          <cell r="K1450">
            <v>0</v>
          </cell>
          <cell r="L1450">
            <v>0</v>
          </cell>
          <cell r="M1450">
            <v>0</v>
          </cell>
          <cell r="N1450">
            <v>0</v>
          </cell>
          <cell r="O1450">
            <v>0</v>
          </cell>
          <cell r="P1450">
            <v>0</v>
          </cell>
          <cell r="Q1450">
            <v>0</v>
          </cell>
          <cell r="R1450">
            <v>0</v>
          </cell>
          <cell r="S1450">
            <v>0</v>
          </cell>
          <cell r="T1450">
            <v>0</v>
          </cell>
          <cell r="U1450">
            <v>0</v>
          </cell>
          <cell r="V1450">
            <v>0</v>
          </cell>
          <cell r="W1450">
            <v>0</v>
          </cell>
          <cell r="X1450">
            <v>0</v>
          </cell>
          <cell r="Y1450">
            <v>0</v>
          </cell>
          <cell r="Z1450">
            <v>0</v>
          </cell>
          <cell r="AA1450">
            <v>0</v>
          </cell>
          <cell r="AB1450">
            <v>0</v>
          </cell>
        </row>
        <row r="1451">
          <cell r="B1451" t="str">
            <v>47.01.01</v>
          </cell>
          <cell r="C1451" t="str">
            <v>Construction of Steel Guardrails</v>
          </cell>
          <cell r="D1451" t="str">
            <v>lin.m</v>
          </cell>
          <cell r="E1451">
            <v>120</v>
          </cell>
          <cell r="F1451">
            <v>0</v>
          </cell>
          <cell r="G1451">
            <v>0</v>
          </cell>
          <cell r="H1451">
            <v>0</v>
          </cell>
          <cell r="I1451">
            <v>0</v>
          </cell>
          <cell r="J1451">
            <v>0</v>
          </cell>
          <cell r="K1451">
            <v>0</v>
          </cell>
          <cell r="L1451">
            <v>0</v>
          </cell>
          <cell r="M1451">
            <v>0</v>
          </cell>
          <cell r="N1451">
            <v>0</v>
          </cell>
          <cell r="O1451">
            <v>0</v>
          </cell>
          <cell r="P1451">
            <v>0</v>
          </cell>
          <cell r="Q1451">
            <v>0</v>
          </cell>
          <cell r="R1451">
            <v>0</v>
          </cell>
          <cell r="S1451">
            <v>0</v>
          </cell>
          <cell r="T1451">
            <v>0</v>
          </cell>
          <cell r="U1451">
            <v>0</v>
          </cell>
          <cell r="V1451">
            <v>0</v>
          </cell>
          <cell r="W1451">
            <v>0</v>
          </cell>
          <cell r="X1451">
            <v>0</v>
          </cell>
          <cell r="Y1451">
            <v>0</v>
          </cell>
          <cell r="Z1451">
            <v>0</v>
          </cell>
          <cell r="AA1451">
            <v>0</v>
          </cell>
          <cell r="AB1451">
            <v>0</v>
          </cell>
        </row>
        <row r="1452">
          <cell r="B1452" t="str">
            <v>47.03</v>
          </cell>
          <cell r="C1452" t="str">
            <v>Construction of complete Aluminium Ladders for Reservoirs</v>
          </cell>
          <cell r="D1452">
            <v>0</v>
          </cell>
          <cell r="E1452">
            <v>0</v>
          </cell>
          <cell r="F1452">
            <v>0</v>
          </cell>
          <cell r="G1452">
            <v>0</v>
          </cell>
          <cell r="H1452">
            <v>0</v>
          </cell>
          <cell r="I1452">
            <v>0</v>
          </cell>
          <cell r="J1452">
            <v>0</v>
          </cell>
          <cell r="K1452">
            <v>0</v>
          </cell>
          <cell r="L1452">
            <v>0</v>
          </cell>
          <cell r="M1452">
            <v>0</v>
          </cell>
          <cell r="N1452">
            <v>0</v>
          </cell>
          <cell r="O1452">
            <v>0</v>
          </cell>
          <cell r="P1452">
            <v>0</v>
          </cell>
          <cell r="Q1452">
            <v>0</v>
          </cell>
          <cell r="R1452">
            <v>0</v>
          </cell>
          <cell r="S1452">
            <v>0</v>
          </cell>
          <cell r="T1452">
            <v>0</v>
          </cell>
          <cell r="U1452">
            <v>0</v>
          </cell>
          <cell r="V1452">
            <v>0</v>
          </cell>
          <cell r="W1452">
            <v>0</v>
          </cell>
          <cell r="X1452">
            <v>0</v>
          </cell>
          <cell r="Y1452">
            <v>0</v>
          </cell>
          <cell r="Z1452">
            <v>0</v>
          </cell>
          <cell r="AA1452">
            <v>0</v>
          </cell>
          <cell r="AB1452">
            <v>0</v>
          </cell>
        </row>
        <row r="1453">
          <cell r="B1453">
            <v>0</v>
          </cell>
          <cell r="C1453" t="str">
            <v>Works shall include:</v>
          </cell>
          <cell r="D1453">
            <v>0</v>
          </cell>
          <cell r="E1453">
            <v>0</v>
          </cell>
          <cell r="F1453">
            <v>0</v>
          </cell>
          <cell r="G1453">
            <v>0</v>
          </cell>
          <cell r="H1453">
            <v>0</v>
          </cell>
          <cell r="I1453">
            <v>0</v>
          </cell>
          <cell r="J1453">
            <v>0</v>
          </cell>
          <cell r="K1453">
            <v>0</v>
          </cell>
          <cell r="L1453">
            <v>0</v>
          </cell>
          <cell r="M1453">
            <v>0</v>
          </cell>
          <cell r="N1453">
            <v>0</v>
          </cell>
          <cell r="O1453">
            <v>0</v>
          </cell>
          <cell r="P1453">
            <v>0</v>
          </cell>
          <cell r="Q1453">
            <v>0</v>
          </cell>
          <cell r="R1453">
            <v>0</v>
          </cell>
          <cell r="S1453">
            <v>0</v>
          </cell>
          <cell r="T1453">
            <v>0</v>
          </cell>
          <cell r="U1453">
            <v>0</v>
          </cell>
          <cell r="V1453">
            <v>0</v>
          </cell>
          <cell r="W1453">
            <v>0</v>
          </cell>
          <cell r="X1453">
            <v>0</v>
          </cell>
          <cell r="Y1453">
            <v>0</v>
          </cell>
          <cell r="Z1453">
            <v>0</v>
          </cell>
          <cell r="AA1453">
            <v>0</v>
          </cell>
          <cell r="AB1453">
            <v>0</v>
          </cell>
        </row>
        <row r="1454">
          <cell r="B1454">
            <v>0</v>
          </cell>
          <cell r="C1454" t="str">
            <v>Supply of all materials and installation of stairs of aluminium profiles and grates, together with the guard rails and fall prevention</v>
          </cell>
          <cell r="D1454">
            <v>0</v>
          </cell>
          <cell r="E1454">
            <v>0</v>
          </cell>
          <cell r="F1454">
            <v>0</v>
          </cell>
          <cell r="G1454">
            <v>0</v>
          </cell>
          <cell r="H1454">
            <v>0</v>
          </cell>
          <cell r="I1454">
            <v>0</v>
          </cell>
          <cell r="J1454">
            <v>0</v>
          </cell>
          <cell r="K1454">
            <v>0</v>
          </cell>
          <cell r="L1454">
            <v>0</v>
          </cell>
          <cell r="M1454">
            <v>0</v>
          </cell>
          <cell r="N1454">
            <v>0</v>
          </cell>
          <cell r="O1454">
            <v>0</v>
          </cell>
          <cell r="P1454">
            <v>0</v>
          </cell>
          <cell r="Q1454">
            <v>0</v>
          </cell>
          <cell r="R1454">
            <v>0</v>
          </cell>
          <cell r="S1454">
            <v>0</v>
          </cell>
          <cell r="T1454">
            <v>0</v>
          </cell>
          <cell r="U1454">
            <v>0</v>
          </cell>
          <cell r="V1454">
            <v>0</v>
          </cell>
          <cell r="W1454">
            <v>0</v>
          </cell>
          <cell r="X1454">
            <v>0</v>
          </cell>
          <cell r="Y1454">
            <v>0</v>
          </cell>
          <cell r="Z1454">
            <v>0</v>
          </cell>
          <cell r="AA1454">
            <v>0</v>
          </cell>
          <cell r="AB1454">
            <v>0</v>
          </cell>
        </row>
        <row r="1455">
          <cell r="B1455">
            <v>0</v>
          </cell>
          <cell r="C1455" t="str">
            <v>Fastening materials of stainless steel bolts, nuts and washers.</v>
          </cell>
          <cell r="D1455">
            <v>0</v>
          </cell>
          <cell r="E1455">
            <v>0</v>
          </cell>
          <cell r="F1455">
            <v>0</v>
          </cell>
          <cell r="G1455">
            <v>0</v>
          </cell>
          <cell r="H1455">
            <v>0</v>
          </cell>
          <cell r="I1455">
            <v>0</v>
          </cell>
          <cell r="J1455">
            <v>0</v>
          </cell>
          <cell r="K1455">
            <v>0</v>
          </cell>
          <cell r="L1455">
            <v>0</v>
          </cell>
          <cell r="M1455">
            <v>0</v>
          </cell>
          <cell r="N1455">
            <v>0</v>
          </cell>
          <cell r="O1455">
            <v>0</v>
          </cell>
          <cell r="P1455">
            <v>0</v>
          </cell>
          <cell r="Q1455">
            <v>0</v>
          </cell>
          <cell r="R1455">
            <v>0</v>
          </cell>
          <cell r="S1455">
            <v>0</v>
          </cell>
          <cell r="T1455">
            <v>0</v>
          </cell>
          <cell r="U1455">
            <v>0</v>
          </cell>
          <cell r="V1455">
            <v>0</v>
          </cell>
          <cell r="W1455">
            <v>0</v>
          </cell>
          <cell r="X1455">
            <v>0</v>
          </cell>
          <cell r="Y1455">
            <v>0</v>
          </cell>
          <cell r="Z1455">
            <v>0</v>
          </cell>
          <cell r="AA1455">
            <v>0</v>
          </cell>
          <cell r="AB1455">
            <v>0</v>
          </cell>
        </row>
        <row r="1456">
          <cell r="B1456">
            <v>0</v>
          </cell>
          <cell r="C1456" t="str">
            <v>Grouted or bolted to the structure.</v>
          </cell>
          <cell r="D1456">
            <v>0</v>
          </cell>
          <cell r="E1456">
            <v>0</v>
          </cell>
          <cell r="F1456">
            <v>0</v>
          </cell>
          <cell r="G1456">
            <v>0</v>
          </cell>
          <cell r="H1456">
            <v>0</v>
          </cell>
          <cell r="I1456">
            <v>0</v>
          </cell>
          <cell r="J1456">
            <v>0</v>
          </cell>
          <cell r="K1456">
            <v>0</v>
          </cell>
          <cell r="L1456">
            <v>0</v>
          </cell>
          <cell r="M1456">
            <v>0</v>
          </cell>
          <cell r="N1456">
            <v>0</v>
          </cell>
          <cell r="O1456">
            <v>0</v>
          </cell>
          <cell r="P1456">
            <v>0</v>
          </cell>
          <cell r="Q1456">
            <v>0</v>
          </cell>
          <cell r="R1456">
            <v>0</v>
          </cell>
          <cell r="S1456">
            <v>0</v>
          </cell>
          <cell r="T1456">
            <v>0</v>
          </cell>
          <cell r="U1456">
            <v>0</v>
          </cell>
          <cell r="V1456">
            <v>0</v>
          </cell>
          <cell r="W1456">
            <v>0</v>
          </cell>
          <cell r="X1456">
            <v>0</v>
          </cell>
          <cell r="Y1456">
            <v>0</v>
          </cell>
          <cell r="Z1456">
            <v>0</v>
          </cell>
          <cell r="AA1456">
            <v>0</v>
          </cell>
          <cell r="AB1456">
            <v>0</v>
          </cell>
        </row>
        <row r="1457">
          <cell r="B1457">
            <v>0</v>
          </cell>
          <cell r="C1457" t="str">
            <v>The unit price shall include all labour, materials, products, equipment, plant and tools and all other incidental costs required to complete the work as specified, including ladders, scaffolding or the like</v>
          </cell>
          <cell r="D1457">
            <v>0</v>
          </cell>
          <cell r="E1457">
            <v>0</v>
          </cell>
          <cell r="F1457">
            <v>0</v>
          </cell>
          <cell r="G1457">
            <v>0</v>
          </cell>
          <cell r="H1457">
            <v>0</v>
          </cell>
          <cell r="I1457">
            <v>0</v>
          </cell>
          <cell r="J1457">
            <v>0</v>
          </cell>
          <cell r="K1457">
            <v>0</v>
          </cell>
          <cell r="L1457">
            <v>0</v>
          </cell>
          <cell r="M1457">
            <v>0</v>
          </cell>
          <cell r="N1457">
            <v>0</v>
          </cell>
          <cell r="O1457">
            <v>0</v>
          </cell>
          <cell r="P1457">
            <v>0</v>
          </cell>
          <cell r="Q1457">
            <v>0</v>
          </cell>
          <cell r="R1457">
            <v>0</v>
          </cell>
          <cell r="S1457">
            <v>0</v>
          </cell>
          <cell r="T1457">
            <v>0</v>
          </cell>
          <cell r="U1457">
            <v>0</v>
          </cell>
          <cell r="V1457">
            <v>0</v>
          </cell>
          <cell r="W1457">
            <v>0</v>
          </cell>
          <cell r="X1457">
            <v>0</v>
          </cell>
          <cell r="Y1457">
            <v>0</v>
          </cell>
          <cell r="Z1457">
            <v>0</v>
          </cell>
          <cell r="AA1457">
            <v>0</v>
          </cell>
          <cell r="AB1457">
            <v>0</v>
          </cell>
        </row>
        <row r="1458">
          <cell r="B1458">
            <v>0</v>
          </cell>
          <cell r="C1458" t="str">
            <v xml:space="preserve">Payment shall be made per piece, installed and accepted by the Engineer. </v>
          </cell>
          <cell r="D1458">
            <v>0</v>
          </cell>
          <cell r="E1458">
            <v>0</v>
          </cell>
          <cell r="F1458">
            <v>0</v>
          </cell>
          <cell r="G1458">
            <v>0</v>
          </cell>
          <cell r="H1458">
            <v>0</v>
          </cell>
          <cell r="I1458">
            <v>0</v>
          </cell>
          <cell r="J1458">
            <v>0</v>
          </cell>
          <cell r="K1458">
            <v>0</v>
          </cell>
          <cell r="L1458">
            <v>0</v>
          </cell>
          <cell r="M1458">
            <v>0</v>
          </cell>
          <cell r="N1458">
            <v>0</v>
          </cell>
          <cell r="O1458">
            <v>0</v>
          </cell>
          <cell r="P1458">
            <v>0</v>
          </cell>
          <cell r="Q1458">
            <v>0</v>
          </cell>
          <cell r="R1458">
            <v>0</v>
          </cell>
          <cell r="S1458">
            <v>0</v>
          </cell>
          <cell r="T1458">
            <v>0</v>
          </cell>
          <cell r="U1458">
            <v>0</v>
          </cell>
          <cell r="V1458">
            <v>0</v>
          </cell>
          <cell r="W1458">
            <v>0</v>
          </cell>
          <cell r="X1458">
            <v>0</v>
          </cell>
          <cell r="Y1458">
            <v>0</v>
          </cell>
          <cell r="Z1458">
            <v>0</v>
          </cell>
          <cell r="AA1458">
            <v>0</v>
          </cell>
          <cell r="AB1458">
            <v>0</v>
          </cell>
        </row>
        <row r="1459">
          <cell r="B1459" t="str">
            <v>47.03.01</v>
          </cell>
          <cell r="C1459" t="str">
            <v>Construction of complete Aluminium Ladders</v>
          </cell>
          <cell r="D1459" t="str">
            <v>pce.</v>
          </cell>
          <cell r="E1459">
            <v>300</v>
          </cell>
          <cell r="F1459">
            <v>0</v>
          </cell>
          <cell r="G1459">
            <v>0</v>
          </cell>
          <cell r="H1459">
            <v>0</v>
          </cell>
          <cell r="I1459">
            <v>0</v>
          </cell>
          <cell r="J1459">
            <v>0</v>
          </cell>
          <cell r="K1459">
            <v>0</v>
          </cell>
          <cell r="L1459">
            <v>0</v>
          </cell>
          <cell r="M1459">
            <v>0</v>
          </cell>
          <cell r="N1459">
            <v>0</v>
          </cell>
          <cell r="O1459">
            <v>0</v>
          </cell>
          <cell r="P1459">
            <v>0</v>
          </cell>
          <cell r="Q1459">
            <v>0</v>
          </cell>
          <cell r="R1459">
            <v>0</v>
          </cell>
          <cell r="S1459">
            <v>0</v>
          </cell>
          <cell r="T1459">
            <v>0</v>
          </cell>
          <cell r="U1459">
            <v>0</v>
          </cell>
          <cell r="V1459">
            <v>0</v>
          </cell>
          <cell r="W1459">
            <v>0</v>
          </cell>
          <cell r="X1459">
            <v>0</v>
          </cell>
          <cell r="Y1459">
            <v>0</v>
          </cell>
          <cell r="Z1459">
            <v>0</v>
          </cell>
          <cell r="AA1459">
            <v>0</v>
          </cell>
          <cell r="AB1459">
            <v>0</v>
          </cell>
        </row>
        <row r="1460">
          <cell r="B1460" t="str">
            <v>47.04</v>
          </cell>
          <cell r="C1460" t="str">
            <v>Construction of Vent pipes</v>
          </cell>
          <cell r="D1460">
            <v>0</v>
          </cell>
          <cell r="E1460">
            <v>0</v>
          </cell>
          <cell r="F1460">
            <v>0</v>
          </cell>
          <cell r="G1460">
            <v>0</v>
          </cell>
          <cell r="H1460">
            <v>0</v>
          </cell>
          <cell r="I1460">
            <v>0</v>
          </cell>
          <cell r="J1460">
            <v>0</v>
          </cell>
          <cell r="K1460">
            <v>0</v>
          </cell>
          <cell r="L1460">
            <v>0</v>
          </cell>
          <cell r="M1460">
            <v>0</v>
          </cell>
          <cell r="N1460">
            <v>0</v>
          </cell>
          <cell r="O1460">
            <v>0</v>
          </cell>
          <cell r="P1460">
            <v>0</v>
          </cell>
          <cell r="Q1460">
            <v>0</v>
          </cell>
          <cell r="R1460">
            <v>0</v>
          </cell>
          <cell r="S1460">
            <v>0</v>
          </cell>
          <cell r="T1460">
            <v>0</v>
          </cell>
          <cell r="U1460">
            <v>0</v>
          </cell>
          <cell r="V1460">
            <v>0</v>
          </cell>
          <cell r="W1460">
            <v>0</v>
          </cell>
          <cell r="X1460">
            <v>0</v>
          </cell>
          <cell r="Y1460">
            <v>0</v>
          </cell>
          <cell r="Z1460">
            <v>0</v>
          </cell>
          <cell r="AA1460">
            <v>0</v>
          </cell>
          <cell r="AB1460">
            <v>0</v>
          </cell>
        </row>
        <row r="1461">
          <cell r="B1461">
            <v>0</v>
          </cell>
          <cell r="C1461" t="str">
            <v>Works shall include:</v>
          </cell>
          <cell r="D1461">
            <v>0</v>
          </cell>
          <cell r="E1461">
            <v>0</v>
          </cell>
          <cell r="F1461">
            <v>0</v>
          </cell>
          <cell r="G1461">
            <v>0</v>
          </cell>
          <cell r="H1461">
            <v>0</v>
          </cell>
          <cell r="I1461">
            <v>0</v>
          </cell>
          <cell r="J1461">
            <v>0</v>
          </cell>
          <cell r="K1461">
            <v>0</v>
          </cell>
          <cell r="L1461">
            <v>0</v>
          </cell>
          <cell r="M1461">
            <v>0</v>
          </cell>
          <cell r="N1461">
            <v>0</v>
          </cell>
          <cell r="O1461">
            <v>0</v>
          </cell>
          <cell r="P1461">
            <v>0</v>
          </cell>
          <cell r="Q1461">
            <v>0</v>
          </cell>
          <cell r="R1461">
            <v>0</v>
          </cell>
          <cell r="S1461">
            <v>0</v>
          </cell>
          <cell r="T1461">
            <v>0</v>
          </cell>
          <cell r="U1461">
            <v>0</v>
          </cell>
          <cell r="V1461">
            <v>0</v>
          </cell>
          <cell r="W1461">
            <v>0</v>
          </cell>
          <cell r="X1461">
            <v>0</v>
          </cell>
          <cell r="Y1461">
            <v>0</v>
          </cell>
          <cell r="Z1461">
            <v>0</v>
          </cell>
          <cell r="AA1461">
            <v>0</v>
          </cell>
          <cell r="AB1461">
            <v>0</v>
          </cell>
        </row>
        <row r="1462">
          <cell r="B1462">
            <v>0</v>
          </cell>
          <cell r="C1462" t="str">
            <v>Supply of all materials and installation of vent pipes with fly screens as shown on the tender drawings for reservoirs and any chambers.</v>
          </cell>
          <cell r="D1462">
            <v>0</v>
          </cell>
          <cell r="E1462">
            <v>0</v>
          </cell>
          <cell r="F1462">
            <v>0</v>
          </cell>
          <cell r="G1462">
            <v>0</v>
          </cell>
          <cell r="H1462">
            <v>0</v>
          </cell>
          <cell r="I1462">
            <v>0</v>
          </cell>
          <cell r="J1462">
            <v>0</v>
          </cell>
          <cell r="K1462">
            <v>0</v>
          </cell>
          <cell r="L1462">
            <v>0</v>
          </cell>
          <cell r="M1462">
            <v>0</v>
          </cell>
          <cell r="N1462">
            <v>0</v>
          </cell>
          <cell r="O1462">
            <v>0</v>
          </cell>
          <cell r="P1462">
            <v>0</v>
          </cell>
          <cell r="Q1462">
            <v>0</v>
          </cell>
          <cell r="R1462">
            <v>0</v>
          </cell>
          <cell r="S1462">
            <v>0</v>
          </cell>
          <cell r="T1462">
            <v>0</v>
          </cell>
          <cell r="U1462">
            <v>0</v>
          </cell>
          <cell r="V1462">
            <v>0</v>
          </cell>
          <cell r="W1462">
            <v>0</v>
          </cell>
          <cell r="X1462">
            <v>0</v>
          </cell>
          <cell r="Y1462">
            <v>0</v>
          </cell>
          <cell r="Z1462">
            <v>0</v>
          </cell>
          <cell r="AA1462">
            <v>0</v>
          </cell>
          <cell r="AB1462">
            <v>0</v>
          </cell>
        </row>
        <row r="1463">
          <cell r="B1463">
            <v>0</v>
          </cell>
          <cell r="C1463" t="str">
            <v>Fly screen shall be of stainless steel mesh</v>
          </cell>
          <cell r="D1463">
            <v>0</v>
          </cell>
          <cell r="E1463">
            <v>0</v>
          </cell>
          <cell r="F1463">
            <v>0</v>
          </cell>
          <cell r="G1463">
            <v>0</v>
          </cell>
          <cell r="H1463">
            <v>0</v>
          </cell>
          <cell r="I1463">
            <v>0</v>
          </cell>
          <cell r="J1463">
            <v>0</v>
          </cell>
          <cell r="K1463">
            <v>0</v>
          </cell>
          <cell r="L1463">
            <v>0</v>
          </cell>
          <cell r="M1463">
            <v>0</v>
          </cell>
          <cell r="N1463">
            <v>0</v>
          </cell>
          <cell r="O1463">
            <v>0</v>
          </cell>
          <cell r="P1463">
            <v>0</v>
          </cell>
          <cell r="Q1463">
            <v>0</v>
          </cell>
          <cell r="R1463">
            <v>0</v>
          </cell>
          <cell r="S1463">
            <v>0</v>
          </cell>
          <cell r="T1463">
            <v>0</v>
          </cell>
          <cell r="U1463">
            <v>0</v>
          </cell>
          <cell r="V1463">
            <v>0</v>
          </cell>
          <cell r="W1463">
            <v>0</v>
          </cell>
          <cell r="X1463">
            <v>0</v>
          </cell>
          <cell r="Y1463">
            <v>0</v>
          </cell>
          <cell r="Z1463">
            <v>0</v>
          </cell>
          <cell r="AA1463">
            <v>0</v>
          </cell>
          <cell r="AB1463">
            <v>0</v>
          </cell>
        </row>
        <row r="1464">
          <cell r="B1464">
            <v>0</v>
          </cell>
          <cell r="C1464" t="str">
            <v xml:space="preserve">All steel surfaces to be galvanized after bending, cutting and welding. </v>
          </cell>
          <cell r="D1464">
            <v>0</v>
          </cell>
          <cell r="E1464">
            <v>0</v>
          </cell>
          <cell r="F1464">
            <v>0</v>
          </cell>
          <cell r="G1464">
            <v>0</v>
          </cell>
          <cell r="H1464">
            <v>0</v>
          </cell>
          <cell r="I1464">
            <v>0</v>
          </cell>
          <cell r="J1464">
            <v>0</v>
          </cell>
          <cell r="K1464">
            <v>0</v>
          </cell>
          <cell r="L1464">
            <v>0</v>
          </cell>
          <cell r="M1464">
            <v>0</v>
          </cell>
          <cell r="N1464">
            <v>0</v>
          </cell>
          <cell r="O1464">
            <v>0</v>
          </cell>
          <cell r="P1464">
            <v>0</v>
          </cell>
          <cell r="Q1464">
            <v>0</v>
          </cell>
          <cell r="R1464">
            <v>0</v>
          </cell>
          <cell r="S1464">
            <v>0</v>
          </cell>
          <cell r="T1464">
            <v>0</v>
          </cell>
          <cell r="U1464">
            <v>0</v>
          </cell>
          <cell r="V1464">
            <v>0</v>
          </cell>
          <cell r="W1464">
            <v>0</v>
          </cell>
          <cell r="X1464">
            <v>0</v>
          </cell>
          <cell r="Y1464">
            <v>0</v>
          </cell>
          <cell r="Z1464">
            <v>0</v>
          </cell>
          <cell r="AA1464">
            <v>0</v>
          </cell>
          <cell r="AB1464">
            <v>0</v>
          </cell>
        </row>
        <row r="1465">
          <cell r="B1465">
            <v>0</v>
          </cell>
          <cell r="C1465" t="str">
            <v>The unit price shall include all labour, materials, products, equipment, plant and tools and all other incidental costs required to complete the work as specified, including ladders, scaffolding or the like</v>
          </cell>
          <cell r="D1465">
            <v>0</v>
          </cell>
          <cell r="E1465">
            <v>0</v>
          </cell>
          <cell r="F1465">
            <v>0</v>
          </cell>
          <cell r="G1465">
            <v>0</v>
          </cell>
          <cell r="H1465">
            <v>0</v>
          </cell>
          <cell r="I1465">
            <v>0</v>
          </cell>
          <cell r="J1465">
            <v>0</v>
          </cell>
          <cell r="K1465">
            <v>0</v>
          </cell>
          <cell r="L1465">
            <v>0</v>
          </cell>
          <cell r="M1465">
            <v>0</v>
          </cell>
          <cell r="N1465">
            <v>0</v>
          </cell>
          <cell r="O1465">
            <v>0</v>
          </cell>
          <cell r="P1465">
            <v>0</v>
          </cell>
          <cell r="Q1465">
            <v>0</v>
          </cell>
          <cell r="R1465">
            <v>0</v>
          </cell>
          <cell r="S1465">
            <v>0</v>
          </cell>
          <cell r="T1465">
            <v>0</v>
          </cell>
          <cell r="U1465">
            <v>0</v>
          </cell>
          <cell r="V1465">
            <v>0</v>
          </cell>
          <cell r="W1465">
            <v>0</v>
          </cell>
          <cell r="X1465">
            <v>0</v>
          </cell>
          <cell r="Y1465">
            <v>0</v>
          </cell>
          <cell r="Z1465">
            <v>0</v>
          </cell>
          <cell r="AA1465">
            <v>0</v>
          </cell>
          <cell r="AB1465">
            <v>0</v>
          </cell>
        </row>
        <row r="1466">
          <cell r="B1466">
            <v>0</v>
          </cell>
          <cell r="C1466" t="str">
            <v>Payment shall be made per piece for vent pipe, installed and accepted by the Engineer</v>
          </cell>
          <cell r="D1466">
            <v>0</v>
          </cell>
          <cell r="E1466">
            <v>0</v>
          </cell>
          <cell r="F1466">
            <v>0</v>
          </cell>
          <cell r="G1466">
            <v>0</v>
          </cell>
          <cell r="H1466">
            <v>0</v>
          </cell>
          <cell r="I1466">
            <v>0</v>
          </cell>
          <cell r="J1466">
            <v>0</v>
          </cell>
          <cell r="K1466">
            <v>0</v>
          </cell>
          <cell r="L1466">
            <v>0</v>
          </cell>
          <cell r="M1466">
            <v>0</v>
          </cell>
          <cell r="N1466">
            <v>0</v>
          </cell>
          <cell r="O1466">
            <v>0</v>
          </cell>
          <cell r="P1466">
            <v>0</v>
          </cell>
          <cell r="Q1466">
            <v>0</v>
          </cell>
          <cell r="R1466">
            <v>0</v>
          </cell>
          <cell r="S1466">
            <v>0</v>
          </cell>
          <cell r="T1466">
            <v>0</v>
          </cell>
          <cell r="U1466">
            <v>0</v>
          </cell>
          <cell r="V1466">
            <v>0</v>
          </cell>
          <cell r="W1466">
            <v>0</v>
          </cell>
          <cell r="X1466">
            <v>0</v>
          </cell>
          <cell r="Y1466">
            <v>0</v>
          </cell>
          <cell r="Z1466">
            <v>0</v>
          </cell>
          <cell r="AA1466">
            <v>0</v>
          </cell>
          <cell r="AB1466">
            <v>0</v>
          </cell>
        </row>
        <row r="1467">
          <cell r="B1467" t="str">
            <v>47.04.01</v>
          </cell>
          <cell r="C1467" t="str">
            <v>Construction of Vent pipe with fly-screen</v>
          </cell>
          <cell r="D1467" t="str">
            <v>pce.</v>
          </cell>
          <cell r="E1467">
            <v>220</v>
          </cell>
          <cell r="F1467">
            <v>0</v>
          </cell>
          <cell r="G1467">
            <v>0</v>
          </cell>
          <cell r="H1467">
            <v>0</v>
          </cell>
          <cell r="I1467">
            <v>0</v>
          </cell>
          <cell r="J1467">
            <v>0</v>
          </cell>
          <cell r="K1467">
            <v>0</v>
          </cell>
          <cell r="L1467">
            <v>0</v>
          </cell>
          <cell r="M1467">
            <v>0</v>
          </cell>
          <cell r="N1467">
            <v>0</v>
          </cell>
          <cell r="O1467">
            <v>0</v>
          </cell>
          <cell r="P1467">
            <v>0</v>
          </cell>
          <cell r="Q1467">
            <v>0</v>
          </cell>
          <cell r="R1467">
            <v>0</v>
          </cell>
          <cell r="S1467">
            <v>0</v>
          </cell>
          <cell r="T1467">
            <v>0</v>
          </cell>
          <cell r="U1467">
            <v>0</v>
          </cell>
          <cell r="V1467">
            <v>0</v>
          </cell>
          <cell r="W1467">
            <v>0</v>
          </cell>
          <cell r="X1467">
            <v>0</v>
          </cell>
          <cell r="Y1467">
            <v>0</v>
          </cell>
          <cell r="Z1467">
            <v>0</v>
          </cell>
          <cell r="AA1467">
            <v>0</v>
          </cell>
          <cell r="AB1467">
            <v>0</v>
          </cell>
        </row>
        <row r="1468">
          <cell r="B1468" t="str">
            <v>47.05</v>
          </cell>
          <cell r="C1468" t="str">
            <v>Construction of steel iron steps for concrete chambers</v>
          </cell>
          <cell r="D1468">
            <v>0</v>
          </cell>
          <cell r="E1468">
            <v>0</v>
          </cell>
          <cell r="F1468">
            <v>0</v>
          </cell>
          <cell r="G1468">
            <v>0</v>
          </cell>
          <cell r="H1468">
            <v>0</v>
          </cell>
          <cell r="I1468">
            <v>0</v>
          </cell>
          <cell r="J1468">
            <v>0</v>
          </cell>
          <cell r="K1468">
            <v>0</v>
          </cell>
          <cell r="L1468">
            <v>0</v>
          </cell>
          <cell r="M1468">
            <v>0</v>
          </cell>
          <cell r="N1468">
            <v>0</v>
          </cell>
          <cell r="O1468">
            <v>0</v>
          </cell>
          <cell r="P1468">
            <v>0</v>
          </cell>
          <cell r="Q1468">
            <v>0</v>
          </cell>
          <cell r="R1468">
            <v>0</v>
          </cell>
          <cell r="S1468">
            <v>0</v>
          </cell>
          <cell r="T1468">
            <v>0</v>
          </cell>
          <cell r="U1468">
            <v>0</v>
          </cell>
          <cell r="V1468">
            <v>0</v>
          </cell>
          <cell r="W1468">
            <v>0</v>
          </cell>
          <cell r="X1468">
            <v>0</v>
          </cell>
          <cell r="Y1468">
            <v>0</v>
          </cell>
          <cell r="Z1468">
            <v>0</v>
          </cell>
          <cell r="AA1468">
            <v>0</v>
          </cell>
          <cell r="AB1468">
            <v>0</v>
          </cell>
        </row>
        <row r="1469">
          <cell r="B1469">
            <v>0</v>
          </cell>
          <cell r="C1469" t="str">
            <v>Works shall include</v>
          </cell>
          <cell r="D1469">
            <v>0</v>
          </cell>
          <cell r="E1469">
            <v>0</v>
          </cell>
          <cell r="F1469">
            <v>0</v>
          </cell>
          <cell r="G1469">
            <v>0</v>
          </cell>
          <cell r="H1469">
            <v>0</v>
          </cell>
          <cell r="I1469">
            <v>0</v>
          </cell>
          <cell r="J1469">
            <v>0</v>
          </cell>
          <cell r="K1469">
            <v>0</v>
          </cell>
          <cell r="L1469">
            <v>0</v>
          </cell>
          <cell r="M1469">
            <v>0</v>
          </cell>
          <cell r="N1469">
            <v>0</v>
          </cell>
          <cell r="O1469">
            <v>0</v>
          </cell>
          <cell r="P1469">
            <v>0</v>
          </cell>
          <cell r="Q1469">
            <v>0</v>
          </cell>
          <cell r="R1469">
            <v>0</v>
          </cell>
          <cell r="S1469">
            <v>0</v>
          </cell>
          <cell r="T1469">
            <v>0</v>
          </cell>
          <cell r="U1469">
            <v>0</v>
          </cell>
          <cell r="V1469">
            <v>0</v>
          </cell>
          <cell r="W1469">
            <v>0</v>
          </cell>
          <cell r="X1469">
            <v>0</v>
          </cell>
          <cell r="Y1469">
            <v>0</v>
          </cell>
          <cell r="Z1469">
            <v>0</v>
          </cell>
          <cell r="AA1469">
            <v>0</v>
          </cell>
          <cell r="AB1469">
            <v>0</v>
          </cell>
        </row>
        <row r="1470">
          <cell r="B1470">
            <v>0</v>
          </cell>
          <cell r="C1470" t="str">
            <v>Supply of all materials and installation of iron steps for concrete chambers</v>
          </cell>
          <cell r="D1470">
            <v>0</v>
          </cell>
          <cell r="E1470">
            <v>0</v>
          </cell>
          <cell r="F1470">
            <v>0</v>
          </cell>
          <cell r="G1470">
            <v>0</v>
          </cell>
          <cell r="H1470">
            <v>0</v>
          </cell>
          <cell r="I1470">
            <v>0</v>
          </cell>
          <cell r="J1470">
            <v>0</v>
          </cell>
          <cell r="K1470">
            <v>0</v>
          </cell>
          <cell r="L1470">
            <v>0</v>
          </cell>
          <cell r="M1470">
            <v>0</v>
          </cell>
          <cell r="N1470">
            <v>0</v>
          </cell>
          <cell r="O1470">
            <v>0</v>
          </cell>
          <cell r="P1470">
            <v>0</v>
          </cell>
          <cell r="Q1470">
            <v>0</v>
          </cell>
          <cell r="R1470">
            <v>0</v>
          </cell>
          <cell r="S1470">
            <v>0</v>
          </cell>
          <cell r="T1470">
            <v>0</v>
          </cell>
          <cell r="U1470">
            <v>0</v>
          </cell>
          <cell r="V1470">
            <v>0</v>
          </cell>
          <cell r="W1470">
            <v>0</v>
          </cell>
          <cell r="X1470">
            <v>0</v>
          </cell>
          <cell r="Y1470">
            <v>0</v>
          </cell>
          <cell r="Z1470">
            <v>0</v>
          </cell>
          <cell r="AA1470">
            <v>0</v>
          </cell>
          <cell r="AB1470">
            <v>0</v>
          </cell>
        </row>
        <row r="1471">
          <cell r="B1471">
            <v>0</v>
          </cell>
          <cell r="C1471" t="str">
            <v>All surfaces to be hot dip galvanized.</v>
          </cell>
          <cell r="D1471">
            <v>0</v>
          </cell>
          <cell r="E1471">
            <v>0</v>
          </cell>
          <cell r="F1471">
            <v>0</v>
          </cell>
          <cell r="G1471">
            <v>0</v>
          </cell>
          <cell r="H1471">
            <v>0</v>
          </cell>
          <cell r="I1471">
            <v>0</v>
          </cell>
          <cell r="J1471">
            <v>0</v>
          </cell>
          <cell r="K1471">
            <v>0</v>
          </cell>
          <cell r="L1471">
            <v>0</v>
          </cell>
          <cell r="M1471">
            <v>0</v>
          </cell>
          <cell r="N1471">
            <v>0</v>
          </cell>
          <cell r="O1471">
            <v>0</v>
          </cell>
          <cell r="P1471">
            <v>0</v>
          </cell>
          <cell r="Q1471">
            <v>0</v>
          </cell>
          <cell r="R1471">
            <v>0</v>
          </cell>
          <cell r="S1471">
            <v>0</v>
          </cell>
          <cell r="T1471">
            <v>0</v>
          </cell>
          <cell r="U1471">
            <v>0</v>
          </cell>
          <cell r="V1471">
            <v>0</v>
          </cell>
          <cell r="W1471">
            <v>0</v>
          </cell>
          <cell r="X1471">
            <v>0</v>
          </cell>
          <cell r="Y1471">
            <v>0</v>
          </cell>
          <cell r="Z1471">
            <v>0</v>
          </cell>
          <cell r="AA1471">
            <v>0</v>
          </cell>
          <cell r="AB1471">
            <v>0</v>
          </cell>
        </row>
        <row r="1472">
          <cell r="B1472">
            <v>0</v>
          </cell>
          <cell r="C1472" t="str">
            <v>The unit price shall include all labour, materials, products, equipment, plant and tools and all other incidental costs required to complete the work as specified or directed by the Engineer.</v>
          </cell>
          <cell r="D1472">
            <v>0</v>
          </cell>
          <cell r="E1472">
            <v>0</v>
          </cell>
          <cell r="F1472">
            <v>0</v>
          </cell>
          <cell r="G1472">
            <v>0</v>
          </cell>
          <cell r="H1472">
            <v>0</v>
          </cell>
          <cell r="I1472">
            <v>0</v>
          </cell>
          <cell r="J1472">
            <v>0</v>
          </cell>
          <cell r="K1472">
            <v>0</v>
          </cell>
          <cell r="L1472">
            <v>0</v>
          </cell>
          <cell r="M1472">
            <v>0</v>
          </cell>
          <cell r="N1472">
            <v>0</v>
          </cell>
          <cell r="O1472">
            <v>0</v>
          </cell>
          <cell r="P1472">
            <v>0</v>
          </cell>
          <cell r="Q1472">
            <v>0</v>
          </cell>
          <cell r="R1472">
            <v>0</v>
          </cell>
          <cell r="S1472">
            <v>0</v>
          </cell>
          <cell r="T1472">
            <v>0</v>
          </cell>
          <cell r="U1472">
            <v>0</v>
          </cell>
          <cell r="V1472">
            <v>0</v>
          </cell>
          <cell r="W1472">
            <v>0</v>
          </cell>
          <cell r="X1472">
            <v>0</v>
          </cell>
          <cell r="Y1472">
            <v>0</v>
          </cell>
          <cell r="Z1472">
            <v>0</v>
          </cell>
          <cell r="AA1472">
            <v>0</v>
          </cell>
          <cell r="AB1472">
            <v>0</v>
          </cell>
        </row>
        <row r="1473">
          <cell r="B1473">
            <v>0</v>
          </cell>
          <cell r="C1473" t="str">
            <v>Payment shall be made per piece.</v>
          </cell>
          <cell r="D1473">
            <v>0</v>
          </cell>
          <cell r="E1473">
            <v>0</v>
          </cell>
          <cell r="F1473">
            <v>0</v>
          </cell>
          <cell r="G1473">
            <v>0</v>
          </cell>
          <cell r="H1473">
            <v>0</v>
          </cell>
          <cell r="I1473">
            <v>0</v>
          </cell>
          <cell r="J1473">
            <v>0</v>
          </cell>
          <cell r="K1473">
            <v>0</v>
          </cell>
          <cell r="L1473">
            <v>0</v>
          </cell>
          <cell r="M1473">
            <v>0</v>
          </cell>
          <cell r="N1473">
            <v>0</v>
          </cell>
          <cell r="O1473">
            <v>0</v>
          </cell>
          <cell r="P1473">
            <v>0</v>
          </cell>
          <cell r="Q1473">
            <v>0</v>
          </cell>
          <cell r="R1473">
            <v>0</v>
          </cell>
          <cell r="S1473">
            <v>0</v>
          </cell>
          <cell r="T1473">
            <v>0</v>
          </cell>
          <cell r="U1473">
            <v>0</v>
          </cell>
          <cell r="V1473">
            <v>0</v>
          </cell>
          <cell r="W1473">
            <v>0</v>
          </cell>
          <cell r="X1473">
            <v>0</v>
          </cell>
          <cell r="Y1473">
            <v>0</v>
          </cell>
          <cell r="Z1473">
            <v>0</v>
          </cell>
          <cell r="AA1473">
            <v>0</v>
          </cell>
          <cell r="AB1473">
            <v>0</v>
          </cell>
        </row>
        <row r="1474">
          <cell r="B1474" t="str">
            <v>47.05.01</v>
          </cell>
          <cell r="C1474" t="str">
            <v>Construction of steel iron steps for concrete chambers</v>
          </cell>
          <cell r="D1474" t="str">
            <v>pce.</v>
          </cell>
          <cell r="E1474">
            <v>30</v>
          </cell>
          <cell r="F1474">
            <v>0</v>
          </cell>
          <cell r="G1474">
            <v>0</v>
          </cell>
          <cell r="H1474">
            <v>0</v>
          </cell>
          <cell r="I1474">
            <v>0</v>
          </cell>
          <cell r="J1474">
            <v>0</v>
          </cell>
          <cell r="K1474">
            <v>0</v>
          </cell>
          <cell r="L1474">
            <v>0</v>
          </cell>
          <cell r="M1474">
            <v>0</v>
          </cell>
          <cell r="N1474">
            <v>0</v>
          </cell>
          <cell r="O1474">
            <v>0</v>
          </cell>
          <cell r="P1474">
            <v>0</v>
          </cell>
          <cell r="Q1474">
            <v>0</v>
          </cell>
          <cell r="R1474">
            <v>0</v>
          </cell>
          <cell r="S1474">
            <v>0</v>
          </cell>
          <cell r="T1474">
            <v>0</v>
          </cell>
          <cell r="U1474">
            <v>0</v>
          </cell>
          <cell r="V1474">
            <v>0</v>
          </cell>
          <cell r="W1474">
            <v>0</v>
          </cell>
          <cell r="X1474">
            <v>0</v>
          </cell>
          <cell r="Y1474">
            <v>0</v>
          </cell>
          <cell r="Z1474">
            <v>0</v>
          </cell>
        </row>
        <row r="1475">
          <cell r="B1475" t="str">
            <v>47.06</v>
          </cell>
          <cell r="C1475" t="str">
            <v>Construction of steel grate covers in pump sumps</v>
          </cell>
          <cell r="D1475">
            <v>0</v>
          </cell>
          <cell r="E1475">
            <v>0</v>
          </cell>
          <cell r="F1475">
            <v>0</v>
          </cell>
          <cell r="G1475">
            <v>0</v>
          </cell>
          <cell r="H1475">
            <v>0</v>
          </cell>
          <cell r="I1475">
            <v>0</v>
          </cell>
          <cell r="J1475">
            <v>0</v>
          </cell>
          <cell r="K1475">
            <v>0</v>
          </cell>
          <cell r="L1475">
            <v>0</v>
          </cell>
          <cell r="M1475">
            <v>0</v>
          </cell>
          <cell r="N1475">
            <v>0</v>
          </cell>
          <cell r="O1475">
            <v>0</v>
          </cell>
          <cell r="P1475">
            <v>0</v>
          </cell>
          <cell r="Q1475">
            <v>0</v>
          </cell>
          <cell r="R1475">
            <v>0</v>
          </cell>
          <cell r="S1475">
            <v>0</v>
          </cell>
          <cell r="T1475">
            <v>0</v>
          </cell>
          <cell r="U1475">
            <v>0</v>
          </cell>
          <cell r="V1475">
            <v>0</v>
          </cell>
          <cell r="W1475">
            <v>0</v>
          </cell>
          <cell r="X1475">
            <v>0</v>
          </cell>
          <cell r="Y1475">
            <v>0</v>
          </cell>
          <cell r="Z1475">
            <v>0</v>
          </cell>
          <cell r="AA1475">
            <v>0</v>
          </cell>
          <cell r="AB1475">
            <v>0</v>
          </cell>
        </row>
        <row r="1476">
          <cell r="B1476">
            <v>0</v>
          </cell>
          <cell r="C1476" t="str">
            <v>Works shall include</v>
          </cell>
          <cell r="D1476">
            <v>0</v>
          </cell>
          <cell r="E1476">
            <v>0</v>
          </cell>
          <cell r="F1476">
            <v>0</v>
          </cell>
          <cell r="G1476">
            <v>0</v>
          </cell>
          <cell r="H1476">
            <v>0</v>
          </cell>
          <cell r="I1476">
            <v>0</v>
          </cell>
          <cell r="J1476">
            <v>0</v>
          </cell>
          <cell r="K1476">
            <v>0</v>
          </cell>
          <cell r="L1476">
            <v>0</v>
          </cell>
          <cell r="M1476">
            <v>0</v>
          </cell>
          <cell r="N1476">
            <v>0</v>
          </cell>
          <cell r="O1476">
            <v>0</v>
          </cell>
          <cell r="P1476">
            <v>0</v>
          </cell>
          <cell r="Q1476">
            <v>0</v>
          </cell>
          <cell r="R1476">
            <v>0</v>
          </cell>
          <cell r="S1476">
            <v>0</v>
          </cell>
          <cell r="T1476">
            <v>0</v>
          </cell>
          <cell r="U1476">
            <v>0</v>
          </cell>
          <cell r="V1476">
            <v>0</v>
          </cell>
          <cell r="W1476">
            <v>0</v>
          </cell>
          <cell r="X1476">
            <v>0</v>
          </cell>
          <cell r="Y1476">
            <v>0</v>
          </cell>
          <cell r="Z1476">
            <v>0</v>
          </cell>
          <cell r="AA1476">
            <v>0</v>
          </cell>
          <cell r="AB1476">
            <v>0</v>
          </cell>
        </row>
        <row r="1477">
          <cell r="B1477">
            <v>0</v>
          </cell>
          <cell r="C1477" t="str">
            <v>Supply of all materials and installation of steel grate covers, movable</v>
          </cell>
          <cell r="D1477">
            <v>0</v>
          </cell>
          <cell r="E1477">
            <v>0</v>
          </cell>
          <cell r="F1477">
            <v>0</v>
          </cell>
          <cell r="G1477">
            <v>0</v>
          </cell>
          <cell r="H1477">
            <v>0</v>
          </cell>
          <cell r="I1477">
            <v>0</v>
          </cell>
          <cell r="J1477">
            <v>0</v>
          </cell>
          <cell r="K1477">
            <v>0</v>
          </cell>
          <cell r="L1477">
            <v>0</v>
          </cell>
          <cell r="M1477">
            <v>0</v>
          </cell>
          <cell r="N1477">
            <v>0</v>
          </cell>
          <cell r="O1477">
            <v>0</v>
          </cell>
          <cell r="P1477">
            <v>0</v>
          </cell>
          <cell r="Q1477">
            <v>0</v>
          </cell>
          <cell r="R1477">
            <v>0</v>
          </cell>
          <cell r="S1477">
            <v>0</v>
          </cell>
          <cell r="T1477">
            <v>0</v>
          </cell>
          <cell r="U1477">
            <v>0</v>
          </cell>
          <cell r="V1477">
            <v>0</v>
          </cell>
          <cell r="W1477">
            <v>0</v>
          </cell>
          <cell r="X1477">
            <v>0</v>
          </cell>
          <cell r="Y1477">
            <v>0</v>
          </cell>
          <cell r="Z1477">
            <v>0</v>
          </cell>
          <cell r="AA1477">
            <v>0</v>
          </cell>
          <cell r="AB1477">
            <v>0</v>
          </cell>
        </row>
        <row r="1478">
          <cell r="B1478">
            <v>0</v>
          </cell>
          <cell r="C1478" t="str">
            <v>All surfaces to be hot dip galvanized after cutting and welding.</v>
          </cell>
          <cell r="D1478">
            <v>0</v>
          </cell>
          <cell r="E1478">
            <v>0</v>
          </cell>
          <cell r="F1478">
            <v>0</v>
          </cell>
          <cell r="G1478">
            <v>0</v>
          </cell>
          <cell r="H1478">
            <v>0</v>
          </cell>
          <cell r="I1478">
            <v>0</v>
          </cell>
          <cell r="J1478">
            <v>0</v>
          </cell>
          <cell r="K1478">
            <v>0</v>
          </cell>
          <cell r="L1478">
            <v>0</v>
          </cell>
          <cell r="M1478">
            <v>0</v>
          </cell>
          <cell r="N1478">
            <v>0</v>
          </cell>
          <cell r="O1478">
            <v>0</v>
          </cell>
          <cell r="P1478">
            <v>0</v>
          </cell>
          <cell r="Q1478">
            <v>0</v>
          </cell>
          <cell r="R1478">
            <v>0</v>
          </cell>
          <cell r="S1478">
            <v>0</v>
          </cell>
          <cell r="T1478">
            <v>0</v>
          </cell>
          <cell r="U1478">
            <v>0</v>
          </cell>
          <cell r="V1478">
            <v>0</v>
          </cell>
          <cell r="W1478">
            <v>0</v>
          </cell>
          <cell r="X1478">
            <v>0</v>
          </cell>
          <cell r="Y1478">
            <v>0</v>
          </cell>
          <cell r="Z1478">
            <v>0</v>
          </cell>
          <cell r="AA1478">
            <v>0</v>
          </cell>
          <cell r="AB1478">
            <v>0</v>
          </cell>
        </row>
        <row r="1479">
          <cell r="B1479">
            <v>0</v>
          </cell>
          <cell r="C1479" t="str">
            <v>The unit price shall include all labour, materials, products, equipment, plant and tools and all other incidental costs required to complete the work as specified or directed by the Engineer.</v>
          </cell>
          <cell r="D1479">
            <v>0</v>
          </cell>
          <cell r="E1479">
            <v>0</v>
          </cell>
          <cell r="F1479">
            <v>0</v>
          </cell>
          <cell r="G1479">
            <v>0</v>
          </cell>
          <cell r="H1479">
            <v>0</v>
          </cell>
          <cell r="I1479">
            <v>0</v>
          </cell>
          <cell r="J1479">
            <v>0</v>
          </cell>
          <cell r="K1479">
            <v>0</v>
          </cell>
          <cell r="L1479">
            <v>0</v>
          </cell>
          <cell r="M1479">
            <v>0</v>
          </cell>
          <cell r="N1479">
            <v>0</v>
          </cell>
          <cell r="O1479">
            <v>0</v>
          </cell>
          <cell r="P1479">
            <v>0</v>
          </cell>
          <cell r="Q1479">
            <v>0</v>
          </cell>
          <cell r="R1479">
            <v>0</v>
          </cell>
          <cell r="S1479">
            <v>0</v>
          </cell>
          <cell r="T1479">
            <v>0</v>
          </cell>
          <cell r="U1479">
            <v>0</v>
          </cell>
          <cell r="V1479">
            <v>0</v>
          </cell>
          <cell r="W1479">
            <v>0</v>
          </cell>
          <cell r="X1479">
            <v>0</v>
          </cell>
          <cell r="Y1479">
            <v>0</v>
          </cell>
          <cell r="Z1479">
            <v>0</v>
          </cell>
          <cell r="AA1479">
            <v>0</v>
          </cell>
          <cell r="AB1479">
            <v>0</v>
          </cell>
        </row>
        <row r="1480">
          <cell r="B1480">
            <v>0</v>
          </cell>
          <cell r="C1480" t="str">
            <v>Payment shall be made per piece.</v>
          </cell>
          <cell r="D1480">
            <v>0</v>
          </cell>
          <cell r="E1480">
            <v>0</v>
          </cell>
          <cell r="F1480">
            <v>0</v>
          </cell>
          <cell r="G1480">
            <v>0</v>
          </cell>
          <cell r="H1480">
            <v>0</v>
          </cell>
          <cell r="I1480">
            <v>0</v>
          </cell>
          <cell r="J1480">
            <v>0</v>
          </cell>
          <cell r="K1480">
            <v>0</v>
          </cell>
          <cell r="L1480">
            <v>0</v>
          </cell>
          <cell r="M1480">
            <v>0</v>
          </cell>
          <cell r="N1480">
            <v>0</v>
          </cell>
          <cell r="O1480">
            <v>0</v>
          </cell>
          <cell r="P1480">
            <v>0</v>
          </cell>
          <cell r="Q1480">
            <v>0</v>
          </cell>
          <cell r="R1480">
            <v>0</v>
          </cell>
          <cell r="S1480">
            <v>0</v>
          </cell>
          <cell r="T1480">
            <v>0</v>
          </cell>
          <cell r="U1480">
            <v>0</v>
          </cell>
          <cell r="V1480">
            <v>0</v>
          </cell>
          <cell r="W1480">
            <v>0</v>
          </cell>
          <cell r="X1480">
            <v>0</v>
          </cell>
          <cell r="Y1480">
            <v>0</v>
          </cell>
          <cell r="Z1480">
            <v>0</v>
          </cell>
          <cell r="AA1480">
            <v>0</v>
          </cell>
          <cell r="AB1480">
            <v>0</v>
          </cell>
        </row>
        <row r="1481">
          <cell r="B1481" t="str">
            <v>47.06.01</v>
          </cell>
          <cell r="C1481" t="str">
            <v>Construction of covers of steel grate cover in pump sumps, for 5kN/m2 live load, 0.50m x 0.50m clear width</v>
          </cell>
          <cell r="D1481" t="str">
            <v>pce.</v>
          </cell>
          <cell r="E1481">
            <v>60</v>
          </cell>
          <cell r="F1481">
            <v>0</v>
          </cell>
          <cell r="G1481">
            <v>0</v>
          </cell>
          <cell r="H1481">
            <v>0</v>
          </cell>
          <cell r="I1481">
            <v>0</v>
          </cell>
          <cell r="J1481">
            <v>0</v>
          </cell>
          <cell r="K1481">
            <v>0</v>
          </cell>
          <cell r="L1481">
            <v>0</v>
          </cell>
          <cell r="M1481">
            <v>0</v>
          </cell>
          <cell r="N1481">
            <v>0</v>
          </cell>
          <cell r="O1481">
            <v>0</v>
          </cell>
          <cell r="P1481">
            <v>0</v>
          </cell>
          <cell r="Q1481">
            <v>0</v>
          </cell>
          <cell r="R1481">
            <v>0</v>
          </cell>
          <cell r="S1481">
            <v>0</v>
          </cell>
          <cell r="T1481">
            <v>0</v>
          </cell>
          <cell r="U1481">
            <v>0</v>
          </cell>
          <cell r="V1481">
            <v>0</v>
          </cell>
          <cell r="W1481">
            <v>0</v>
          </cell>
          <cell r="X1481">
            <v>0</v>
          </cell>
          <cell r="Y1481">
            <v>0</v>
          </cell>
          <cell r="Z1481">
            <v>0</v>
          </cell>
          <cell r="AA1481">
            <v>0</v>
          </cell>
          <cell r="AB1481">
            <v>0</v>
          </cell>
        </row>
        <row r="1482">
          <cell r="B1482" t="str">
            <v>48</v>
          </cell>
          <cell r="C1482" t="str">
            <v>FENCING</v>
          </cell>
          <cell r="D1482">
            <v>0</v>
          </cell>
          <cell r="E1482">
            <v>0</v>
          </cell>
          <cell r="F1482">
            <v>0</v>
          </cell>
          <cell r="G1482">
            <v>0</v>
          </cell>
          <cell r="H1482">
            <v>0</v>
          </cell>
          <cell r="I1482">
            <v>0</v>
          </cell>
          <cell r="J1482">
            <v>0</v>
          </cell>
          <cell r="K1482">
            <v>0</v>
          </cell>
          <cell r="L1482">
            <v>0</v>
          </cell>
          <cell r="M1482">
            <v>0</v>
          </cell>
          <cell r="N1482">
            <v>0</v>
          </cell>
          <cell r="O1482">
            <v>0</v>
          </cell>
          <cell r="P1482">
            <v>0</v>
          </cell>
          <cell r="Q1482">
            <v>0</v>
          </cell>
          <cell r="R1482">
            <v>0</v>
          </cell>
          <cell r="S1482">
            <v>0</v>
          </cell>
          <cell r="T1482">
            <v>0</v>
          </cell>
          <cell r="U1482">
            <v>0</v>
          </cell>
          <cell r="V1482">
            <v>0</v>
          </cell>
          <cell r="W1482">
            <v>0</v>
          </cell>
          <cell r="X1482">
            <v>0</v>
          </cell>
          <cell r="Y1482">
            <v>0</v>
          </cell>
          <cell r="Z1482">
            <v>0</v>
          </cell>
          <cell r="AA1482">
            <v>0</v>
          </cell>
          <cell r="AB1482">
            <v>0</v>
          </cell>
        </row>
        <row r="1483">
          <cell r="B1483" t="str">
            <v>48.01</v>
          </cell>
          <cell r="C1483" t="str">
            <v>Fence walls</v>
          </cell>
          <cell r="D1483">
            <v>0</v>
          </cell>
          <cell r="E1483">
            <v>0</v>
          </cell>
          <cell r="F1483">
            <v>0</v>
          </cell>
          <cell r="G1483">
            <v>0</v>
          </cell>
          <cell r="H1483">
            <v>0</v>
          </cell>
          <cell r="I1483">
            <v>0</v>
          </cell>
          <cell r="J1483">
            <v>0</v>
          </cell>
          <cell r="K1483">
            <v>0</v>
          </cell>
          <cell r="L1483">
            <v>0</v>
          </cell>
          <cell r="M1483">
            <v>0</v>
          </cell>
          <cell r="N1483">
            <v>0</v>
          </cell>
          <cell r="O1483">
            <v>0</v>
          </cell>
          <cell r="P1483">
            <v>0</v>
          </cell>
          <cell r="Q1483">
            <v>0</v>
          </cell>
          <cell r="R1483">
            <v>0</v>
          </cell>
          <cell r="S1483">
            <v>0</v>
          </cell>
          <cell r="T1483">
            <v>0</v>
          </cell>
          <cell r="U1483">
            <v>0</v>
          </cell>
          <cell r="V1483">
            <v>0</v>
          </cell>
          <cell r="W1483">
            <v>0</v>
          </cell>
          <cell r="X1483">
            <v>0</v>
          </cell>
          <cell r="Y1483">
            <v>0</v>
          </cell>
          <cell r="Z1483">
            <v>0</v>
          </cell>
          <cell r="AA1483">
            <v>0</v>
          </cell>
          <cell r="AB1483">
            <v>0</v>
          </cell>
        </row>
        <row r="1484">
          <cell r="B1484">
            <v>0</v>
          </cell>
          <cell r="C1484" t="str">
            <v xml:space="preserve">Works shall include: </v>
          </cell>
          <cell r="D1484">
            <v>0</v>
          </cell>
          <cell r="E1484">
            <v>0</v>
          </cell>
          <cell r="F1484">
            <v>0</v>
          </cell>
          <cell r="G1484">
            <v>0</v>
          </cell>
          <cell r="H1484">
            <v>0</v>
          </cell>
          <cell r="I1484">
            <v>0</v>
          </cell>
          <cell r="J1484">
            <v>0</v>
          </cell>
          <cell r="K1484">
            <v>0</v>
          </cell>
          <cell r="L1484">
            <v>0</v>
          </cell>
          <cell r="M1484">
            <v>0</v>
          </cell>
          <cell r="N1484">
            <v>0</v>
          </cell>
          <cell r="O1484">
            <v>0</v>
          </cell>
          <cell r="P1484">
            <v>0</v>
          </cell>
          <cell r="Q1484">
            <v>0</v>
          </cell>
          <cell r="R1484">
            <v>0</v>
          </cell>
          <cell r="S1484">
            <v>0</v>
          </cell>
          <cell r="T1484">
            <v>0</v>
          </cell>
          <cell r="U1484">
            <v>0</v>
          </cell>
          <cell r="V1484">
            <v>0</v>
          </cell>
          <cell r="W1484">
            <v>0</v>
          </cell>
          <cell r="X1484">
            <v>0</v>
          </cell>
          <cell r="Y1484">
            <v>0</v>
          </cell>
          <cell r="Z1484">
            <v>0</v>
          </cell>
          <cell r="AA1484">
            <v>0</v>
          </cell>
          <cell r="AB1484">
            <v>0</v>
          </cell>
        </row>
        <row r="1485">
          <cell r="B1485">
            <v>0</v>
          </cell>
          <cell r="C1485" t="str">
            <v xml:space="preserve">Construction of a concrete fence foundation and poles </v>
          </cell>
          <cell r="D1485">
            <v>0</v>
          </cell>
          <cell r="E1485">
            <v>0</v>
          </cell>
          <cell r="F1485">
            <v>0</v>
          </cell>
          <cell r="G1485">
            <v>0</v>
          </cell>
          <cell r="H1485">
            <v>0</v>
          </cell>
          <cell r="I1485">
            <v>0</v>
          </cell>
          <cell r="J1485">
            <v>0</v>
          </cell>
          <cell r="K1485">
            <v>0</v>
          </cell>
          <cell r="L1485">
            <v>0</v>
          </cell>
          <cell r="M1485">
            <v>0</v>
          </cell>
          <cell r="N1485">
            <v>0</v>
          </cell>
          <cell r="O1485">
            <v>0</v>
          </cell>
          <cell r="P1485">
            <v>0</v>
          </cell>
          <cell r="Q1485">
            <v>0</v>
          </cell>
          <cell r="R1485">
            <v>0</v>
          </cell>
          <cell r="S1485">
            <v>0</v>
          </cell>
          <cell r="T1485">
            <v>0</v>
          </cell>
          <cell r="U1485">
            <v>0</v>
          </cell>
          <cell r="V1485">
            <v>0</v>
          </cell>
          <cell r="W1485">
            <v>0</v>
          </cell>
          <cell r="X1485">
            <v>0</v>
          </cell>
          <cell r="Y1485">
            <v>0</v>
          </cell>
          <cell r="Z1485">
            <v>0</v>
          </cell>
          <cell r="AA1485">
            <v>0</v>
          </cell>
          <cell r="AB1485">
            <v>0</v>
          </cell>
        </row>
        <row r="1486">
          <cell r="B1486">
            <v>0</v>
          </cell>
          <cell r="C1486" t="str">
            <v>Construction of a fence wall of brickwork as per tender drawing STD-4.01 and in accordance wit the Work Requirements Part B+C, of good workmanship with smooth joints, with foundation wall and topped with barbed wire D=50cm, coil fixed by brackets of galvanized steel. The wall shall be of hollow concrete blocks, 2.8m high above foundation wall, 36cm thick, including lean concrete C12/15 and reinforced concrete pillars C20/25, 50cm x 50 cm, every 7.5m.</v>
          </cell>
          <cell r="D1486">
            <v>0</v>
          </cell>
          <cell r="E1486">
            <v>0</v>
          </cell>
          <cell r="F1486">
            <v>0</v>
          </cell>
          <cell r="G1486">
            <v>0</v>
          </cell>
          <cell r="H1486">
            <v>0</v>
          </cell>
          <cell r="I1486">
            <v>0</v>
          </cell>
          <cell r="J1486">
            <v>0</v>
          </cell>
          <cell r="K1486">
            <v>0</v>
          </cell>
          <cell r="L1486">
            <v>0</v>
          </cell>
          <cell r="M1486">
            <v>0</v>
          </cell>
          <cell r="N1486">
            <v>0</v>
          </cell>
          <cell r="O1486">
            <v>0</v>
          </cell>
          <cell r="P1486">
            <v>0</v>
          </cell>
          <cell r="Q1486">
            <v>0</v>
          </cell>
          <cell r="R1486">
            <v>0</v>
          </cell>
          <cell r="S1486">
            <v>0</v>
          </cell>
          <cell r="T1486">
            <v>0</v>
          </cell>
          <cell r="U1486">
            <v>0</v>
          </cell>
          <cell r="V1486">
            <v>0</v>
          </cell>
          <cell r="W1486">
            <v>0</v>
          </cell>
          <cell r="X1486">
            <v>0</v>
          </cell>
          <cell r="Y1486">
            <v>0</v>
          </cell>
          <cell r="Z1486">
            <v>0</v>
          </cell>
          <cell r="AA1486">
            <v>0</v>
          </cell>
          <cell r="AB1486">
            <v>0</v>
          </cell>
        </row>
        <row r="1487">
          <cell r="B1487">
            <v>0</v>
          </cell>
          <cell r="C1487" t="str">
            <v>The unit price shall include all labour, materials, products, equipment, plant and tools and all other incidental costs required to complete the work as specified, including ladders, scaffolding or the like.</v>
          </cell>
          <cell r="D1487">
            <v>0</v>
          </cell>
          <cell r="E1487">
            <v>0</v>
          </cell>
          <cell r="F1487">
            <v>0</v>
          </cell>
          <cell r="G1487">
            <v>0</v>
          </cell>
          <cell r="H1487">
            <v>0</v>
          </cell>
          <cell r="I1487">
            <v>0</v>
          </cell>
          <cell r="J1487">
            <v>0</v>
          </cell>
          <cell r="K1487">
            <v>0</v>
          </cell>
          <cell r="L1487">
            <v>0</v>
          </cell>
          <cell r="M1487">
            <v>0</v>
          </cell>
          <cell r="N1487">
            <v>0</v>
          </cell>
          <cell r="O1487">
            <v>0</v>
          </cell>
          <cell r="P1487">
            <v>0</v>
          </cell>
          <cell r="Q1487">
            <v>0</v>
          </cell>
          <cell r="R1487">
            <v>0</v>
          </cell>
          <cell r="S1487">
            <v>0</v>
          </cell>
          <cell r="T1487">
            <v>0</v>
          </cell>
          <cell r="U1487">
            <v>0</v>
          </cell>
          <cell r="V1487">
            <v>0</v>
          </cell>
          <cell r="W1487">
            <v>0</v>
          </cell>
          <cell r="X1487">
            <v>0</v>
          </cell>
          <cell r="Y1487">
            <v>0</v>
          </cell>
          <cell r="Z1487">
            <v>0</v>
          </cell>
          <cell r="AA1487">
            <v>0</v>
          </cell>
          <cell r="AB1487">
            <v>0</v>
          </cell>
        </row>
        <row r="1488">
          <cell r="B1488">
            <v>0</v>
          </cell>
          <cell r="C1488" t="str">
            <v>Payment shall be made for linear meter of fence wall complete incl. poles and barbed wire, completed and accepted by the Engineer.</v>
          </cell>
          <cell r="D1488">
            <v>0</v>
          </cell>
          <cell r="E1488">
            <v>0</v>
          </cell>
          <cell r="F1488">
            <v>0</v>
          </cell>
          <cell r="G1488">
            <v>0</v>
          </cell>
          <cell r="H1488">
            <v>0</v>
          </cell>
          <cell r="I1488">
            <v>0</v>
          </cell>
          <cell r="J1488">
            <v>0</v>
          </cell>
          <cell r="K1488">
            <v>0</v>
          </cell>
          <cell r="L1488">
            <v>0</v>
          </cell>
          <cell r="M1488">
            <v>0</v>
          </cell>
          <cell r="N1488">
            <v>0</v>
          </cell>
          <cell r="O1488">
            <v>0</v>
          </cell>
          <cell r="P1488">
            <v>0</v>
          </cell>
          <cell r="Q1488">
            <v>0</v>
          </cell>
          <cell r="R1488">
            <v>0</v>
          </cell>
          <cell r="S1488">
            <v>0</v>
          </cell>
          <cell r="T1488">
            <v>0</v>
          </cell>
          <cell r="U1488">
            <v>0</v>
          </cell>
          <cell r="V1488">
            <v>0</v>
          </cell>
          <cell r="W1488">
            <v>0</v>
          </cell>
          <cell r="X1488">
            <v>0</v>
          </cell>
          <cell r="Y1488">
            <v>0</v>
          </cell>
          <cell r="Z1488">
            <v>0</v>
          </cell>
          <cell r="AA1488">
            <v>0</v>
          </cell>
          <cell r="AB1488">
            <v>0</v>
          </cell>
        </row>
        <row r="1489">
          <cell r="B1489" t="str">
            <v>48.01.01</v>
          </cell>
          <cell r="C1489" t="str">
            <v>Construction of fence wall of hollow concrete blocks, incl. foundation and concrete poles as shown on tender drawing STD-4.</v>
          </cell>
          <cell r="D1489" t="str">
            <v>lin.m</v>
          </cell>
          <cell r="E1489">
            <v>170</v>
          </cell>
          <cell r="F1489">
            <v>0</v>
          </cell>
          <cell r="G1489">
            <v>0</v>
          </cell>
          <cell r="H1489">
            <v>0</v>
          </cell>
          <cell r="I1489">
            <v>0</v>
          </cell>
          <cell r="J1489">
            <v>0</v>
          </cell>
          <cell r="K1489">
            <v>0</v>
          </cell>
          <cell r="L1489">
            <v>0</v>
          </cell>
          <cell r="M1489">
            <v>0</v>
          </cell>
          <cell r="N1489">
            <v>0</v>
          </cell>
          <cell r="O1489">
            <v>0</v>
          </cell>
          <cell r="P1489">
            <v>0</v>
          </cell>
          <cell r="Q1489">
            <v>0</v>
          </cell>
          <cell r="R1489">
            <v>0</v>
          </cell>
          <cell r="S1489">
            <v>0</v>
          </cell>
          <cell r="T1489">
            <v>0</v>
          </cell>
          <cell r="U1489">
            <v>0</v>
          </cell>
          <cell r="V1489">
            <v>0</v>
          </cell>
          <cell r="W1489">
            <v>0</v>
          </cell>
          <cell r="X1489">
            <v>0</v>
          </cell>
          <cell r="Y1489">
            <v>0</v>
          </cell>
          <cell r="Z1489">
            <v>0</v>
          </cell>
          <cell r="AA1489">
            <v>0</v>
          </cell>
          <cell r="AB1489">
            <v>0</v>
          </cell>
        </row>
        <row r="1490">
          <cell r="B1490" t="str">
            <v>48.03</v>
          </cell>
          <cell r="C1490" t="str">
            <v>Steel entrance gates</v>
          </cell>
          <cell r="D1490">
            <v>0</v>
          </cell>
          <cell r="E1490">
            <v>0</v>
          </cell>
          <cell r="F1490">
            <v>0</v>
          </cell>
          <cell r="G1490">
            <v>0</v>
          </cell>
          <cell r="H1490">
            <v>0</v>
          </cell>
          <cell r="I1490">
            <v>0</v>
          </cell>
          <cell r="J1490">
            <v>0</v>
          </cell>
          <cell r="K1490">
            <v>0</v>
          </cell>
          <cell r="L1490">
            <v>0</v>
          </cell>
          <cell r="M1490">
            <v>0</v>
          </cell>
          <cell r="N1490">
            <v>0</v>
          </cell>
          <cell r="O1490">
            <v>0</v>
          </cell>
          <cell r="P1490">
            <v>0</v>
          </cell>
          <cell r="Q1490">
            <v>0</v>
          </cell>
          <cell r="R1490">
            <v>0</v>
          </cell>
          <cell r="S1490">
            <v>0</v>
          </cell>
          <cell r="T1490">
            <v>0</v>
          </cell>
          <cell r="U1490">
            <v>0</v>
          </cell>
          <cell r="V1490">
            <v>0</v>
          </cell>
          <cell r="W1490">
            <v>0</v>
          </cell>
          <cell r="X1490">
            <v>0</v>
          </cell>
          <cell r="Y1490">
            <v>0</v>
          </cell>
          <cell r="Z1490">
            <v>0</v>
          </cell>
          <cell r="AA1490">
            <v>0</v>
          </cell>
          <cell r="AB1490">
            <v>0</v>
          </cell>
        </row>
        <row r="1491">
          <cell r="B1491">
            <v>0</v>
          </cell>
          <cell r="C1491" t="str">
            <v>Works shall include R.C. beams as doorsill.</v>
          </cell>
          <cell r="D1491">
            <v>0</v>
          </cell>
          <cell r="E1491">
            <v>0</v>
          </cell>
          <cell r="F1491">
            <v>0</v>
          </cell>
          <cell r="G1491">
            <v>0</v>
          </cell>
          <cell r="H1491">
            <v>0</v>
          </cell>
          <cell r="I1491">
            <v>0</v>
          </cell>
          <cell r="J1491">
            <v>0</v>
          </cell>
          <cell r="K1491">
            <v>0</v>
          </cell>
          <cell r="L1491">
            <v>0</v>
          </cell>
          <cell r="M1491">
            <v>0</v>
          </cell>
          <cell r="N1491">
            <v>0</v>
          </cell>
          <cell r="O1491">
            <v>0</v>
          </cell>
          <cell r="P1491">
            <v>0</v>
          </cell>
          <cell r="Q1491">
            <v>0</v>
          </cell>
          <cell r="R1491">
            <v>0</v>
          </cell>
          <cell r="S1491">
            <v>0</v>
          </cell>
          <cell r="T1491">
            <v>0</v>
          </cell>
          <cell r="U1491">
            <v>0</v>
          </cell>
          <cell r="V1491">
            <v>0</v>
          </cell>
          <cell r="W1491">
            <v>0</v>
          </cell>
          <cell r="X1491">
            <v>0</v>
          </cell>
          <cell r="Y1491">
            <v>0</v>
          </cell>
          <cell r="Z1491">
            <v>0</v>
          </cell>
          <cell r="AA1491">
            <v>0</v>
          </cell>
          <cell r="AB1491">
            <v>0</v>
          </cell>
        </row>
        <row r="1492">
          <cell r="B1492">
            <v>0</v>
          </cell>
          <cell r="C1492" t="str">
            <v>Supply and construction of steel entrance gates as per tender drawing STD-4.01and in accordance wit the Work Requirements Part B+C</v>
          </cell>
          <cell r="D1492">
            <v>0</v>
          </cell>
          <cell r="E1492">
            <v>0</v>
          </cell>
          <cell r="F1492">
            <v>0</v>
          </cell>
          <cell r="G1492">
            <v>0</v>
          </cell>
          <cell r="H1492">
            <v>0</v>
          </cell>
          <cell r="I1492">
            <v>0</v>
          </cell>
          <cell r="J1492">
            <v>0</v>
          </cell>
          <cell r="K1492">
            <v>0</v>
          </cell>
          <cell r="L1492">
            <v>0</v>
          </cell>
          <cell r="M1492">
            <v>0</v>
          </cell>
          <cell r="N1492">
            <v>0</v>
          </cell>
          <cell r="O1492">
            <v>0</v>
          </cell>
          <cell r="P1492">
            <v>0</v>
          </cell>
          <cell r="Q1492">
            <v>0</v>
          </cell>
          <cell r="R1492">
            <v>0</v>
          </cell>
          <cell r="S1492">
            <v>0</v>
          </cell>
          <cell r="T1492">
            <v>0</v>
          </cell>
          <cell r="U1492">
            <v>0</v>
          </cell>
          <cell r="V1492">
            <v>0</v>
          </cell>
          <cell r="W1492">
            <v>0</v>
          </cell>
          <cell r="X1492">
            <v>0</v>
          </cell>
          <cell r="Y1492">
            <v>0</v>
          </cell>
          <cell r="Z1492">
            <v>0</v>
          </cell>
          <cell r="AA1492">
            <v>0</v>
          </cell>
          <cell r="AB1492">
            <v>0</v>
          </cell>
        </row>
        <row r="1493">
          <cell r="B1493">
            <v>0</v>
          </cell>
          <cell r="C1493" t="str">
            <v>The unit price shall include all labour, materials, products, equipment, plant and tools and all other incidental costs required to complete the works.</v>
          </cell>
          <cell r="D1493">
            <v>0</v>
          </cell>
          <cell r="E1493">
            <v>0</v>
          </cell>
          <cell r="F1493">
            <v>0</v>
          </cell>
          <cell r="G1493">
            <v>0</v>
          </cell>
          <cell r="H1493">
            <v>0</v>
          </cell>
          <cell r="I1493">
            <v>0</v>
          </cell>
          <cell r="J1493">
            <v>0</v>
          </cell>
          <cell r="K1493">
            <v>0</v>
          </cell>
          <cell r="L1493">
            <v>0</v>
          </cell>
          <cell r="M1493">
            <v>0</v>
          </cell>
          <cell r="N1493">
            <v>0</v>
          </cell>
          <cell r="O1493">
            <v>0</v>
          </cell>
          <cell r="P1493">
            <v>0</v>
          </cell>
          <cell r="Q1493">
            <v>0</v>
          </cell>
          <cell r="R1493">
            <v>0</v>
          </cell>
          <cell r="S1493">
            <v>0</v>
          </cell>
          <cell r="T1493">
            <v>0</v>
          </cell>
          <cell r="U1493">
            <v>0</v>
          </cell>
          <cell r="V1493">
            <v>0</v>
          </cell>
          <cell r="W1493">
            <v>0</v>
          </cell>
          <cell r="X1493">
            <v>0</v>
          </cell>
          <cell r="Y1493">
            <v>0</v>
          </cell>
          <cell r="Z1493">
            <v>0</v>
          </cell>
          <cell r="AA1493">
            <v>0</v>
          </cell>
          <cell r="AB1493">
            <v>0</v>
          </cell>
        </row>
        <row r="1494">
          <cell r="B1494">
            <v>0</v>
          </cell>
          <cell r="C1494" t="str">
            <v>Payment shall be made per piece, completed and accepted by the Engineer.</v>
          </cell>
          <cell r="D1494">
            <v>0</v>
          </cell>
          <cell r="E1494">
            <v>0</v>
          </cell>
          <cell r="F1494">
            <v>0</v>
          </cell>
          <cell r="G1494">
            <v>0</v>
          </cell>
          <cell r="H1494">
            <v>0</v>
          </cell>
          <cell r="I1494">
            <v>0</v>
          </cell>
          <cell r="J1494">
            <v>0</v>
          </cell>
          <cell r="K1494">
            <v>0</v>
          </cell>
          <cell r="L1494">
            <v>0</v>
          </cell>
          <cell r="M1494">
            <v>0</v>
          </cell>
          <cell r="N1494">
            <v>0</v>
          </cell>
          <cell r="O1494">
            <v>0</v>
          </cell>
          <cell r="P1494">
            <v>0</v>
          </cell>
          <cell r="Q1494">
            <v>0</v>
          </cell>
          <cell r="R1494">
            <v>0</v>
          </cell>
          <cell r="S1494">
            <v>0</v>
          </cell>
          <cell r="T1494">
            <v>0</v>
          </cell>
          <cell r="U1494">
            <v>0</v>
          </cell>
          <cell r="V1494">
            <v>0</v>
          </cell>
          <cell r="W1494">
            <v>0</v>
          </cell>
          <cell r="X1494">
            <v>0</v>
          </cell>
          <cell r="Y1494">
            <v>0</v>
          </cell>
          <cell r="Z1494">
            <v>0</v>
          </cell>
          <cell r="AA1494">
            <v>0</v>
          </cell>
          <cell r="AB1494">
            <v>0</v>
          </cell>
        </row>
        <row r="1495">
          <cell r="B1495" t="str">
            <v>48.03.01</v>
          </cell>
          <cell r="C1495" t="str">
            <v>Supply and installation of double-winged steel entrance gates, 4 m width, incl. hinges and locks, as shown on STD-4.01</v>
          </cell>
          <cell r="D1495" t="str">
            <v>pce.</v>
          </cell>
          <cell r="E1495">
            <v>2000</v>
          </cell>
          <cell r="F1495">
            <v>0</v>
          </cell>
          <cell r="G1495">
            <v>0</v>
          </cell>
          <cell r="H1495">
            <v>0</v>
          </cell>
          <cell r="I1495">
            <v>0</v>
          </cell>
          <cell r="J1495">
            <v>0</v>
          </cell>
          <cell r="K1495">
            <v>0</v>
          </cell>
          <cell r="L1495">
            <v>0</v>
          </cell>
          <cell r="M1495">
            <v>0</v>
          </cell>
          <cell r="N1495">
            <v>0</v>
          </cell>
          <cell r="O1495">
            <v>0</v>
          </cell>
          <cell r="P1495">
            <v>0</v>
          </cell>
          <cell r="Q1495">
            <v>0</v>
          </cell>
          <cell r="R1495">
            <v>0</v>
          </cell>
          <cell r="S1495">
            <v>0</v>
          </cell>
          <cell r="T1495">
            <v>0</v>
          </cell>
          <cell r="U1495">
            <v>0</v>
          </cell>
          <cell r="V1495">
            <v>0</v>
          </cell>
          <cell r="W1495">
            <v>0</v>
          </cell>
          <cell r="X1495">
            <v>0</v>
          </cell>
          <cell r="Y1495">
            <v>0</v>
          </cell>
          <cell r="Z1495">
            <v>0</v>
          </cell>
          <cell r="AA1495">
            <v>0</v>
          </cell>
          <cell r="AB1495">
            <v>0</v>
          </cell>
        </row>
        <row r="1496">
          <cell r="B1496" t="str">
            <v>5</v>
          </cell>
          <cell r="C1496" t="str">
            <v>MECHANICAL AND HYDRAULIC EQUIPMENT</v>
          </cell>
          <cell r="D1496">
            <v>0</v>
          </cell>
          <cell r="E1496">
            <v>0</v>
          </cell>
          <cell r="F1496">
            <v>0</v>
          </cell>
          <cell r="G1496">
            <v>0</v>
          </cell>
          <cell r="H1496">
            <v>0</v>
          </cell>
          <cell r="I1496">
            <v>0</v>
          </cell>
          <cell r="J1496">
            <v>0</v>
          </cell>
          <cell r="K1496">
            <v>0</v>
          </cell>
          <cell r="L1496">
            <v>0</v>
          </cell>
          <cell r="M1496">
            <v>0</v>
          </cell>
          <cell r="N1496">
            <v>0</v>
          </cell>
          <cell r="O1496">
            <v>0</v>
          </cell>
          <cell r="P1496">
            <v>0</v>
          </cell>
          <cell r="Q1496">
            <v>0</v>
          </cell>
          <cell r="R1496">
            <v>0</v>
          </cell>
          <cell r="S1496">
            <v>0</v>
          </cell>
          <cell r="T1496">
            <v>0</v>
          </cell>
          <cell r="U1496">
            <v>0</v>
          </cell>
          <cell r="V1496">
            <v>0</v>
          </cell>
          <cell r="W1496">
            <v>0</v>
          </cell>
          <cell r="X1496">
            <v>0</v>
          </cell>
          <cell r="Y1496">
            <v>0</v>
          </cell>
          <cell r="Z1496">
            <v>0</v>
          </cell>
          <cell r="AA1496">
            <v>0</v>
          </cell>
          <cell r="AB1496">
            <v>0</v>
          </cell>
        </row>
        <row r="1497">
          <cell r="B1497" t="str">
            <v>55</v>
          </cell>
          <cell r="C1497" t="str">
            <v>SUPPLY OF TREATMENT EQUIPMENT</v>
          </cell>
          <cell r="D1497">
            <v>0</v>
          </cell>
          <cell r="E1497">
            <v>0</v>
          </cell>
          <cell r="F1497">
            <v>0</v>
          </cell>
          <cell r="G1497">
            <v>0</v>
          </cell>
          <cell r="H1497">
            <v>0</v>
          </cell>
          <cell r="I1497">
            <v>0</v>
          </cell>
          <cell r="J1497">
            <v>0</v>
          </cell>
          <cell r="K1497">
            <v>0</v>
          </cell>
          <cell r="L1497">
            <v>0</v>
          </cell>
          <cell r="M1497">
            <v>0</v>
          </cell>
          <cell r="N1497">
            <v>0</v>
          </cell>
          <cell r="O1497">
            <v>0</v>
          </cell>
          <cell r="P1497">
            <v>0</v>
          </cell>
          <cell r="Q1497">
            <v>0</v>
          </cell>
          <cell r="R1497">
            <v>0</v>
          </cell>
          <cell r="S1497">
            <v>0</v>
          </cell>
          <cell r="T1497">
            <v>0</v>
          </cell>
          <cell r="U1497">
            <v>0</v>
          </cell>
          <cell r="V1497">
            <v>0</v>
          </cell>
          <cell r="W1497">
            <v>0</v>
          </cell>
          <cell r="X1497">
            <v>0</v>
          </cell>
          <cell r="Y1497">
            <v>0</v>
          </cell>
          <cell r="Z1497">
            <v>0</v>
          </cell>
          <cell r="AA1497">
            <v>0</v>
          </cell>
          <cell r="AB1497">
            <v>0</v>
          </cell>
        </row>
        <row r="1498">
          <cell r="B1498" t="str">
            <v>55.01</v>
          </cell>
          <cell r="C1498" t="str">
            <v>Supply of chlorination unit with capacity of 1kg/h active chlorine, dosage unit and auxiliary equipment for reservoir site D</v>
          </cell>
          <cell r="D1498">
            <v>0</v>
          </cell>
          <cell r="E1498">
            <v>0</v>
          </cell>
          <cell r="F1498">
            <v>0</v>
          </cell>
          <cell r="G1498">
            <v>0</v>
          </cell>
          <cell r="H1498">
            <v>0</v>
          </cell>
          <cell r="I1498">
            <v>0</v>
          </cell>
          <cell r="J1498">
            <v>0</v>
          </cell>
          <cell r="K1498">
            <v>0</v>
          </cell>
          <cell r="L1498">
            <v>0</v>
          </cell>
          <cell r="M1498">
            <v>0</v>
          </cell>
          <cell r="N1498">
            <v>0</v>
          </cell>
          <cell r="O1498">
            <v>0</v>
          </cell>
          <cell r="P1498">
            <v>0</v>
          </cell>
          <cell r="Q1498">
            <v>0</v>
          </cell>
          <cell r="R1498">
            <v>0</v>
          </cell>
          <cell r="S1498">
            <v>0</v>
          </cell>
          <cell r="T1498">
            <v>0</v>
          </cell>
          <cell r="U1498">
            <v>0</v>
          </cell>
          <cell r="V1498">
            <v>0</v>
          </cell>
          <cell r="W1498">
            <v>0</v>
          </cell>
          <cell r="X1498">
            <v>0</v>
          </cell>
          <cell r="Y1498">
            <v>0</v>
          </cell>
          <cell r="Z1498">
            <v>0</v>
          </cell>
          <cell r="AA1498">
            <v>0</v>
          </cell>
          <cell r="AB1498">
            <v>0</v>
          </cell>
        </row>
        <row r="1499">
          <cell r="B1499">
            <v>0</v>
          </cell>
          <cell r="C1499" t="str">
            <v>The Chlorination unit should produce sodium hypochlorite on-demand and on-site through the electrolysis of a brine solution. The works shall include the supply of a complete chlorination unit incl. all accessories and auxiliary equipment in accordance with drawings R-D-2.24 / -2.28, Works Requirements Part B+C and as directed by the Engineer.</v>
          </cell>
          <cell r="D1499">
            <v>0</v>
          </cell>
          <cell r="E1499">
            <v>0</v>
          </cell>
          <cell r="F1499">
            <v>0</v>
          </cell>
          <cell r="G1499">
            <v>0</v>
          </cell>
          <cell r="H1499">
            <v>0</v>
          </cell>
          <cell r="I1499">
            <v>0</v>
          </cell>
          <cell r="J1499">
            <v>0</v>
          </cell>
          <cell r="K1499">
            <v>0</v>
          </cell>
          <cell r="L1499">
            <v>0</v>
          </cell>
          <cell r="M1499">
            <v>0</v>
          </cell>
          <cell r="N1499">
            <v>0</v>
          </cell>
          <cell r="O1499">
            <v>0</v>
          </cell>
          <cell r="P1499">
            <v>0</v>
          </cell>
          <cell r="Q1499">
            <v>0</v>
          </cell>
          <cell r="R1499">
            <v>0</v>
          </cell>
          <cell r="S1499">
            <v>0</v>
          </cell>
          <cell r="T1499">
            <v>0</v>
          </cell>
          <cell r="U1499">
            <v>0</v>
          </cell>
          <cell r="V1499">
            <v>0</v>
          </cell>
          <cell r="W1499">
            <v>0</v>
          </cell>
          <cell r="X1499">
            <v>0</v>
          </cell>
          <cell r="Y1499">
            <v>0</v>
          </cell>
          <cell r="Z1499">
            <v>0</v>
          </cell>
          <cell r="AA1499">
            <v>0</v>
          </cell>
          <cell r="AB1499">
            <v>0</v>
          </cell>
        </row>
        <row r="1500">
          <cell r="B1500">
            <v>0</v>
          </cell>
          <cell r="C1500" t="str">
            <v xml:space="preserve">The station shall consist of: </v>
          </cell>
          <cell r="D1500">
            <v>0</v>
          </cell>
          <cell r="E1500">
            <v>0</v>
          </cell>
          <cell r="F1500">
            <v>0</v>
          </cell>
          <cell r="G1500">
            <v>0</v>
          </cell>
          <cell r="H1500">
            <v>0</v>
          </cell>
          <cell r="I1500">
            <v>0</v>
          </cell>
          <cell r="J1500">
            <v>0</v>
          </cell>
          <cell r="K1500">
            <v>0</v>
          </cell>
          <cell r="L1500">
            <v>0</v>
          </cell>
          <cell r="M1500">
            <v>0</v>
          </cell>
          <cell r="N1500">
            <v>0</v>
          </cell>
          <cell r="O1500">
            <v>0</v>
          </cell>
          <cell r="P1500">
            <v>0</v>
          </cell>
          <cell r="Q1500">
            <v>0</v>
          </cell>
          <cell r="R1500">
            <v>0</v>
          </cell>
          <cell r="S1500">
            <v>0</v>
          </cell>
          <cell r="T1500">
            <v>0</v>
          </cell>
          <cell r="U1500">
            <v>0</v>
          </cell>
          <cell r="V1500">
            <v>0</v>
          </cell>
          <cell r="W1500">
            <v>0</v>
          </cell>
          <cell r="X1500">
            <v>0</v>
          </cell>
          <cell r="Y1500">
            <v>0</v>
          </cell>
          <cell r="Z1500">
            <v>0</v>
          </cell>
          <cell r="AA1500">
            <v>0</v>
          </cell>
          <cell r="AB1500">
            <v>0</v>
          </cell>
        </row>
        <row r="1501">
          <cell r="B1501">
            <v>0</v>
          </cell>
          <cell r="C1501" t="str">
            <v xml:space="preserve">Salt dissolving tank </v>
          </cell>
          <cell r="D1501">
            <v>0</v>
          </cell>
          <cell r="E1501">
            <v>0</v>
          </cell>
          <cell r="F1501">
            <v>0</v>
          </cell>
          <cell r="G1501">
            <v>0</v>
          </cell>
          <cell r="H1501">
            <v>0</v>
          </cell>
          <cell r="I1501">
            <v>0</v>
          </cell>
          <cell r="J1501">
            <v>0</v>
          </cell>
          <cell r="K1501">
            <v>0</v>
          </cell>
          <cell r="L1501">
            <v>0</v>
          </cell>
          <cell r="M1501">
            <v>0</v>
          </cell>
          <cell r="N1501">
            <v>0</v>
          </cell>
          <cell r="O1501">
            <v>0</v>
          </cell>
          <cell r="P1501">
            <v>0</v>
          </cell>
          <cell r="Q1501">
            <v>0</v>
          </cell>
          <cell r="R1501">
            <v>0</v>
          </cell>
          <cell r="S1501">
            <v>0</v>
          </cell>
          <cell r="T1501">
            <v>0</v>
          </cell>
          <cell r="U1501">
            <v>0</v>
          </cell>
          <cell r="V1501">
            <v>0</v>
          </cell>
          <cell r="W1501">
            <v>0</v>
          </cell>
          <cell r="X1501">
            <v>0</v>
          </cell>
          <cell r="Y1501">
            <v>0</v>
          </cell>
          <cell r="Z1501">
            <v>0</v>
          </cell>
          <cell r="AA1501">
            <v>0</v>
          </cell>
          <cell r="AB1501">
            <v>0</v>
          </cell>
        </row>
        <row r="1502">
          <cell r="B1502">
            <v>0</v>
          </cell>
          <cell r="C1502" t="str">
            <v>Cylindrical tank made of transparent PE, complete with level control, perforated bottom and removable lid.Accessories:- overflow- 2 PVC ball valves for filling and withdrawal and connecting pipes or PVC hoses.Technical Data:Nominal volume: 750 lSalt storage capacity: 500 kg max.Diameter: 1160 mmHeight: 1030 mmConnections: Filling, Withdrawal and Overflow</v>
          </cell>
          <cell r="D1502">
            <v>0</v>
          </cell>
          <cell r="E1502">
            <v>0</v>
          </cell>
          <cell r="F1502">
            <v>0</v>
          </cell>
          <cell r="G1502">
            <v>0</v>
          </cell>
          <cell r="H1502">
            <v>0</v>
          </cell>
          <cell r="I1502">
            <v>0</v>
          </cell>
          <cell r="J1502">
            <v>0</v>
          </cell>
          <cell r="K1502">
            <v>0</v>
          </cell>
          <cell r="L1502">
            <v>0</v>
          </cell>
          <cell r="M1502">
            <v>0</v>
          </cell>
          <cell r="N1502">
            <v>0</v>
          </cell>
          <cell r="O1502">
            <v>0</v>
          </cell>
          <cell r="P1502">
            <v>0</v>
          </cell>
          <cell r="Q1502">
            <v>0</v>
          </cell>
          <cell r="R1502">
            <v>0</v>
          </cell>
          <cell r="S1502">
            <v>0</v>
          </cell>
          <cell r="T1502">
            <v>0</v>
          </cell>
          <cell r="U1502">
            <v>0</v>
          </cell>
          <cell r="V1502">
            <v>0</v>
          </cell>
          <cell r="W1502">
            <v>0</v>
          </cell>
          <cell r="X1502">
            <v>0</v>
          </cell>
          <cell r="Y1502">
            <v>0</v>
          </cell>
          <cell r="Z1502">
            <v>0</v>
          </cell>
          <cell r="AA1502">
            <v>0</v>
          </cell>
          <cell r="AB1502">
            <v>0</v>
          </cell>
        </row>
        <row r="1503">
          <cell r="B1503">
            <v>0</v>
          </cell>
          <cell r="C1503" t="str">
            <v xml:space="preserve">Chlorine electrolyser </v>
          </cell>
          <cell r="D1503">
            <v>0</v>
          </cell>
          <cell r="E1503">
            <v>0</v>
          </cell>
          <cell r="F1503">
            <v>0</v>
          </cell>
          <cell r="G1503">
            <v>0</v>
          </cell>
          <cell r="H1503">
            <v>0</v>
          </cell>
          <cell r="I1503">
            <v>0</v>
          </cell>
          <cell r="J1503">
            <v>0</v>
          </cell>
          <cell r="K1503">
            <v>0</v>
          </cell>
          <cell r="L1503">
            <v>0</v>
          </cell>
          <cell r="M1503">
            <v>0</v>
          </cell>
          <cell r="N1503">
            <v>0</v>
          </cell>
          <cell r="O1503">
            <v>0</v>
          </cell>
          <cell r="P1503">
            <v>0</v>
          </cell>
          <cell r="Q1503">
            <v>0</v>
          </cell>
          <cell r="R1503">
            <v>0</v>
          </cell>
          <cell r="S1503">
            <v>0</v>
          </cell>
          <cell r="T1503">
            <v>0</v>
          </cell>
          <cell r="U1503">
            <v>0</v>
          </cell>
          <cell r="V1503">
            <v>0</v>
          </cell>
          <cell r="W1503">
            <v>0</v>
          </cell>
          <cell r="X1503">
            <v>0</v>
          </cell>
          <cell r="Y1503">
            <v>0</v>
          </cell>
          <cell r="Z1503">
            <v>0</v>
          </cell>
          <cell r="AA1503">
            <v>0</v>
          </cell>
          <cell r="AB1503">
            <v>0</v>
          </cell>
        </row>
        <row r="1504">
          <cell r="B1504">
            <v>0</v>
          </cell>
          <cell r="C1504" t="str">
            <v>Capacity: 1000 g/h active chlorine for the preparation of an aqueous sodium hypochlorite solution from saturated brine</v>
          </cell>
          <cell r="D1504">
            <v>0</v>
          </cell>
          <cell r="E1504">
            <v>0</v>
          </cell>
          <cell r="F1504">
            <v>0</v>
          </cell>
          <cell r="G1504">
            <v>0</v>
          </cell>
          <cell r="H1504">
            <v>0</v>
          </cell>
          <cell r="I1504">
            <v>0</v>
          </cell>
          <cell r="J1504">
            <v>0</v>
          </cell>
          <cell r="K1504">
            <v>0</v>
          </cell>
          <cell r="L1504">
            <v>0</v>
          </cell>
          <cell r="M1504">
            <v>0</v>
          </cell>
          <cell r="N1504">
            <v>0</v>
          </cell>
          <cell r="O1504">
            <v>0</v>
          </cell>
          <cell r="P1504">
            <v>0</v>
          </cell>
          <cell r="Q1504">
            <v>0</v>
          </cell>
          <cell r="R1504">
            <v>0</v>
          </cell>
          <cell r="S1504">
            <v>0</v>
          </cell>
          <cell r="T1504">
            <v>0</v>
          </cell>
          <cell r="U1504">
            <v>0</v>
          </cell>
          <cell r="V1504">
            <v>0</v>
          </cell>
          <cell r="W1504">
            <v>0</v>
          </cell>
          <cell r="X1504">
            <v>0</v>
          </cell>
          <cell r="Y1504">
            <v>0</v>
          </cell>
          <cell r="Z1504">
            <v>0</v>
          </cell>
          <cell r="AA1504">
            <v>0</v>
          </cell>
          <cell r="AB1504">
            <v>0</v>
          </cell>
        </row>
        <row r="1505">
          <cell r="B1505">
            <v>0</v>
          </cell>
          <cell r="C1505" t="str">
            <v>The plant consists of the following main components:</v>
          </cell>
          <cell r="D1505">
            <v>0</v>
          </cell>
          <cell r="E1505">
            <v>0</v>
          </cell>
          <cell r="F1505">
            <v>0</v>
          </cell>
          <cell r="G1505">
            <v>0</v>
          </cell>
          <cell r="H1505">
            <v>0</v>
          </cell>
          <cell r="I1505">
            <v>0</v>
          </cell>
          <cell r="J1505">
            <v>0</v>
          </cell>
          <cell r="K1505">
            <v>0</v>
          </cell>
          <cell r="L1505">
            <v>0</v>
          </cell>
          <cell r="M1505">
            <v>0</v>
          </cell>
          <cell r="N1505">
            <v>0</v>
          </cell>
          <cell r="O1505">
            <v>0</v>
          </cell>
          <cell r="P1505">
            <v>0</v>
          </cell>
          <cell r="Q1505">
            <v>0</v>
          </cell>
          <cell r="R1505">
            <v>0</v>
          </cell>
          <cell r="S1505">
            <v>0</v>
          </cell>
          <cell r="T1505">
            <v>0</v>
          </cell>
          <cell r="U1505">
            <v>0</v>
          </cell>
          <cell r="V1505">
            <v>0</v>
          </cell>
          <cell r="W1505">
            <v>0</v>
          </cell>
          <cell r="X1505">
            <v>0</v>
          </cell>
          <cell r="Y1505">
            <v>0</v>
          </cell>
          <cell r="Z1505">
            <v>0</v>
          </cell>
          <cell r="AA1505">
            <v>0</v>
          </cell>
          <cell r="AB1505">
            <v>0</v>
          </cell>
        </row>
        <row r="1506">
          <cell r="B1506">
            <v>0</v>
          </cell>
          <cell r="C1506" t="str">
            <v>electrolyser cell</v>
          </cell>
          <cell r="D1506">
            <v>0</v>
          </cell>
          <cell r="E1506">
            <v>0</v>
          </cell>
          <cell r="F1506">
            <v>0</v>
          </cell>
          <cell r="G1506">
            <v>0</v>
          </cell>
          <cell r="H1506">
            <v>0</v>
          </cell>
          <cell r="I1506">
            <v>0</v>
          </cell>
          <cell r="J1506">
            <v>0</v>
          </cell>
          <cell r="K1506">
            <v>0</v>
          </cell>
          <cell r="L1506">
            <v>0</v>
          </cell>
          <cell r="M1506">
            <v>0</v>
          </cell>
          <cell r="N1506">
            <v>0</v>
          </cell>
          <cell r="O1506">
            <v>0</v>
          </cell>
          <cell r="P1506">
            <v>0</v>
          </cell>
          <cell r="Q1506">
            <v>0</v>
          </cell>
          <cell r="R1506">
            <v>0</v>
          </cell>
          <cell r="S1506">
            <v>0</v>
          </cell>
          <cell r="T1506">
            <v>0</v>
          </cell>
          <cell r="U1506">
            <v>0</v>
          </cell>
          <cell r="V1506">
            <v>0</v>
          </cell>
          <cell r="W1506">
            <v>0</v>
          </cell>
          <cell r="X1506">
            <v>0</v>
          </cell>
          <cell r="Y1506">
            <v>0</v>
          </cell>
          <cell r="Z1506">
            <v>0</v>
          </cell>
          <cell r="AA1506">
            <v>0</v>
          </cell>
          <cell r="AB1506">
            <v>0</v>
          </cell>
        </row>
        <row r="1507">
          <cell r="B1507">
            <v>0</v>
          </cell>
          <cell r="C1507" t="str">
            <v>automatic flow proportional</v>
          </cell>
          <cell r="D1507">
            <v>0</v>
          </cell>
          <cell r="E1507">
            <v>0</v>
          </cell>
          <cell r="F1507">
            <v>0</v>
          </cell>
          <cell r="G1507">
            <v>0</v>
          </cell>
          <cell r="H1507">
            <v>0</v>
          </cell>
          <cell r="I1507">
            <v>0</v>
          </cell>
          <cell r="J1507">
            <v>0</v>
          </cell>
          <cell r="K1507">
            <v>0</v>
          </cell>
          <cell r="L1507">
            <v>0</v>
          </cell>
          <cell r="M1507">
            <v>0</v>
          </cell>
          <cell r="N1507">
            <v>0</v>
          </cell>
          <cell r="O1507">
            <v>0</v>
          </cell>
          <cell r="P1507">
            <v>0</v>
          </cell>
          <cell r="Q1507">
            <v>0</v>
          </cell>
          <cell r="R1507">
            <v>0</v>
          </cell>
          <cell r="S1507">
            <v>0</v>
          </cell>
          <cell r="T1507">
            <v>0</v>
          </cell>
          <cell r="U1507">
            <v>0</v>
          </cell>
          <cell r="V1507">
            <v>0</v>
          </cell>
          <cell r="W1507">
            <v>0</v>
          </cell>
          <cell r="X1507">
            <v>0</v>
          </cell>
          <cell r="Y1507">
            <v>0</v>
          </cell>
          <cell r="Z1507">
            <v>0</v>
          </cell>
          <cell r="AA1507">
            <v>0</v>
          </cell>
          <cell r="AB1507">
            <v>0</v>
          </cell>
        </row>
        <row r="1508">
          <cell r="B1508">
            <v>0</v>
          </cell>
          <cell r="C1508" t="str">
            <v>water softener</v>
          </cell>
          <cell r="D1508">
            <v>0</v>
          </cell>
          <cell r="E1508">
            <v>0</v>
          </cell>
          <cell r="F1508">
            <v>0</v>
          </cell>
          <cell r="G1508">
            <v>0</v>
          </cell>
          <cell r="H1508">
            <v>0</v>
          </cell>
          <cell r="I1508">
            <v>0</v>
          </cell>
          <cell r="J1508">
            <v>0</v>
          </cell>
          <cell r="K1508">
            <v>0</v>
          </cell>
          <cell r="L1508">
            <v>0</v>
          </cell>
          <cell r="M1508">
            <v>0</v>
          </cell>
          <cell r="N1508">
            <v>0</v>
          </cell>
          <cell r="O1508">
            <v>0</v>
          </cell>
          <cell r="P1508">
            <v>0</v>
          </cell>
          <cell r="Q1508">
            <v>0</v>
          </cell>
          <cell r="R1508">
            <v>0</v>
          </cell>
          <cell r="S1508">
            <v>0</v>
          </cell>
          <cell r="T1508">
            <v>0</v>
          </cell>
          <cell r="U1508">
            <v>0</v>
          </cell>
          <cell r="V1508">
            <v>0</v>
          </cell>
          <cell r="W1508">
            <v>0</v>
          </cell>
          <cell r="X1508">
            <v>0</v>
          </cell>
          <cell r="Y1508">
            <v>0</v>
          </cell>
          <cell r="Z1508">
            <v>0</v>
          </cell>
          <cell r="AA1508">
            <v>0</v>
          </cell>
          <cell r="AB1508">
            <v>0</v>
          </cell>
        </row>
        <row r="1509">
          <cell r="B1509">
            <v>0</v>
          </cell>
          <cell r="C1509" t="str">
            <v>flow meter for dilution water</v>
          </cell>
          <cell r="D1509">
            <v>0</v>
          </cell>
          <cell r="E1509">
            <v>0</v>
          </cell>
          <cell r="F1509">
            <v>0</v>
          </cell>
          <cell r="G1509">
            <v>0</v>
          </cell>
          <cell r="H1509">
            <v>0</v>
          </cell>
          <cell r="I1509">
            <v>0</v>
          </cell>
          <cell r="J1509">
            <v>0</v>
          </cell>
          <cell r="K1509">
            <v>0</v>
          </cell>
          <cell r="L1509">
            <v>0</v>
          </cell>
          <cell r="M1509">
            <v>0</v>
          </cell>
          <cell r="N1509">
            <v>0</v>
          </cell>
          <cell r="O1509">
            <v>0</v>
          </cell>
          <cell r="P1509">
            <v>0</v>
          </cell>
          <cell r="Q1509">
            <v>0</v>
          </cell>
          <cell r="R1509">
            <v>0</v>
          </cell>
          <cell r="S1509">
            <v>0</v>
          </cell>
          <cell r="T1509">
            <v>0</v>
          </cell>
          <cell r="U1509">
            <v>0</v>
          </cell>
          <cell r="V1509">
            <v>0</v>
          </cell>
          <cell r="W1509">
            <v>0</v>
          </cell>
          <cell r="X1509">
            <v>0</v>
          </cell>
          <cell r="Y1509">
            <v>0</v>
          </cell>
          <cell r="Z1509">
            <v>0</v>
          </cell>
          <cell r="AA1509">
            <v>0</v>
          </cell>
          <cell r="AB1509">
            <v>0</v>
          </cell>
        </row>
        <row r="1510">
          <cell r="B1510">
            <v>0</v>
          </cell>
          <cell r="C1510" t="str">
            <v>metering pump for saturated brine</v>
          </cell>
          <cell r="D1510">
            <v>0</v>
          </cell>
          <cell r="E1510">
            <v>0</v>
          </cell>
          <cell r="F1510">
            <v>0</v>
          </cell>
          <cell r="G1510">
            <v>0</v>
          </cell>
          <cell r="H1510">
            <v>0</v>
          </cell>
          <cell r="I1510">
            <v>0</v>
          </cell>
          <cell r="J1510">
            <v>0</v>
          </cell>
          <cell r="K1510">
            <v>0</v>
          </cell>
          <cell r="L1510">
            <v>0</v>
          </cell>
          <cell r="M1510">
            <v>0</v>
          </cell>
          <cell r="N1510">
            <v>0</v>
          </cell>
          <cell r="O1510">
            <v>0</v>
          </cell>
          <cell r="P1510">
            <v>0</v>
          </cell>
          <cell r="Q1510">
            <v>0</v>
          </cell>
          <cell r="R1510">
            <v>0</v>
          </cell>
          <cell r="S1510">
            <v>0</v>
          </cell>
          <cell r="T1510">
            <v>0</v>
          </cell>
          <cell r="U1510">
            <v>0</v>
          </cell>
          <cell r="V1510">
            <v>0</v>
          </cell>
          <cell r="W1510">
            <v>0</v>
          </cell>
          <cell r="X1510">
            <v>0</v>
          </cell>
          <cell r="Y1510">
            <v>0</v>
          </cell>
          <cell r="Z1510">
            <v>0</v>
          </cell>
          <cell r="AA1510">
            <v>0</v>
          </cell>
          <cell r="AB1510">
            <v>0</v>
          </cell>
        </row>
        <row r="1511">
          <cell r="B1511">
            <v>0</v>
          </cell>
          <cell r="C1511" t="str">
            <v>flow meter for saturated brine</v>
          </cell>
          <cell r="D1511">
            <v>0</v>
          </cell>
          <cell r="E1511">
            <v>0</v>
          </cell>
          <cell r="F1511">
            <v>0</v>
          </cell>
          <cell r="G1511">
            <v>0</v>
          </cell>
          <cell r="H1511">
            <v>0</v>
          </cell>
          <cell r="I1511">
            <v>0</v>
          </cell>
          <cell r="J1511">
            <v>0</v>
          </cell>
          <cell r="K1511">
            <v>0</v>
          </cell>
          <cell r="L1511">
            <v>0</v>
          </cell>
          <cell r="M1511">
            <v>0</v>
          </cell>
          <cell r="N1511">
            <v>0</v>
          </cell>
          <cell r="O1511">
            <v>0</v>
          </cell>
          <cell r="P1511">
            <v>0</v>
          </cell>
          <cell r="Q1511">
            <v>0</v>
          </cell>
          <cell r="R1511">
            <v>0</v>
          </cell>
          <cell r="S1511">
            <v>0</v>
          </cell>
          <cell r="T1511">
            <v>0</v>
          </cell>
          <cell r="U1511">
            <v>0</v>
          </cell>
          <cell r="V1511">
            <v>0</v>
          </cell>
          <cell r="W1511">
            <v>0</v>
          </cell>
          <cell r="X1511">
            <v>0</v>
          </cell>
          <cell r="Y1511">
            <v>0</v>
          </cell>
          <cell r="Z1511">
            <v>0</v>
          </cell>
          <cell r="AA1511">
            <v>0</v>
          </cell>
          <cell r="AB1511">
            <v>0</v>
          </cell>
        </row>
        <row r="1512">
          <cell r="B1512">
            <v>0</v>
          </cell>
          <cell r="C1512" t="str">
            <v>duplex type thermostat for monitoring of sodium hypochlorite temperature</v>
          </cell>
          <cell r="D1512">
            <v>0</v>
          </cell>
          <cell r="E1512">
            <v>0</v>
          </cell>
          <cell r="F1512">
            <v>0</v>
          </cell>
          <cell r="G1512">
            <v>0</v>
          </cell>
          <cell r="H1512">
            <v>0</v>
          </cell>
          <cell r="I1512">
            <v>0</v>
          </cell>
          <cell r="J1512">
            <v>0</v>
          </cell>
          <cell r="K1512">
            <v>0</v>
          </cell>
          <cell r="L1512">
            <v>0</v>
          </cell>
          <cell r="M1512">
            <v>0</v>
          </cell>
          <cell r="N1512">
            <v>0</v>
          </cell>
          <cell r="O1512">
            <v>0</v>
          </cell>
          <cell r="P1512">
            <v>0</v>
          </cell>
          <cell r="Q1512">
            <v>0</v>
          </cell>
          <cell r="R1512">
            <v>0</v>
          </cell>
          <cell r="S1512">
            <v>0</v>
          </cell>
          <cell r="T1512">
            <v>0</v>
          </cell>
          <cell r="U1512">
            <v>0</v>
          </cell>
          <cell r="V1512">
            <v>0</v>
          </cell>
          <cell r="W1512">
            <v>0</v>
          </cell>
          <cell r="X1512">
            <v>0</v>
          </cell>
          <cell r="Y1512">
            <v>0</v>
          </cell>
          <cell r="Z1512">
            <v>0</v>
          </cell>
          <cell r="AA1512">
            <v>0</v>
          </cell>
          <cell r="AB1512">
            <v>0</v>
          </cell>
        </row>
        <row r="1513">
          <cell r="B1513">
            <v>0</v>
          </cell>
          <cell r="C1513" t="str">
            <v>automatic cleaning system for the electrolyser cell, using hydrochloric acid</v>
          </cell>
          <cell r="D1513">
            <v>0</v>
          </cell>
          <cell r="E1513">
            <v>0</v>
          </cell>
          <cell r="F1513">
            <v>0</v>
          </cell>
          <cell r="G1513">
            <v>0</v>
          </cell>
          <cell r="H1513">
            <v>0</v>
          </cell>
          <cell r="I1513">
            <v>0</v>
          </cell>
          <cell r="J1513">
            <v>0</v>
          </cell>
          <cell r="K1513">
            <v>0</v>
          </cell>
          <cell r="L1513">
            <v>0</v>
          </cell>
          <cell r="M1513">
            <v>0</v>
          </cell>
          <cell r="N1513">
            <v>0</v>
          </cell>
          <cell r="O1513">
            <v>0</v>
          </cell>
          <cell r="P1513">
            <v>0</v>
          </cell>
          <cell r="Q1513">
            <v>0</v>
          </cell>
          <cell r="R1513">
            <v>0</v>
          </cell>
          <cell r="S1513">
            <v>0</v>
          </cell>
          <cell r="T1513">
            <v>0</v>
          </cell>
          <cell r="U1513">
            <v>0</v>
          </cell>
          <cell r="V1513">
            <v>0</v>
          </cell>
          <cell r="W1513">
            <v>0</v>
          </cell>
          <cell r="X1513">
            <v>0</v>
          </cell>
          <cell r="Y1513">
            <v>0</v>
          </cell>
          <cell r="Z1513">
            <v>0</v>
          </cell>
          <cell r="AA1513">
            <v>0</v>
          </cell>
          <cell r="AB1513">
            <v>0</v>
          </cell>
        </row>
        <row r="1514">
          <cell r="B1514">
            <v>0</v>
          </cell>
          <cell r="C1514" t="str">
            <v>control panel for control and monitoring of the complete generating system, including salt dissolving tank, sodium hypochlorite storage tank and hydrogen degassing unit</v>
          </cell>
          <cell r="D1514">
            <v>0</v>
          </cell>
          <cell r="E1514">
            <v>0</v>
          </cell>
          <cell r="F1514">
            <v>0</v>
          </cell>
          <cell r="G1514">
            <v>0</v>
          </cell>
          <cell r="H1514">
            <v>0</v>
          </cell>
          <cell r="I1514">
            <v>0</v>
          </cell>
          <cell r="J1514">
            <v>0</v>
          </cell>
          <cell r="K1514">
            <v>0</v>
          </cell>
          <cell r="L1514">
            <v>0</v>
          </cell>
          <cell r="M1514">
            <v>0</v>
          </cell>
          <cell r="N1514">
            <v>0</v>
          </cell>
          <cell r="O1514">
            <v>0</v>
          </cell>
          <cell r="P1514">
            <v>0</v>
          </cell>
          <cell r="Q1514">
            <v>0</v>
          </cell>
          <cell r="R1514">
            <v>0</v>
          </cell>
          <cell r="S1514">
            <v>0</v>
          </cell>
          <cell r="T1514">
            <v>0</v>
          </cell>
          <cell r="U1514">
            <v>0</v>
          </cell>
          <cell r="V1514">
            <v>0</v>
          </cell>
          <cell r="W1514">
            <v>0</v>
          </cell>
          <cell r="X1514">
            <v>0</v>
          </cell>
          <cell r="Y1514">
            <v>0</v>
          </cell>
          <cell r="Z1514">
            <v>0</v>
          </cell>
          <cell r="AA1514">
            <v>0</v>
          </cell>
          <cell r="AB1514">
            <v>0</v>
          </cell>
        </row>
        <row r="1515">
          <cell r="B1515">
            <v>0</v>
          </cell>
          <cell r="C1515" t="str">
            <v>1 corrosion resistant steel skid, all components installed, pre – piped and pre - wired on skid</v>
          </cell>
          <cell r="D1515">
            <v>0</v>
          </cell>
          <cell r="E1515">
            <v>0</v>
          </cell>
          <cell r="F1515">
            <v>0</v>
          </cell>
          <cell r="G1515">
            <v>0</v>
          </cell>
          <cell r="H1515">
            <v>0</v>
          </cell>
          <cell r="I1515">
            <v>0</v>
          </cell>
          <cell r="J1515">
            <v>0</v>
          </cell>
          <cell r="K1515">
            <v>0</v>
          </cell>
          <cell r="L1515">
            <v>0</v>
          </cell>
          <cell r="M1515">
            <v>0</v>
          </cell>
          <cell r="N1515">
            <v>0</v>
          </cell>
          <cell r="O1515">
            <v>0</v>
          </cell>
          <cell r="P1515">
            <v>0</v>
          </cell>
          <cell r="Q1515">
            <v>0</v>
          </cell>
          <cell r="R1515">
            <v>0</v>
          </cell>
          <cell r="S1515">
            <v>0</v>
          </cell>
          <cell r="T1515">
            <v>0</v>
          </cell>
          <cell r="U1515">
            <v>0</v>
          </cell>
          <cell r="V1515">
            <v>0</v>
          </cell>
          <cell r="W1515">
            <v>0</v>
          </cell>
          <cell r="X1515">
            <v>0</v>
          </cell>
          <cell r="Y1515">
            <v>0</v>
          </cell>
          <cell r="Z1515">
            <v>0</v>
          </cell>
          <cell r="AA1515">
            <v>0</v>
          </cell>
          <cell r="AB1515">
            <v>0</v>
          </cell>
        </row>
        <row r="1516">
          <cell r="B1516">
            <v>0</v>
          </cell>
          <cell r="C1516" t="str">
            <v>rectifier cubicle</v>
          </cell>
          <cell r="D1516">
            <v>0</v>
          </cell>
          <cell r="E1516">
            <v>0</v>
          </cell>
          <cell r="F1516">
            <v>0</v>
          </cell>
          <cell r="G1516">
            <v>0</v>
          </cell>
          <cell r="H1516">
            <v>0</v>
          </cell>
          <cell r="I1516">
            <v>0</v>
          </cell>
          <cell r="J1516">
            <v>0</v>
          </cell>
          <cell r="K1516">
            <v>0</v>
          </cell>
          <cell r="L1516">
            <v>0</v>
          </cell>
          <cell r="M1516">
            <v>0</v>
          </cell>
          <cell r="N1516">
            <v>0</v>
          </cell>
          <cell r="O1516">
            <v>0</v>
          </cell>
          <cell r="P1516">
            <v>0</v>
          </cell>
          <cell r="Q1516">
            <v>0</v>
          </cell>
          <cell r="R1516">
            <v>0</v>
          </cell>
          <cell r="S1516">
            <v>0</v>
          </cell>
          <cell r="T1516">
            <v>0</v>
          </cell>
          <cell r="U1516">
            <v>0</v>
          </cell>
          <cell r="V1516">
            <v>0</v>
          </cell>
          <cell r="W1516">
            <v>0</v>
          </cell>
          <cell r="X1516">
            <v>0</v>
          </cell>
          <cell r="Y1516">
            <v>0</v>
          </cell>
          <cell r="Z1516">
            <v>0</v>
          </cell>
          <cell r="AA1516">
            <v>0</v>
          </cell>
          <cell r="AB1516">
            <v>0</v>
          </cell>
        </row>
        <row r="1517">
          <cell r="B1517">
            <v>0</v>
          </cell>
          <cell r="C1517" t="str">
            <v xml:space="preserve">power supply cable </v>
          </cell>
          <cell r="D1517">
            <v>0</v>
          </cell>
          <cell r="E1517">
            <v>0</v>
          </cell>
          <cell r="F1517">
            <v>0</v>
          </cell>
          <cell r="G1517">
            <v>0</v>
          </cell>
          <cell r="H1517">
            <v>0</v>
          </cell>
          <cell r="I1517">
            <v>0</v>
          </cell>
          <cell r="J1517">
            <v>0</v>
          </cell>
          <cell r="K1517">
            <v>0</v>
          </cell>
          <cell r="L1517">
            <v>0</v>
          </cell>
          <cell r="M1517">
            <v>0</v>
          </cell>
          <cell r="N1517">
            <v>0</v>
          </cell>
          <cell r="O1517">
            <v>0</v>
          </cell>
          <cell r="P1517">
            <v>0</v>
          </cell>
          <cell r="Q1517">
            <v>0</v>
          </cell>
          <cell r="R1517">
            <v>0</v>
          </cell>
          <cell r="S1517">
            <v>0</v>
          </cell>
          <cell r="T1517">
            <v>0</v>
          </cell>
          <cell r="U1517">
            <v>0</v>
          </cell>
          <cell r="V1517">
            <v>0</v>
          </cell>
          <cell r="W1517">
            <v>0</v>
          </cell>
          <cell r="X1517">
            <v>0</v>
          </cell>
          <cell r="Y1517">
            <v>0</v>
          </cell>
          <cell r="Z1517">
            <v>0</v>
          </cell>
          <cell r="AA1517">
            <v>0</v>
          </cell>
          <cell r="AB1517">
            <v>0</v>
          </cell>
        </row>
        <row r="1518">
          <cell r="B1518">
            <v>0</v>
          </cell>
          <cell r="C1518" t="str">
            <v>degassing unit, up to 60m3, for dilution and ventilation of hydrogen gas to a non-hazardous concentration</v>
          </cell>
          <cell r="D1518">
            <v>0</v>
          </cell>
          <cell r="E1518">
            <v>0</v>
          </cell>
          <cell r="F1518">
            <v>0</v>
          </cell>
          <cell r="G1518">
            <v>0</v>
          </cell>
          <cell r="H1518">
            <v>0</v>
          </cell>
          <cell r="I1518">
            <v>0</v>
          </cell>
          <cell r="J1518">
            <v>0</v>
          </cell>
          <cell r="K1518">
            <v>0</v>
          </cell>
          <cell r="L1518">
            <v>0</v>
          </cell>
          <cell r="M1518">
            <v>0</v>
          </cell>
          <cell r="N1518">
            <v>0</v>
          </cell>
          <cell r="O1518">
            <v>0</v>
          </cell>
          <cell r="P1518">
            <v>0</v>
          </cell>
          <cell r="Q1518">
            <v>0</v>
          </cell>
          <cell r="R1518">
            <v>0</v>
          </cell>
          <cell r="S1518">
            <v>0</v>
          </cell>
          <cell r="T1518">
            <v>0</v>
          </cell>
          <cell r="U1518">
            <v>0</v>
          </cell>
          <cell r="V1518">
            <v>0</v>
          </cell>
          <cell r="W1518">
            <v>0</v>
          </cell>
          <cell r="X1518">
            <v>0</v>
          </cell>
          <cell r="Y1518">
            <v>0</v>
          </cell>
          <cell r="Z1518">
            <v>0</v>
          </cell>
          <cell r="AA1518">
            <v>0</v>
          </cell>
          <cell r="AB1518">
            <v>0</v>
          </cell>
        </row>
        <row r="1519">
          <cell r="B1519">
            <v>0</v>
          </cell>
          <cell r="C1519" t="str">
            <v>NaClO storage tank for sodium hypochlorite solution, Material: PE-HDnominal capacity: 1800 l, useful capacity: approx. 1380 l</v>
          </cell>
          <cell r="D1519">
            <v>0</v>
          </cell>
          <cell r="E1519">
            <v>0</v>
          </cell>
          <cell r="F1519">
            <v>0</v>
          </cell>
          <cell r="G1519">
            <v>0</v>
          </cell>
          <cell r="H1519">
            <v>0</v>
          </cell>
          <cell r="I1519">
            <v>0</v>
          </cell>
          <cell r="J1519">
            <v>0</v>
          </cell>
          <cell r="K1519">
            <v>0</v>
          </cell>
          <cell r="L1519">
            <v>0</v>
          </cell>
          <cell r="M1519">
            <v>0</v>
          </cell>
          <cell r="N1519">
            <v>0</v>
          </cell>
          <cell r="O1519">
            <v>0</v>
          </cell>
          <cell r="P1519">
            <v>0</v>
          </cell>
          <cell r="Q1519">
            <v>0</v>
          </cell>
          <cell r="R1519">
            <v>0</v>
          </cell>
          <cell r="S1519">
            <v>0</v>
          </cell>
          <cell r="T1519">
            <v>0</v>
          </cell>
          <cell r="U1519">
            <v>0</v>
          </cell>
          <cell r="V1519">
            <v>0</v>
          </cell>
          <cell r="W1519">
            <v>0</v>
          </cell>
          <cell r="X1519">
            <v>0</v>
          </cell>
          <cell r="Y1519">
            <v>0</v>
          </cell>
          <cell r="Z1519">
            <v>0</v>
          </cell>
          <cell r="AA1519">
            <v>0</v>
          </cell>
          <cell r="AB1519">
            <v>0</v>
          </cell>
        </row>
        <row r="1520">
          <cell r="B1520">
            <v>0</v>
          </cell>
          <cell r="C1520" t="str">
            <v>2 dosing pumps (1 duty, 1standby)</v>
          </cell>
          <cell r="D1520">
            <v>0</v>
          </cell>
          <cell r="E1520">
            <v>0</v>
          </cell>
          <cell r="F1520">
            <v>0</v>
          </cell>
          <cell r="G1520">
            <v>0</v>
          </cell>
          <cell r="H1520">
            <v>0</v>
          </cell>
          <cell r="I1520">
            <v>0</v>
          </cell>
          <cell r="J1520">
            <v>0</v>
          </cell>
          <cell r="K1520">
            <v>0</v>
          </cell>
          <cell r="L1520">
            <v>0</v>
          </cell>
          <cell r="M1520">
            <v>0</v>
          </cell>
          <cell r="N1520">
            <v>0</v>
          </cell>
          <cell r="O1520">
            <v>0</v>
          </cell>
          <cell r="P1520">
            <v>0</v>
          </cell>
          <cell r="Q1520">
            <v>0</v>
          </cell>
          <cell r="R1520">
            <v>0</v>
          </cell>
          <cell r="S1520">
            <v>0</v>
          </cell>
          <cell r="T1520">
            <v>0</v>
          </cell>
          <cell r="U1520">
            <v>0</v>
          </cell>
          <cell r="V1520">
            <v>0</v>
          </cell>
          <cell r="W1520">
            <v>0</v>
          </cell>
          <cell r="X1520">
            <v>0</v>
          </cell>
          <cell r="Y1520">
            <v>0</v>
          </cell>
          <cell r="Z1520">
            <v>0</v>
          </cell>
          <cell r="AA1520">
            <v>0</v>
          </cell>
          <cell r="AB1520">
            <v>0</v>
          </cell>
        </row>
        <row r="1521">
          <cell r="B1521">
            <v>0</v>
          </cell>
          <cell r="C1521" t="str">
            <v>Piston diaphragm pumps, chlorine resistant diaphragm</v>
          </cell>
          <cell r="D1521">
            <v>0</v>
          </cell>
          <cell r="E1521">
            <v>0</v>
          </cell>
          <cell r="F1521">
            <v>0</v>
          </cell>
          <cell r="G1521">
            <v>0</v>
          </cell>
          <cell r="H1521">
            <v>0</v>
          </cell>
          <cell r="I1521">
            <v>0</v>
          </cell>
          <cell r="J1521">
            <v>0</v>
          </cell>
          <cell r="K1521">
            <v>0</v>
          </cell>
          <cell r="L1521">
            <v>0</v>
          </cell>
          <cell r="M1521">
            <v>0</v>
          </cell>
          <cell r="N1521">
            <v>0</v>
          </cell>
          <cell r="O1521">
            <v>0</v>
          </cell>
          <cell r="P1521">
            <v>0</v>
          </cell>
          <cell r="Q1521">
            <v>0</v>
          </cell>
          <cell r="R1521">
            <v>0</v>
          </cell>
          <cell r="S1521">
            <v>0</v>
          </cell>
          <cell r="T1521">
            <v>0</v>
          </cell>
          <cell r="U1521">
            <v>0</v>
          </cell>
          <cell r="V1521">
            <v>0</v>
          </cell>
          <cell r="W1521">
            <v>0</v>
          </cell>
          <cell r="X1521">
            <v>0</v>
          </cell>
          <cell r="Y1521">
            <v>0</v>
          </cell>
          <cell r="Z1521">
            <v>0</v>
          </cell>
          <cell r="AA1521">
            <v>0</v>
          </cell>
          <cell r="AB1521">
            <v>0</v>
          </cell>
        </row>
        <row r="1522">
          <cell r="B1522">
            <v>0</v>
          </cell>
          <cell r="C1522" t="str">
            <v>Flow  150 l/h, Pressure 6 Bar</v>
          </cell>
          <cell r="D1522">
            <v>0</v>
          </cell>
          <cell r="E1522">
            <v>0</v>
          </cell>
          <cell r="F1522">
            <v>0</v>
          </cell>
          <cell r="G1522">
            <v>0</v>
          </cell>
          <cell r="H1522">
            <v>0</v>
          </cell>
          <cell r="I1522">
            <v>0</v>
          </cell>
          <cell r="J1522">
            <v>0</v>
          </cell>
          <cell r="K1522">
            <v>0</v>
          </cell>
          <cell r="L1522">
            <v>0</v>
          </cell>
          <cell r="M1522">
            <v>0</v>
          </cell>
          <cell r="N1522">
            <v>0</v>
          </cell>
          <cell r="O1522">
            <v>0</v>
          </cell>
          <cell r="P1522">
            <v>0</v>
          </cell>
          <cell r="Q1522">
            <v>0</v>
          </cell>
          <cell r="R1522">
            <v>0</v>
          </cell>
          <cell r="S1522">
            <v>0</v>
          </cell>
          <cell r="T1522">
            <v>0</v>
          </cell>
          <cell r="U1522">
            <v>0</v>
          </cell>
          <cell r="V1522">
            <v>0</v>
          </cell>
          <cell r="W1522">
            <v>0</v>
          </cell>
          <cell r="X1522">
            <v>0</v>
          </cell>
          <cell r="Y1522">
            <v>0</v>
          </cell>
          <cell r="Z1522">
            <v>0</v>
          </cell>
          <cell r="AA1522">
            <v>0</v>
          </cell>
          <cell r="AB1522">
            <v>0</v>
          </cell>
        </row>
        <row r="1523">
          <cell r="B1523">
            <v>0</v>
          </cell>
          <cell r="C1523" t="str">
            <v>Dosing hose, chlorine resistant. 1", 6 Bar, approx. 80m</v>
          </cell>
          <cell r="D1523">
            <v>0</v>
          </cell>
          <cell r="E1523">
            <v>0</v>
          </cell>
          <cell r="F1523">
            <v>0</v>
          </cell>
          <cell r="G1523">
            <v>0</v>
          </cell>
          <cell r="H1523">
            <v>0</v>
          </cell>
          <cell r="I1523">
            <v>0</v>
          </cell>
          <cell r="J1523">
            <v>0</v>
          </cell>
          <cell r="K1523">
            <v>0</v>
          </cell>
          <cell r="L1523">
            <v>0</v>
          </cell>
          <cell r="M1523">
            <v>0</v>
          </cell>
          <cell r="N1523">
            <v>0</v>
          </cell>
          <cell r="O1523">
            <v>0</v>
          </cell>
          <cell r="P1523">
            <v>0</v>
          </cell>
          <cell r="Q1523">
            <v>0</v>
          </cell>
          <cell r="R1523">
            <v>0</v>
          </cell>
          <cell r="S1523">
            <v>0</v>
          </cell>
          <cell r="T1523">
            <v>0</v>
          </cell>
          <cell r="U1523">
            <v>0</v>
          </cell>
          <cell r="V1523">
            <v>0</v>
          </cell>
          <cell r="W1523">
            <v>0</v>
          </cell>
          <cell r="X1523">
            <v>0</v>
          </cell>
          <cell r="Y1523">
            <v>0</v>
          </cell>
          <cell r="Z1523">
            <v>0</v>
          </cell>
          <cell r="AA1523">
            <v>0</v>
          </cell>
          <cell r="AB1523">
            <v>0</v>
          </cell>
        </row>
        <row r="1524">
          <cell r="B1524">
            <v>0</v>
          </cell>
          <cell r="C1524" t="str">
            <v>EPDM dosing hose 1", PVC sleeve pipe for the protection of dosing hose. DN50, PN6 approx. 80 m.</v>
          </cell>
          <cell r="D1524">
            <v>0</v>
          </cell>
          <cell r="E1524">
            <v>0</v>
          </cell>
          <cell r="F1524">
            <v>0</v>
          </cell>
          <cell r="G1524">
            <v>0</v>
          </cell>
          <cell r="H1524">
            <v>0</v>
          </cell>
          <cell r="I1524">
            <v>0</v>
          </cell>
          <cell r="J1524">
            <v>0</v>
          </cell>
          <cell r="K1524">
            <v>0</v>
          </cell>
          <cell r="L1524">
            <v>0</v>
          </cell>
          <cell r="M1524">
            <v>0</v>
          </cell>
          <cell r="N1524">
            <v>0</v>
          </cell>
          <cell r="O1524">
            <v>0</v>
          </cell>
          <cell r="P1524">
            <v>0</v>
          </cell>
          <cell r="Q1524">
            <v>0</v>
          </cell>
          <cell r="R1524">
            <v>0</v>
          </cell>
          <cell r="S1524">
            <v>0</v>
          </cell>
          <cell r="T1524">
            <v>0</v>
          </cell>
          <cell r="U1524">
            <v>0</v>
          </cell>
          <cell r="V1524">
            <v>0</v>
          </cell>
          <cell r="W1524">
            <v>0</v>
          </cell>
          <cell r="X1524">
            <v>0</v>
          </cell>
          <cell r="Y1524">
            <v>0</v>
          </cell>
          <cell r="Z1524">
            <v>0</v>
          </cell>
          <cell r="AA1524">
            <v>0</v>
          </cell>
          <cell r="AB1524">
            <v>0</v>
          </cell>
        </row>
        <row r="1525">
          <cell r="B1525">
            <v>0</v>
          </cell>
          <cell r="C1525" t="str">
            <v>Pipe saddle for connection to the main line (DN 600 with female thread outlet 2")</v>
          </cell>
          <cell r="D1525">
            <v>0</v>
          </cell>
          <cell r="E1525">
            <v>0</v>
          </cell>
          <cell r="F1525">
            <v>0</v>
          </cell>
          <cell r="G1525">
            <v>0</v>
          </cell>
          <cell r="H1525">
            <v>0</v>
          </cell>
          <cell r="I1525">
            <v>0</v>
          </cell>
          <cell r="J1525">
            <v>0</v>
          </cell>
          <cell r="K1525">
            <v>0</v>
          </cell>
          <cell r="L1525">
            <v>0</v>
          </cell>
          <cell r="M1525">
            <v>0</v>
          </cell>
          <cell r="N1525">
            <v>0</v>
          </cell>
          <cell r="O1525">
            <v>0</v>
          </cell>
          <cell r="P1525">
            <v>0</v>
          </cell>
          <cell r="Q1525">
            <v>0</v>
          </cell>
          <cell r="R1525">
            <v>0</v>
          </cell>
          <cell r="S1525">
            <v>0</v>
          </cell>
          <cell r="T1525">
            <v>0</v>
          </cell>
          <cell r="U1525">
            <v>0</v>
          </cell>
          <cell r="V1525">
            <v>0</v>
          </cell>
          <cell r="W1525">
            <v>0</v>
          </cell>
          <cell r="X1525">
            <v>0</v>
          </cell>
          <cell r="Y1525">
            <v>0</v>
          </cell>
          <cell r="Z1525">
            <v>0</v>
          </cell>
          <cell r="AA1525">
            <v>0</v>
          </cell>
          <cell r="AB1525">
            <v>0</v>
          </cell>
        </row>
        <row r="1526">
          <cell r="B1526">
            <v>0</v>
          </cell>
          <cell r="C1526" t="str">
            <v>Dosing lance equipped with ball check valve (male thread 2") made of chlorine-resistant material</v>
          </cell>
          <cell r="D1526">
            <v>0</v>
          </cell>
          <cell r="E1526">
            <v>0</v>
          </cell>
          <cell r="F1526">
            <v>0</v>
          </cell>
          <cell r="G1526">
            <v>0</v>
          </cell>
          <cell r="H1526">
            <v>0</v>
          </cell>
          <cell r="I1526">
            <v>0</v>
          </cell>
          <cell r="J1526">
            <v>0</v>
          </cell>
          <cell r="K1526">
            <v>0</v>
          </cell>
          <cell r="L1526">
            <v>0</v>
          </cell>
          <cell r="M1526">
            <v>0</v>
          </cell>
          <cell r="N1526">
            <v>0</v>
          </cell>
          <cell r="O1526">
            <v>0</v>
          </cell>
          <cell r="P1526">
            <v>0</v>
          </cell>
          <cell r="Q1526">
            <v>0</v>
          </cell>
          <cell r="R1526">
            <v>0</v>
          </cell>
          <cell r="S1526">
            <v>0</v>
          </cell>
          <cell r="T1526">
            <v>0</v>
          </cell>
          <cell r="U1526">
            <v>0</v>
          </cell>
          <cell r="V1526">
            <v>0</v>
          </cell>
          <cell r="W1526">
            <v>0</v>
          </cell>
          <cell r="X1526">
            <v>0</v>
          </cell>
          <cell r="Y1526">
            <v>0</v>
          </cell>
          <cell r="Z1526">
            <v>0</v>
          </cell>
          <cell r="AA1526">
            <v>0</v>
          </cell>
          <cell r="AB1526">
            <v>0</v>
          </cell>
        </row>
        <row r="1527">
          <cell r="B1527">
            <v>0</v>
          </cell>
          <cell r="C1527" t="str">
            <v>Laboratory equipment to determine chlorine concentration in water and in NaOCl solution</v>
          </cell>
          <cell r="D1527">
            <v>0</v>
          </cell>
          <cell r="E1527">
            <v>0</v>
          </cell>
          <cell r="F1527">
            <v>0</v>
          </cell>
          <cell r="G1527">
            <v>0</v>
          </cell>
          <cell r="H1527">
            <v>0</v>
          </cell>
          <cell r="I1527">
            <v>0</v>
          </cell>
          <cell r="J1527">
            <v>0</v>
          </cell>
          <cell r="K1527">
            <v>0</v>
          </cell>
          <cell r="L1527">
            <v>0</v>
          </cell>
          <cell r="M1527">
            <v>0</v>
          </cell>
          <cell r="N1527">
            <v>0</v>
          </cell>
          <cell r="O1527">
            <v>0</v>
          </cell>
          <cell r="P1527">
            <v>0</v>
          </cell>
          <cell r="Q1527">
            <v>0</v>
          </cell>
          <cell r="R1527">
            <v>0</v>
          </cell>
          <cell r="S1527">
            <v>0</v>
          </cell>
          <cell r="T1527">
            <v>0</v>
          </cell>
          <cell r="U1527">
            <v>0</v>
          </cell>
          <cell r="V1527">
            <v>0</v>
          </cell>
          <cell r="W1527">
            <v>0</v>
          </cell>
          <cell r="X1527">
            <v>0</v>
          </cell>
          <cell r="Y1527">
            <v>0</v>
          </cell>
          <cell r="Z1527">
            <v>0</v>
          </cell>
          <cell r="AA1527">
            <v>0</v>
          </cell>
          <cell r="AB1527">
            <v>0</v>
          </cell>
        </row>
        <row r="1528">
          <cell r="B1528">
            <v>0</v>
          </cell>
          <cell r="C1528" t="str">
            <v xml:space="preserve"> table with chair, all of chlorine-proof plastic material</v>
          </cell>
          <cell r="D1528">
            <v>0</v>
          </cell>
          <cell r="E1528">
            <v>0</v>
          </cell>
          <cell r="F1528">
            <v>0</v>
          </cell>
          <cell r="G1528">
            <v>0</v>
          </cell>
          <cell r="H1528">
            <v>0</v>
          </cell>
          <cell r="I1528">
            <v>0</v>
          </cell>
          <cell r="J1528">
            <v>0</v>
          </cell>
          <cell r="K1528">
            <v>0</v>
          </cell>
          <cell r="L1528">
            <v>0</v>
          </cell>
          <cell r="M1528">
            <v>0</v>
          </cell>
          <cell r="N1528">
            <v>0</v>
          </cell>
          <cell r="O1528">
            <v>0</v>
          </cell>
          <cell r="P1528">
            <v>0</v>
          </cell>
          <cell r="Q1528">
            <v>0</v>
          </cell>
          <cell r="R1528">
            <v>0</v>
          </cell>
          <cell r="S1528">
            <v>0</v>
          </cell>
          <cell r="T1528">
            <v>0</v>
          </cell>
          <cell r="U1528">
            <v>0</v>
          </cell>
          <cell r="V1528">
            <v>0</v>
          </cell>
          <cell r="W1528">
            <v>0</v>
          </cell>
          <cell r="X1528">
            <v>0</v>
          </cell>
          <cell r="Y1528">
            <v>0</v>
          </cell>
          <cell r="Z1528">
            <v>0</v>
          </cell>
          <cell r="AA1528">
            <v>0</v>
          </cell>
          <cell r="AB1528">
            <v>0</v>
          </cell>
        </row>
        <row r="1529">
          <cell r="B1529">
            <v>0</v>
          </cell>
          <cell r="C1529" t="str">
            <v xml:space="preserve">The unit rate shall include supply to site of all materials, labour, equipment, tools and other incidental costs like handling,  transporting, safe storage, etc. required to complete the supply. </v>
          </cell>
          <cell r="D1529">
            <v>0</v>
          </cell>
          <cell r="E1529">
            <v>0</v>
          </cell>
          <cell r="F1529">
            <v>0</v>
          </cell>
          <cell r="G1529">
            <v>0</v>
          </cell>
          <cell r="H1529">
            <v>0</v>
          </cell>
          <cell r="I1529">
            <v>0</v>
          </cell>
          <cell r="J1529">
            <v>0</v>
          </cell>
          <cell r="K1529">
            <v>0</v>
          </cell>
          <cell r="L1529">
            <v>0</v>
          </cell>
          <cell r="M1529">
            <v>0</v>
          </cell>
          <cell r="N1529">
            <v>0</v>
          </cell>
          <cell r="O1529">
            <v>0</v>
          </cell>
          <cell r="P1529">
            <v>0</v>
          </cell>
          <cell r="Q1529">
            <v>0</v>
          </cell>
          <cell r="R1529">
            <v>0</v>
          </cell>
          <cell r="S1529">
            <v>0</v>
          </cell>
          <cell r="T1529">
            <v>0</v>
          </cell>
          <cell r="U1529">
            <v>0</v>
          </cell>
          <cell r="V1529">
            <v>0</v>
          </cell>
          <cell r="W1529">
            <v>0</v>
          </cell>
          <cell r="X1529">
            <v>0</v>
          </cell>
          <cell r="Y1529">
            <v>0</v>
          </cell>
          <cell r="Z1529">
            <v>0</v>
          </cell>
          <cell r="AA1529">
            <v>0</v>
          </cell>
          <cell r="AB1529">
            <v>0</v>
          </cell>
        </row>
        <row r="1530">
          <cell r="B1530">
            <v>0</v>
          </cell>
          <cell r="C1530" t="str">
            <v>Payment shall be made per set of complete chlorination treatment station, incl. accessories, supplied and accepted by the Engineer.</v>
          </cell>
          <cell r="D1530">
            <v>0</v>
          </cell>
          <cell r="E1530">
            <v>0</v>
          </cell>
          <cell r="F1530">
            <v>0</v>
          </cell>
          <cell r="G1530">
            <v>0</v>
          </cell>
          <cell r="H1530">
            <v>0</v>
          </cell>
          <cell r="I1530">
            <v>0</v>
          </cell>
          <cell r="J1530">
            <v>0</v>
          </cell>
          <cell r="K1530">
            <v>0</v>
          </cell>
          <cell r="L1530">
            <v>0</v>
          </cell>
          <cell r="M1530">
            <v>0</v>
          </cell>
          <cell r="N1530">
            <v>0</v>
          </cell>
          <cell r="O1530">
            <v>0</v>
          </cell>
          <cell r="P1530">
            <v>0</v>
          </cell>
          <cell r="Q1530">
            <v>0</v>
          </cell>
          <cell r="R1530">
            <v>0</v>
          </cell>
          <cell r="S1530">
            <v>0</v>
          </cell>
          <cell r="T1530">
            <v>0</v>
          </cell>
          <cell r="U1530">
            <v>0</v>
          </cell>
          <cell r="V1530">
            <v>0</v>
          </cell>
          <cell r="W1530">
            <v>0</v>
          </cell>
          <cell r="X1530">
            <v>0</v>
          </cell>
          <cell r="Y1530">
            <v>0</v>
          </cell>
          <cell r="Z1530">
            <v>0</v>
          </cell>
          <cell r="AA1530">
            <v>0</v>
          </cell>
          <cell r="AB1530">
            <v>0</v>
          </cell>
        </row>
        <row r="1531">
          <cell r="B1531" t="str">
            <v>55.01.01</v>
          </cell>
          <cell r="C1531" t="str">
            <v>Supply of chlorination unit with capacity of 1kg/h active chlorine, dosage unit and auxiliary equipment for reservoir site D</v>
          </cell>
          <cell r="D1531" t="str">
            <v>set</v>
          </cell>
          <cell r="E1531">
            <v>80000</v>
          </cell>
          <cell r="F1531">
            <v>0</v>
          </cell>
          <cell r="G1531">
            <v>0</v>
          </cell>
          <cell r="H1531">
            <v>0</v>
          </cell>
          <cell r="I1531">
            <v>0</v>
          </cell>
          <cell r="J1531">
            <v>0</v>
          </cell>
          <cell r="K1531">
            <v>0</v>
          </cell>
          <cell r="L1531">
            <v>0</v>
          </cell>
          <cell r="M1531">
            <v>0</v>
          </cell>
          <cell r="N1531">
            <v>0</v>
          </cell>
          <cell r="O1531">
            <v>0</v>
          </cell>
          <cell r="P1531">
            <v>0</v>
          </cell>
          <cell r="Q1531">
            <v>0</v>
          </cell>
          <cell r="R1531">
            <v>0</v>
          </cell>
          <cell r="S1531">
            <v>0</v>
          </cell>
          <cell r="T1531">
            <v>0</v>
          </cell>
          <cell r="U1531">
            <v>0</v>
          </cell>
          <cell r="V1531">
            <v>0</v>
          </cell>
          <cell r="W1531">
            <v>0</v>
          </cell>
          <cell r="X1531">
            <v>0</v>
          </cell>
          <cell r="Y1531">
            <v>0</v>
          </cell>
          <cell r="Z1531">
            <v>0</v>
          </cell>
          <cell r="AA1531">
            <v>0</v>
          </cell>
          <cell r="AB1531">
            <v>0</v>
          </cell>
        </row>
        <row r="1532">
          <cell r="B1532" t="str">
            <v>55.02</v>
          </cell>
          <cell r="C1532" t="str">
            <v>Supply of salt for chlorination unit</v>
          </cell>
          <cell r="D1532">
            <v>0</v>
          </cell>
          <cell r="E1532">
            <v>0</v>
          </cell>
          <cell r="F1532">
            <v>0</v>
          </cell>
          <cell r="G1532">
            <v>0</v>
          </cell>
          <cell r="H1532">
            <v>0</v>
          </cell>
          <cell r="I1532">
            <v>0</v>
          </cell>
          <cell r="J1532">
            <v>0</v>
          </cell>
          <cell r="K1532">
            <v>0</v>
          </cell>
          <cell r="L1532">
            <v>0</v>
          </cell>
          <cell r="M1532">
            <v>0</v>
          </cell>
          <cell r="N1532">
            <v>0</v>
          </cell>
          <cell r="O1532">
            <v>0</v>
          </cell>
          <cell r="P1532">
            <v>0</v>
          </cell>
          <cell r="Q1532">
            <v>0</v>
          </cell>
          <cell r="R1532">
            <v>0</v>
          </cell>
          <cell r="S1532">
            <v>0</v>
          </cell>
          <cell r="T1532">
            <v>0</v>
          </cell>
          <cell r="U1532">
            <v>0</v>
          </cell>
          <cell r="V1532">
            <v>0</v>
          </cell>
          <cell r="W1532">
            <v>0</v>
          </cell>
          <cell r="X1532">
            <v>0</v>
          </cell>
          <cell r="Y1532">
            <v>0</v>
          </cell>
          <cell r="Z1532">
            <v>0</v>
          </cell>
          <cell r="AA1532">
            <v>0</v>
          </cell>
          <cell r="AB1532">
            <v>0</v>
          </cell>
        </row>
        <row r="1533">
          <cell r="B1533">
            <v>0</v>
          </cell>
          <cell r="C1533" t="str">
            <v xml:space="preserve">The Salt (NaCl) shall be supplied as powder or granulate in plastic bags of weight of around 50 kg. </v>
          </cell>
          <cell r="D1533">
            <v>0</v>
          </cell>
          <cell r="E1533">
            <v>0</v>
          </cell>
          <cell r="F1533">
            <v>0</v>
          </cell>
          <cell r="G1533">
            <v>0</v>
          </cell>
          <cell r="H1533">
            <v>0</v>
          </cell>
          <cell r="I1533">
            <v>0</v>
          </cell>
          <cell r="J1533">
            <v>0</v>
          </cell>
          <cell r="K1533">
            <v>0</v>
          </cell>
          <cell r="L1533">
            <v>0</v>
          </cell>
          <cell r="M1533">
            <v>0</v>
          </cell>
          <cell r="N1533">
            <v>0</v>
          </cell>
          <cell r="O1533">
            <v>0</v>
          </cell>
          <cell r="P1533">
            <v>0</v>
          </cell>
          <cell r="Q1533">
            <v>0</v>
          </cell>
          <cell r="R1533">
            <v>0</v>
          </cell>
          <cell r="S1533">
            <v>0</v>
          </cell>
          <cell r="T1533">
            <v>0</v>
          </cell>
          <cell r="U1533">
            <v>0</v>
          </cell>
          <cell r="V1533">
            <v>0</v>
          </cell>
          <cell r="W1533">
            <v>0</v>
          </cell>
          <cell r="X1533">
            <v>0</v>
          </cell>
          <cell r="Y1533">
            <v>0</v>
          </cell>
          <cell r="Z1533">
            <v>0</v>
          </cell>
          <cell r="AA1533">
            <v>0</v>
          </cell>
          <cell r="AB1533">
            <v>0</v>
          </cell>
        </row>
        <row r="1534">
          <cell r="B1534">
            <v>0</v>
          </cell>
          <cell r="C1534" t="str">
            <v xml:space="preserve">The unit rate shall include supply of NaCl to the store of chlorination building and all other incidental costs like handling, transporting, safe storage, etc. required to complete the supply. </v>
          </cell>
          <cell r="D1534">
            <v>0</v>
          </cell>
          <cell r="E1534">
            <v>0</v>
          </cell>
          <cell r="F1534">
            <v>0</v>
          </cell>
          <cell r="G1534">
            <v>0</v>
          </cell>
          <cell r="H1534">
            <v>0</v>
          </cell>
          <cell r="I1534">
            <v>0</v>
          </cell>
          <cell r="J1534">
            <v>0</v>
          </cell>
          <cell r="K1534">
            <v>0</v>
          </cell>
          <cell r="L1534">
            <v>0</v>
          </cell>
          <cell r="M1534">
            <v>0</v>
          </cell>
          <cell r="N1534">
            <v>0</v>
          </cell>
          <cell r="O1534">
            <v>0</v>
          </cell>
          <cell r="P1534">
            <v>0</v>
          </cell>
          <cell r="Q1534">
            <v>0</v>
          </cell>
          <cell r="R1534">
            <v>0</v>
          </cell>
          <cell r="S1534">
            <v>0</v>
          </cell>
          <cell r="T1534">
            <v>0</v>
          </cell>
          <cell r="U1534">
            <v>0</v>
          </cell>
          <cell r="V1534">
            <v>0</v>
          </cell>
          <cell r="W1534">
            <v>0</v>
          </cell>
          <cell r="X1534">
            <v>0</v>
          </cell>
          <cell r="Y1534">
            <v>0</v>
          </cell>
          <cell r="Z1534">
            <v>0</v>
          </cell>
          <cell r="AA1534">
            <v>0</v>
          </cell>
          <cell r="AB1534">
            <v>0</v>
          </cell>
        </row>
        <row r="1535">
          <cell r="B1535">
            <v>0</v>
          </cell>
          <cell r="C1535" t="str">
            <v>Payment shall be made by net weight of salt supplied to chlorination building and approved by the Engineer.</v>
          </cell>
          <cell r="D1535">
            <v>0</v>
          </cell>
          <cell r="E1535">
            <v>0</v>
          </cell>
          <cell r="F1535">
            <v>0</v>
          </cell>
          <cell r="G1535">
            <v>0</v>
          </cell>
          <cell r="H1535">
            <v>0</v>
          </cell>
          <cell r="I1535">
            <v>0</v>
          </cell>
          <cell r="J1535">
            <v>0</v>
          </cell>
          <cell r="K1535">
            <v>0</v>
          </cell>
          <cell r="L1535">
            <v>0</v>
          </cell>
          <cell r="M1535">
            <v>0</v>
          </cell>
          <cell r="N1535">
            <v>0</v>
          </cell>
          <cell r="O1535">
            <v>0</v>
          </cell>
          <cell r="P1535">
            <v>0</v>
          </cell>
          <cell r="Q1535">
            <v>0</v>
          </cell>
          <cell r="R1535">
            <v>0</v>
          </cell>
          <cell r="S1535">
            <v>0</v>
          </cell>
          <cell r="T1535">
            <v>0</v>
          </cell>
          <cell r="U1535">
            <v>0</v>
          </cell>
          <cell r="V1535">
            <v>0</v>
          </cell>
          <cell r="W1535">
            <v>0</v>
          </cell>
          <cell r="X1535">
            <v>0</v>
          </cell>
          <cell r="Y1535">
            <v>0</v>
          </cell>
          <cell r="Z1535">
            <v>0</v>
          </cell>
          <cell r="AA1535">
            <v>0</v>
          </cell>
          <cell r="AB1535">
            <v>0</v>
          </cell>
        </row>
        <row r="1536">
          <cell r="B1536">
            <v>0</v>
          </cell>
          <cell r="C1536" t="str">
            <v>Salt quality:</v>
          </cell>
          <cell r="D1536">
            <v>0</v>
          </cell>
          <cell r="E1536">
            <v>0</v>
          </cell>
          <cell r="F1536">
            <v>0</v>
          </cell>
          <cell r="G1536">
            <v>0</v>
          </cell>
          <cell r="H1536">
            <v>0</v>
          </cell>
          <cell r="I1536">
            <v>0</v>
          </cell>
          <cell r="J1536">
            <v>0</v>
          </cell>
          <cell r="K1536">
            <v>0</v>
          </cell>
          <cell r="L1536">
            <v>0</v>
          </cell>
          <cell r="M1536">
            <v>0</v>
          </cell>
          <cell r="N1536">
            <v>0</v>
          </cell>
          <cell r="O1536">
            <v>0</v>
          </cell>
          <cell r="P1536">
            <v>0</v>
          </cell>
          <cell r="Q1536">
            <v>0</v>
          </cell>
          <cell r="R1536">
            <v>0</v>
          </cell>
          <cell r="S1536">
            <v>0</v>
          </cell>
          <cell r="T1536">
            <v>0</v>
          </cell>
          <cell r="U1536">
            <v>0</v>
          </cell>
          <cell r="V1536">
            <v>0</v>
          </cell>
          <cell r="W1536">
            <v>0</v>
          </cell>
          <cell r="X1536">
            <v>0</v>
          </cell>
          <cell r="Y1536">
            <v>0</v>
          </cell>
          <cell r="Z1536">
            <v>0</v>
          </cell>
          <cell r="AA1536">
            <v>0</v>
          </cell>
          <cell r="AB1536">
            <v>0</v>
          </cell>
        </row>
        <row r="1537">
          <cell r="B1537">
            <v>0</v>
          </cell>
          <cell r="C1537" t="str">
            <v>calcium sulphate 0,14 % max., magnesium sulphate 0,02 % max., magnesium chloride 0,01 % max., sodium chloride 99,81 % min., not dissolved particles 0,01 % max., content of manganese not detectable.</v>
          </cell>
          <cell r="D1537">
            <v>0</v>
          </cell>
          <cell r="E1537">
            <v>0</v>
          </cell>
          <cell r="F1537">
            <v>0</v>
          </cell>
          <cell r="G1537">
            <v>0</v>
          </cell>
          <cell r="H1537">
            <v>0</v>
          </cell>
          <cell r="I1537">
            <v>0</v>
          </cell>
          <cell r="J1537">
            <v>0</v>
          </cell>
          <cell r="K1537">
            <v>0</v>
          </cell>
          <cell r="L1537">
            <v>0</v>
          </cell>
          <cell r="M1537">
            <v>0</v>
          </cell>
          <cell r="N1537">
            <v>0</v>
          </cell>
          <cell r="O1537">
            <v>0</v>
          </cell>
          <cell r="P1537">
            <v>0</v>
          </cell>
          <cell r="Q1537">
            <v>0</v>
          </cell>
          <cell r="R1537">
            <v>0</v>
          </cell>
          <cell r="S1537">
            <v>0</v>
          </cell>
          <cell r="T1537">
            <v>0</v>
          </cell>
          <cell r="U1537">
            <v>0</v>
          </cell>
          <cell r="V1537">
            <v>0</v>
          </cell>
          <cell r="W1537">
            <v>0</v>
          </cell>
          <cell r="X1537">
            <v>0</v>
          </cell>
          <cell r="Y1537">
            <v>0</v>
          </cell>
          <cell r="Z1537">
            <v>0</v>
          </cell>
          <cell r="AA1537">
            <v>0</v>
          </cell>
          <cell r="AB1537">
            <v>0</v>
          </cell>
        </row>
        <row r="1538">
          <cell r="B1538" t="str">
            <v>55.02.01</v>
          </cell>
          <cell r="C1538" t="str">
            <v>Supply of salt for chlorination unit</v>
          </cell>
          <cell r="D1538" t="str">
            <v>ton</v>
          </cell>
          <cell r="E1538">
            <v>50</v>
          </cell>
          <cell r="F1538">
            <v>0</v>
          </cell>
          <cell r="G1538">
            <v>0</v>
          </cell>
          <cell r="H1538">
            <v>0</v>
          </cell>
          <cell r="I1538">
            <v>0</v>
          </cell>
          <cell r="J1538">
            <v>0</v>
          </cell>
          <cell r="K1538">
            <v>0</v>
          </cell>
          <cell r="L1538">
            <v>0</v>
          </cell>
          <cell r="M1538">
            <v>0</v>
          </cell>
          <cell r="N1538">
            <v>0</v>
          </cell>
          <cell r="O1538">
            <v>0</v>
          </cell>
          <cell r="P1538">
            <v>0</v>
          </cell>
          <cell r="Q1538">
            <v>0</v>
          </cell>
          <cell r="R1538">
            <v>0</v>
          </cell>
          <cell r="S1538">
            <v>0</v>
          </cell>
          <cell r="T1538">
            <v>0</v>
          </cell>
          <cell r="U1538">
            <v>0</v>
          </cell>
          <cell r="V1538">
            <v>0</v>
          </cell>
          <cell r="W1538">
            <v>0</v>
          </cell>
          <cell r="X1538">
            <v>0</v>
          </cell>
          <cell r="Y1538">
            <v>0</v>
          </cell>
          <cell r="Z1538">
            <v>0</v>
          </cell>
          <cell r="AA1538">
            <v>0</v>
          </cell>
          <cell r="AB1538">
            <v>0</v>
          </cell>
        </row>
        <row r="1539">
          <cell r="B1539" t="str">
            <v>56</v>
          </cell>
          <cell r="C1539" t="str">
            <v>INSTALLATION AND COMMISSIONING OF TREATMENT EQUIPMENT</v>
          </cell>
          <cell r="D1539">
            <v>0</v>
          </cell>
          <cell r="E1539">
            <v>0</v>
          </cell>
          <cell r="F1539">
            <v>0</v>
          </cell>
          <cell r="G1539">
            <v>0</v>
          </cell>
          <cell r="H1539">
            <v>0</v>
          </cell>
          <cell r="I1539">
            <v>0</v>
          </cell>
          <cell r="J1539">
            <v>0</v>
          </cell>
          <cell r="K1539">
            <v>0</v>
          </cell>
          <cell r="L1539">
            <v>0</v>
          </cell>
          <cell r="M1539">
            <v>0</v>
          </cell>
          <cell r="N1539">
            <v>0</v>
          </cell>
          <cell r="O1539">
            <v>0</v>
          </cell>
          <cell r="P1539">
            <v>0</v>
          </cell>
          <cell r="Q1539">
            <v>0</v>
          </cell>
          <cell r="R1539">
            <v>0</v>
          </cell>
          <cell r="S1539">
            <v>0</v>
          </cell>
          <cell r="T1539">
            <v>0</v>
          </cell>
          <cell r="U1539">
            <v>0</v>
          </cell>
          <cell r="V1539">
            <v>0</v>
          </cell>
          <cell r="W1539">
            <v>0</v>
          </cell>
          <cell r="X1539">
            <v>0</v>
          </cell>
          <cell r="Y1539">
            <v>0</v>
          </cell>
          <cell r="Z1539">
            <v>0</v>
          </cell>
          <cell r="AA1539">
            <v>0</v>
          </cell>
          <cell r="AB1539">
            <v>0</v>
          </cell>
        </row>
        <row r="1540">
          <cell r="B1540" t="str">
            <v>56.01</v>
          </cell>
          <cell r="C1540" t="str">
            <v>Installation and commissioning of complete chlorination station and dosing unit at Reservoir Site D</v>
          </cell>
          <cell r="D1540">
            <v>0</v>
          </cell>
          <cell r="E1540">
            <v>0</v>
          </cell>
          <cell r="F1540">
            <v>0</v>
          </cell>
          <cell r="G1540">
            <v>0</v>
          </cell>
          <cell r="H1540">
            <v>0</v>
          </cell>
          <cell r="I1540">
            <v>0</v>
          </cell>
          <cell r="J1540">
            <v>0</v>
          </cell>
          <cell r="K1540">
            <v>0</v>
          </cell>
          <cell r="L1540">
            <v>0</v>
          </cell>
          <cell r="M1540">
            <v>0</v>
          </cell>
          <cell r="N1540">
            <v>0</v>
          </cell>
          <cell r="O1540">
            <v>0</v>
          </cell>
          <cell r="P1540">
            <v>0</v>
          </cell>
          <cell r="Q1540">
            <v>0</v>
          </cell>
          <cell r="R1540">
            <v>0</v>
          </cell>
          <cell r="S1540">
            <v>0</v>
          </cell>
          <cell r="T1540">
            <v>0</v>
          </cell>
          <cell r="U1540">
            <v>0</v>
          </cell>
          <cell r="V1540">
            <v>0</v>
          </cell>
          <cell r="W1540">
            <v>0</v>
          </cell>
          <cell r="X1540">
            <v>0</v>
          </cell>
          <cell r="Y1540">
            <v>0</v>
          </cell>
          <cell r="Z1540">
            <v>0</v>
          </cell>
          <cell r="AA1540">
            <v>0</v>
          </cell>
          <cell r="AB1540">
            <v>0</v>
          </cell>
        </row>
        <row r="1541">
          <cell r="B1541">
            <v>0</v>
          </cell>
          <cell r="C1541" t="str">
            <v>The works shall include installation and commissioning of complete chlorination unit, dosing unit and installation of injection lines and injection unit as described under item 55.01.</v>
          </cell>
          <cell r="D1541">
            <v>0</v>
          </cell>
          <cell r="E1541">
            <v>0</v>
          </cell>
          <cell r="F1541">
            <v>0</v>
          </cell>
          <cell r="G1541">
            <v>0</v>
          </cell>
          <cell r="H1541">
            <v>0</v>
          </cell>
          <cell r="I1541">
            <v>0</v>
          </cell>
          <cell r="J1541">
            <v>0</v>
          </cell>
          <cell r="K1541">
            <v>0</v>
          </cell>
          <cell r="L1541">
            <v>0</v>
          </cell>
          <cell r="M1541">
            <v>0</v>
          </cell>
          <cell r="N1541">
            <v>0</v>
          </cell>
          <cell r="O1541">
            <v>0</v>
          </cell>
          <cell r="P1541">
            <v>0</v>
          </cell>
          <cell r="Q1541">
            <v>0</v>
          </cell>
          <cell r="R1541">
            <v>0</v>
          </cell>
          <cell r="S1541">
            <v>0</v>
          </cell>
          <cell r="T1541">
            <v>0</v>
          </cell>
          <cell r="U1541">
            <v>0</v>
          </cell>
          <cell r="V1541">
            <v>0</v>
          </cell>
          <cell r="W1541">
            <v>0</v>
          </cell>
          <cell r="X1541">
            <v>0</v>
          </cell>
          <cell r="Y1541">
            <v>0</v>
          </cell>
          <cell r="Z1541">
            <v>0</v>
          </cell>
          <cell r="AA1541">
            <v>0</v>
          </cell>
          <cell r="AB1541">
            <v>0</v>
          </cell>
        </row>
        <row r="1542">
          <cell r="B1542">
            <v>0</v>
          </cell>
          <cell r="C1542" t="str">
            <v>The works shall be executed in accordance with the Works Requirements Part B+C and as directed by the Engineer.</v>
          </cell>
          <cell r="D1542">
            <v>0</v>
          </cell>
          <cell r="E1542">
            <v>0</v>
          </cell>
          <cell r="F1542">
            <v>0</v>
          </cell>
          <cell r="G1542">
            <v>0</v>
          </cell>
          <cell r="H1542">
            <v>0</v>
          </cell>
          <cell r="I1542">
            <v>0</v>
          </cell>
          <cell r="J1542">
            <v>0</v>
          </cell>
          <cell r="K1542">
            <v>0</v>
          </cell>
          <cell r="L1542">
            <v>0</v>
          </cell>
          <cell r="M1542">
            <v>0</v>
          </cell>
          <cell r="N1542">
            <v>0</v>
          </cell>
          <cell r="O1542">
            <v>0</v>
          </cell>
          <cell r="P1542">
            <v>0</v>
          </cell>
          <cell r="Q1542">
            <v>0</v>
          </cell>
          <cell r="R1542">
            <v>0</v>
          </cell>
          <cell r="S1542">
            <v>0</v>
          </cell>
          <cell r="T1542">
            <v>0</v>
          </cell>
          <cell r="U1542">
            <v>0</v>
          </cell>
          <cell r="V1542">
            <v>0</v>
          </cell>
          <cell r="W1542">
            <v>0</v>
          </cell>
          <cell r="X1542">
            <v>0</v>
          </cell>
          <cell r="Y1542">
            <v>0</v>
          </cell>
          <cell r="Z1542">
            <v>0</v>
          </cell>
          <cell r="AA1542">
            <v>0</v>
          </cell>
          <cell r="AB1542">
            <v>0</v>
          </cell>
        </row>
        <row r="1543">
          <cell r="B1543">
            <v>0</v>
          </cell>
          <cell r="C1543" t="str">
            <v xml:space="preserve">The unit rate shall include the connection of injection-line with tapping saddle to the existing transmission main in accordance with tender drawing R-D-2.28 </v>
          </cell>
          <cell r="D1543">
            <v>0</v>
          </cell>
          <cell r="E1543">
            <v>0</v>
          </cell>
          <cell r="F1543">
            <v>0</v>
          </cell>
          <cell r="G1543">
            <v>0</v>
          </cell>
          <cell r="H1543">
            <v>0</v>
          </cell>
          <cell r="I1543">
            <v>0</v>
          </cell>
          <cell r="J1543">
            <v>0</v>
          </cell>
          <cell r="K1543">
            <v>0</v>
          </cell>
          <cell r="L1543">
            <v>0</v>
          </cell>
          <cell r="M1543">
            <v>0</v>
          </cell>
          <cell r="N1543">
            <v>0</v>
          </cell>
          <cell r="O1543">
            <v>0</v>
          </cell>
          <cell r="P1543">
            <v>0</v>
          </cell>
          <cell r="Q1543">
            <v>0</v>
          </cell>
          <cell r="R1543">
            <v>0</v>
          </cell>
          <cell r="S1543">
            <v>0</v>
          </cell>
          <cell r="T1543">
            <v>0</v>
          </cell>
          <cell r="U1543">
            <v>0</v>
          </cell>
          <cell r="V1543">
            <v>0</v>
          </cell>
          <cell r="W1543">
            <v>0</v>
          </cell>
          <cell r="X1543">
            <v>0</v>
          </cell>
          <cell r="Y1543">
            <v>0</v>
          </cell>
          <cell r="Z1543">
            <v>0</v>
          </cell>
          <cell r="AA1543">
            <v>0</v>
          </cell>
          <cell r="AB1543">
            <v>0</v>
          </cell>
        </row>
        <row r="1544">
          <cell r="B1544">
            <v>0</v>
          </cell>
          <cell r="C1544" t="str">
            <v>The unit rate shall include all materials, labour, equipment, tools, fabrication of pipes and fittings and other incidental costs required to complete the works.</v>
          </cell>
          <cell r="D1544">
            <v>0</v>
          </cell>
          <cell r="E1544">
            <v>0</v>
          </cell>
          <cell r="F1544">
            <v>0</v>
          </cell>
          <cell r="G1544">
            <v>0</v>
          </cell>
          <cell r="H1544">
            <v>0</v>
          </cell>
          <cell r="I1544">
            <v>0</v>
          </cell>
          <cell r="J1544">
            <v>0</v>
          </cell>
          <cell r="K1544">
            <v>0</v>
          </cell>
          <cell r="L1544">
            <v>0</v>
          </cell>
          <cell r="M1544">
            <v>0</v>
          </cell>
          <cell r="N1544">
            <v>0</v>
          </cell>
          <cell r="O1544">
            <v>0</v>
          </cell>
          <cell r="P1544">
            <v>0</v>
          </cell>
          <cell r="Q1544">
            <v>0</v>
          </cell>
          <cell r="R1544">
            <v>0</v>
          </cell>
          <cell r="S1544">
            <v>0</v>
          </cell>
          <cell r="T1544">
            <v>0</v>
          </cell>
          <cell r="U1544">
            <v>0</v>
          </cell>
          <cell r="V1544">
            <v>0</v>
          </cell>
          <cell r="W1544">
            <v>0</v>
          </cell>
          <cell r="X1544">
            <v>0</v>
          </cell>
          <cell r="Y1544">
            <v>0</v>
          </cell>
          <cell r="Z1544">
            <v>0</v>
          </cell>
          <cell r="AA1544">
            <v>0</v>
          </cell>
          <cell r="AB1544">
            <v>0</v>
          </cell>
        </row>
        <row r="1545">
          <cell r="B1545">
            <v>0</v>
          </cell>
          <cell r="C1545" t="str">
            <v>Payment shall be made per set for the complete operational station upon successful testing and acceptance by the Engineer.</v>
          </cell>
          <cell r="D1545">
            <v>0</v>
          </cell>
          <cell r="E1545">
            <v>0</v>
          </cell>
          <cell r="F1545">
            <v>0</v>
          </cell>
          <cell r="G1545">
            <v>0</v>
          </cell>
          <cell r="H1545">
            <v>0</v>
          </cell>
          <cell r="I1545">
            <v>0</v>
          </cell>
          <cell r="J1545">
            <v>0</v>
          </cell>
          <cell r="K1545">
            <v>0</v>
          </cell>
          <cell r="L1545">
            <v>0</v>
          </cell>
          <cell r="M1545">
            <v>0</v>
          </cell>
          <cell r="N1545">
            <v>0</v>
          </cell>
          <cell r="O1545">
            <v>0</v>
          </cell>
          <cell r="P1545">
            <v>0</v>
          </cell>
          <cell r="Q1545">
            <v>0</v>
          </cell>
          <cell r="R1545">
            <v>0</v>
          </cell>
          <cell r="S1545">
            <v>0</v>
          </cell>
          <cell r="T1545">
            <v>0</v>
          </cell>
          <cell r="U1545">
            <v>0</v>
          </cell>
          <cell r="V1545">
            <v>0</v>
          </cell>
          <cell r="W1545">
            <v>0</v>
          </cell>
          <cell r="X1545">
            <v>0</v>
          </cell>
          <cell r="Y1545">
            <v>0</v>
          </cell>
          <cell r="Z1545">
            <v>0</v>
          </cell>
          <cell r="AA1545">
            <v>0</v>
          </cell>
          <cell r="AB1545">
            <v>0</v>
          </cell>
        </row>
        <row r="1546">
          <cell r="B1546" t="str">
            <v>56.01.01</v>
          </cell>
          <cell r="C1546" t="str">
            <v>Installation and commissioning of complete chlorination station and dosing unit at Reservoir Site D as described under item 55.01</v>
          </cell>
          <cell r="D1546" t="str">
            <v>set</v>
          </cell>
          <cell r="E1546">
            <v>25000</v>
          </cell>
          <cell r="F1546">
            <v>0</v>
          </cell>
          <cell r="G1546">
            <v>0</v>
          </cell>
          <cell r="H1546">
            <v>0</v>
          </cell>
          <cell r="I1546">
            <v>0</v>
          </cell>
          <cell r="J1546">
            <v>0</v>
          </cell>
          <cell r="K1546">
            <v>0</v>
          </cell>
          <cell r="L1546">
            <v>0</v>
          </cell>
          <cell r="M1546">
            <v>0</v>
          </cell>
          <cell r="N1546">
            <v>0</v>
          </cell>
          <cell r="O1546">
            <v>0</v>
          </cell>
          <cell r="P1546">
            <v>0</v>
          </cell>
          <cell r="Q1546">
            <v>0</v>
          </cell>
          <cell r="R1546">
            <v>0</v>
          </cell>
          <cell r="S1546">
            <v>0</v>
          </cell>
          <cell r="T1546">
            <v>0</v>
          </cell>
          <cell r="U1546">
            <v>0</v>
          </cell>
          <cell r="V1546">
            <v>0</v>
          </cell>
          <cell r="W1546">
            <v>0</v>
          </cell>
          <cell r="X1546">
            <v>0</v>
          </cell>
          <cell r="Y1546">
            <v>0</v>
          </cell>
          <cell r="Z1546">
            <v>0</v>
          </cell>
          <cell r="AA1546">
            <v>0</v>
          </cell>
          <cell r="AB1546">
            <v>0</v>
          </cell>
        </row>
        <row r="1547">
          <cell r="B1547" t="str">
            <v>57</v>
          </cell>
          <cell r="C1547" t="str">
            <v>SUPPLY OF MONiTORING AND CONTROL EQUIPMENT - HYDRAULIC AND MECHANICAL ELEMENTS</v>
          </cell>
          <cell r="D1547">
            <v>0</v>
          </cell>
          <cell r="E1547">
            <v>0</v>
          </cell>
          <cell r="F1547">
            <v>0</v>
          </cell>
          <cell r="G1547">
            <v>0</v>
          </cell>
          <cell r="H1547">
            <v>0</v>
          </cell>
          <cell r="I1547">
            <v>0</v>
          </cell>
          <cell r="J1547">
            <v>0</v>
          </cell>
          <cell r="K1547">
            <v>0</v>
          </cell>
          <cell r="L1547">
            <v>0</v>
          </cell>
          <cell r="M1547">
            <v>0</v>
          </cell>
          <cell r="N1547">
            <v>0</v>
          </cell>
          <cell r="O1547">
            <v>0</v>
          </cell>
          <cell r="P1547">
            <v>0</v>
          </cell>
          <cell r="Q1547">
            <v>0</v>
          </cell>
          <cell r="R1547">
            <v>0</v>
          </cell>
          <cell r="S1547">
            <v>0</v>
          </cell>
          <cell r="T1547">
            <v>0</v>
          </cell>
          <cell r="U1547">
            <v>0</v>
          </cell>
          <cell r="V1547">
            <v>0</v>
          </cell>
          <cell r="W1547">
            <v>0</v>
          </cell>
          <cell r="X1547">
            <v>0</v>
          </cell>
          <cell r="Y1547">
            <v>0</v>
          </cell>
          <cell r="Z1547">
            <v>0</v>
          </cell>
          <cell r="AA1547">
            <v>0</v>
          </cell>
          <cell r="AB1547">
            <v>0</v>
          </cell>
        </row>
        <row r="1548">
          <cell r="B1548" t="str">
            <v>57.01</v>
          </cell>
          <cell r="C1548" t="str">
            <v>Supply of Bulk Water Meter, Woltman type</v>
          </cell>
          <cell r="D1548">
            <v>0</v>
          </cell>
          <cell r="E1548">
            <v>0</v>
          </cell>
          <cell r="F1548">
            <v>0</v>
          </cell>
          <cell r="G1548">
            <v>0</v>
          </cell>
          <cell r="H1548">
            <v>0</v>
          </cell>
          <cell r="I1548">
            <v>0</v>
          </cell>
          <cell r="J1548">
            <v>0</v>
          </cell>
          <cell r="K1548">
            <v>0</v>
          </cell>
          <cell r="L1548">
            <v>0</v>
          </cell>
          <cell r="M1548">
            <v>0</v>
          </cell>
          <cell r="N1548">
            <v>0</v>
          </cell>
          <cell r="O1548">
            <v>0</v>
          </cell>
          <cell r="P1548">
            <v>0</v>
          </cell>
          <cell r="Q1548">
            <v>0</v>
          </cell>
          <cell r="R1548">
            <v>0</v>
          </cell>
          <cell r="S1548">
            <v>0</v>
          </cell>
          <cell r="T1548">
            <v>0</v>
          </cell>
          <cell r="U1548">
            <v>0</v>
          </cell>
          <cell r="V1548">
            <v>0</v>
          </cell>
          <cell r="W1548">
            <v>0</v>
          </cell>
          <cell r="X1548">
            <v>0</v>
          </cell>
          <cell r="Y1548">
            <v>0</v>
          </cell>
          <cell r="Z1548">
            <v>0</v>
          </cell>
          <cell r="AA1548">
            <v>0</v>
          </cell>
          <cell r="AB1548">
            <v>0</v>
          </cell>
        </row>
        <row r="1549">
          <cell r="B1549">
            <v>0</v>
          </cell>
          <cell r="C1549" t="str">
            <v>The unit rate shall include the supply of bulk water meters, type turbine-water meter, Woltman Meter WPH-N, for horizontal installation,</v>
          </cell>
          <cell r="D1549">
            <v>0</v>
          </cell>
          <cell r="E1549">
            <v>0</v>
          </cell>
          <cell r="F1549">
            <v>0</v>
          </cell>
          <cell r="G1549">
            <v>0</v>
          </cell>
          <cell r="H1549">
            <v>0</v>
          </cell>
          <cell r="I1549">
            <v>0</v>
          </cell>
          <cell r="J1549">
            <v>0</v>
          </cell>
          <cell r="K1549">
            <v>0</v>
          </cell>
          <cell r="L1549">
            <v>0</v>
          </cell>
          <cell r="M1549">
            <v>0</v>
          </cell>
          <cell r="N1549">
            <v>0</v>
          </cell>
          <cell r="O1549">
            <v>0</v>
          </cell>
          <cell r="P1549">
            <v>0</v>
          </cell>
          <cell r="Q1549">
            <v>0</v>
          </cell>
          <cell r="R1549">
            <v>0</v>
          </cell>
          <cell r="S1549">
            <v>0</v>
          </cell>
          <cell r="T1549">
            <v>0</v>
          </cell>
          <cell r="U1549">
            <v>0</v>
          </cell>
          <cell r="V1549">
            <v>0</v>
          </cell>
          <cell r="W1549">
            <v>0</v>
          </cell>
          <cell r="X1549">
            <v>0</v>
          </cell>
          <cell r="Y1549">
            <v>0</v>
          </cell>
          <cell r="Z1549">
            <v>0</v>
          </cell>
          <cell r="AA1549">
            <v>0</v>
          </cell>
          <cell r="AB1549">
            <v>0</v>
          </cell>
        </row>
        <row r="1550">
          <cell r="B1550">
            <v>0</v>
          </cell>
          <cell r="C1550" t="str">
            <v xml:space="preserve">incl. transport, unloading, handling, storage at storage sites in accordance with the manufacturers instructions and good workmanship, </v>
          </cell>
          <cell r="D1550">
            <v>0</v>
          </cell>
          <cell r="E1550">
            <v>0</v>
          </cell>
          <cell r="F1550">
            <v>0</v>
          </cell>
          <cell r="G1550">
            <v>0</v>
          </cell>
          <cell r="H1550">
            <v>0</v>
          </cell>
          <cell r="I1550">
            <v>0</v>
          </cell>
          <cell r="J1550">
            <v>0</v>
          </cell>
          <cell r="K1550">
            <v>0</v>
          </cell>
          <cell r="L1550">
            <v>0</v>
          </cell>
          <cell r="M1550">
            <v>0</v>
          </cell>
          <cell r="N1550">
            <v>0</v>
          </cell>
          <cell r="O1550">
            <v>0</v>
          </cell>
          <cell r="P1550">
            <v>0</v>
          </cell>
          <cell r="Q1550">
            <v>0</v>
          </cell>
          <cell r="R1550">
            <v>0</v>
          </cell>
          <cell r="S1550">
            <v>0</v>
          </cell>
          <cell r="T1550">
            <v>0</v>
          </cell>
          <cell r="U1550">
            <v>0</v>
          </cell>
          <cell r="V1550">
            <v>0</v>
          </cell>
          <cell r="W1550">
            <v>0</v>
          </cell>
          <cell r="X1550">
            <v>0</v>
          </cell>
          <cell r="Y1550">
            <v>0</v>
          </cell>
          <cell r="Z1550">
            <v>0</v>
          </cell>
          <cell r="AA1550">
            <v>0</v>
          </cell>
          <cell r="AB1550">
            <v>0</v>
          </cell>
        </row>
        <row r="1551">
          <cell r="B1551">
            <v>0</v>
          </cell>
          <cell r="C1551" t="str">
            <v>Accuracy 2%, meteorological class B with qualification certificate D 80 or equivalent,</v>
          </cell>
          <cell r="D1551">
            <v>0</v>
          </cell>
          <cell r="E1551">
            <v>0</v>
          </cell>
          <cell r="F1551">
            <v>0</v>
          </cell>
          <cell r="G1551">
            <v>0</v>
          </cell>
          <cell r="H1551">
            <v>0</v>
          </cell>
          <cell r="I1551">
            <v>0</v>
          </cell>
          <cell r="J1551">
            <v>0</v>
          </cell>
          <cell r="K1551">
            <v>0</v>
          </cell>
          <cell r="L1551">
            <v>0</v>
          </cell>
          <cell r="M1551">
            <v>0</v>
          </cell>
          <cell r="N1551">
            <v>0</v>
          </cell>
          <cell r="O1551">
            <v>0</v>
          </cell>
          <cell r="P1551">
            <v>0</v>
          </cell>
          <cell r="Q1551">
            <v>0</v>
          </cell>
          <cell r="R1551">
            <v>0</v>
          </cell>
          <cell r="S1551">
            <v>0</v>
          </cell>
          <cell r="T1551">
            <v>0</v>
          </cell>
          <cell r="U1551">
            <v>0</v>
          </cell>
          <cell r="V1551">
            <v>0</v>
          </cell>
          <cell r="W1551">
            <v>0</v>
          </cell>
          <cell r="X1551">
            <v>0</v>
          </cell>
          <cell r="Y1551">
            <v>0</v>
          </cell>
          <cell r="Z1551">
            <v>0</v>
          </cell>
          <cell r="AA1551">
            <v>0</v>
          </cell>
          <cell r="AB1551">
            <v>0</v>
          </cell>
        </row>
        <row r="1552">
          <cell r="B1552">
            <v>0</v>
          </cell>
          <cell r="C1552" t="str">
            <v>Supply of stainless steel bolts and nuts, gaskets incl. 2% reserve, all accessories necessary for installation.</v>
          </cell>
          <cell r="D1552">
            <v>0</v>
          </cell>
          <cell r="E1552">
            <v>0</v>
          </cell>
          <cell r="F1552">
            <v>0</v>
          </cell>
          <cell r="G1552">
            <v>0</v>
          </cell>
          <cell r="H1552">
            <v>0</v>
          </cell>
          <cell r="I1552">
            <v>0</v>
          </cell>
          <cell r="J1552">
            <v>0</v>
          </cell>
          <cell r="K1552">
            <v>0</v>
          </cell>
          <cell r="L1552">
            <v>0</v>
          </cell>
          <cell r="M1552">
            <v>0</v>
          </cell>
          <cell r="N1552">
            <v>0</v>
          </cell>
          <cell r="O1552">
            <v>0</v>
          </cell>
          <cell r="P1552">
            <v>0</v>
          </cell>
          <cell r="Q1552">
            <v>0</v>
          </cell>
          <cell r="R1552">
            <v>0</v>
          </cell>
          <cell r="S1552">
            <v>0</v>
          </cell>
          <cell r="T1552">
            <v>0</v>
          </cell>
          <cell r="U1552">
            <v>0</v>
          </cell>
          <cell r="V1552">
            <v>0</v>
          </cell>
          <cell r="W1552">
            <v>0</v>
          </cell>
          <cell r="X1552">
            <v>0</v>
          </cell>
          <cell r="Y1552">
            <v>0</v>
          </cell>
          <cell r="Z1552">
            <v>0</v>
          </cell>
          <cell r="AA1552">
            <v>0</v>
          </cell>
          <cell r="AB1552">
            <v>0</v>
          </cell>
        </row>
        <row r="1553">
          <cell r="B1553">
            <v>0</v>
          </cell>
          <cell r="C1553" t="str">
            <v>Materials, coatings, etc. shall be according to the Works Requirements Part B+C.</v>
          </cell>
          <cell r="D1553">
            <v>0</v>
          </cell>
          <cell r="E1553">
            <v>0</v>
          </cell>
          <cell r="F1553">
            <v>0</v>
          </cell>
          <cell r="G1553">
            <v>0</v>
          </cell>
          <cell r="H1553">
            <v>0</v>
          </cell>
          <cell r="I1553">
            <v>0</v>
          </cell>
          <cell r="J1553">
            <v>0</v>
          </cell>
          <cell r="K1553">
            <v>0</v>
          </cell>
          <cell r="L1553">
            <v>0</v>
          </cell>
          <cell r="M1553">
            <v>0</v>
          </cell>
          <cell r="N1553">
            <v>0</v>
          </cell>
          <cell r="O1553">
            <v>0</v>
          </cell>
          <cell r="P1553">
            <v>0</v>
          </cell>
          <cell r="Q1553">
            <v>0</v>
          </cell>
          <cell r="R1553">
            <v>0</v>
          </cell>
          <cell r="S1553">
            <v>0</v>
          </cell>
          <cell r="T1553">
            <v>0</v>
          </cell>
          <cell r="U1553">
            <v>0</v>
          </cell>
          <cell r="V1553">
            <v>0</v>
          </cell>
          <cell r="W1553">
            <v>0</v>
          </cell>
          <cell r="X1553">
            <v>0</v>
          </cell>
          <cell r="Y1553">
            <v>0</v>
          </cell>
          <cell r="Z1553">
            <v>0</v>
          </cell>
          <cell r="AA1553">
            <v>0</v>
          </cell>
          <cell r="AB1553">
            <v>0</v>
          </cell>
        </row>
        <row r="1554">
          <cell r="B1554">
            <v>0</v>
          </cell>
          <cell r="C1554" t="str">
            <v>The unit rate shall include supply of all material to site, labour, equipment, tools and other incidental costs required to complete the works.</v>
          </cell>
          <cell r="D1554">
            <v>0</v>
          </cell>
          <cell r="E1554">
            <v>0</v>
          </cell>
          <cell r="F1554">
            <v>0</v>
          </cell>
          <cell r="G1554">
            <v>0</v>
          </cell>
          <cell r="H1554">
            <v>0</v>
          </cell>
          <cell r="I1554">
            <v>0</v>
          </cell>
          <cell r="J1554">
            <v>0</v>
          </cell>
          <cell r="K1554">
            <v>0</v>
          </cell>
          <cell r="L1554">
            <v>0</v>
          </cell>
          <cell r="M1554">
            <v>0</v>
          </cell>
          <cell r="N1554">
            <v>0</v>
          </cell>
          <cell r="O1554">
            <v>0</v>
          </cell>
          <cell r="P1554">
            <v>0</v>
          </cell>
          <cell r="Q1554">
            <v>0</v>
          </cell>
          <cell r="R1554">
            <v>0</v>
          </cell>
          <cell r="S1554">
            <v>0</v>
          </cell>
          <cell r="T1554">
            <v>0</v>
          </cell>
          <cell r="U1554">
            <v>0</v>
          </cell>
          <cell r="V1554">
            <v>0</v>
          </cell>
          <cell r="W1554">
            <v>0</v>
          </cell>
          <cell r="X1554">
            <v>0</v>
          </cell>
          <cell r="Y1554">
            <v>0</v>
          </cell>
          <cell r="Z1554">
            <v>0</v>
          </cell>
          <cell r="AA1554">
            <v>0</v>
          </cell>
          <cell r="AB1554">
            <v>0</v>
          </cell>
        </row>
        <row r="1555">
          <cell r="B1555">
            <v>0</v>
          </cell>
          <cell r="C1555" t="str">
            <v>Payment shall be made per piece supplied and approved by the Engineer.</v>
          </cell>
          <cell r="D1555">
            <v>0</v>
          </cell>
          <cell r="E1555">
            <v>0</v>
          </cell>
          <cell r="F1555">
            <v>0</v>
          </cell>
          <cell r="G1555">
            <v>0</v>
          </cell>
          <cell r="H1555">
            <v>0</v>
          </cell>
          <cell r="I1555">
            <v>0</v>
          </cell>
          <cell r="J1555">
            <v>0</v>
          </cell>
          <cell r="K1555">
            <v>0</v>
          </cell>
          <cell r="L1555">
            <v>0</v>
          </cell>
          <cell r="M1555">
            <v>0</v>
          </cell>
          <cell r="N1555">
            <v>0</v>
          </cell>
          <cell r="O1555">
            <v>0</v>
          </cell>
          <cell r="P1555">
            <v>0</v>
          </cell>
          <cell r="Q1555">
            <v>0</v>
          </cell>
          <cell r="R1555">
            <v>0</v>
          </cell>
          <cell r="S1555">
            <v>0</v>
          </cell>
          <cell r="T1555">
            <v>0</v>
          </cell>
          <cell r="U1555">
            <v>0</v>
          </cell>
          <cell r="V1555">
            <v>0</v>
          </cell>
          <cell r="W1555">
            <v>0</v>
          </cell>
          <cell r="X1555">
            <v>0</v>
          </cell>
          <cell r="Y1555">
            <v>0</v>
          </cell>
          <cell r="Z1555">
            <v>0</v>
          </cell>
          <cell r="AA1555">
            <v>0</v>
          </cell>
          <cell r="AB1555">
            <v>0</v>
          </cell>
        </row>
        <row r="1556">
          <cell r="B1556" t="str">
            <v>57.01.05</v>
          </cell>
          <cell r="C1556" t="str">
            <v>Supply of Bulk Water Meter, Woltmann type DN80, PN10</v>
          </cell>
          <cell r="D1556" t="str">
            <v>pce.</v>
          </cell>
          <cell r="E1556">
            <v>1700</v>
          </cell>
          <cell r="F1556">
            <v>0</v>
          </cell>
          <cell r="G1556">
            <v>0</v>
          </cell>
          <cell r="H1556">
            <v>0</v>
          </cell>
          <cell r="I1556">
            <v>0</v>
          </cell>
          <cell r="J1556">
            <v>0</v>
          </cell>
          <cell r="K1556">
            <v>0</v>
          </cell>
          <cell r="L1556">
            <v>0</v>
          </cell>
          <cell r="M1556">
            <v>0</v>
          </cell>
          <cell r="N1556">
            <v>0</v>
          </cell>
          <cell r="O1556">
            <v>0</v>
          </cell>
          <cell r="P1556">
            <v>0</v>
          </cell>
          <cell r="Q1556">
            <v>0</v>
          </cell>
          <cell r="R1556">
            <v>0</v>
          </cell>
          <cell r="S1556">
            <v>0</v>
          </cell>
          <cell r="T1556">
            <v>0</v>
          </cell>
          <cell r="U1556">
            <v>0</v>
          </cell>
          <cell r="V1556">
            <v>0</v>
          </cell>
          <cell r="W1556">
            <v>0</v>
          </cell>
          <cell r="X1556">
            <v>0</v>
          </cell>
          <cell r="Y1556">
            <v>0</v>
          </cell>
          <cell r="Z1556">
            <v>0</v>
          </cell>
          <cell r="AA1556">
            <v>0</v>
          </cell>
          <cell r="AB1556">
            <v>0</v>
          </cell>
        </row>
        <row r="1557">
          <cell r="B1557" t="str">
            <v>57.01.10</v>
          </cell>
          <cell r="C1557" t="str">
            <v>Supply of Bulk Water Meter, Woltmann type DN250, PN10</v>
          </cell>
          <cell r="D1557" t="str">
            <v>pce.</v>
          </cell>
          <cell r="E1557">
            <v>3800</v>
          </cell>
          <cell r="F1557">
            <v>0</v>
          </cell>
          <cell r="G1557">
            <v>0</v>
          </cell>
          <cell r="H1557">
            <v>0</v>
          </cell>
          <cell r="I1557">
            <v>0</v>
          </cell>
          <cell r="J1557">
            <v>0</v>
          </cell>
          <cell r="K1557">
            <v>0</v>
          </cell>
          <cell r="L1557">
            <v>0</v>
          </cell>
          <cell r="M1557">
            <v>0</v>
          </cell>
          <cell r="N1557">
            <v>0</v>
          </cell>
          <cell r="O1557">
            <v>0</v>
          </cell>
          <cell r="P1557">
            <v>0</v>
          </cell>
          <cell r="Q1557">
            <v>0</v>
          </cell>
          <cell r="R1557">
            <v>0</v>
          </cell>
          <cell r="S1557">
            <v>0</v>
          </cell>
          <cell r="T1557">
            <v>0</v>
          </cell>
          <cell r="U1557">
            <v>0</v>
          </cell>
          <cell r="V1557">
            <v>0</v>
          </cell>
          <cell r="W1557">
            <v>0</v>
          </cell>
          <cell r="X1557">
            <v>0</v>
          </cell>
          <cell r="Y1557">
            <v>0</v>
          </cell>
          <cell r="Z1557">
            <v>0</v>
          </cell>
          <cell r="AA1557">
            <v>0</v>
          </cell>
          <cell r="AB1557">
            <v>0</v>
          </cell>
        </row>
        <row r="1558">
          <cell r="B1558" t="str">
            <v>57.01.12</v>
          </cell>
          <cell r="C1558" t="str">
            <v>Supply of Bulk Water Meter, Woltmann type DN300, PN10</v>
          </cell>
          <cell r="D1558" t="str">
            <v>pce.</v>
          </cell>
          <cell r="E1558">
            <v>4200</v>
          </cell>
          <cell r="F1558">
            <v>0</v>
          </cell>
          <cell r="G1558">
            <v>0</v>
          </cell>
          <cell r="H1558">
            <v>0</v>
          </cell>
          <cell r="I1558">
            <v>0</v>
          </cell>
          <cell r="J1558">
            <v>0</v>
          </cell>
          <cell r="K1558">
            <v>0</v>
          </cell>
          <cell r="L1558">
            <v>0</v>
          </cell>
          <cell r="M1558">
            <v>0</v>
          </cell>
          <cell r="N1558">
            <v>0</v>
          </cell>
          <cell r="O1558">
            <v>0</v>
          </cell>
          <cell r="P1558">
            <v>0</v>
          </cell>
          <cell r="Q1558">
            <v>0</v>
          </cell>
          <cell r="R1558">
            <v>0</v>
          </cell>
          <cell r="S1558">
            <v>0</v>
          </cell>
          <cell r="T1558">
            <v>0</v>
          </cell>
          <cell r="U1558">
            <v>0</v>
          </cell>
          <cell r="V1558">
            <v>0</v>
          </cell>
          <cell r="W1558">
            <v>0</v>
          </cell>
          <cell r="X1558">
            <v>0</v>
          </cell>
          <cell r="Y1558">
            <v>0</v>
          </cell>
          <cell r="Z1558">
            <v>0</v>
          </cell>
          <cell r="AA1558">
            <v>0</v>
          </cell>
          <cell r="AB1558">
            <v>0</v>
          </cell>
        </row>
        <row r="1559">
          <cell r="B1559" t="str">
            <v>57.01.16</v>
          </cell>
          <cell r="C1559" t="str">
            <v>Supply of Bulk Water Meter, Woltmann type DN400, PN10</v>
          </cell>
          <cell r="D1559" t="str">
            <v>pce.</v>
          </cell>
          <cell r="E1559">
            <v>5100</v>
          </cell>
          <cell r="F1559">
            <v>0</v>
          </cell>
          <cell r="G1559">
            <v>0</v>
          </cell>
          <cell r="H1559">
            <v>0</v>
          </cell>
          <cell r="I1559">
            <v>0</v>
          </cell>
          <cell r="J1559">
            <v>0</v>
          </cell>
          <cell r="K1559">
            <v>0</v>
          </cell>
          <cell r="L1559">
            <v>0</v>
          </cell>
          <cell r="M1559">
            <v>0</v>
          </cell>
          <cell r="N1559">
            <v>0</v>
          </cell>
          <cell r="O1559">
            <v>0</v>
          </cell>
          <cell r="P1559">
            <v>0</v>
          </cell>
          <cell r="Q1559">
            <v>0</v>
          </cell>
          <cell r="R1559">
            <v>0</v>
          </cell>
          <cell r="S1559">
            <v>0</v>
          </cell>
          <cell r="T1559">
            <v>0</v>
          </cell>
          <cell r="U1559">
            <v>0</v>
          </cell>
          <cell r="V1559">
            <v>0</v>
          </cell>
          <cell r="W1559">
            <v>0</v>
          </cell>
          <cell r="X1559">
            <v>0</v>
          </cell>
          <cell r="Y1559">
            <v>0</v>
          </cell>
          <cell r="Z1559">
            <v>0</v>
          </cell>
          <cell r="AA1559">
            <v>0</v>
          </cell>
          <cell r="AB1559">
            <v>0</v>
          </cell>
        </row>
        <row r="1560">
          <cell r="B1560" t="str">
            <v>57.02</v>
          </cell>
          <cell r="C1560" t="str">
            <v>Supply of domestic water meters for kiosks</v>
          </cell>
          <cell r="D1560">
            <v>0</v>
          </cell>
          <cell r="E1560">
            <v>0</v>
          </cell>
          <cell r="F1560">
            <v>0</v>
          </cell>
          <cell r="G1560">
            <v>0</v>
          </cell>
          <cell r="H1560">
            <v>0</v>
          </cell>
          <cell r="I1560">
            <v>0</v>
          </cell>
          <cell r="J1560">
            <v>0</v>
          </cell>
          <cell r="K1560">
            <v>0</v>
          </cell>
          <cell r="L1560">
            <v>0</v>
          </cell>
          <cell r="M1560">
            <v>0</v>
          </cell>
          <cell r="N1560">
            <v>0</v>
          </cell>
          <cell r="O1560">
            <v>0</v>
          </cell>
          <cell r="P1560">
            <v>0</v>
          </cell>
          <cell r="Q1560">
            <v>0</v>
          </cell>
          <cell r="R1560">
            <v>0</v>
          </cell>
          <cell r="S1560">
            <v>0</v>
          </cell>
          <cell r="T1560">
            <v>0</v>
          </cell>
          <cell r="U1560">
            <v>0</v>
          </cell>
          <cell r="V1560">
            <v>0</v>
          </cell>
          <cell r="W1560">
            <v>0</v>
          </cell>
          <cell r="X1560">
            <v>0</v>
          </cell>
          <cell r="Y1560">
            <v>0</v>
          </cell>
          <cell r="Z1560">
            <v>0</v>
          </cell>
          <cell r="AA1560">
            <v>0</v>
          </cell>
          <cell r="AB1560">
            <v>0</v>
          </cell>
        </row>
        <row r="1561">
          <cell r="B1561">
            <v>0</v>
          </cell>
          <cell r="C1561" t="str">
            <v>The unit rate shall include the supply of domestic water meters, metrological class B, type dry dial multi-jet vane, PN16, meter body brass, counter plastic, cover lens plastic, wheel box brass or plastic, other applied material stainless steel,  including transport, unloading, handling, storage at storage sites in accordance with the manufacturers instructions and good workmanship and shall comply with Standard, Technical Specification and approved by the Engineer</v>
          </cell>
          <cell r="D1561">
            <v>0</v>
          </cell>
          <cell r="E1561">
            <v>0</v>
          </cell>
          <cell r="F1561">
            <v>0</v>
          </cell>
          <cell r="G1561">
            <v>0</v>
          </cell>
          <cell r="H1561">
            <v>0</v>
          </cell>
          <cell r="I1561">
            <v>0</v>
          </cell>
          <cell r="J1561">
            <v>0</v>
          </cell>
          <cell r="K1561">
            <v>0</v>
          </cell>
          <cell r="L1561">
            <v>0</v>
          </cell>
          <cell r="M1561">
            <v>0</v>
          </cell>
          <cell r="N1561">
            <v>0</v>
          </cell>
          <cell r="O1561">
            <v>0</v>
          </cell>
          <cell r="P1561">
            <v>0</v>
          </cell>
          <cell r="Q1561">
            <v>0</v>
          </cell>
          <cell r="R1561">
            <v>0</v>
          </cell>
          <cell r="S1561">
            <v>0</v>
          </cell>
          <cell r="T1561">
            <v>0</v>
          </cell>
          <cell r="U1561">
            <v>0</v>
          </cell>
          <cell r="V1561">
            <v>0</v>
          </cell>
          <cell r="W1561">
            <v>0</v>
          </cell>
          <cell r="X1561">
            <v>0</v>
          </cell>
          <cell r="Y1561">
            <v>0</v>
          </cell>
          <cell r="Z1561">
            <v>0</v>
          </cell>
          <cell r="AA1561">
            <v>0</v>
          </cell>
          <cell r="AB1561">
            <v>0</v>
          </cell>
        </row>
        <row r="1562">
          <cell r="B1562">
            <v>0</v>
          </cell>
          <cell r="C1562" t="str">
            <v>Payment shall be made per piece supplied and accepted by the Engineer.</v>
          </cell>
          <cell r="D1562">
            <v>0</v>
          </cell>
          <cell r="E1562">
            <v>0</v>
          </cell>
          <cell r="F1562">
            <v>0</v>
          </cell>
          <cell r="G1562">
            <v>0</v>
          </cell>
          <cell r="H1562">
            <v>0</v>
          </cell>
          <cell r="I1562">
            <v>0</v>
          </cell>
          <cell r="J1562">
            <v>0</v>
          </cell>
          <cell r="K1562">
            <v>0</v>
          </cell>
          <cell r="L1562">
            <v>0</v>
          </cell>
          <cell r="M1562">
            <v>0</v>
          </cell>
          <cell r="N1562">
            <v>0</v>
          </cell>
          <cell r="O1562">
            <v>0</v>
          </cell>
          <cell r="P1562">
            <v>0</v>
          </cell>
          <cell r="Q1562">
            <v>0</v>
          </cell>
          <cell r="R1562">
            <v>0</v>
          </cell>
          <cell r="S1562">
            <v>0</v>
          </cell>
          <cell r="T1562">
            <v>0</v>
          </cell>
          <cell r="U1562">
            <v>0</v>
          </cell>
          <cell r="V1562">
            <v>0</v>
          </cell>
          <cell r="W1562">
            <v>0</v>
          </cell>
          <cell r="X1562">
            <v>0</v>
          </cell>
          <cell r="Y1562">
            <v>0</v>
          </cell>
          <cell r="Z1562">
            <v>0</v>
          </cell>
          <cell r="AA1562">
            <v>0</v>
          </cell>
          <cell r="AB1562">
            <v>0</v>
          </cell>
        </row>
        <row r="1563">
          <cell r="B1563" t="str">
            <v>57.02.01</v>
          </cell>
          <cell r="C1563" t="str">
            <v>Supply of domestic water meters for kiosk, female pipe thread (FPT), QN6, for  1" (DN 25) pipe connection</v>
          </cell>
          <cell r="D1563" t="str">
            <v>pce.</v>
          </cell>
          <cell r="E1563">
            <v>180</v>
          </cell>
          <cell r="F1563">
            <v>0</v>
          </cell>
          <cell r="G1563">
            <v>0</v>
          </cell>
          <cell r="H1563">
            <v>0</v>
          </cell>
          <cell r="I1563">
            <v>0</v>
          </cell>
          <cell r="J1563">
            <v>0</v>
          </cell>
          <cell r="K1563">
            <v>0</v>
          </cell>
          <cell r="L1563">
            <v>0</v>
          </cell>
          <cell r="M1563">
            <v>0</v>
          </cell>
          <cell r="N1563">
            <v>0</v>
          </cell>
          <cell r="O1563">
            <v>0</v>
          </cell>
          <cell r="P1563">
            <v>0</v>
          </cell>
          <cell r="Q1563">
            <v>0</v>
          </cell>
          <cell r="R1563">
            <v>0</v>
          </cell>
          <cell r="S1563">
            <v>0</v>
          </cell>
          <cell r="T1563">
            <v>0</v>
          </cell>
          <cell r="U1563">
            <v>0</v>
          </cell>
          <cell r="V1563">
            <v>0</v>
          </cell>
          <cell r="W1563">
            <v>0</v>
          </cell>
          <cell r="X1563">
            <v>0</v>
          </cell>
          <cell r="Y1563">
            <v>0</v>
          </cell>
          <cell r="Z1563">
            <v>0</v>
          </cell>
          <cell r="AA1563">
            <v>0</v>
          </cell>
          <cell r="AB1563">
            <v>0</v>
          </cell>
        </row>
        <row r="1564">
          <cell r="B1564" t="str">
            <v>57.03</v>
          </cell>
          <cell r="C1564" t="str">
            <v>Supply of a mechanical water level indicator for reservoirs</v>
          </cell>
          <cell r="D1564">
            <v>0</v>
          </cell>
          <cell r="E1564">
            <v>0</v>
          </cell>
          <cell r="F1564">
            <v>0</v>
          </cell>
          <cell r="G1564">
            <v>0</v>
          </cell>
          <cell r="H1564">
            <v>0</v>
          </cell>
          <cell r="I1564">
            <v>0</v>
          </cell>
          <cell r="J1564">
            <v>0</v>
          </cell>
          <cell r="K1564">
            <v>0</v>
          </cell>
          <cell r="L1564">
            <v>0</v>
          </cell>
          <cell r="M1564">
            <v>0</v>
          </cell>
          <cell r="N1564">
            <v>0</v>
          </cell>
          <cell r="O1564">
            <v>0</v>
          </cell>
          <cell r="P1564">
            <v>0</v>
          </cell>
          <cell r="Q1564">
            <v>0</v>
          </cell>
          <cell r="R1564">
            <v>0</v>
          </cell>
          <cell r="S1564">
            <v>0</v>
          </cell>
          <cell r="T1564">
            <v>0</v>
          </cell>
          <cell r="U1564">
            <v>0</v>
          </cell>
          <cell r="V1564">
            <v>0</v>
          </cell>
          <cell r="W1564">
            <v>0</v>
          </cell>
          <cell r="X1564">
            <v>0</v>
          </cell>
          <cell r="Y1564">
            <v>0</v>
          </cell>
          <cell r="Z1564">
            <v>0</v>
          </cell>
          <cell r="AA1564">
            <v>0</v>
          </cell>
          <cell r="AB1564">
            <v>0</v>
          </cell>
        </row>
        <row r="1565">
          <cell r="B1565">
            <v>0</v>
          </cell>
          <cell r="C1565" t="str">
            <v>The unit rate shall include the supply of a water level indicator with float and external pointer for installation in reservoirs and indication on the outer wall of Reservoir as described in the work requirements part B+C and in the tender drawings.</v>
          </cell>
          <cell r="D1565">
            <v>0</v>
          </cell>
          <cell r="E1565">
            <v>0</v>
          </cell>
          <cell r="F1565">
            <v>0</v>
          </cell>
          <cell r="G1565">
            <v>0</v>
          </cell>
          <cell r="H1565">
            <v>0</v>
          </cell>
          <cell r="I1565">
            <v>0</v>
          </cell>
          <cell r="J1565">
            <v>0</v>
          </cell>
          <cell r="K1565">
            <v>0</v>
          </cell>
          <cell r="L1565">
            <v>0</v>
          </cell>
          <cell r="M1565">
            <v>0</v>
          </cell>
          <cell r="N1565">
            <v>0</v>
          </cell>
          <cell r="O1565">
            <v>0</v>
          </cell>
          <cell r="P1565">
            <v>0</v>
          </cell>
          <cell r="Q1565">
            <v>0</v>
          </cell>
          <cell r="R1565">
            <v>0</v>
          </cell>
          <cell r="S1565">
            <v>0</v>
          </cell>
          <cell r="T1565">
            <v>0</v>
          </cell>
          <cell r="U1565">
            <v>0</v>
          </cell>
          <cell r="V1565">
            <v>0</v>
          </cell>
          <cell r="W1565">
            <v>0</v>
          </cell>
          <cell r="X1565">
            <v>0</v>
          </cell>
          <cell r="Y1565">
            <v>0</v>
          </cell>
          <cell r="Z1565">
            <v>0</v>
          </cell>
          <cell r="AA1565">
            <v>0</v>
          </cell>
          <cell r="AB1565">
            <v>0</v>
          </cell>
        </row>
        <row r="1566">
          <cell r="B1566">
            <v>0</v>
          </cell>
          <cell r="C1566" t="str">
            <v>The float shall move in a guiding tube of U-PVC and shall transmit its movement to a pointer outside of the tank.</v>
          </cell>
          <cell r="D1566">
            <v>0</v>
          </cell>
          <cell r="E1566">
            <v>0</v>
          </cell>
          <cell r="F1566">
            <v>0</v>
          </cell>
          <cell r="G1566">
            <v>0</v>
          </cell>
          <cell r="H1566">
            <v>0</v>
          </cell>
          <cell r="I1566">
            <v>0</v>
          </cell>
          <cell r="J1566">
            <v>0</v>
          </cell>
          <cell r="K1566">
            <v>0</v>
          </cell>
          <cell r="L1566">
            <v>0</v>
          </cell>
          <cell r="M1566">
            <v>0</v>
          </cell>
          <cell r="N1566">
            <v>0</v>
          </cell>
          <cell r="O1566">
            <v>0</v>
          </cell>
          <cell r="P1566">
            <v>0</v>
          </cell>
          <cell r="Q1566">
            <v>0</v>
          </cell>
          <cell r="R1566">
            <v>0</v>
          </cell>
          <cell r="S1566">
            <v>0</v>
          </cell>
          <cell r="T1566">
            <v>0</v>
          </cell>
          <cell r="U1566">
            <v>0</v>
          </cell>
          <cell r="V1566">
            <v>0</v>
          </cell>
          <cell r="W1566">
            <v>0</v>
          </cell>
          <cell r="X1566">
            <v>0</v>
          </cell>
          <cell r="Y1566">
            <v>0</v>
          </cell>
          <cell r="Z1566">
            <v>0</v>
          </cell>
          <cell r="AA1566">
            <v>0</v>
          </cell>
          <cell r="AB1566">
            <v>0</v>
          </cell>
        </row>
        <row r="1567">
          <cell r="B1567">
            <v>0</v>
          </cell>
          <cell r="C1567" t="str">
            <v>Float, strands, pointer, shafts shall all be of stainless steel. Pulley and bearing bushings shall be of brass or nylon or equivalent plastic.</v>
          </cell>
          <cell r="D1567">
            <v>0</v>
          </cell>
          <cell r="E1567">
            <v>0</v>
          </cell>
          <cell r="F1567">
            <v>0</v>
          </cell>
          <cell r="G1567">
            <v>0</v>
          </cell>
          <cell r="H1567">
            <v>0</v>
          </cell>
          <cell r="I1567">
            <v>0</v>
          </cell>
          <cell r="J1567">
            <v>0</v>
          </cell>
          <cell r="K1567">
            <v>0</v>
          </cell>
          <cell r="L1567">
            <v>0</v>
          </cell>
          <cell r="M1567">
            <v>0</v>
          </cell>
          <cell r="N1567">
            <v>0</v>
          </cell>
          <cell r="O1567">
            <v>0</v>
          </cell>
          <cell r="P1567">
            <v>0</v>
          </cell>
          <cell r="Q1567">
            <v>0</v>
          </cell>
          <cell r="R1567">
            <v>0</v>
          </cell>
          <cell r="S1567">
            <v>0</v>
          </cell>
          <cell r="T1567">
            <v>0</v>
          </cell>
          <cell r="U1567">
            <v>0</v>
          </cell>
          <cell r="V1567">
            <v>0</v>
          </cell>
          <cell r="W1567">
            <v>0</v>
          </cell>
          <cell r="X1567">
            <v>0</v>
          </cell>
          <cell r="Y1567">
            <v>0</v>
          </cell>
          <cell r="Z1567">
            <v>0</v>
          </cell>
          <cell r="AA1567">
            <v>0</v>
          </cell>
          <cell r="AB1567">
            <v>0</v>
          </cell>
        </row>
        <row r="1568">
          <cell r="B1568">
            <v>0</v>
          </cell>
          <cell r="C1568" t="str">
            <v>The unit rate shall include supply of all material to site, labour, equipment, tools and other incidental costs required to complete the works.</v>
          </cell>
          <cell r="D1568">
            <v>0</v>
          </cell>
          <cell r="E1568">
            <v>0</v>
          </cell>
          <cell r="F1568">
            <v>0</v>
          </cell>
          <cell r="G1568">
            <v>0</v>
          </cell>
          <cell r="H1568">
            <v>0</v>
          </cell>
          <cell r="I1568">
            <v>0</v>
          </cell>
          <cell r="J1568">
            <v>0</v>
          </cell>
          <cell r="K1568">
            <v>0</v>
          </cell>
          <cell r="L1568">
            <v>0</v>
          </cell>
          <cell r="M1568">
            <v>0</v>
          </cell>
          <cell r="N1568">
            <v>0</v>
          </cell>
          <cell r="O1568">
            <v>0</v>
          </cell>
          <cell r="P1568">
            <v>0</v>
          </cell>
          <cell r="Q1568">
            <v>0</v>
          </cell>
          <cell r="R1568">
            <v>0</v>
          </cell>
          <cell r="S1568">
            <v>0</v>
          </cell>
          <cell r="T1568">
            <v>0</v>
          </cell>
          <cell r="U1568">
            <v>0</v>
          </cell>
          <cell r="V1568">
            <v>0</v>
          </cell>
          <cell r="W1568">
            <v>0</v>
          </cell>
          <cell r="X1568">
            <v>0</v>
          </cell>
          <cell r="Y1568">
            <v>0</v>
          </cell>
          <cell r="Z1568">
            <v>0</v>
          </cell>
          <cell r="AA1568">
            <v>0</v>
          </cell>
          <cell r="AB1568">
            <v>0</v>
          </cell>
        </row>
        <row r="1569">
          <cell r="B1569">
            <v>0</v>
          </cell>
          <cell r="C1569" t="str">
            <v>Payment shall be made per piece supplied and approved by the Engineer.</v>
          </cell>
          <cell r="D1569">
            <v>0</v>
          </cell>
          <cell r="E1569">
            <v>0</v>
          </cell>
          <cell r="F1569">
            <v>0</v>
          </cell>
          <cell r="G1569">
            <v>0</v>
          </cell>
          <cell r="H1569">
            <v>0</v>
          </cell>
          <cell r="I1569">
            <v>0</v>
          </cell>
          <cell r="J1569">
            <v>0</v>
          </cell>
          <cell r="K1569">
            <v>0</v>
          </cell>
          <cell r="L1569">
            <v>0</v>
          </cell>
          <cell r="M1569">
            <v>0</v>
          </cell>
          <cell r="N1569">
            <v>0</v>
          </cell>
          <cell r="O1569">
            <v>0</v>
          </cell>
          <cell r="P1569">
            <v>0</v>
          </cell>
          <cell r="Q1569">
            <v>0</v>
          </cell>
          <cell r="R1569">
            <v>0</v>
          </cell>
          <cell r="S1569">
            <v>0</v>
          </cell>
          <cell r="T1569">
            <v>0</v>
          </cell>
          <cell r="U1569">
            <v>0</v>
          </cell>
          <cell r="V1569">
            <v>0</v>
          </cell>
          <cell r="W1569">
            <v>0</v>
          </cell>
          <cell r="X1569">
            <v>0</v>
          </cell>
          <cell r="Y1569">
            <v>0</v>
          </cell>
          <cell r="Z1569">
            <v>0</v>
          </cell>
          <cell r="AA1569">
            <v>0</v>
          </cell>
          <cell r="AB1569">
            <v>0</v>
          </cell>
        </row>
        <row r="1570">
          <cell r="B1570" t="str">
            <v>57.03.01</v>
          </cell>
          <cell r="C1570" t="str">
            <v>Supply of a mechanical water level indicator for reservoirs</v>
          </cell>
          <cell r="D1570" t="str">
            <v>pce.</v>
          </cell>
          <cell r="E1570">
            <v>250</v>
          </cell>
          <cell r="F1570">
            <v>0</v>
          </cell>
          <cell r="G1570">
            <v>0</v>
          </cell>
          <cell r="H1570">
            <v>0</v>
          </cell>
          <cell r="I1570">
            <v>0</v>
          </cell>
          <cell r="J1570">
            <v>0</v>
          </cell>
          <cell r="K1570">
            <v>0</v>
          </cell>
          <cell r="L1570">
            <v>0</v>
          </cell>
          <cell r="M1570">
            <v>0</v>
          </cell>
          <cell r="N1570">
            <v>0</v>
          </cell>
          <cell r="O1570">
            <v>0</v>
          </cell>
          <cell r="P1570">
            <v>0</v>
          </cell>
          <cell r="Q1570">
            <v>0</v>
          </cell>
          <cell r="R1570">
            <v>0</v>
          </cell>
          <cell r="S1570">
            <v>0</v>
          </cell>
          <cell r="T1570">
            <v>0</v>
          </cell>
          <cell r="U1570">
            <v>0</v>
          </cell>
          <cell r="V1570">
            <v>0</v>
          </cell>
          <cell r="W1570">
            <v>0</v>
          </cell>
          <cell r="X1570">
            <v>0</v>
          </cell>
          <cell r="Y1570">
            <v>0</v>
          </cell>
          <cell r="Z1570">
            <v>0</v>
          </cell>
          <cell r="AA1570">
            <v>0</v>
          </cell>
          <cell r="AB1570">
            <v>0</v>
          </cell>
        </row>
        <row r="1571">
          <cell r="B1571" t="str">
            <v>58</v>
          </cell>
          <cell r="C1571" t="str">
            <v>INSTALLATION OF MONITORING AND CONTROL EQUIPMENT - HYDRAULIC AND MECHANICAL ELEMENTS</v>
          </cell>
          <cell r="D1571">
            <v>0</v>
          </cell>
          <cell r="E1571">
            <v>0</v>
          </cell>
          <cell r="F1571">
            <v>0</v>
          </cell>
          <cell r="G1571">
            <v>0</v>
          </cell>
          <cell r="H1571">
            <v>0</v>
          </cell>
          <cell r="I1571">
            <v>0</v>
          </cell>
          <cell r="J1571">
            <v>0</v>
          </cell>
          <cell r="K1571">
            <v>0</v>
          </cell>
          <cell r="L1571">
            <v>0</v>
          </cell>
          <cell r="M1571">
            <v>0</v>
          </cell>
          <cell r="N1571">
            <v>0</v>
          </cell>
          <cell r="O1571">
            <v>0</v>
          </cell>
          <cell r="P1571">
            <v>0</v>
          </cell>
          <cell r="Q1571">
            <v>0</v>
          </cell>
          <cell r="R1571">
            <v>0</v>
          </cell>
          <cell r="S1571">
            <v>0</v>
          </cell>
          <cell r="T1571">
            <v>0</v>
          </cell>
          <cell r="U1571">
            <v>0</v>
          </cell>
          <cell r="V1571">
            <v>0</v>
          </cell>
          <cell r="W1571">
            <v>0</v>
          </cell>
          <cell r="X1571">
            <v>0</v>
          </cell>
          <cell r="Y1571">
            <v>0</v>
          </cell>
          <cell r="Z1571">
            <v>0</v>
          </cell>
          <cell r="AA1571">
            <v>0</v>
          </cell>
          <cell r="AB1571">
            <v>0</v>
          </cell>
        </row>
        <row r="1572">
          <cell r="B1572" t="str">
            <v>58.01</v>
          </cell>
          <cell r="C1572" t="str">
            <v>Installation of bulk water meters</v>
          </cell>
          <cell r="D1572">
            <v>0</v>
          </cell>
          <cell r="E1572">
            <v>0</v>
          </cell>
          <cell r="F1572">
            <v>0</v>
          </cell>
          <cell r="G1572">
            <v>0</v>
          </cell>
          <cell r="H1572">
            <v>0</v>
          </cell>
          <cell r="I1572">
            <v>0</v>
          </cell>
          <cell r="J1572">
            <v>0</v>
          </cell>
          <cell r="K1572">
            <v>0</v>
          </cell>
          <cell r="L1572">
            <v>0</v>
          </cell>
          <cell r="M1572">
            <v>0</v>
          </cell>
          <cell r="N1572">
            <v>0</v>
          </cell>
          <cell r="O1572">
            <v>0</v>
          </cell>
          <cell r="P1572">
            <v>0</v>
          </cell>
          <cell r="Q1572">
            <v>0</v>
          </cell>
          <cell r="R1572">
            <v>0</v>
          </cell>
          <cell r="S1572">
            <v>0</v>
          </cell>
          <cell r="T1572">
            <v>0</v>
          </cell>
          <cell r="U1572">
            <v>0</v>
          </cell>
          <cell r="V1572">
            <v>0</v>
          </cell>
          <cell r="W1572">
            <v>0</v>
          </cell>
          <cell r="X1572">
            <v>0</v>
          </cell>
          <cell r="Y1572">
            <v>0</v>
          </cell>
          <cell r="Z1572">
            <v>0</v>
          </cell>
          <cell r="AA1572">
            <v>0</v>
          </cell>
          <cell r="AB1572">
            <v>0</v>
          </cell>
        </row>
        <row r="1573">
          <cell r="B1573">
            <v>0</v>
          </cell>
          <cell r="C1573" t="str">
            <v>The works shall include installation and commissioning of the meters in any place as provided by the drawings</v>
          </cell>
          <cell r="D1573">
            <v>0</v>
          </cell>
          <cell r="E1573">
            <v>0</v>
          </cell>
          <cell r="F1573">
            <v>0</v>
          </cell>
          <cell r="G1573">
            <v>0</v>
          </cell>
          <cell r="H1573">
            <v>0</v>
          </cell>
          <cell r="I1573">
            <v>0</v>
          </cell>
          <cell r="J1573">
            <v>0</v>
          </cell>
          <cell r="K1573">
            <v>0</v>
          </cell>
          <cell r="L1573">
            <v>0</v>
          </cell>
          <cell r="M1573">
            <v>0</v>
          </cell>
          <cell r="N1573">
            <v>0</v>
          </cell>
          <cell r="O1573">
            <v>0</v>
          </cell>
          <cell r="P1573">
            <v>0</v>
          </cell>
          <cell r="Q1573">
            <v>0</v>
          </cell>
          <cell r="R1573">
            <v>0</v>
          </cell>
          <cell r="S1573">
            <v>0</v>
          </cell>
          <cell r="T1573">
            <v>0</v>
          </cell>
          <cell r="U1573">
            <v>0</v>
          </cell>
          <cell r="V1573">
            <v>0</v>
          </cell>
          <cell r="W1573">
            <v>0</v>
          </cell>
          <cell r="X1573">
            <v>0</v>
          </cell>
          <cell r="Y1573">
            <v>0</v>
          </cell>
          <cell r="Z1573">
            <v>0</v>
          </cell>
          <cell r="AA1573">
            <v>0</v>
          </cell>
          <cell r="AB1573">
            <v>0</v>
          </cell>
        </row>
        <row r="1574">
          <cell r="B1574">
            <v>0</v>
          </cell>
          <cell r="C1574" t="str">
            <v>The works shall be executed in accordance with the Works Requirements Part B+C, drawings or as directed by the Engineer.</v>
          </cell>
          <cell r="D1574">
            <v>0</v>
          </cell>
          <cell r="E1574">
            <v>0</v>
          </cell>
          <cell r="F1574">
            <v>0</v>
          </cell>
          <cell r="G1574">
            <v>0</v>
          </cell>
          <cell r="H1574">
            <v>0</v>
          </cell>
          <cell r="I1574">
            <v>0</v>
          </cell>
          <cell r="J1574">
            <v>0</v>
          </cell>
          <cell r="K1574">
            <v>0</v>
          </cell>
          <cell r="L1574">
            <v>0</v>
          </cell>
          <cell r="M1574">
            <v>0</v>
          </cell>
          <cell r="N1574">
            <v>0</v>
          </cell>
          <cell r="O1574">
            <v>0</v>
          </cell>
          <cell r="P1574">
            <v>0</v>
          </cell>
          <cell r="Q1574">
            <v>0</v>
          </cell>
          <cell r="R1574">
            <v>0</v>
          </cell>
          <cell r="S1574">
            <v>0</v>
          </cell>
          <cell r="T1574">
            <v>0</v>
          </cell>
          <cell r="U1574">
            <v>0</v>
          </cell>
          <cell r="V1574">
            <v>0</v>
          </cell>
          <cell r="W1574">
            <v>0</v>
          </cell>
          <cell r="X1574">
            <v>0</v>
          </cell>
          <cell r="Y1574">
            <v>0</v>
          </cell>
          <cell r="Z1574">
            <v>0</v>
          </cell>
          <cell r="AA1574">
            <v>0</v>
          </cell>
          <cell r="AB1574">
            <v>0</v>
          </cell>
        </row>
        <row r="1575">
          <cell r="B1575">
            <v>0</v>
          </cell>
          <cell r="C1575" t="str">
            <v>The unit rate shall include all materials, labour, equipment, tools, fabrication of pipes and fittings and other incidental costs required to complete the works.</v>
          </cell>
          <cell r="D1575">
            <v>0</v>
          </cell>
          <cell r="E1575">
            <v>0</v>
          </cell>
          <cell r="F1575">
            <v>0</v>
          </cell>
          <cell r="G1575">
            <v>0</v>
          </cell>
          <cell r="H1575">
            <v>0</v>
          </cell>
          <cell r="I1575">
            <v>0</v>
          </cell>
          <cell r="J1575">
            <v>0</v>
          </cell>
          <cell r="K1575">
            <v>0</v>
          </cell>
          <cell r="L1575">
            <v>0</v>
          </cell>
          <cell r="M1575">
            <v>0</v>
          </cell>
          <cell r="N1575">
            <v>0</v>
          </cell>
          <cell r="O1575">
            <v>0</v>
          </cell>
          <cell r="P1575">
            <v>0</v>
          </cell>
          <cell r="Q1575">
            <v>0</v>
          </cell>
          <cell r="R1575">
            <v>0</v>
          </cell>
          <cell r="S1575">
            <v>0</v>
          </cell>
          <cell r="T1575">
            <v>0</v>
          </cell>
          <cell r="U1575">
            <v>0</v>
          </cell>
          <cell r="V1575">
            <v>0</v>
          </cell>
          <cell r="W1575">
            <v>0</v>
          </cell>
          <cell r="X1575">
            <v>0</v>
          </cell>
          <cell r="Y1575">
            <v>0</v>
          </cell>
          <cell r="Z1575">
            <v>0</v>
          </cell>
          <cell r="AA1575">
            <v>0</v>
          </cell>
          <cell r="AB1575">
            <v>0</v>
          </cell>
        </row>
        <row r="1576">
          <cell r="B1576">
            <v>0</v>
          </cell>
          <cell r="C1576" t="str">
            <v xml:space="preserve"> Payment shall be made per water meter installed, operational and accepted by the Engineer.</v>
          </cell>
          <cell r="D1576">
            <v>0</v>
          </cell>
          <cell r="E1576">
            <v>0</v>
          </cell>
          <cell r="F1576">
            <v>0</v>
          </cell>
          <cell r="G1576">
            <v>0</v>
          </cell>
          <cell r="H1576">
            <v>0</v>
          </cell>
          <cell r="I1576">
            <v>0</v>
          </cell>
          <cell r="J1576">
            <v>0</v>
          </cell>
          <cell r="K1576">
            <v>0</v>
          </cell>
          <cell r="L1576">
            <v>0</v>
          </cell>
          <cell r="M1576">
            <v>0</v>
          </cell>
          <cell r="N1576">
            <v>0</v>
          </cell>
          <cell r="O1576">
            <v>0</v>
          </cell>
          <cell r="P1576">
            <v>0</v>
          </cell>
          <cell r="Q1576">
            <v>0</v>
          </cell>
          <cell r="R1576">
            <v>0</v>
          </cell>
          <cell r="S1576">
            <v>0</v>
          </cell>
          <cell r="T1576">
            <v>0</v>
          </cell>
          <cell r="U1576">
            <v>0</v>
          </cell>
          <cell r="V1576">
            <v>0</v>
          </cell>
          <cell r="W1576">
            <v>0</v>
          </cell>
          <cell r="X1576">
            <v>0</v>
          </cell>
          <cell r="Y1576">
            <v>0</v>
          </cell>
          <cell r="Z1576">
            <v>0</v>
          </cell>
          <cell r="AA1576">
            <v>0</v>
          </cell>
          <cell r="AB1576">
            <v>0</v>
          </cell>
        </row>
        <row r="1577">
          <cell r="B1577" t="str">
            <v>58.01.04</v>
          </cell>
          <cell r="C1577" t="str">
            <v>Installation of Bulk Water Meter, Woltmann or IDM type DN80, PN10/PN16</v>
          </cell>
          <cell r="D1577" t="str">
            <v>pce.</v>
          </cell>
          <cell r="E1577">
            <v>300</v>
          </cell>
          <cell r="F1577">
            <v>0</v>
          </cell>
          <cell r="G1577">
            <v>0</v>
          </cell>
          <cell r="H1577">
            <v>0</v>
          </cell>
          <cell r="I1577">
            <v>0</v>
          </cell>
          <cell r="J1577">
            <v>0</v>
          </cell>
          <cell r="K1577">
            <v>0</v>
          </cell>
          <cell r="L1577">
            <v>0</v>
          </cell>
          <cell r="M1577">
            <v>0</v>
          </cell>
          <cell r="N1577">
            <v>0</v>
          </cell>
          <cell r="O1577">
            <v>0</v>
          </cell>
          <cell r="P1577">
            <v>0</v>
          </cell>
          <cell r="Q1577">
            <v>0</v>
          </cell>
          <cell r="R1577">
            <v>0</v>
          </cell>
          <cell r="S1577">
            <v>0</v>
          </cell>
          <cell r="T1577">
            <v>0</v>
          </cell>
          <cell r="U1577">
            <v>0</v>
          </cell>
          <cell r="V1577">
            <v>0</v>
          </cell>
          <cell r="W1577">
            <v>0</v>
          </cell>
          <cell r="X1577">
            <v>0</v>
          </cell>
          <cell r="Y1577">
            <v>0</v>
          </cell>
          <cell r="Z1577">
            <v>0</v>
          </cell>
          <cell r="AA1577">
            <v>0</v>
          </cell>
          <cell r="AB1577">
            <v>0</v>
          </cell>
        </row>
        <row r="1578">
          <cell r="B1578" t="str">
            <v>58.01.10</v>
          </cell>
          <cell r="C1578" t="str">
            <v>Installation of Bulk Water Meter, Woltmann or IDM type DN250, PN10 or 16</v>
          </cell>
          <cell r="D1578" t="str">
            <v>pce.</v>
          </cell>
          <cell r="E1578">
            <v>300</v>
          </cell>
          <cell r="F1578">
            <v>0</v>
          </cell>
          <cell r="G1578">
            <v>0</v>
          </cell>
          <cell r="H1578">
            <v>0</v>
          </cell>
          <cell r="I1578">
            <v>0</v>
          </cell>
          <cell r="J1578">
            <v>0</v>
          </cell>
          <cell r="K1578">
            <v>0</v>
          </cell>
          <cell r="L1578">
            <v>0</v>
          </cell>
          <cell r="M1578">
            <v>0</v>
          </cell>
          <cell r="N1578">
            <v>0</v>
          </cell>
          <cell r="O1578">
            <v>0</v>
          </cell>
          <cell r="P1578">
            <v>0</v>
          </cell>
          <cell r="Q1578">
            <v>0</v>
          </cell>
          <cell r="R1578">
            <v>0</v>
          </cell>
          <cell r="S1578">
            <v>0</v>
          </cell>
          <cell r="T1578">
            <v>0</v>
          </cell>
          <cell r="U1578">
            <v>0</v>
          </cell>
          <cell r="V1578">
            <v>0</v>
          </cell>
          <cell r="W1578">
            <v>0</v>
          </cell>
          <cell r="X1578">
            <v>0</v>
          </cell>
          <cell r="Y1578">
            <v>0</v>
          </cell>
          <cell r="Z1578">
            <v>0</v>
          </cell>
          <cell r="AA1578">
            <v>0</v>
          </cell>
          <cell r="AB1578">
            <v>0</v>
          </cell>
        </row>
        <row r="1579">
          <cell r="B1579" t="str">
            <v>58.01.12</v>
          </cell>
          <cell r="C1579" t="str">
            <v>Installation of Bulk Water Meter, Woltmann or IDM type DN300, PN10 or 16</v>
          </cell>
          <cell r="D1579" t="str">
            <v>pce.</v>
          </cell>
          <cell r="E1579">
            <v>400</v>
          </cell>
          <cell r="F1579">
            <v>0</v>
          </cell>
          <cell r="G1579">
            <v>0</v>
          </cell>
          <cell r="H1579">
            <v>0</v>
          </cell>
          <cell r="I1579">
            <v>0</v>
          </cell>
          <cell r="J1579">
            <v>0</v>
          </cell>
          <cell r="K1579">
            <v>0</v>
          </cell>
          <cell r="L1579">
            <v>0</v>
          </cell>
          <cell r="M1579">
            <v>0</v>
          </cell>
          <cell r="N1579">
            <v>0</v>
          </cell>
          <cell r="O1579">
            <v>0</v>
          </cell>
          <cell r="P1579">
            <v>0</v>
          </cell>
          <cell r="Q1579">
            <v>0</v>
          </cell>
          <cell r="R1579">
            <v>0</v>
          </cell>
          <cell r="S1579">
            <v>0</v>
          </cell>
          <cell r="T1579">
            <v>0</v>
          </cell>
          <cell r="U1579">
            <v>0</v>
          </cell>
          <cell r="V1579">
            <v>0</v>
          </cell>
          <cell r="W1579">
            <v>0</v>
          </cell>
          <cell r="X1579">
            <v>0</v>
          </cell>
          <cell r="Y1579">
            <v>0</v>
          </cell>
          <cell r="Z1579">
            <v>0</v>
          </cell>
          <cell r="AA1579">
            <v>0</v>
          </cell>
          <cell r="AB1579">
            <v>0</v>
          </cell>
        </row>
        <row r="1580">
          <cell r="B1580" t="str">
            <v>58.01.16</v>
          </cell>
          <cell r="C1580" t="str">
            <v>Installation of Bulk Water Meter, Woltmann or IDM type DN400, PN10 or 16</v>
          </cell>
          <cell r="D1580" t="str">
            <v>pce.</v>
          </cell>
          <cell r="E1580">
            <v>400</v>
          </cell>
          <cell r="F1580">
            <v>0</v>
          </cell>
          <cell r="G1580">
            <v>0</v>
          </cell>
          <cell r="H1580">
            <v>0</v>
          </cell>
          <cell r="I1580">
            <v>0</v>
          </cell>
          <cell r="J1580">
            <v>0</v>
          </cell>
          <cell r="K1580">
            <v>0</v>
          </cell>
          <cell r="L1580">
            <v>0</v>
          </cell>
          <cell r="M1580">
            <v>0</v>
          </cell>
          <cell r="N1580">
            <v>0</v>
          </cell>
          <cell r="O1580">
            <v>0</v>
          </cell>
          <cell r="P1580">
            <v>0</v>
          </cell>
          <cell r="Q1580">
            <v>0</v>
          </cell>
          <cell r="R1580">
            <v>0</v>
          </cell>
          <cell r="S1580">
            <v>0</v>
          </cell>
          <cell r="T1580">
            <v>0</v>
          </cell>
          <cell r="U1580">
            <v>0</v>
          </cell>
          <cell r="V1580">
            <v>0</v>
          </cell>
          <cell r="W1580">
            <v>0</v>
          </cell>
          <cell r="X1580">
            <v>0</v>
          </cell>
          <cell r="Y1580">
            <v>0</v>
          </cell>
          <cell r="Z1580">
            <v>0</v>
          </cell>
          <cell r="AA1580">
            <v>0</v>
          </cell>
          <cell r="AB1580">
            <v>0</v>
          </cell>
        </row>
        <row r="1581">
          <cell r="B1581" t="str">
            <v>58.01.30</v>
          </cell>
          <cell r="C1581" t="str">
            <v>Extra over items 58.01pp for electrical connection of water meter to dosing unit of chlorination station at reservoir site D, including any material, works, tools labour, equipment required to complete the connection.</v>
          </cell>
          <cell r="D1581" t="str">
            <v>pce.</v>
          </cell>
          <cell r="E1581">
            <v>0</v>
          </cell>
          <cell r="F1581">
            <v>0</v>
          </cell>
          <cell r="G1581">
            <v>0</v>
          </cell>
          <cell r="H1581">
            <v>0</v>
          </cell>
          <cell r="I1581">
            <v>0</v>
          </cell>
          <cell r="J1581">
            <v>0</v>
          </cell>
          <cell r="K1581">
            <v>0</v>
          </cell>
          <cell r="L1581">
            <v>0</v>
          </cell>
          <cell r="M1581">
            <v>0</v>
          </cell>
          <cell r="N1581">
            <v>0</v>
          </cell>
          <cell r="O1581">
            <v>0</v>
          </cell>
          <cell r="P1581">
            <v>0</v>
          </cell>
          <cell r="Q1581">
            <v>0</v>
          </cell>
          <cell r="R1581">
            <v>0</v>
          </cell>
          <cell r="S1581">
            <v>0</v>
          </cell>
          <cell r="T1581">
            <v>0</v>
          </cell>
          <cell r="U1581">
            <v>0</v>
          </cell>
          <cell r="V1581">
            <v>0</v>
          </cell>
          <cell r="W1581">
            <v>0</v>
          </cell>
          <cell r="X1581">
            <v>0</v>
          </cell>
          <cell r="Y1581">
            <v>0</v>
          </cell>
          <cell r="Z1581">
            <v>0</v>
          </cell>
          <cell r="AA1581">
            <v>0</v>
          </cell>
          <cell r="AB1581">
            <v>0</v>
          </cell>
        </row>
        <row r="1582">
          <cell r="B1582" t="str">
            <v>58.02</v>
          </cell>
          <cell r="C1582" t="str">
            <v>Installation of a mechanical water level indicator for reservoirs</v>
          </cell>
          <cell r="D1582">
            <v>0</v>
          </cell>
          <cell r="E1582">
            <v>0</v>
          </cell>
          <cell r="F1582">
            <v>0</v>
          </cell>
          <cell r="G1582">
            <v>0</v>
          </cell>
          <cell r="H1582">
            <v>0</v>
          </cell>
          <cell r="I1582">
            <v>0</v>
          </cell>
          <cell r="J1582">
            <v>0</v>
          </cell>
          <cell r="K1582">
            <v>0</v>
          </cell>
          <cell r="L1582">
            <v>0</v>
          </cell>
          <cell r="M1582">
            <v>0</v>
          </cell>
          <cell r="N1582">
            <v>0</v>
          </cell>
          <cell r="O1582">
            <v>0</v>
          </cell>
          <cell r="P1582">
            <v>0</v>
          </cell>
          <cell r="Q1582">
            <v>0</v>
          </cell>
          <cell r="R1582">
            <v>0</v>
          </cell>
          <cell r="S1582">
            <v>0</v>
          </cell>
          <cell r="T1582">
            <v>0</v>
          </cell>
          <cell r="U1582">
            <v>0</v>
          </cell>
          <cell r="V1582">
            <v>0</v>
          </cell>
          <cell r="W1582">
            <v>0</v>
          </cell>
          <cell r="X1582">
            <v>0</v>
          </cell>
          <cell r="Y1582">
            <v>0</v>
          </cell>
          <cell r="Z1582">
            <v>0</v>
          </cell>
          <cell r="AA1582">
            <v>0</v>
          </cell>
          <cell r="AB1582">
            <v>0</v>
          </cell>
        </row>
        <row r="1583">
          <cell r="B1583">
            <v>0</v>
          </cell>
          <cell r="C1583" t="str">
            <v>The works shall include the installation of the water level indicators with float and external pointer as described under item 57.03.</v>
          </cell>
          <cell r="D1583">
            <v>0</v>
          </cell>
          <cell r="E1583">
            <v>0</v>
          </cell>
          <cell r="F1583">
            <v>0</v>
          </cell>
          <cell r="G1583">
            <v>0</v>
          </cell>
          <cell r="H1583">
            <v>0</v>
          </cell>
          <cell r="I1583">
            <v>0</v>
          </cell>
          <cell r="J1583">
            <v>0</v>
          </cell>
          <cell r="K1583">
            <v>0</v>
          </cell>
          <cell r="L1583">
            <v>0</v>
          </cell>
          <cell r="M1583">
            <v>0</v>
          </cell>
          <cell r="N1583">
            <v>0</v>
          </cell>
          <cell r="O1583">
            <v>0</v>
          </cell>
          <cell r="P1583">
            <v>0</v>
          </cell>
          <cell r="Q1583">
            <v>0</v>
          </cell>
          <cell r="R1583">
            <v>0</v>
          </cell>
          <cell r="S1583">
            <v>0</v>
          </cell>
          <cell r="T1583">
            <v>0</v>
          </cell>
          <cell r="U1583">
            <v>0</v>
          </cell>
          <cell r="V1583">
            <v>0</v>
          </cell>
          <cell r="W1583">
            <v>0</v>
          </cell>
          <cell r="X1583">
            <v>0</v>
          </cell>
          <cell r="Y1583">
            <v>0</v>
          </cell>
          <cell r="Z1583">
            <v>0</v>
          </cell>
          <cell r="AA1583">
            <v>0</v>
          </cell>
          <cell r="AB1583">
            <v>0</v>
          </cell>
        </row>
        <row r="1584">
          <cell r="B1584">
            <v>0</v>
          </cell>
          <cell r="C1584" t="str">
            <v>The scale shall be fixed to the tank wall with galvanised brackets and show 10% intervals.</v>
          </cell>
          <cell r="D1584">
            <v>0</v>
          </cell>
          <cell r="E1584">
            <v>0</v>
          </cell>
          <cell r="F1584">
            <v>0</v>
          </cell>
          <cell r="G1584">
            <v>0</v>
          </cell>
          <cell r="H1584">
            <v>0</v>
          </cell>
          <cell r="I1584">
            <v>0</v>
          </cell>
          <cell r="J1584">
            <v>0</v>
          </cell>
          <cell r="K1584">
            <v>0</v>
          </cell>
          <cell r="L1584">
            <v>0</v>
          </cell>
          <cell r="M1584">
            <v>0</v>
          </cell>
          <cell r="N1584">
            <v>0</v>
          </cell>
          <cell r="O1584">
            <v>0</v>
          </cell>
          <cell r="P1584">
            <v>0</v>
          </cell>
          <cell r="Q1584">
            <v>0</v>
          </cell>
          <cell r="R1584">
            <v>0</v>
          </cell>
          <cell r="S1584">
            <v>0</v>
          </cell>
          <cell r="T1584">
            <v>0</v>
          </cell>
          <cell r="U1584">
            <v>0</v>
          </cell>
          <cell r="V1584">
            <v>0</v>
          </cell>
          <cell r="W1584">
            <v>0</v>
          </cell>
          <cell r="X1584">
            <v>0</v>
          </cell>
          <cell r="Y1584">
            <v>0</v>
          </cell>
          <cell r="Z1584">
            <v>0</v>
          </cell>
          <cell r="AA1584">
            <v>0</v>
          </cell>
          <cell r="AB1584">
            <v>0</v>
          </cell>
        </row>
        <row r="1585">
          <cell r="B1585">
            <v>0</v>
          </cell>
          <cell r="C1585" t="str">
            <v>The unit rate shall also include all material, labour, equipment, tools and other incidental costs required to complete the works.</v>
          </cell>
          <cell r="D1585">
            <v>0</v>
          </cell>
          <cell r="E1585">
            <v>0</v>
          </cell>
          <cell r="F1585">
            <v>0</v>
          </cell>
          <cell r="G1585">
            <v>0</v>
          </cell>
          <cell r="H1585">
            <v>0</v>
          </cell>
          <cell r="I1585">
            <v>0</v>
          </cell>
          <cell r="J1585">
            <v>0</v>
          </cell>
          <cell r="K1585">
            <v>0</v>
          </cell>
          <cell r="L1585">
            <v>0</v>
          </cell>
          <cell r="M1585">
            <v>0</v>
          </cell>
          <cell r="N1585">
            <v>0</v>
          </cell>
          <cell r="O1585">
            <v>0</v>
          </cell>
          <cell r="P1585">
            <v>0</v>
          </cell>
          <cell r="Q1585">
            <v>0</v>
          </cell>
          <cell r="R1585">
            <v>0</v>
          </cell>
          <cell r="S1585">
            <v>0</v>
          </cell>
          <cell r="T1585">
            <v>0</v>
          </cell>
          <cell r="U1585">
            <v>0</v>
          </cell>
          <cell r="V1585">
            <v>0</v>
          </cell>
          <cell r="W1585">
            <v>0</v>
          </cell>
          <cell r="X1585">
            <v>0</v>
          </cell>
          <cell r="Y1585">
            <v>0</v>
          </cell>
          <cell r="Z1585">
            <v>0</v>
          </cell>
          <cell r="AA1585">
            <v>0</v>
          </cell>
          <cell r="AB1585">
            <v>0</v>
          </cell>
        </row>
        <row r="1586">
          <cell r="B1586">
            <v>0</v>
          </cell>
          <cell r="C1586" t="str">
            <v>Payment shall be made per water level indicator completely installed and approved by the Engineer.</v>
          </cell>
          <cell r="D1586">
            <v>0</v>
          </cell>
          <cell r="E1586">
            <v>0</v>
          </cell>
          <cell r="F1586">
            <v>0</v>
          </cell>
          <cell r="G1586">
            <v>0</v>
          </cell>
          <cell r="H1586">
            <v>0</v>
          </cell>
          <cell r="I1586">
            <v>0</v>
          </cell>
          <cell r="J1586">
            <v>0</v>
          </cell>
          <cell r="K1586">
            <v>0</v>
          </cell>
          <cell r="L1586">
            <v>0</v>
          </cell>
          <cell r="M1586">
            <v>0</v>
          </cell>
          <cell r="N1586">
            <v>0</v>
          </cell>
          <cell r="O1586">
            <v>0</v>
          </cell>
          <cell r="P1586">
            <v>0</v>
          </cell>
          <cell r="Q1586">
            <v>0</v>
          </cell>
          <cell r="R1586">
            <v>0</v>
          </cell>
          <cell r="S1586">
            <v>0</v>
          </cell>
          <cell r="T1586">
            <v>0</v>
          </cell>
          <cell r="U1586">
            <v>0</v>
          </cell>
          <cell r="V1586">
            <v>0</v>
          </cell>
          <cell r="W1586">
            <v>0</v>
          </cell>
          <cell r="X1586">
            <v>0</v>
          </cell>
          <cell r="Y1586">
            <v>0</v>
          </cell>
          <cell r="Z1586">
            <v>0</v>
          </cell>
          <cell r="AA1586">
            <v>0</v>
          </cell>
          <cell r="AB1586">
            <v>0</v>
          </cell>
        </row>
        <row r="1587">
          <cell r="B1587" t="str">
            <v>58.02.01</v>
          </cell>
          <cell r="C1587" t="str">
            <v>Installation of a mechanical water level indicator for reservoirs</v>
          </cell>
          <cell r="D1587" t="str">
            <v>pce.</v>
          </cell>
          <cell r="E1587">
            <v>2000</v>
          </cell>
          <cell r="F1587">
            <v>0</v>
          </cell>
          <cell r="G1587">
            <v>0</v>
          </cell>
          <cell r="H1587">
            <v>0</v>
          </cell>
          <cell r="I1587">
            <v>0</v>
          </cell>
          <cell r="J1587">
            <v>0</v>
          </cell>
          <cell r="K1587">
            <v>0</v>
          </cell>
          <cell r="L1587">
            <v>0</v>
          </cell>
          <cell r="M1587">
            <v>0</v>
          </cell>
          <cell r="N1587">
            <v>0</v>
          </cell>
          <cell r="O1587">
            <v>0</v>
          </cell>
          <cell r="P1587">
            <v>0</v>
          </cell>
          <cell r="Q1587">
            <v>0</v>
          </cell>
          <cell r="R1587">
            <v>0</v>
          </cell>
          <cell r="S1587">
            <v>0</v>
          </cell>
          <cell r="T1587">
            <v>0</v>
          </cell>
          <cell r="U1587">
            <v>0</v>
          </cell>
          <cell r="V1587">
            <v>0</v>
          </cell>
          <cell r="W1587">
            <v>0</v>
          </cell>
          <cell r="X1587">
            <v>0</v>
          </cell>
          <cell r="Y1587">
            <v>0</v>
          </cell>
          <cell r="Z1587">
            <v>0</v>
          </cell>
          <cell r="AA1587">
            <v>0</v>
          </cell>
          <cell r="AB1587">
            <v>0</v>
          </cell>
        </row>
        <row r="1588">
          <cell r="B1588" t="str">
            <v>6</v>
          </cell>
          <cell r="C1588" t="str">
            <v xml:space="preserve">ELECTRICAL  EQUIPMENT </v>
          </cell>
          <cell r="D1588">
            <v>0</v>
          </cell>
          <cell r="E1588">
            <v>0</v>
          </cell>
          <cell r="F1588">
            <v>0</v>
          </cell>
          <cell r="G1588">
            <v>0</v>
          </cell>
          <cell r="H1588">
            <v>0</v>
          </cell>
          <cell r="I1588">
            <v>0</v>
          </cell>
          <cell r="J1588">
            <v>0</v>
          </cell>
          <cell r="K1588">
            <v>0</v>
          </cell>
          <cell r="L1588">
            <v>0</v>
          </cell>
          <cell r="M1588">
            <v>0</v>
          </cell>
          <cell r="N1588">
            <v>0</v>
          </cell>
          <cell r="O1588">
            <v>0</v>
          </cell>
          <cell r="P1588">
            <v>0</v>
          </cell>
          <cell r="Q1588">
            <v>0</v>
          </cell>
          <cell r="R1588">
            <v>0</v>
          </cell>
          <cell r="S1588">
            <v>0</v>
          </cell>
          <cell r="T1588">
            <v>0</v>
          </cell>
          <cell r="U1588">
            <v>0</v>
          </cell>
          <cell r="V1588">
            <v>0</v>
          </cell>
          <cell r="W1588">
            <v>0</v>
          </cell>
          <cell r="X1588">
            <v>0</v>
          </cell>
          <cell r="Y1588">
            <v>0</v>
          </cell>
          <cell r="Z1588">
            <v>0</v>
          </cell>
          <cell r="AA1588">
            <v>0</v>
          </cell>
          <cell r="AB1588">
            <v>0</v>
          </cell>
        </row>
        <row r="1589">
          <cell r="B1589" t="str">
            <v>60</v>
          </cell>
          <cell r="C1589" t="str">
            <v>SUPPLY OF ELECTRICAL LOW TENSION EQUIPMENT</v>
          </cell>
          <cell r="D1589">
            <v>0</v>
          </cell>
          <cell r="E1589">
            <v>0</v>
          </cell>
          <cell r="F1589">
            <v>0</v>
          </cell>
          <cell r="G1589">
            <v>0</v>
          </cell>
          <cell r="H1589">
            <v>0</v>
          </cell>
          <cell r="I1589">
            <v>0</v>
          </cell>
          <cell r="J1589">
            <v>0</v>
          </cell>
          <cell r="K1589">
            <v>0</v>
          </cell>
          <cell r="L1589">
            <v>0</v>
          </cell>
          <cell r="M1589">
            <v>0</v>
          </cell>
          <cell r="N1589">
            <v>0</v>
          </cell>
          <cell r="O1589">
            <v>0</v>
          </cell>
          <cell r="P1589">
            <v>0</v>
          </cell>
          <cell r="Q1589">
            <v>0</v>
          </cell>
          <cell r="R1589">
            <v>0</v>
          </cell>
          <cell r="S1589">
            <v>0</v>
          </cell>
          <cell r="T1589">
            <v>0</v>
          </cell>
          <cell r="U1589">
            <v>0</v>
          </cell>
          <cell r="V1589">
            <v>0</v>
          </cell>
          <cell r="W1589">
            <v>0</v>
          </cell>
          <cell r="X1589">
            <v>0</v>
          </cell>
          <cell r="Y1589">
            <v>0</v>
          </cell>
          <cell r="Z1589">
            <v>0</v>
          </cell>
          <cell r="AA1589">
            <v>0</v>
          </cell>
          <cell r="AB1589">
            <v>0</v>
          </cell>
        </row>
        <row r="1590">
          <cell r="B1590">
            <v>0</v>
          </cell>
          <cell r="C1590" t="str">
            <v>Supply of electrical low voltage equipment, small booster pumps and power generators</v>
          </cell>
          <cell r="D1590">
            <v>0</v>
          </cell>
          <cell r="E1590">
            <v>0</v>
          </cell>
          <cell r="F1590">
            <v>0</v>
          </cell>
          <cell r="G1590">
            <v>0</v>
          </cell>
          <cell r="H1590">
            <v>0</v>
          </cell>
          <cell r="I1590">
            <v>0</v>
          </cell>
          <cell r="J1590">
            <v>0</v>
          </cell>
          <cell r="K1590">
            <v>0</v>
          </cell>
          <cell r="L1590">
            <v>0</v>
          </cell>
          <cell r="M1590">
            <v>0</v>
          </cell>
          <cell r="N1590">
            <v>0</v>
          </cell>
          <cell r="O1590">
            <v>0</v>
          </cell>
          <cell r="P1590">
            <v>0</v>
          </cell>
          <cell r="Q1590">
            <v>0</v>
          </cell>
          <cell r="R1590">
            <v>0</v>
          </cell>
          <cell r="S1590">
            <v>0</v>
          </cell>
          <cell r="T1590">
            <v>0</v>
          </cell>
          <cell r="U1590">
            <v>0</v>
          </cell>
          <cell r="V1590">
            <v>0</v>
          </cell>
          <cell r="W1590">
            <v>0</v>
          </cell>
          <cell r="X1590">
            <v>0</v>
          </cell>
          <cell r="Y1590">
            <v>0</v>
          </cell>
          <cell r="Z1590">
            <v>0</v>
          </cell>
          <cell r="AA1590">
            <v>0</v>
          </cell>
          <cell r="AB1590">
            <v>0</v>
          </cell>
        </row>
        <row r="1591">
          <cell r="B1591">
            <v>0</v>
          </cell>
          <cell r="C1591" t="str">
            <v>The unit rates shall include supply of equipment  in accordance with the Work Requirements Part B+C and referenced design drawings, including all accessories and components as described for each individual item hereafter.</v>
          </cell>
          <cell r="D1591">
            <v>0</v>
          </cell>
          <cell r="E1591">
            <v>0</v>
          </cell>
          <cell r="F1591">
            <v>0</v>
          </cell>
          <cell r="G1591">
            <v>0</v>
          </cell>
          <cell r="H1591">
            <v>0</v>
          </cell>
          <cell r="I1591">
            <v>0</v>
          </cell>
          <cell r="J1591">
            <v>0</v>
          </cell>
          <cell r="K1591">
            <v>0</v>
          </cell>
          <cell r="L1591">
            <v>0</v>
          </cell>
          <cell r="M1591">
            <v>0</v>
          </cell>
          <cell r="N1591">
            <v>0</v>
          </cell>
          <cell r="O1591">
            <v>0</v>
          </cell>
          <cell r="P1591">
            <v>0</v>
          </cell>
          <cell r="Q1591">
            <v>0</v>
          </cell>
          <cell r="R1591">
            <v>0</v>
          </cell>
          <cell r="S1591">
            <v>0</v>
          </cell>
          <cell r="T1591">
            <v>0</v>
          </cell>
          <cell r="U1591">
            <v>0</v>
          </cell>
          <cell r="V1591">
            <v>0</v>
          </cell>
          <cell r="W1591">
            <v>0</v>
          </cell>
          <cell r="X1591">
            <v>0</v>
          </cell>
          <cell r="Y1591">
            <v>0</v>
          </cell>
          <cell r="Z1591">
            <v>0</v>
          </cell>
          <cell r="AA1591">
            <v>0</v>
          </cell>
          <cell r="AB1591">
            <v>0</v>
          </cell>
        </row>
        <row r="1592">
          <cell r="B1592">
            <v>0</v>
          </cell>
          <cell r="C1592" t="str">
            <v>The unit rate shall include supply to site of all materials, labour, equipment, tools and other incidental costs like handling, transporting, safe storage, etc. required to complete the supply.</v>
          </cell>
          <cell r="D1592">
            <v>0</v>
          </cell>
          <cell r="E1592">
            <v>0</v>
          </cell>
          <cell r="F1592">
            <v>0</v>
          </cell>
          <cell r="G1592">
            <v>0</v>
          </cell>
          <cell r="H1592">
            <v>0</v>
          </cell>
          <cell r="I1592">
            <v>0</v>
          </cell>
          <cell r="J1592">
            <v>0</v>
          </cell>
          <cell r="K1592">
            <v>0</v>
          </cell>
          <cell r="L1592">
            <v>0</v>
          </cell>
          <cell r="M1592">
            <v>0</v>
          </cell>
          <cell r="N1592">
            <v>0</v>
          </cell>
          <cell r="O1592">
            <v>0</v>
          </cell>
          <cell r="P1592">
            <v>0</v>
          </cell>
          <cell r="Q1592">
            <v>0</v>
          </cell>
          <cell r="R1592">
            <v>0</v>
          </cell>
          <cell r="S1592">
            <v>0</v>
          </cell>
          <cell r="T1592">
            <v>0</v>
          </cell>
          <cell r="U1592">
            <v>0</v>
          </cell>
          <cell r="V1592">
            <v>0</v>
          </cell>
          <cell r="W1592">
            <v>0</v>
          </cell>
          <cell r="X1592">
            <v>0</v>
          </cell>
          <cell r="Y1592">
            <v>0</v>
          </cell>
          <cell r="Z1592">
            <v>0</v>
          </cell>
          <cell r="AA1592">
            <v>0</v>
          </cell>
          <cell r="AB1592">
            <v>0</v>
          </cell>
        </row>
        <row r="1593">
          <cell r="B1593">
            <v>0</v>
          </cell>
          <cell r="C1593" t="str">
            <v>Payment shall be per piece of complete unit supplied and approved by the Engineer.</v>
          </cell>
          <cell r="D1593">
            <v>0</v>
          </cell>
          <cell r="E1593">
            <v>0</v>
          </cell>
          <cell r="F1593">
            <v>0</v>
          </cell>
          <cell r="G1593">
            <v>0</v>
          </cell>
          <cell r="H1593">
            <v>0</v>
          </cell>
          <cell r="I1593">
            <v>0</v>
          </cell>
          <cell r="J1593">
            <v>0</v>
          </cell>
          <cell r="K1593">
            <v>0</v>
          </cell>
          <cell r="L1593">
            <v>0</v>
          </cell>
          <cell r="M1593">
            <v>0</v>
          </cell>
          <cell r="N1593">
            <v>0</v>
          </cell>
          <cell r="O1593">
            <v>0</v>
          </cell>
          <cell r="P1593">
            <v>0</v>
          </cell>
          <cell r="Q1593">
            <v>0</v>
          </cell>
          <cell r="R1593">
            <v>0</v>
          </cell>
          <cell r="S1593">
            <v>0</v>
          </cell>
          <cell r="T1593">
            <v>0</v>
          </cell>
          <cell r="U1593">
            <v>0</v>
          </cell>
          <cell r="V1593">
            <v>0</v>
          </cell>
          <cell r="W1593">
            <v>0</v>
          </cell>
          <cell r="X1593">
            <v>0</v>
          </cell>
          <cell r="Y1593">
            <v>0</v>
          </cell>
          <cell r="Z1593">
            <v>0</v>
          </cell>
          <cell r="AA1593">
            <v>0</v>
          </cell>
          <cell r="AB1593">
            <v>0</v>
          </cell>
        </row>
        <row r="1594">
          <cell r="B1594" t="str">
            <v>60.01</v>
          </cell>
          <cell r="C1594" t="str">
            <v>Supply of booster pump-set for reservoir sites D (2 pumps) and B (1 pump)</v>
          </cell>
          <cell r="D1594">
            <v>0</v>
          </cell>
          <cell r="E1594">
            <v>0</v>
          </cell>
          <cell r="F1594">
            <v>0</v>
          </cell>
          <cell r="G1594">
            <v>0</v>
          </cell>
          <cell r="H1594">
            <v>0</v>
          </cell>
          <cell r="I1594">
            <v>0</v>
          </cell>
          <cell r="J1594">
            <v>0</v>
          </cell>
          <cell r="K1594">
            <v>0</v>
          </cell>
          <cell r="L1594">
            <v>0</v>
          </cell>
          <cell r="M1594">
            <v>0</v>
          </cell>
          <cell r="N1594">
            <v>0</v>
          </cell>
          <cell r="O1594">
            <v>0</v>
          </cell>
          <cell r="P1594">
            <v>0</v>
          </cell>
          <cell r="Q1594">
            <v>0</v>
          </cell>
          <cell r="R1594">
            <v>0</v>
          </cell>
          <cell r="S1594">
            <v>0</v>
          </cell>
          <cell r="T1594">
            <v>0</v>
          </cell>
          <cell r="U1594">
            <v>0</v>
          </cell>
          <cell r="V1594">
            <v>0</v>
          </cell>
          <cell r="W1594">
            <v>0</v>
          </cell>
          <cell r="X1594">
            <v>0</v>
          </cell>
          <cell r="Y1594">
            <v>0</v>
          </cell>
          <cell r="Z1594">
            <v>0</v>
          </cell>
          <cell r="AA1594">
            <v>0</v>
          </cell>
          <cell r="AB1594">
            <v>0</v>
          </cell>
        </row>
        <row r="1595">
          <cell r="B1595">
            <v>0</v>
          </cell>
          <cell r="C1595" t="str">
            <v>The works shall include the supply of booster pumps for pumping to elevated water tank, including pump housing, drive shaft, equalizing tank and all accesories and components required for installation of the pumps, in accordance with the tender drawings R-D-2.24 -R-D-2.28 and R-B-2.12 - R-B-2.13  and the Work Requirement Part B+C (Part C section C.2.2.5)</v>
          </cell>
          <cell r="D1595">
            <v>0</v>
          </cell>
          <cell r="E1595">
            <v>0</v>
          </cell>
          <cell r="F1595">
            <v>0</v>
          </cell>
          <cell r="G1595">
            <v>0</v>
          </cell>
          <cell r="H1595">
            <v>0</v>
          </cell>
          <cell r="I1595">
            <v>0</v>
          </cell>
          <cell r="J1595">
            <v>0</v>
          </cell>
          <cell r="K1595">
            <v>0</v>
          </cell>
          <cell r="L1595">
            <v>0</v>
          </cell>
          <cell r="M1595">
            <v>0</v>
          </cell>
          <cell r="N1595">
            <v>0</v>
          </cell>
          <cell r="O1595">
            <v>0</v>
          </cell>
          <cell r="P1595">
            <v>0</v>
          </cell>
          <cell r="Q1595">
            <v>0</v>
          </cell>
          <cell r="R1595">
            <v>0</v>
          </cell>
          <cell r="S1595">
            <v>0</v>
          </cell>
          <cell r="T1595">
            <v>0</v>
          </cell>
          <cell r="U1595">
            <v>0</v>
          </cell>
          <cell r="V1595">
            <v>0</v>
          </cell>
          <cell r="W1595">
            <v>0</v>
          </cell>
          <cell r="X1595">
            <v>0</v>
          </cell>
          <cell r="Y1595">
            <v>0</v>
          </cell>
          <cell r="Z1595">
            <v>0</v>
          </cell>
          <cell r="AA1595">
            <v>0</v>
          </cell>
          <cell r="AB1595">
            <v>0</v>
          </cell>
        </row>
        <row r="1596">
          <cell r="B1596">
            <v>0</v>
          </cell>
          <cell r="C1596" t="str">
            <v>The pump set for Resrvoir D shall consist of TWO pumps</v>
          </cell>
          <cell r="D1596">
            <v>0</v>
          </cell>
          <cell r="E1596">
            <v>0</v>
          </cell>
          <cell r="F1596">
            <v>0</v>
          </cell>
          <cell r="G1596">
            <v>0</v>
          </cell>
          <cell r="H1596">
            <v>0</v>
          </cell>
          <cell r="I1596">
            <v>0</v>
          </cell>
          <cell r="J1596">
            <v>0</v>
          </cell>
          <cell r="K1596">
            <v>0</v>
          </cell>
          <cell r="L1596">
            <v>0</v>
          </cell>
          <cell r="M1596">
            <v>0</v>
          </cell>
          <cell r="N1596">
            <v>0</v>
          </cell>
          <cell r="O1596">
            <v>0</v>
          </cell>
          <cell r="P1596">
            <v>0</v>
          </cell>
          <cell r="Q1596">
            <v>0</v>
          </cell>
          <cell r="R1596">
            <v>0</v>
          </cell>
          <cell r="S1596">
            <v>0</v>
          </cell>
          <cell r="T1596">
            <v>0</v>
          </cell>
          <cell r="U1596">
            <v>0</v>
          </cell>
          <cell r="V1596">
            <v>0</v>
          </cell>
          <cell r="W1596">
            <v>0</v>
          </cell>
          <cell r="X1596">
            <v>0</v>
          </cell>
          <cell r="Y1596">
            <v>0</v>
          </cell>
          <cell r="Z1596">
            <v>0</v>
          </cell>
          <cell r="AA1596">
            <v>0</v>
          </cell>
          <cell r="AB1596">
            <v>0</v>
          </cell>
        </row>
        <row r="1597">
          <cell r="B1597">
            <v>0</v>
          </cell>
          <cell r="C1597" t="str">
            <v>The pump set for Resrvoir B shall consist of ONE pump</v>
          </cell>
          <cell r="D1597">
            <v>0</v>
          </cell>
          <cell r="E1597">
            <v>0</v>
          </cell>
          <cell r="F1597">
            <v>0</v>
          </cell>
          <cell r="G1597">
            <v>0</v>
          </cell>
          <cell r="H1597">
            <v>0</v>
          </cell>
          <cell r="I1597">
            <v>0</v>
          </cell>
          <cell r="J1597">
            <v>0</v>
          </cell>
          <cell r="K1597">
            <v>0</v>
          </cell>
          <cell r="L1597">
            <v>0</v>
          </cell>
          <cell r="M1597">
            <v>0</v>
          </cell>
          <cell r="N1597">
            <v>0</v>
          </cell>
          <cell r="O1597">
            <v>0</v>
          </cell>
          <cell r="P1597">
            <v>0</v>
          </cell>
          <cell r="Q1597">
            <v>0</v>
          </cell>
          <cell r="R1597">
            <v>0</v>
          </cell>
          <cell r="S1597">
            <v>0</v>
          </cell>
          <cell r="T1597">
            <v>0</v>
          </cell>
          <cell r="U1597">
            <v>0</v>
          </cell>
          <cell r="V1597">
            <v>0</v>
          </cell>
          <cell r="W1597">
            <v>0</v>
          </cell>
          <cell r="X1597">
            <v>0</v>
          </cell>
          <cell r="Y1597">
            <v>0</v>
          </cell>
          <cell r="Z1597">
            <v>0</v>
          </cell>
          <cell r="AA1597">
            <v>0</v>
          </cell>
          <cell r="AB1597">
            <v>0</v>
          </cell>
        </row>
        <row r="1598">
          <cell r="B1598">
            <v>0</v>
          </cell>
          <cell r="C1598" t="str">
            <v>Each pump set shall meet the following requirements:• Suitable for automatic drinking water supply.• Maintenance-free capacitor motor• Overload protection shall protect the motor from overheating• High-quality slip seal system for long service life• Single phase alternating currentRated input power    1.900 WDelivery rate Q per pump  9.000 l/hMin Delivery Height    (H min) 20 mMaximum suction height    9 mincluding: equalizing tank, capacity approximately  100 lPump housing grey cast ironDrive shaft stainless steelNumber of impellers: 1</v>
          </cell>
          <cell r="D1598">
            <v>0</v>
          </cell>
          <cell r="E1598">
            <v>0</v>
          </cell>
          <cell r="F1598">
            <v>0</v>
          </cell>
          <cell r="G1598">
            <v>0</v>
          </cell>
          <cell r="H1598">
            <v>0</v>
          </cell>
          <cell r="I1598">
            <v>0</v>
          </cell>
          <cell r="J1598">
            <v>0</v>
          </cell>
          <cell r="K1598">
            <v>0</v>
          </cell>
          <cell r="L1598">
            <v>0</v>
          </cell>
          <cell r="M1598">
            <v>0</v>
          </cell>
          <cell r="N1598">
            <v>0</v>
          </cell>
          <cell r="O1598">
            <v>0</v>
          </cell>
          <cell r="P1598">
            <v>0</v>
          </cell>
          <cell r="Q1598">
            <v>0</v>
          </cell>
          <cell r="R1598">
            <v>0</v>
          </cell>
          <cell r="S1598">
            <v>0</v>
          </cell>
          <cell r="T1598">
            <v>0</v>
          </cell>
          <cell r="U1598">
            <v>0</v>
          </cell>
          <cell r="V1598">
            <v>0</v>
          </cell>
          <cell r="W1598">
            <v>0</v>
          </cell>
          <cell r="X1598">
            <v>0</v>
          </cell>
          <cell r="Y1598">
            <v>0</v>
          </cell>
          <cell r="Z1598">
            <v>0</v>
          </cell>
          <cell r="AA1598">
            <v>0</v>
          </cell>
          <cell r="AB1598">
            <v>0</v>
          </cell>
        </row>
        <row r="1599">
          <cell r="B1599">
            <v>0</v>
          </cell>
          <cell r="C1599" t="str">
            <v>The unit rate shall include supply to site of all materials, labour, equipment, tools and other incidental costs like handling, transporting, safe storage, etc. required to complete the supply.</v>
          </cell>
          <cell r="D1599">
            <v>0</v>
          </cell>
          <cell r="E1599">
            <v>0</v>
          </cell>
          <cell r="F1599">
            <v>0</v>
          </cell>
          <cell r="G1599">
            <v>0</v>
          </cell>
          <cell r="H1599">
            <v>0</v>
          </cell>
          <cell r="I1599">
            <v>0</v>
          </cell>
          <cell r="J1599">
            <v>0</v>
          </cell>
          <cell r="K1599">
            <v>0</v>
          </cell>
          <cell r="L1599">
            <v>0</v>
          </cell>
          <cell r="M1599">
            <v>0</v>
          </cell>
          <cell r="N1599">
            <v>0</v>
          </cell>
          <cell r="O1599">
            <v>0</v>
          </cell>
          <cell r="P1599">
            <v>0</v>
          </cell>
          <cell r="Q1599">
            <v>0</v>
          </cell>
          <cell r="R1599">
            <v>0</v>
          </cell>
          <cell r="S1599">
            <v>0</v>
          </cell>
          <cell r="T1599">
            <v>0</v>
          </cell>
          <cell r="U1599">
            <v>0</v>
          </cell>
          <cell r="V1599">
            <v>0</v>
          </cell>
          <cell r="W1599">
            <v>0</v>
          </cell>
          <cell r="X1599">
            <v>0</v>
          </cell>
          <cell r="Y1599">
            <v>0</v>
          </cell>
          <cell r="Z1599">
            <v>0</v>
          </cell>
          <cell r="AA1599">
            <v>0</v>
          </cell>
          <cell r="AB1599">
            <v>0</v>
          </cell>
        </row>
        <row r="1600">
          <cell r="B1600">
            <v>0</v>
          </cell>
          <cell r="C1600" t="str">
            <v>Payment shall be per piece of complete unit supplied and approved by the Engineer.</v>
          </cell>
          <cell r="D1600">
            <v>0</v>
          </cell>
          <cell r="E1600">
            <v>0</v>
          </cell>
          <cell r="F1600">
            <v>0</v>
          </cell>
          <cell r="G1600">
            <v>0</v>
          </cell>
          <cell r="H1600">
            <v>0</v>
          </cell>
          <cell r="I1600">
            <v>0</v>
          </cell>
          <cell r="J1600">
            <v>0</v>
          </cell>
          <cell r="K1600">
            <v>0</v>
          </cell>
          <cell r="L1600">
            <v>0</v>
          </cell>
          <cell r="M1600">
            <v>0</v>
          </cell>
          <cell r="N1600">
            <v>0</v>
          </cell>
          <cell r="O1600">
            <v>0</v>
          </cell>
          <cell r="P1600">
            <v>0</v>
          </cell>
          <cell r="Q1600">
            <v>0</v>
          </cell>
          <cell r="R1600">
            <v>0</v>
          </cell>
          <cell r="S1600">
            <v>0</v>
          </cell>
          <cell r="T1600">
            <v>0</v>
          </cell>
          <cell r="U1600">
            <v>0</v>
          </cell>
          <cell r="V1600">
            <v>0</v>
          </cell>
          <cell r="W1600">
            <v>0</v>
          </cell>
          <cell r="X1600">
            <v>0</v>
          </cell>
          <cell r="Y1600">
            <v>0</v>
          </cell>
          <cell r="Z1600">
            <v>0</v>
          </cell>
          <cell r="AA1600">
            <v>0</v>
          </cell>
          <cell r="AB1600">
            <v>0</v>
          </cell>
        </row>
        <row r="1601">
          <cell r="B1601" t="str">
            <v>60.01.01</v>
          </cell>
          <cell r="C1601" t="str">
            <v>Supply of booster pump-set for reservoir sites D (1 set = 2 pumps)</v>
          </cell>
          <cell r="D1601" t="str">
            <v>pce.</v>
          </cell>
          <cell r="E1601">
            <v>2000</v>
          </cell>
          <cell r="F1601">
            <v>0</v>
          </cell>
          <cell r="G1601">
            <v>0</v>
          </cell>
          <cell r="H1601">
            <v>0</v>
          </cell>
          <cell r="I1601">
            <v>0</v>
          </cell>
          <cell r="J1601">
            <v>0</v>
          </cell>
          <cell r="K1601">
            <v>0</v>
          </cell>
          <cell r="L1601">
            <v>0</v>
          </cell>
          <cell r="M1601">
            <v>0</v>
          </cell>
          <cell r="N1601">
            <v>0</v>
          </cell>
          <cell r="O1601">
            <v>0</v>
          </cell>
          <cell r="P1601">
            <v>0</v>
          </cell>
          <cell r="Q1601">
            <v>0</v>
          </cell>
          <cell r="R1601">
            <v>0</v>
          </cell>
          <cell r="S1601">
            <v>0</v>
          </cell>
          <cell r="T1601">
            <v>0</v>
          </cell>
          <cell r="U1601">
            <v>0</v>
          </cell>
          <cell r="V1601">
            <v>0</v>
          </cell>
          <cell r="W1601">
            <v>0</v>
          </cell>
          <cell r="X1601">
            <v>0</v>
          </cell>
          <cell r="Y1601">
            <v>0</v>
          </cell>
          <cell r="Z1601">
            <v>0</v>
          </cell>
          <cell r="AA1601">
            <v>0</v>
          </cell>
          <cell r="AB1601">
            <v>0</v>
          </cell>
        </row>
        <row r="1602">
          <cell r="B1602" t="str">
            <v>60.01.02</v>
          </cell>
          <cell r="C1602" t="str">
            <v>Supply of booster pump-set for reservoir sites B (1 set = 1 pump)</v>
          </cell>
          <cell r="D1602" t="str">
            <v>pce.</v>
          </cell>
          <cell r="E1602">
            <v>1000</v>
          </cell>
          <cell r="F1602">
            <v>0</v>
          </cell>
          <cell r="G1602">
            <v>0</v>
          </cell>
          <cell r="H1602">
            <v>0</v>
          </cell>
          <cell r="I1602">
            <v>0</v>
          </cell>
          <cell r="J1602">
            <v>0</v>
          </cell>
          <cell r="K1602">
            <v>0</v>
          </cell>
          <cell r="L1602">
            <v>0</v>
          </cell>
          <cell r="M1602">
            <v>0</v>
          </cell>
          <cell r="N1602">
            <v>0</v>
          </cell>
          <cell r="O1602">
            <v>0</v>
          </cell>
          <cell r="P1602">
            <v>0</v>
          </cell>
          <cell r="Q1602">
            <v>0</v>
          </cell>
          <cell r="R1602">
            <v>0</v>
          </cell>
          <cell r="S1602">
            <v>0</v>
          </cell>
          <cell r="T1602">
            <v>0</v>
          </cell>
          <cell r="U1602">
            <v>0</v>
          </cell>
          <cell r="V1602">
            <v>0</v>
          </cell>
          <cell r="W1602">
            <v>0</v>
          </cell>
          <cell r="X1602">
            <v>0</v>
          </cell>
          <cell r="Y1602">
            <v>0</v>
          </cell>
          <cell r="Z1602">
            <v>0</v>
          </cell>
          <cell r="AA1602">
            <v>0</v>
          </cell>
          <cell r="AB1602">
            <v>0</v>
          </cell>
        </row>
        <row r="1603">
          <cell r="B1603" t="str">
            <v>60.10</v>
          </cell>
          <cell r="C1603" t="str">
            <v>Supply of  Low Voltage Main distribution (LVMDB)</v>
          </cell>
          <cell r="D1603">
            <v>0</v>
          </cell>
          <cell r="E1603">
            <v>0</v>
          </cell>
          <cell r="F1603">
            <v>0</v>
          </cell>
          <cell r="G1603">
            <v>0</v>
          </cell>
          <cell r="H1603">
            <v>0</v>
          </cell>
          <cell r="I1603">
            <v>0</v>
          </cell>
          <cell r="J1603">
            <v>0</v>
          </cell>
          <cell r="K1603">
            <v>0</v>
          </cell>
          <cell r="L1603">
            <v>0</v>
          </cell>
          <cell r="M1603">
            <v>0</v>
          </cell>
          <cell r="N1603">
            <v>0</v>
          </cell>
          <cell r="O1603">
            <v>0</v>
          </cell>
          <cell r="P1603">
            <v>0</v>
          </cell>
          <cell r="Q1603">
            <v>0</v>
          </cell>
          <cell r="R1603">
            <v>0</v>
          </cell>
          <cell r="S1603">
            <v>0</v>
          </cell>
          <cell r="T1603">
            <v>0</v>
          </cell>
          <cell r="U1603">
            <v>0</v>
          </cell>
          <cell r="V1603">
            <v>0</v>
          </cell>
          <cell r="W1603">
            <v>0</v>
          </cell>
          <cell r="X1603">
            <v>0</v>
          </cell>
          <cell r="Y1603">
            <v>0</v>
          </cell>
          <cell r="Z1603">
            <v>0</v>
          </cell>
          <cell r="AA1603">
            <v>0</v>
          </cell>
          <cell r="AB1603">
            <v>0</v>
          </cell>
        </row>
        <row r="1604">
          <cell r="B1604">
            <v>0</v>
          </cell>
          <cell r="C1604" t="str">
            <v>mainly comprising:</v>
          </cell>
          <cell r="D1604">
            <v>0</v>
          </cell>
          <cell r="E1604">
            <v>0</v>
          </cell>
          <cell r="F1604">
            <v>0</v>
          </cell>
          <cell r="G1604">
            <v>0</v>
          </cell>
          <cell r="H1604">
            <v>0</v>
          </cell>
          <cell r="I1604">
            <v>0</v>
          </cell>
          <cell r="J1604">
            <v>0</v>
          </cell>
          <cell r="K1604">
            <v>0</v>
          </cell>
          <cell r="L1604">
            <v>0</v>
          </cell>
          <cell r="M1604">
            <v>0</v>
          </cell>
          <cell r="N1604">
            <v>0</v>
          </cell>
          <cell r="O1604">
            <v>0</v>
          </cell>
          <cell r="P1604">
            <v>0</v>
          </cell>
          <cell r="Q1604">
            <v>0</v>
          </cell>
          <cell r="R1604">
            <v>0</v>
          </cell>
          <cell r="S1604">
            <v>0</v>
          </cell>
          <cell r="T1604">
            <v>0</v>
          </cell>
          <cell r="U1604">
            <v>0</v>
          </cell>
          <cell r="V1604">
            <v>0</v>
          </cell>
          <cell r="W1604">
            <v>0</v>
          </cell>
          <cell r="X1604">
            <v>0</v>
          </cell>
          <cell r="Y1604">
            <v>0</v>
          </cell>
          <cell r="Z1604">
            <v>0</v>
          </cell>
          <cell r="AA1604">
            <v>0</v>
          </cell>
          <cell r="AB1604">
            <v>0</v>
          </cell>
        </row>
        <row r="1605">
          <cell r="B1605">
            <v>0</v>
          </cell>
          <cell r="C1605" t="str">
            <v>- equipment according to referenced drawings and techn. specifications</v>
          </cell>
          <cell r="D1605">
            <v>0</v>
          </cell>
          <cell r="E1605">
            <v>0</v>
          </cell>
          <cell r="F1605">
            <v>0</v>
          </cell>
          <cell r="G1605">
            <v>0</v>
          </cell>
          <cell r="H1605">
            <v>0</v>
          </cell>
          <cell r="I1605">
            <v>0</v>
          </cell>
          <cell r="J1605">
            <v>0</v>
          </cell>
          <cell r="K1605">
            <v>0</v>
          </cell>
          <cell r="L1605">
            <v>0</v>
          </cell>
          <cell r="M1605">
            <v>0</v>
          </cell>
          <cell r="N1605">
            <v>0</v>
          </cell>
          <cell r="O1605">
            <v>0</v>
          </cell>
          <cell r="P1605">
            <v>0</v>
          </cell>
          <cell r="Q1605">
            <v>0</v>
          </cell>
          <cell r="R1605">
            <v>0</v>
          </cell>
          <cell r="S1605">
            <v>0</v>
          </cell>
          <cell r="T1605">
            <v>0</v>
          </cell>
          <cell r="U1605">
            <v>0</v>
          </cell>
          <cell r="V1605">
            <v>0</v>
          </cell>
          <cell r="W1605">
            <v>0</v>
          </cell>
          <cell r="X1605">
            <v>0</v>
          </cell>
          <cell r="Y1605">
            <v>0</v>
          </cell>
          <cell r="Z1605">
            <v>0</v>
          </cell>
          <cell r="AA1605">
            <v>0</v>
          </cell>
          <cell r="AB1605">
            <v>0</v>
          </cell>
        </row>
        <row r="1606">
          <cell r="B1606">
            <v>0</v>
          </cell>
          <cell r="C1606" t="str">
            <v>- complete engineering</v>
          </cell>
          <cell r="D1606">
            <v>0</v>
          </cell>
          <cell r="E1606">
            <v>0</v>
          </cell>
          <cell r="F1606">
            <v>0</v>
          </cell>
          <cell r="G1606">
            <v>0</v>
          </cell>
          <cell r="H1606">
            <v>0</v>
          </cell>
          <cell r="I1606">
            <v>0</v>
          </cell>
          <cell r="J1606">
            <v>0</v>
          </cell>
          <cell r="K1606">
            <v>0</v>
          </cell>
          <cell r="L1606">
            <v>0</v>
          </cell>
          <cell r="M1606">
            <v>0</v>
          </cell>
          <cell r="N1606">
            <v>0</v>
          </cell>
          <cell r="O1606">
            <v>0</v>
          </cell>
          <cell r="P1606">
            <v>0</v>
          </cell>
          <cell r="Q1606">
            <v>0</v>
          </cell>
          <cell r="R1606">
            <v>0</v>
          </cell>
          <cell r="S1606">
            <v>0</v>
          </cell>
          <cell r="T1606">
            <v>0</v>
          </cell>
          <cell r="U1606">
            <v>0</v>
          </cell>
          <cell r="V1606">
            <v>0</v>
          </cell>
          <cell r="W1606">
            <v>0</v>
          </cell>
          <cell r="X1606">
            <v>0</v>
          </cell>
          <cell r="Y1606">
            <v>0</v>
          </cell>
          <cell r="Z1606">
            <v>0</v>
          </cell>
          <cell r="AA1606">
            <v>0</v>
          </cell>
          <cell r="AB1606">
            <v>0</v>
          </cell>
        </row>
        <row r="1607">
          <cell r="B1607">
            <v>0</v>
          </cell>
          <cell r="C1607" t="str">
            <v>- wiring diagrams</v>
          </cell>
          <cell r="D1607">
            <v>0</v>
          </cell>
          <cell r="E1607">
            <v>0</v>
          </cell>
          <cell r="F1607">
            <v>0</v>
          </cell>
          <cell r="G1607">
            <v>0</v>
          </cell>
          <cell r="H1607">
            <v>0</v>
          </cell>
          <cell r="I1607">
            <v>0</v>
          </cell>
          <cell r="J1607">
            <v>0</v>
          </cell>
          <cell r="K1607">
            <v>0</v>
          </cell>
          <cell r="L1607">
            <v>0</v>
          </cell>
          <cell r="M1607">
            <v>0</v>
          </cell>
          <cell r="N1607">
            <v>0</v>
          </cell>
          <cell r="O1607">
            <v>0</v>
          </cell>
          <cell r="P1607">
            <v>0</v>
          </cell>
          <cell r="Q1607">
            <v>0</v>
          </cell>
          <cell r="R1607">
            <v>0</v>
          </cell>
          <cell r="S1607">
            <v>0</v>
          </cell>
          <cell r="T1607">
            <v>0</v>
          </cell>
          <cell r="U1607">
            <v>0</v>
          </cell>
          <cell r="V1607">
            <v>0</v>
          </cell>
          <cell r="W1607">
            <v>0</v>
          </cell>
          <cell r="X1607">
            <v>0</v>
          </cell>
          <cell r="Y1607">
            <v>0</v>
          </cell>
          <cell r="Z1607">
            <v>0</v>
          </cell>
          <cell r="AA1607">
            <v>0</v>
          </cell>
          <cell r="AB1607">
            <v>0</v>
          </cell>
        </row>
        <row r="1608">
          <cell r="B1608" t="str">
            <v>60.10.01</v>
          </cell>
          <cell r="C1608" t="str">
            <v>supply of LVMDB Reservoir B according to drawing no. EL-0.03</v>
          </cell>
          <cell r="D1608" t="str">
            <v>pce.</v>
          </cell>
          <cell r="E1608">
            <v>3100</v>
          </cell>
          <cell r="F1608">
            <v>0</v>
          </cell>
          <cell r="G1608">
            <v>0</v>
          </cell>
          <cell r="H1608">
            <v>0</v>
          </cell>
          <cell r="I1608">
            <v>0</v>
          </cell>
          <cell r="J1608">
            <v>0</v>
          </cell>
          <cell r="K1608">
            <v>0</v>
          </cell>
          <cell r="L1608">
            <v>0</v>
          </cell>
          <cell r="M1608">
            <v>0</v>
          </cell>
          <cell r="N1608">
            <v>0</v>
          </cell>
          <cell r="O1608">
            <v>0</v>
          </cell>
          <cell r="P1608">
            <v>0</v>
          </cell>
          <cell r="Q1608">
            <v>0</v>
          </cell>
          <cell r="R1608">
            <v>0</v>
          </cell>
          <cell r="S1608">
            <v>0</v>
          </cell>
          <cell r="T1608">
            <v>0</v>
          </cell>
          <cell r="U1608">
            <v>0</v>
          </cell>
          <cell r="V1608">
            <v>0</v>
          </cell>
          <cell r="W1608">
            <v>0</v>
          </cell>
          <cell r="X1608">
            <v>0</v>
          </cell>
          <cell r="Y1608">
            <v>0</v>
          </cell>
          <cell r="Z1608">
            <v>0</v>
          </cell>
          <cell r="AA1608">
            <v>0</v>
          </cell>
          <cell r="AB1608">
            <v>0</v>
          </cell>
        </row>
        <row r="1609">
          <cell r="B1609" t="str">
            <v>60.10.02</v>
          </cell>
          <cell r="C1609" t="str">
            <v>supply of LVMDB Reservoir D according to drawing no. EL-0.13</v>
          </cell>
          <cell r="D1609" t="str">
            <v>pce.</v>
          </cell>
          <cell r="E1609">
            <v>5600</v>
          </cell>
          <cell r="F1609">
            <v>0</v>
          </cell>
          <cell r="G1609">
            <v>0</v>
          </cell>
          <cell r="H1609">
            <v>0</v>
          </cell>
          <cell r="I1609">
            <v>0</v>
          </cell>
          <cell r="J1609">
            <v>0</v>
          </cell>
          <cell r="K1609">
            <v>0</v>
          </cell>
          <cell r="L1609">
            <v>0</v>
          </cell>
          <cell r="M1609">
            <v>0</v>
          </cell>
          <cell r="N1609">
            <v>0</v>
          </cell>
          <cell r="O1609">
            <v>0</v>
          </cell>
          <cell r="P1609">
            <v>0</v>
          </cell>
          <cell r="Q1609">
            <v>0</v>
          </cell>
          <cell r="R1609">
            <v>0</v>
          </cell>
          <cell r="S1609">
            <v>0</v>
          </cell>
          <cell r="T1609">
            <v>0</v>
          </cell>
          <cell r="U1609">
            <v>0</v>
          </cell>
          <cell r="V1609">
            <v>0</v>
          </cell>
          <cell r="W1609">
            <v>0</v>
          </cell>
          <cell r="X1609">
            <v>0</v>
          </cell>
          <cell r="Y1609">
            <v>0</v>
          </cell>
          <cell r="Z1609">
            <v>0</v>
          </cell>
          <cell r="AA1609">
            <v>0</v>
          </cell>
          <cell r="AB1609">
            <v>0</v>
          </cell>
        </row>
        <row r="1610">
          <cell r="B1610" t="str">
            <v>60.20</v>
          </cell>
          <cell r="C1610" t="str">
            <v>Supply of UPS system</v>
          </cell>
          <cell r="D1610">
            <v>0</v>
          </cell>
          <cell r="E1610">
            <v>0</v>
          </cell>
          <cell r="F1610">
            <v>0</v>
          </cell>
          <cell r="G1610">
            <v>0</v>
          </cell>
          <cell r="H1610">
            <v>0</v>
          </cell>
          <cell r="I1610">
            <v>0</v>
          </cell>
          <cell r="J1610">
            <v>0</v>
          </cell>
          <cell r="K1610">
            <v>0</v>
          </cell>
          <cell r="L1610">
            <v>0</v>
          </cell>
          <cell r="M1610">
            <v>0</v>
          </cell>
          <cell r="N1610">
            <v>0</v>
          </cell>
          <cell r="O1610">
            <v>0</v>
          </cell>
          <cell r="P1610">
            <v>0</v>
          </cell>
          <cell r="Q1610">
            <v>0</v>
          </cell>
          <cell r="R1610">
            <v>0</v>
          </cell>
          <cell r="S1610">
            <v>0</v>
          </cell>
          <cell r="T1610">
            <v>0</v>
          </cell>
          <cell r="U1610">
            <v>0</v>
          </cell>
          <cell r="V1610">
            <v>0</v>
          </cell>
          <cell r="W1610">
            <v>0</v>
          </cell>
          <cell r="X1610">
            <v>0</v>
          </cell>
          <cell r="Y1610">
            <v>0</v>
          </cell>
          <cell r="Z1610">
            <v>0</v>
          </cell>
          <cell r="AA1610">
            <v>0</v>
          </cell>
          <cell r="AB1610">
            <v>0</v>
          </cell>
        </row>
        <row r="1611">
          <cell r="B1611">
            <v>0</v>
          </cell>
          <cell r="C1611" t="str">
            <v>mainly comprising:</v>
          </cell>
          <cell r="D1611">
            <v>0</v>
          </cell>
          <cell r="E1611">
            <v>0</v>
          </cell>
          <cell r="F1611">
            <v>0</v>
          </cell>
          <cell r="G1611">
            <v>0</v>
          </cell>
          <cell r="H1611">
            <v>0</v>
          </cell>
          <cell r="I1611">
            <v>0</v>
          </cell>
          <cell r="J1611">
            <v>0</v>
          </cell>
          <cell r="K1611">
            <v>0</v>
          </cell>
          <cell r="L1611">
            <v>0</v>
          </cell>
          <cell r="M1611">
            <v>0</v>
          </cell>
          <cell r="N1611">
            <v>0</v>
          </cell>
          <cell r="O1611">
            <v>0</v>
          </cell>
          <cell r="P1611">
            <v>0</v>
          </cell>
          <cell r="Q1611">
            <v>0</v>
          </cell>
          <cell r="R1611">
            <v>0</v>
          </cell>
          <cell r="S1611">
            <v>0</v>
          </cell>
          <cell r="T1611">
            <v>0</v>
          </cell>
          <cell r="U1611">
            <v>0</v>
          </cell>
          <cell r="V1611">
            <v>0</v>
          </cell>
          <cell r="W1611">
            <v>0</v>
          </cell>
          <cell r="X1611">
            <v>0</v>
          </cell>
          <cell r="Y1611">
            <v>0</v>
          </cell>
          <cell r="Z1611">
            <v>0</v>
          </cell>
          <cell r="AA1611">
            <v>0</v>
          </cell>
          <cell r="AB1611">
            <v>0</v>
          </cell>
        </row>
        <row r="1612">
          <cell r="B1612">
            <v>0</v>
          </cell>
          <cell r="C1612" t="str">
            <v>- UPS control panel</v>
          </cell>
          <cell r="D1612">
            <v>0</v>
          </cell>
          <cell r="E1612">
            <v>0</v>
          </cell>
          <cell r="F1612">
            <v>0</v>
          </cell>
          <cell r="G1612">
            <v>0</v>
          </cell>
          <cell r="H1612">
            <v>0</v>
          </cell>
          <cell r="I1612">
            <v>0</v>
          </cell>
          <cell r="J1612">
            <v>0</v>
          </cell>
          <cell r="K1612">
            <v>0</v>
          </cell>
          <cell r="L1612">
            <v>0</v>
          </cell>
          <cell r="M1612">
            <v>0</v>
          </cell>
          <cell r="N1612">
            <v>0</v>
          </cell>
          <cell r="O1612">
            <v>0</v>
          </cell>
          <cell r="P1612">
            <v>0</v>
          </cell>
          <cell r="Q1612">
            <v>0</v>
          </cell>
          <cell r="R1612">
            <v>0</v>
          </cell>
          <cell r="S1612">
            <v>0</v>
          </cell>
          <cell r="T1612">
            <v>0</v>
          </cell>
          <cell r="U1612">
            <v>0</v>
          </cell>
          <cell r="V1612">
            <v>0</v>
          </cell>
          <cell r="W1612">
            <v>0</v>
          </cell>
          <cell r="X1612">
            <v>0</v>
          </cell>
          <cell r="Y1612">
            <v>0</v>
          </cell>
          <cell r="Z1612">
            <v>0</v>
          </cell>
          <cell r="AA1612">
            <v>0</v>
          </cell>
          <cell r="AB1612">
            <v>0</v>
          </cell>
        </row>
        <row r="1613">
          <cell r="B1613">
            <v>0</v>
          </cell>
          <cell r="C1613" t="str">
            <v>- set of batteries and complete internal wiring</v>
          </cell>
          <cell r="D1613">
            <v>0</v>
          </cell>
          <cell r="E1613">
            <v>0</v>
          </cell>
          <cell r="F1613">
            <v>0</v>
          </cell>
          <cell r="G1613">
            <v>0</v>
          </cell>
          <cell r="H1613">
            <v>0</v>
          </cell>
          <cell r="I1613">
            <v>0</v>
          </cell>
          <cell r="J1613">
            <v>0</v>
          </cell>
          <cell r="K1613">
            <v>0</v>
          </cell>
          <cell r="L1613">
            <v>0</v>
          </cell>
          <cell r="M1613">
            <v>0</v>
          </cell>
          <cell r="N1613">
            <v>0</v>
          </cell>
          <cell r="O1613">
            <v>0</v>
          </cell>
          <cell r="P1613">
            <v>0</v>
          </cell>
          <cell r="Q1613">
            <v>0</v>
          </cell>
          <cell r="R1613">
            <v>0</v>
          </cell>
          <cell r="S1613">
            <v>0</v>
          </cell>
          <cell r="T1613">
            <v>0</v>
          </cell>
          <cell r="U1613">
            <v>0</v>
          </cell>
          <cell r="V1613">
            <v>0</v>
          </cell>
          <cell r="W1613">
            <v>0</v>
          </cell>
          <cell r="X1613">
            <v>0</v>
          </cell>
          <cell r="Y1613">
            <v>0</v>
          </cell>
          <cell r="Z1613">
            <v>0</v>
          </cell>
          <cell r="AA1613">
            <v>0</v>
          </cell>
          <cell r="AB1613">
            <v>0</v>
          </cell>
        </row>
        <row r="1614">
          <cell r="B1614">
            <v>0</v>
          </cell>
          <cell r="C1614" t="str">
            <v>- UPS panel</v>
          </cell>
          <cell r="D1614">
            <v>0</v>
          </cell>
          <cell r="E1614">
            <v>0</v>
          </cell>
          <cell r="F1614">
            <v>0</v>
          </cell>
          <cell r="G1614">
            <v>0</v>
          </cell>
          <cell r="H1614">
            <v>0</v>
          </cell>
          <cell r="I1614">
            <v>0</v>
          </cell>
          <cell r="J1614">
            <v>0</v>
          </cell>
          <cell r="K1614">
            <v>0</v>
          </cell>
          <cell r="L1614">
            <v>0</v>
          </cell>
          <cell r="M1614">
            <v>0</v>
          </cell>
          <cell r="N1614">
            <v>0</v>
          </cell>
          <cell r="O1614">
            <v>0</v>
          </cell>
          <cell r="P1614">
            <v>0</v>
          </cell>
          <cell r="Q1614">
            <v>0</v>
          </cell>
          <cell r="R1614">
            <v>0</v>
          </cell>
          <cell r="S1614">
            <v>0</v>
          </cell>
          <cell r="T1614">
            <v>0</v>
          </cell>
          <cell r="U1614">
            <v>0</v>
          </cell>
          <cell r="V1614">
            <v>0</v>
          </cell>
          <cell r="W1614">
            <v>0</v>
          </cell>
          <cell r="X1614">
            <v>0</v>
          </cell>
          <cell r="Y1614">
            <v>0</v>
          </cell>
          <cell r="Z1614">
            <v>0</v>
          </cell>
          <cell r="AA1614">
            <v>0</v>
          </cell>
          <cell r="AB1614">
            <v>0</v>
          </cell>
        </row>
        <row r="1615">
          <cell r="B1615" t="str">
            <v>60.20.01</v>
          </cell>
          <cell r="C1615" t="str">
            <v>supply of UPS Reservoir B according to drawing no. EL-0.03; 230V, 2kW, 540Ah</v>
          </cell>
          <cell r="D1615" t="str">
            <v>pce.</v>
          </cell>
          <cell r="E1615">
            <v>2850</v>
          </cell>
          <cell r="F1615">
            <v>0</v>
          </cell>
          <cell r="G1615">
            <v>0</v>
          </cell>
          <cell r="H1615">
            <v>0</v>
          </cell>
          <cell r="I1615">
            <v>0</v>
          </cell>
          <cell r="J1615">
            <v>0</v>
          </cell>
          <cell r="K1615">
            <v>0</v>
          </cell>
          <cell r="L1615">
            <v>0</v>
          </cell>
          <cell r="M1615">
            <v>0</v>
          </cell>
          <cell r="N1615">
            <v>0</v>
          </cell>
          <cell r="O1615">
            <v>0</v>
          </cell>
          <cell r="P1615">
            <v>0</v>
          </cell>
          <cell r="Q1615">
            <v>0</v>
          </cell>
          <cell r="R1615">
            <v>0</v>
          </cell>
          <cell r="S1615">
            <v>0</v>
          </cell>
          <cell r="T1615">
            <v>0</v>
          </cell>
          <cell r="U1615">
            <v>0</v>
          </cell>
          <cell r="V1615">
            <v>0</v>
          </cell>
          <cell r="W1615">
            <v>0</v>
          </cell>
          <cell r="X1615">
            <v>0</v>
          </cell>
          <cell r="Y1615">
            <v>0</v>
          </cell>
          <cell r="Z1615">
            <v>0</v>
          </cell>
          <cell r="AA1615">
            <v>0</v>
          </cell>
          <cell r="AB1615">
            <v>0</v>
          </cell>
        </row>
        <row r="1616">
          <cell r="B1616" t="str">
            <v>60.20.02</v>
          </cell>
          <cell r="C1616" t="str">
            <v>supply of UPS Reservoir D according to drawing no. EL-0.13; 230V, 2kW, 1200Ah</v>
          </cell>
          <cell r="D1616" t="str">
            <v>pce.</v>
          </cell>
          <cell r="E1616">
            <v>4400</v>
          </cell>
          <cell r="F1616">
            <v>0</v>
          </cell>
          <cell r="G1616">
            <v>0</v>
          </cell>
          <cell r="H1616">
            <v>0</v>
          </cell>
          <cell r="I1616">
            <v>0</v>
          </cell>
          <cell r="J1616">
            <v>0</v>
          </cell>
          <cell r="K1616">
            <v>0</v>
          </cell>
          <cell r="L1616">
            <v>0</v>
          </cell>
          <cell r="M1616">
            <v>0</v>
          </cell>
          <cell r="N1616">
            <v>0</v>
          </cell>
          <cell r="O1616">
            <v>0</v>
          </cell>
          <cell r="P1616">
            <v>0</v>
          </cell>
          <cell r="Q1616">
            <v>0</v>
          </cell>
          <cell r="R1616">
            <v>0</v>
          </cell>
          <cell r="S1616">
            <v>0</v>
          </cell>
          <cell r="T1616">
            <v>0</v>
          </cell>
          <cell r="U1616">
            <v>0</v>
          </cell>
          <cell r="V1616">
            <v>0</v>
          </cell>
          <cell r="W1616">
            <v>0</v>
          </cell>
          <cell r="X1616">
            <v>0</v>
          </cell>
          <cell r="Y1616">
            <v>0</v>
          </cell>
          <cell r="Z1616">
            <v>0</v>
          </cell>
          <cell r="AA1616">
            <v>0</v>
          </cell>
          <cell r="AB1616">
            <v>0</v>
          </cell>
        </row>
        <row r="1617">
          <cell r="B1617" t="str">
            <v>60.30</v>
          </cell>
          <cell r="C1617" t="str">
            <v>Supply of  diesel gen set</v>
          </cell>
          <cell r="D1617">
            <v>0</v>
          </cell>
          <cell r="E1617">
            <v>0</v>
          </cell>
          <cell r="F1617">
            <v>0</v>
          </cell>
          <cell r="G1617">
            <v>0</v>
          </cell>
          <cell r="H1617">
            <v>0</v>
          </cell>
          <cell r="I1617">
            <v>0</v>
          </cell>
          <cell r="J1617">
            <v>0</v>
          </cell>
          <cell r="K1617">
            <v>0</v>
          </cell>
          <cell r="L1617">
            <v>0</v>
          </cell>
          <cell r="M1617">
            <v>0</v>
          </cell>
          <cell r="N1617">
            <v>0</v>
          </cell>
          <cell r="O1617">
            <v>0</v>
          </cell>
          <cell r="P1617">
            <v>0</v>
          </cell>
          <cell r="Q1617">
            <v>0</v>
          </cell>
          <cell r="R1617">
            <v>0</v>
          </cell>
          <cell r="S1617">
            <v>0</v>
          </cell>
          <cell r="T1617">
            <v>0</v>
          </cell>
          <cell r="U1617">
            <v>0</v>
          </cell>
          <cell r="V1617">
            <v>0</v>
          </cell>
          <cell r="W1617">
            <v>0</v>
          </cell>
          <cell r="X1617">
            <v>0</v>
          </cell>
          <cell r="Y1617">
            <v>0</v>
          </cell>
          <cell r="Z1617">
            <v>0</v>
          </cell>
          <cell r="AA1617">
            <v>0</v>
          </cell>
          <cell r="AB1617">
            <v>0</v>
          </cell>
        </row>
        <row r="1618">
          <cell r="B1618">
            <v>0</v>
          </cell>
          <cell r="C1618" t="str">
            <v>mainly comprising:</v>
          </cell>
          <cell r="D1618">
            <v>0</v>
          </cell>
          <cell r="E1618">
            <v>0</v>
          </cell>
          <cell r="F1618">
            <v>0</v>
          </cell>
          <cell r="G1618">
            <v>0</v>
          </cell>
          <cell r="H1618">
            <v>0</v>
          </cell>
          <cell r="I1618">
            <v>0</v>
          </cell>
          <cell r="J1618">
            <v>0</v>
          </cell>
          <cell r="K1618">
            <v>0</v>
          </cell>
          <cell r="L1618">
            <v>0</v>
          </cell>
          <cell r="M1618">
            <v>0</v>
          </cell>
          <cell r="N1618">
            <v>0</v>
          </cell>
          <cell r="O1618">
            <v>0</v>
          </cell>
          <cell r="P1618">
            <v>0</v>
          </cell>
          <cell r="Q1618">
            <v>0</v>
          </cell>
          <cell r="R1618">
            <v>0</v>
          </cell>
          <cell r="S1618">
            <v>0</v>
          </cell>
          <cell r="T1618">
            <v>0</v>
          </cell>
          <cell r="U1618">
            <v>0</v>
          </cell>
          <cell r="V1618">
            <v>0</v>
          </cell>
          <cell r="W1618">
            <v>0</v>
          </cell>
          <cell r="X1618">
            <v>0</v>
          </cell>
          <cell r="Y1618">
            <v>0</v>
          </cell>
          <cell r="Z1618">
            <v>0</v>
          </cell>
          <cell r="AA1618">
            <v>0</v>
          </cell>
          <cell r="AB1618">
            <v>0</v>
          </cell>
        </row>
        <row r="1619">
          <cell r="B1619">
            <v>0</v>
          </cell>
          <cell r="C1619" t="str">
            <v>- diesel gen set including accessories (battery, control unit, sound protection hood)</v>
          </cell>
          <cell r="D1619">
            <v>0</v>
          </cell>
          <cell r="E1619">
            <v>0</v>
          </cell>
          <cell r="F1619">
            <v>0</v>
          </cell>
          <cell r="G1619">
            <v>0</v>
          </cell>
          <cell r="H1619">
            <v>0</v>
          </cell>
          <cell r="I1619">
            <v>0</v>
          </cell>
          <cell r="J1619">
            <v>0</v>
          </cell>
          <cell r="K1619">
            <v>0</v>
          </cell>
          <cell r="L1619">
            <v>0</v>
          </cell>
          <cell r="M1619">
            <v>0</v>
          </cell>
          <cell r="N1619">
            <v>0</v>
          </cell>
          <cell r="O1619">
            <v>0</v>
          </cell>
          <cell r="P1619">
            <v>0</v>
          </cell>
          <cell r="Q1619">
            <v>0</v>
          </cell>
          <cell r="R1619">
            <v>0</v>
          </cell>
          <cell r="S1619">
            <v>0</v>
          </cell>
          <cell r="T1619">
            <v>0</v>
          </cell>
          <cell r="U1619">
            <v>0</v>
          </cell>
          <cell r="V1619">
            <v>0</v>
          </cell>
          <cell r="W1619">
            <v>0</v>
          </cell>
          <cell r="X1619">
            <v>0</v>
          </cell>
          <cell r="Y1619">
            <v>0</v>
          </cell>
          <cell r="Z1619">
            <v>0</v>
          </cell>
          <cell r="AA1619">
            <v>0</v>
          </cell>
          <cell r="AB1619">
            <v>0</v>
          </cell>
        </row>
        <row r="1620">
          <cell r="B1620">
            <v>0</v>
          </cell>
          <cell r="C1620" t="str">
            <v>- internal piping and cabling (exhaust, air silencer, cooling air)</v>
          </cell>
          <cell r="D1620">
            <v>0</v>
          </cell>
          <cell r="E1620">
            <v>0</v>
          </cell>
          <cell r="F1620">
            <v>0</v>
          </cell>
          <cell r="G1620">
            <v>0</v>
          </cell>
          <cell r="H1620">
            <v>0</v>
          </cell>
          <cell r="I1620">
            <v>0</v>
          </cell>
          <cell r="J1620">
            <v>0</v>
          </cell>
          <cell r="K1620">
            <v>0</v>
          </cell>
          <cell r="L1620">
            <v>0</v>
          </cell>
          <cell r="M1620">
            <v>0</v>
          </cell>
          <cell r="N1620">
            <v>0</v>
          </cell>
          <cell r="O1620">
            <v>0</v>
          </cell>
          <cell r="P1620">
            <v>0</v>
          </cell>
          <cell r="Q1620">
            <v>0</v>
          </cell>
          <cell r="R1620">
            <v>0</v>
          </cell>
          <cell r="S1620">
            <v>0</v>
          </cell>
          <cell r="T1620">
            <v>0</v>
          </cell>
          <cell r="U1620">
            <v>0</v>
          </cell>
          <cell r="V1620">
            <v>0</v>
          </cell>
          <cell r="W1620">
            <v>0</v>
          </cell>
          <cell r="X1620">
            <v>0</v>
          </cell>
          <cell r="Y1620">
            <v>0</v>
          </cell>
          <cell r="Z1620">
            <v>0</v>
          </cell>
          <cell r="AA1620">
            <v>0</v>
          </cell>
          <cell r="AB1620">
            <v>0</v>
          </cell>
        </row>
        <row r="1621">
          <cell r="B1621">
            <v>0</v>
          </cell>
          <cell r="C1621" t="str">
            <v>- diesel storage tank 1000l, complete diesel fuel pipe</v>
          </cell>
          <cell r="D1621">
            <v>0</v>
          </cell>
          <cell r="E1621">
            <v>0</v>
          </cell>
          <cell r="F1621">
            <v>0</v>
          </cell>
          <cell r="G1621">
            <v>0</v>
          </cell>
          <cell r="H1621">
            <v>0</v>
          </cell>
          <cell r="I1621">
            <v>0</v>
          </cell>
          <cell r="J1621">
            <v>0</v>
          </cell>
          <cell r="K1621">
            <v>0</v>
          </cell>
          <cell r="L1621">
            <v>0</v>
          </cell>
          <cell r="M1621">
            <v>0</v>
          </cell>
          <cell r="N1621">
            <v>0</v>
          </cell>
          <cell r="O1621">
            <v>0</v>
          </cell>
          <cell r="P1621">
            <v>0</v>
          </cell>
          <cell r="Q1621">
            <v>0</v>
          </cell>
          <cell r="R1621">
            <v>0</v>
          </cell>
          <cell r="S1621">
            <v>0</v>
          </cell>
          <cell r="T1621">
            <v>0</v>
          </cell>
          <cell r="U1621">
            <v>0</v>
          </cell>
          <cell r="V1621">
            <v>0</v>
          </cell>
          <cell r="W1621">
            <v>0</v>
          </cell>
          <cell r="X1621">
            <v>0</v>
          </cell>
          <cell r="Y1621">
            <v>0</v>
          </cell>
          <cell r="Z1621">
            <v>0</v>
          </cell>
          <cell r="AA1621">
            <v>0</v>
          </cell>
          <cell r="AB1621">
            <v>0</v>
          </cell>
        </row>
        <row r="1622">
          <cell r="B1622" t="str">
            <v>60.30.01</v>
          </cell>
          <cell r="C1622" t="str">
            <v>supply of diesel gen set Reservoir B according to drawing no. EL-0.03; 400VAC, 12,5kVA</v>
          </cell>
          <cell r="D1622" t="str">
            <v>pce.</v>
          </cell>
          <cell r="E1622">
            <v>17400</v>
          </cell>
          <cell r="F1622">
            <v>0</v>
          </cell>
          <cell r="G1622">
            <v>0</v>
          </cell>
          <cell r="H1622">
            <v>0</v>
          </cell>
          <cell r="I1622">
            <v>0</v>
          </cell>
          <cell r="J1622">
            <v>0</v>
          </cell>
          <cell r="K1622">
            <v>0</v>
          </cell>
          <cell r="L1622">
            <v>0</v>
          </cell>
          <cell r="M1622">
            <v>0</v>
          </cell>
          <cell r="N1622">
            <v>0</v>
          </cell>
          <cell r="O1622">
            <v>0</v>
          </cell>
          <cell r="P1622">
            <v>0</v>
          </cell>
          <cell r="Q1622">
            <v>0</v>
          </cell>
          <cell r="R1622">
            <v>0</v>
          </cell>
          <cell r="S1622">
            <v>0</v>
          </cell>
          <cell r="T1622">
            <v>0</v>
          </cell>
          <cell r="U1622">
            <v>0</v>
          </cell>
          <cell r="V1622">
            <v>0</v>
          </cell>
          <cell r="W1622">
            <v>0</v>
          </cell>
          <cell r="X1622">
            <v>0</v>
          </cell>
          <cell r="Y1622">
            <v>0</v>
          </cell>
          <cell r="Z1622">
            <v>0</v>
          </cell>
          <cell r="AA1622">
            <v>0</v>
          </cell>
          <cell r="AB1622">
            <v>0</v>
          </cell>
        </row>
        <row r="1623">
          <cell r="B1623" t="str">
            <v>60.30.02</v>
          </cell>
          <cell r="C1623" t="str">
            <v>supply of diesel gen set Reservoir D according to drawing no. EL-0.13; 400VAC, 30kVA</v>
          </cell>
          <cell r="D1623" t="str">
            <v>pce.</v>
          </cell>
          <cell r="E1623">
            <v>21500</v>
          </cell>
          <cell r="F1623">
            <v>0</v>
          </cell>
          <cell r="G1623">
            <v>0</v>
          </cell>
          <cell r="H1623">
            <v>0</v>
          </cell>
          <cell r="I1623">
            <v>0</v>
          </cell>
          <cell r="J1623">
            <v>0</v>
          </cell>
          <cell r="K1623">
            <v>0</v>
          </cell>
          <cell r="L1623">
            <v>0</v>
          </cell>
          <cell r="M1623">
            <v>0</v>
          </cell>
          <cell r="N1623">
            <v>0</v>
          </cell>
          <cell r="O1623">
            <v>0</v>
          </cell>
          <cell r="P1623">
            <v>0</v>
          </cell>
          <cell r="Q1623">
            <v>0</v>
          </cell>
          <cell r="R1623">
            <v>0</v>
          </cell>
          <cell r="S1623">
            <v>0</v>
          </cell>
          <cell r="T1623">
            <v>0</v>
          </cell>
          <cell r="U1623">
            <v>0</v>
          </cell>
          <cell r="V1623">
            <v>0</v>
          </cell>
          <cell r="W1623">
            <v>0</v>
          </cell>
          <cell r="X1623">
            <v>0</v>
          </cell>
          <cell r="Y1623">
            <v>0</v>
          </cell>
          <cell r="Z1623">
            <v>0</v>
          </cell>
          <cell r="AA1623">
            <v>0</v>
          </cell>
          <cell r="AB1623">
            <v>0</v>
          </cell>
        </row>
        <row r="1624">
          <cell r="B1624" t="str">
            <v>61</v>
          </cell>
          <cell r="C1624" t="str">
            <v>SUPPLY OF INSTRUMENTATION</v>
          </cell>
          <cell r="D1624">
            <v>0</v>
          </cell>
          <cell r="E1624">
            <v>0</v>
          </cell>
          <cell r="F1624">
            <v>0</v>
          </cell>
          <cell r="G1624">
            <v>0</v>
          </cell>
          <cell r="H1624">
            <v>0</v>
          </cell>
          <cell r="I1624">
            <v>0</v>
          </cell>
          <cell r="J1624">
            <v>0</v>
          </cell>
          <cell r="K1624">
            <v>0</v>
          </cell>
          <cell r="L1624">
            <v>0</v>
          </cell>
          <cell r="M1624">
            <v>0</v>
          </cell>
          <cell r="N1624">
            <v>0</v>
          </cell>
          <cell r="O1624">
            <v>0</v>
          </cell>
          <cell r="P1624">
            <v>0</v>
          </cell>
          <cell r="Q1624">
            <v>0</v>
          </cell>
          <cell r="R1624">
            <v>0</v>
          </cell>
          <cell r="S1624">
            <v>0</v>
          </cell>
          <cell r="T1624">
            <v>0</v>
          </cell>
          <cell r="U1624">
            <v>0</v>
          </cell>
          <cell r="V1624">
            <v>0</v>
          </cell>
          <cell r="W1624">
            <v>0</v>
          </cell>
          <cell r="X1624">
            <v>0</v>
          </cell>
          <cell r="Y1624">
            <v>0</v>
          </cell>
          <cell r="Z1624">
            <v>0</v>
          </cell>
          <cell r="AA1624">
            <v>0</v>
          </cell>
          <cell r="AB1624">
            <v>0</v>
          </cell>
        </row>
        <row r="1625">
          <cell r="B1625" t="str">
            <v>61.10</v>
          </cell>
          <cell r="C1625" t="str">
            <v>Supply of instrumentation</v>
          </cell>
          <cell r="D1625">
            <v>0</v>
          </cell>
          <cell r="E1625">
            <v>0</v>
          </cell>
          <cell r="F1625">
            <v>0</v>
          </cell>
          <cell r="G1625">
            <v>0</v>
          </cell>
          <cell r="H1625">
            <v>0</v>
          </cell>
          <cell r="I1625">
            <v>0</v>
          </cell>
          <cell r="J1625">
            <v>0</v>
          </cell>
          <cell r="K1625">
            <v>0</v>
          </cell>
          <cell r="L1625">
            <v>0</v>
          </cell>
          <cell r="M1625">
            <v>0</v>
          </cell>
          <cell r="N1625">
            <v>0</v>
          </cell>
          <cell r="O1625">
            <v>0</v>
          </cell>
          <cell r="P1625">
            <v>0</v>
          </cell>
          <cell r="Q1625">
            <v>0</v>
          </cell>
          <cell r="R1625">
            <v>0</v>
          </cell>
          <cell r="S1625">
            <v>0</v>
          </cell>
          <cell r="T1625">
            <v>0</v>
          </cell>
          <cell r="U1625">
            <v>0</v>
          </cell>
          <cell r="V1625">
            <v>0</v>
          </cell>
          <cell r="W1625">
            <v>0</v>
          </cell>
          <cell r="X1625">
            <v>0</v>
          </cell>
          <cell r="Y1625">
            <v>0</v>
          </cell>
          <cell r="Z1625">
            <v>0</v>
          </cell>
          <cell r="AA1625">
            <v>0</v>
          </cell>
          <cell r="AB1625">
            <v>0</v>
          </cell>
        </row>
        <row r="1626">
          <cell r="B1626">
            <v>0</v>
          </cell>
          <cell r="C1626" t="str">
            <v xml:space="preserve">The unit rate shall include supply to site of all materials, labour, equipment, tools and other incidental costs like handling, transporting, safe storage, etc. required to complete the supply. </v>
          </cell>
          <cell r="D1626">
            <v>0</v>
          </cell>
          <cell r="E1626">
            <v>0</v>
          </cell>
          <cell r="F1626">
            <v>0</v>
          </cell>
          <cell r="G1626">
            <v>0</v>
          </cell>
          <cell r="H1626">
            <v>0</v>
          </cell>
          <cell r="I1626">
            <v>0</v>
          </cell>
          <cell r="J1626">
            <v>0</v>
          </cell>
          <cell r="K1626">
            <v>0</v>
          </cell>
          <cell r="L1626">
            <v>0</v>
          </cell>
          <cell r="M1626">
            <v>0</v>
          </cell>
          <cell r="N1626">
            <v>0</v>
          </cell>
          <cell r="O1626">
            <v>0</v>
          </cell>
          <cell r="P1626">
            <v>0</v>
          </cell>
          <cell r="Q1626">
            <v>0</v>
          </cell>
          <cell r="R1626">
            <v>0</v>
          </cell>
          <cell r="S1626">
            <v>0</v>
          </cell>
          <cell r="T1626">
            <v>0</v>
          </cell>
          <cell r="U1626">
            <v>0</v>
          </cell>
          <cell r="V1626">
            <v>0</v>
          </cell>
          <cell r="W1626">
            <v>0</v>
          </cell>
          <cell r="X1626">
            <v>0</v>
          </cell>
          <cell r="Y1626">
            <v>0</v>
          </cell>
          <cell r="Z1626">
            <v>0</v>
          </cell>
          <cell r="AA1626">
            <v>0</v>
          </cell>
          <cell r="AB1626">
            <v>0</v>
          </cell>
        </row>
        <row r="1627">
          <cell r="B1627" t="str">
            <v>61.10.01</v>
          </cell>
          <cell r="C1627" t="str">
            <v>supply magnetic flap level meter incl. 2 bi-stable switches</v>
          </cell>
          <cell r="D1627" t="str">
            <v>pce</v>
          </cell>
          <cell r="E1627">
            <v>2400</v>
          </cell>
          <cell r="F1627">
            <v>0</v>
          </cell>
          <cell r="G1627">
            <v>0</v>
          </cell>
          <cell r="H1627">
            <v>0</v>
          </cell>
          <cell r="I1627">
            <v>0</v>
          </cell>
          <cell r="J1627">
            <v>0</v>
          </cell>
          <cell r="K1627">
            <v>0</v>
          </cell>
          <cell r="L1627">
            <v>0</v>
          </cell>
          <cell r="M1627">
            <v>0</v>
          </cell>
          <cell r="N1627">
            <v>0</v>
          </cell>
          <cell r="O1627">
            <v>0</v>
          </cell>
          <cell r="P1627">
            <v>0</v>
          </cell>
          <cell r="Q1627">
            <v>0</v>
          </cell>
          <cell r="R1627">
            <v>0</v>
          </cell>
          <cell r="S1627">
            <v>0</v>
          </cell>
          <cell r="T1627">
            <v>0</v>
          </cell>
          <cell r="U1627">
            <v>0</v>
          </cell>
          <cell r="V1627">
            <v>0</v>
          </cell>
          <cell r="W1627">
            <v>0</v>
          </cell>
          <cell r="X1627">
            <v>0</v>
          </cell>
          <cell r="Y1627">
            <v>0</v>
          </cell>
          <cell r="Z1627">
            <v>0</v>
          </cell>
          <cell r="AA1627">
            <v>0</v>
          </cell>
          <cell r="AB1627">
            <v>0</v>
          </cell>
        </row>
        <row r="1628">
          <cell r="B1628" t="str">
            <v>61.10.02</v>
          </cell>
          <cell r="C1628" t="str">
            <v>supply pressure switch</v>
          </cell>
          <cell r="D1628" t="str">
            <v>pce</v>
          </cell>
          <cell r="E1628">
            <v>530</v>
          </cell>
          <cell r="F1628">
            <v>0</v>
          </cell>
          <cell r="G1628">
            <v>0</v>
          </cell>
          <cell r="H1628">
            <v>0</v>
          </cell>
          <cell r="I1628">
            <v>0</v>
          </cell>
          <cell r="J1628">
            <v>0</v>
          </cell>
          <cell r="K1628">
            <v>0</v>
          </cell>
          <cell r="L1628">
            <v>0</v>
          </cell>
          <cell r="M1628">
            <v>0</v>
          </cell>
          <cell r="N1628">
            <v>0</v>
          </cell>
          <cell r="O1628">
            <v>0</v>
          </cell>
          <cell r="P1628">
            <v>0</v>
          </cell>
          <cell r="Q1628">
            <v>0</v>
          </cell>
          <cell r="R1628">
            <v>0</v>
          </cell>
          <cell r="S1628">
            <v>0</v>
          </cell>
          <cell r="T1628">
            <v>0</v>
          </cell>
          <cell r="U1628">
            <v>0</v>
          </cell>
          <cell r="V1628">
            <v>0</v>
          </cell>
          <cell r="W1628">
            <v>0</v>
          </cell>
          <cell r="X1628">
            <v>0</v>
          </cell>
          <cell r="Y1628">
            <v>0</v>
          </cell>
          <cell r="Z1628">
            <v>0</v>
          </cell>
          <cell r="AA1628">
            <v>0</v>
          </cell>
          <cell r="AB1628">
            <v>0</v>
          </cell>
        </row>
        <row r="1629">
          <cell r="B1629" t="str">
            <v>61.10.03</v>
          </cell>
          <cell r="C1629" t="str">
            <v>supply connection to existing 4…20mA sensor including isolation amplifier</v>
          </cell>
          <cell r="D1629" t="str">
            <v>pce</v>
          </cell>
          <cell r="E1629">
            <v>280</v>
          </cell>
          <cell r="F1629">
            <v>0</v>
          </cell>
          <cell r="G1629">
            <v>0</v>
          </cell>
          <cell r="H1629">
            <v>0</v>
          </cell>
          <cell r="I1629">
            <v>0</v>
          </cell>
          <cell r="J1629">
            <v>0</v>
          </cell>
          <cell r="K1629">
            <v>0</v>
          </cell>
          <cell r="L1629">
            <v>0</v>
          </cell>
          <cell r="M1629">
            <v>0</v>
          </cell>
          <cell r="N1629">
            <v>0</v>
          </cell>
          <cell r="O1629">
            <v>0</v>
          </cell>
          <cell r="P1629">
            <v>0</v>
          </cell>
          <cell r="Q1629">
            <v>0</v>
          </cell>
          <cell r="R1629">
            <v>0</v>
          </cell>
          <cell r="S1629">
            <v>0</v>
          </cell>
          <cell r="T1629">
            <v>0</v>
          </cell>
          <cell r="U1629">
            <v>0</v>
          </cell>
          <cell r="V1629">
            <v>0</v>
          </cell>
          <cell r="W1629">
            <v>0</v>
          </cell>
          <cell r="X1629">
            <v>0</v>
          </cell>
          <cell r="Y1629">
            <v>0</v>
          </cell>
          <cell r="Z1629">
            <v>0</v>
          </cell>
          <cell r="AA1629">
            <v>0</v>
          </cell>
          <cell r="AB1629">
            <v>0</v>
          </cell>
        </row>
        <row r="1630">
          <cell r="B1630" t="str">
            <v>62</v>
          </cell>
          <cell r="C1630" t="str">
            <v>SUPPLY OF CABLES AND WIRES</v>
          </cell>
          <cell r="D1630">
            <v>0</v>
          </cell>
          <cell r="E1630">
            <v>0</v>
          </cell>
          <cell r="F1630">
            <v>0</v>
          </cell>
          <cell r="G1630">
            <v>0</v>
          </cell>
          <cell r="H1630">
            <v>0</v>
          </cell>
          <cell r="I1630">
            <v>0</v>
          </cell>
          <cell r="J1630">
            <v>0</v>
          </cell>
          <cell r="K1630">
            <v>0</v>
          </cell>
          <cell r="L1630">
            <v>0</v>
          </cell>
          <cell r="M1630">
            <v>0</v>
          </cell>
          <cell r="N1630">
            <v>0</v>
          </cell>
          <cell r="O1630">
            <v>0</v>
          </cell>
          <cell r="P1630">
            <v>0</v>
          </cell>
          <cell r="Q1630">
            <v>0</v>
          </cell>
          <cell r="R1630">
            <v>0</v>
          </cell>
          <cell r="S1630">
            <v>0</v>
          </cell>
          <cell r="T1630">
            <v>0</v>
          </cell>
          <cell r="U1630">
            <v>0</v>
          </cell>
          <cell r="V1630">
            <v>0</v>
          </cell>
          <cell r="W1630">
            <v>0</v>
          </cell>
          <cell r="X1630">
            <v>0</v>
          </cell>
          <cell r="Y1630">
            <v>0</v>
          </cell>
          <cell r="Z1630">
            <v>0</v>
          </cell>
          <cell r="AA1630">
            <v>0</v>
          </cell>
          <cell r="AB1630">
            <v>0</v>
          </cell>
        </row>
        <row r="1631">
          <cell r="B1631" t="str">
            <v>62.10</v>
          </cell>
          <cell r="C1631" t="str">
            <v>Supply of Cables and Wires for above ground and underground installation</v>
          </cell>
          <cell r="D1631">
            <v>0</v>
          </cell>
          <cell r="E1631">
            <v>0</v>
          </cell>
          <cell r="F1631">
            <v>0</v>
          </cell>
          <cell r="G1631">
            <v>0</v>
          </cell>
          <cell r="H1631">
            <v>0</v>
          </cell>
          <cell r="I1631">
            <v>0</v>
          </cell>
          <cell r="J1631">
            <v>0</v>
          </cell>
          <cell r="K1631">
            <v>0</v>
          </cell>
          <cell r="L1631">
            <v>0</v>
          </cell>
          <cell r="M1631">
            <v>0</v>
          </cell>
          <cell r="N1631">
            <v>0</v>
          </cell>
          <cell r="O1631">
            <v>0</v>
          </cell>
          <cell r="P1631">
            <v>0</v>
          </cell>
          <cell r="Q1631">
            <v>0</v>
          </cell>
          <cell r="R1631">
            <v>0</v>
          </cell>
          <cell r="S1631">
            <v>0</v>
          </cell>
          <cell r="T1631">
            <v>0</v>
          </cell>
          <cell r="U1631">
            <v>0</v>
          </cell>
          <cell r="V1631">
            <v>0</v>
          </cell>
          <cell r="W1631">
            <v>0</v>
          </cell>
          <cell r="X1631">
            <v>0</v>
          </cell>
          <cell r="Y1631">
            <v>0</v>
          </cell>
          <cell r="Z1631">
            <v>0</v>
          </cell>
          <cell r="AA1631">
            <v>0</v>
          </cell>
          <cell r="AB1631">
            <v>0</v>
          </cell>
        </row>
        <row r="1632">
          <cell r="B1632">
            <v>0</v>
          </cell>
          <cell r="C1632" t="str">
            <v>The unit rates shall include supply of cables in accordance with the General Technical Specification incl. accessories as described hereafter and warning tapes, for laying into cable trenches and ducts.</v>
          </cell>
          <cell r="D1632">
            <v>0</v>
          </cell>
          <cell r="E1632">
            <v>0</v>
          </cell>
          <cell r="F1632">
            <v>0</v>
          </cell>
          <cell r="G1632">
            <v>0</v>
          </cell>
          <cell r="H1632">
            <v>0</v>
          </cell>
          <cell r="I1632">
            <v>0</v>
          </cell>
          <cell r="J1632">
            <v>0</v>
          </cell>
          <cell r="K1632">
            <v>0</v>
          </cell>
          <cell r="L1632">
            <v>0</v>
          </cell>
          <cell r="M1632">
            <v>0</v>
          </cell>
          <cell r="N1632">
            <v>0</v>
          </cell>
          <cell r="O1632">
            <v>0</v>
          </cell>
          <cell r="P1632">
            <v>0</v>
          </cell>
          <cell r="Q1632">
            <v>0</v>
          </cell>
          <cell r="R1632">
            <v>0</v>
          </cell>
          <cell r="S1632">
            <v>0</v>
          </cell>
          <cell r="T1632">
            <v>0</v>
          </cell>
          <cell r="U1632">
            <v>0</v>
          </cell>
          <cell r="V1632">
            <v>0</v>
          </cell>
          <cell r="W1632">
            <v>0</v>
          </cell>
          <cell r="X1632">
            <v>0</v>
          </cell>
          <cell r="Y1632">
            <v>0</v>
          </cell>
          <cell r="Z1632">
            <v>0</v>
          </cell>
          <cell r="AA1632">
            <v>0</v>
          </cell>
          <cell r="AB1632">
            <v>0</v>
          </cell>
        </row>
        <row r="1633">
          <cell r="B1633">
            <v>0</v>
          </cell>
          <cell r="C1633" t="str">
            <v xml:space="preserve">The unit rate shall include supply to site of all materials, labour, equipment, tools and other incidental costs like handling, transporting, safe storage, etc. required to complete the supply. </v>
          </cell>
          <cell r="D1633">
            <v>0</v>
          </cell>
          <cell r="E1633">
            <v>0</v>
          </cell>
          <cell r="F1633">
            <v>0</v>
          </cell>
          <cell r="G1633">
            <v>0</v>
          </cell>
          <cell r="H1633">
            <v>0</v>
          </cell>
          <cell r="I1633">
            <v>0</v>
          </cell>
          <cell r="J1633">
            <v>0</v>
          </cell>
          <cell r="K1633">
            <v>0</v>
          </cell>
          <cell r="L1633">
            <v>0</v>
          </cell>
          <cell r="M1633">
            <v>0</v>
          </cell>
          <cell r="N1633">
            <v>0</v>
          </cell>
          <cell r="O1633">
            <v>0</v>
          </cell>
          <cell r="P1633">
            <v>0</v>
          </cell>
          <cell r="Q1633">
            <v>0</v>
          </cell>
          <cell r="R1633">
            <v>0</v>
          </cell>
          <cell r="S1633">
            <v>0</v>
          </cell>
          <cell r="T1633">
            <v>0</v>
          </cell>
          <cell r="U1633">
            <v>0</v>
          </cell>
          <cell r="V1633">
            <v>0</v>
          </cell>
          <cell r="W1633">
            <v>0</v>
          </cell>
          <cell r="X1633">
            <v>0</v>
          </cell>
          <cell r="Y1633">
            <v>0</v>
          </cell>
          <cell r="Z1633">
            <v>0</v>
          </cell>
          <cell r="AA1633">
            <v>0</v>
          </cell>
          <cell r="AB1633">
            <v>0</v>
          </cell>
        </row>
        <row r="1634">
          <cell r="B1634">
            <v>0</v>
          </cell>
          <cell r="C1634" t="str">
            <v>Payment shall be per linear meter of cable supplied and approved by the Engineer.</v>
          </cell>
          <cell r="D1634">
            <v>0</v>
          </cell>
          <cell r="E1634">
            <v>0</v>
          </cell>
          <cell r="F1634">
            <v>0</v>
          </cell>
          <cell r="G1634">
            <v>0</v>
          </cell>
          <cell r="H1634">
            <v>0</v>
          </cell>
          <cell r="I1634">
            <v>0</v>
          </cell>
          <cell r="J1634">
            <v>0</v>
          </cell>
          <cell r="K1634">
            <v>0</v>
          </cell>
          <cell r="L1634">
            <v>0</v>
          </cell>
          <cell r="M1634">
            <v>0</v>
          </cell>
          <cell r="N1634">
            <v>0</v>
          </cell>
          <cell r="O1634">
            <v>0</v>
          </cell>
          <cell r="P1634">
            <v>0</v>
          </cell>
          <cell r="Q1634">
            <v>0</v>
          </cell>
          <cell r="R1634">
            <v>0</v>
          </cell>
          <cell r="S1634">
            <v>0</v>
          </cell>
          <cell r="T1634">
            <v>0</v>
          </cell>
          <cell r="U1634">
            <v>0</v>
          </cell>
          <cell r="V1634">
            <v>0</v>
          </cell>
          <cell r="W1634">
            <v>0</v>
          </cell>
          <cell r="X1634">
            <v>0</v>
          </cell>
          <cell r="Y1634">
            <v>0</v>
          </cell>
          <cell r="Z1634">
            <v>0</v>
          </cell>
          <cell r="AA1634">
            <v>0</v>
          </cell>
          <cell r="AB1634">
            <v>0</v>
          </cell>
        </row>
        <row r="1635">
          <cell r="B1635" t="str">
            <v>62.10.01</v>
          </cell>
          <cell r="C1635" t="str">
            <v>supply  110 3G1,5</v>
          </cell>
          <cell r="D1635" t="str">
            <v>lin. m.</v>
          </cell>
          <cell r="E1635">
            <v>0.8</v>
          </cell>
          <cell r="F1635">
            <v>0</v>
          </cell>
          <cell r="G1635">
            <v>0</v>
          </cell>
          <cell r="H1635">
            <v>0</v>
          </cell>
          <cell r="I1635">
            <v>0</v>
          </cell>
          <cell r="J1635">
            <v>0</v>
          </cell>
          <cell r="K1635">
            <v>0</v>
          </cell>
          <cell r="L1635">
            <v>0</v>
          </cell>
          <cell r="M1635">
            <v>0</v>
          </cell>
          <cell r="N1635">
            <v>0</v>
          </cell>
          <cell r="O1635">
            <v>0</v>
          </cell>
          <cell r="P1635">
            <v>0</v>
          </cell>
          <cell r="Q1635">
            <v>0</v>
          </cell>
          <cell r="R1635">
            <v>0</v>
          </cell>
          <cell r="S1635">
            <v>0</v>
          </cell>
          <cell r="T1635">
            <v>0</v>
          </cell>
          <cell r="U1635">
            <v>0</v>
          </cell>
          <cell r="V1635">
            <v>0</v>
          </cell>
          <cell r="W1635">
            <v>0</v>
          </cell>
          <cell r="X1635">
            <v>0</v>
          </cell>
          <cell r="Y1635">
            <v>0</v>
          </cell>
          <cell r="Z1635">
            <v>0</v>
          </cell>
          <cell r="AA1635">
            <v>0</v>
          </cell>
          <cell r="AB1635">
            <v>0</v>
          </cell>
        </row>
        <row r="1636">
          <cell r="B1636" t="str">
            <v>62.10.02</v>
          </cell>
          <cell r="C1636" t="str">
            <v>supply  110 5G1,5</v>
          </cell>
          <cell r="D1636" t="str">
            <v>lin. m.</v>
          </cell>
          <cell r="E1636">
            <v>1.2</v>
          </cell>
          <cell r="F1636">
            <v>0</v>
          </cell>
          <cell r="G1636">
            <v>0</v>
          </cell>
          <cell r="H1636">
            <v>0</v>
          </cell>
          <cell r="I1636">
            <v>0</v>
          </cell>
          <cell r="J1636">
            <v>0</v>
          </cell>
          <cell r="K1636">
            <v>0</v>
          </cell>
          <cell r="L1636">
            <v>0</v>
          </cell>
          <cell r="M1636">
            <v>0</v>
          </cell>
          <cell r="N1636">
            <v>0</v>
          </cell>
          <cell r="O1636">
            <v>0</v>
          </cell>
          <cell r="P1636">
            <v>0</v>
          </cell>
          <cell r="Q1636">
            <v>0</v>
          </cell>
          <cell r="R1636">
            <v>0</v>
          </cell>
          <cell r="S1636">
            <v>0</v>
          </cell>
          <cell r="T1636">
            <v>0</v>
          </cell>
          <cell r="U1636">
            <v>0</v>
          </cell>
          <cell r="V1636">
            <v>0</v>
          </cell>
          <cell r="W1636">
            <v>0</v>
          </cell>
          <cell r="X1636">
            <v>0</v>
          </cell>
          <cell r="Y1636">
            <v>0</v>
          </cell>
          <cell r="Z1636">
            <v>0</v>
          </cell>
          <cell r="AA1636">
            <v>0</v>
          </cell>
          <cell r="AB1636">
            <v>0</v>
          </cell>
        </row>
        <row r="1637">
          <cell r="B1637" t="str">
            <v>62.10.03</v>
          </cell>
          <cell r="C1637" t="str">
            <v>supply  110 5G2,5</v>
          </cell>
          <cell r="D1637" t="str">
            <v>lin. m.</v>
          </cell>
          <cell r="E1637">
            <v>2.1</v>
          </cell>
          <cell r="F1637">
            <v>0</v>
          </cell>
          <cell r="G1637">
            <v>0</v>
          </cell>
          <cell r="H1637">
            <v>0</v>
          </cell>
          <cell r="I1637">
            <v>0</v>
          </cell>
          <cell r="J1637">
            <v>0</v>
          </cell>
          <cell r="K1637">
            <v>0</v>
          </cell>
          <cell r="L1637">
            <v>0</v>
          </cell>
          <cell r="M1637">
            <v>0</v>
          </cell>
          <cell r="N1637">
            <v>0</v>
          </cell>
          <cell r="O1637">
            <v>0</v>
          </cell>
          <cell r="P1637">
            <v>0</v>
          </cell>
          <cell r="Q1637">
            <v>0</v>
          </cell>
          <cell r="R1637">
            <v>0</v>
          </cell>
          <cell r="S1637">
            <v>0</v>
          </cell>
          <cell r="T1637">
            <v>0</v>
          </cell>
          <cell r="U1637">
            <v>0</v>
          </cell>
          <cell r="V1637">
            <v>0</v>
          </cell>
          <cell r="W1637">
            <v>0</v>
          </cell>
          <cell r="X1637">
            <v>0</v>
          </cell>
          <cell r="Y1637">
            <v>0</v>
          </cell>
          <cell r="Z1637">
            <v>0</v>
          </cell>
          <cell r="AA1637">
            <v>0</v>
          </cell>
          <cell r="AB1637">
            <v>0</v>
          </cell>
        </row>
        <row r="1638">
          <cell r="B1638" t="str">
            <v>62.10.04</v>
          </cell>
          <cell r="C1638" t="str">
            <v>supply  110 5G4</v>
          </cell>
          <cell r="D1638" t="str">
            <v>lin. m.</v>
          </cell>
          <cell r="E1638">
            <v>2.9</v>
          </cell>
          <cell r="F1638">
            <v>0</v>
          </cell>
          <cell r="G1638">
            <v>0</v>
          </cell>
          <cell r="H1638">
            <v>0</v>
          </cell>
          <cell r="I1638">
            <v>0</v>
          </cell>
          <cell r="J1638">
            <v>0</v>
          </cell>
          <cell r="K1638">
            <v>0</v>
          </cell>
          <cell r="L1638">
            <v>0</v>
          </cell>
          <cell r="M1638">
            <v>0</v>
          </cell>
          <cell r="N1638">
            <v>0</v>
          </cell>
          <cell r="O1638">
            <v>0</v>
          </cell>
          <cell r="P1638">
            <v>0</v>
          </cell>
          <cell r="Q1638">
            <v>0</v>
          </cell>
          <cell r="R1638">
            <v>0</v>
          </cell>
          <cell r="S1638">
            <v>0</v>
          </cell>
          <cell r="T1638">
            <v>0</v>
          </cell>
          <cell r="U1638">
            <v>0</v>
          </cell>
          <cell r="V1638">
            <v>0</v>
          </cell>
          <cell r="W1638">
            <v>0</v>
          </cell>
          <cell r="X1638">
            <v>0</v>
          </cell>
          <cell r="Y1638">
            <v>0</v>
          </cell>
          <cell r="Z1638">
            <v>0</v>
          </cell>
          <cell r="AA1638">
            <v>0</v>
          </cell>
          <cell r="AB1638">
            <v>0</v>
          </cell>
        </row>
        <row r="1639">
          <cell r="B1639" t="str">
            <v>62.10.05</v>
          </cell>
          <cell r="C1639" t="str">
            <v>supply  110 5G6</v>
          </cell>
          <cell r="D1639" t="str">
            <v>lin. m.</v>
          </cell>
          <cell r="E1639">
            <v>3.6</v>
          </cell>
          <cell r="F1639">
            <v>0</v>
          </cell>
          <cell r="G1639">
            <v>0</v>
          </cell>
          <cell r="H1639">
            <v>0</v>
          </cell>
          <cell r="I1639">
            <v>0</v>
          </cell>
          <cell r="J1639">
            <v>0</v>
          </cell>
          <cell r="K1639">
            <v>0</v>
          </cell>
          <cell r="L1639">
            <v>0</v>
          </cell>
          <cell r="M1639">
            <v>0</v>
          </cell>
          <cell r="N1639">
            <v>0</v>
          </cell>
          <cell r="O1639">
            <v>0</v>
          </cell>
          <cell r="P1639">
            <v>0</v>
          </cell>
          <cell r="Q1639">
            <v>0</v>
          </cell>
          <cell r="R1639">
            <v>0</v>
          </cell>
          <cell r="S1639">
            <v>0</v>
          </cell>
          <cell r="T1639">
            <v>0</v>
          </cell>
          <cell r="U1639">
            <v>0</v>
          </cell>
          <cell r="V1639">
            <v>0</v>
          </cell>
          <cell r="W1639">
            <v>0</v>
          </cell>
          <cell r="X1639">
            <v>0</v>
          </cell>
          <cell r="Y1639">
            <v>0</v>
          </cell>
          <cell r="Z1639">
            <v>0</v>
          </cell>
          <cell r="AA1639">
            <v>0</v>
          </cell>
          <cell r="AB1639">
            <v>0</v>
          </cell>
        </row>
        <row r="1640">
          <cell r="B1640" t="str">
            <v>62.10.06</v>
          </cell>
          <cell r="C1640" t="str">
            <v>supply  110 5G10</v>
          </cell>
          <cell r="D1640" t="str">
            <v>lin. m.</v>
          </cell>
          <cell r="E1640">
            <v>5.8</v>
          </cell>
          <cell r="F1640">
            <v>0</v>
          </cell>
          <cell r="G1640">
            <v>0</v>
          </cell>
          <cell r="H1640">
            <v>0</v>
          </cell>
          <cell r="I1640">
            <v>0</v>
          </cell>
          <cell r="J1640">
            <v>0</v>
          </cell>
          <cell r="K1640">
            <v>0</v>
          </cell>
          <cell r="L1640">
            <v>0</v>
          </cell>
          <cell r="M1640">
            <v>0</v>
          </cell>
          <cell r="N1640">
            <v>0</v>
          </cell>
          <cell r="O1640">
            <v>0</v>
          </cell>
          <cell r="P1640">
            <v>0</v>
          </cell>
          <cell r="Q1640">
            <v>0</v>
          </cell>
          <cell r="R1640">
            <v>0</v>
          </cell>
          <cell r="S1640">
            <v>0</v>
          </cell>
          <cell r="T1640">
            <v>0</v>
          </cell>
          <cell r="U1640">
            <v>0</v>
          </cell>
          <cell r="V1640">
            <v>0</v>
          </cell>
          <cell r="W1640">
            <v>0</v>
          </cell>
          <cell r="X1640">
            <v>0</v>
          </cell>
          <cell r="Y1640">
            <v>0</v>
          </cell>
          <cell r="Z1640">
            <v>0</v>
          </cell>
          <cell r="AA1640">
            <v>0</v>
          </cell>
          <cell r="AB1640">
            <v>0</v>
          </cell>
        </row>
        <row r="1641">
          <cell r="B1641" t="str">
            <v>62.10.07</v>
          </cell>
          <cell r="C1641" t="str">
            <v>Supply underground cable NYY-J 5 x 4 sqmm, above ground incl. galvanized steel duct, or below ground incl. PVC-U duct</v>
          </cell>
          <cell r="D1641" t="str">
            <v>lin. m.</v>
          </cell>
          <cell r="E1641">
            <v>23</v>
          </cell>
          <cell r="F1641">
            <v>0</v>
          </cell>
          <cell r="G1641">
            <v>0</v>
          </cell>
          <cell r="H1641">
            <v>0</v>
          </cell>
          <cell r="I1641">
            <v>0</v>
          </cell>
          <cell r="J1641">
            <v>0</v>
          </cell>
          <cell r="K1641">
            <v>0</v>
          </cell>
          <cell r="L1641">
            <v>0</v>
          </cell>
          <cell r="M1641">
            <v>0</v>
          </cell>
          <cell r="N1641">
            <v>0</v>
          </cell>
          <cell r="O1641">
            <v>0</v>
          </cell>
          <cell r="P1641">
            <v>0</v>
          </cell>
          <cell r="Q1641">
            <v>0</v>
          </cell>
          <cell r="R1641">
            <v>0</v>
          </cell>
          <cell r="S1641">
            <v>0</v>
          </cell>
          <cell r="T1641">
            <v>0</v>
          </cell>
          <cell r="U1641">
            <v>0</v>
          </cell>
          <cell r="V1641">
            <v>0</v>
          </cell>
          <cell r="W1641">
            <v>0</v>
          </cell>
          <cell r="X1641">
            <v>0</v>
          </cell>
          <cell r="Y1641">
            <v>0</v>
          </cell>
          <cell r="Z1641">
            <v>0</v>
          </cell>
          <cell r="AA1641">
            <v>0</v>
          </cell>
          <cell r="AB1641">
            <v>0</v>
          </cell>
        </row>
        <row r="1642">
          <cell r="B1642" t="str">
            <v>62.10.08</v>
          </cell>
          <cell r="C1642" t="str">
            <v>Supply underground cable NYY-J 3 x 1,5 sqmm above ground incl. galvanized steel duct, or below ground incl. PVC-U duct</v>
          </cell>
          <cell r="D1642" t="str">
            <v>lin. m.</v>
          </cell>
          <cell r="E1642">
            <v>10</v>
          </cell>
          <cell r="F1642">
            <v>0</v>
          </cell>
          <cell r="G1642">
            <v>0</v>
          </cell>
          <cell r="H1642">
            <v>0</v>
          </cell>
          <cell r="I1642">
            <v>0</v>
          </cell>
          <cell r="J1642">
            <v>0</v>
          </cell>
          <cell r="K1642">
            <v>0</v>
          </cell>
          <cell r="L1642">
            <v>0</v>
          </cell>
          <cell r="M1642">
            <v>0</v>
          </cell>
          <cell r="N1642">
            <v>0</v>
          </cell>
          <cell r="O1642">
            <v>0</v>
          </cell>
          <cell r="P1642">
            <v>0</v>
          </cell>
          <cell r="Q1642">
            <v>0</v>
          </cell>
          <cell r="R1642">
            <v>0</v>
          </cell>
          <cell r="S1642">
            <v>0</v>
          </cell>
          <cell r="T1642">
            <v>0</v>
          </cell>
          <cell r="U1642">
            <v>0</v>
          </cell>
          <cell r="V1642">
            <v>0</v>
          </cell>
          <cell r="W1642">
            <v>0</v>
          </cell>
          <cell r="X1642">
            <v>0</v>
          </cell>
          <cell r="Y1642">
            <v>0</v>
          </cell>
          <cell r="Z1642">
            <v>0</v>
          </cell>
          <cell r="AA1642">
            <v>0</v>
          </cell>
          <cell r="AB1642">
            <v>0</v>
          </cell>
        </row>
        <row r="1643">
          <cell r="B1643" t="str">
            <v>62.10.09</v>
          </cell>
          <cell r="C1643" t="str">
            <v>Supply underground cable NYY-J 3 x 2,5 sqmm incl. galvanised steel pipe and joint boxes for wall lights</v>
          </cell>
          <cell r="D1643" t="str">
            <v>lin. m.</v>
          </cell>
          <cell r="E1643">
            <v>12</v>
          </cell>
          <cell r="F1643">
            <v>0</v>
          </cell>
          <cell r="G1643">
            <v>0</v>
          </cell>
          <cell r="H1643">
            <v>0</v>
          </cell>
          <cell r="I1643">
            <v>0</v>
          </cell>
          <cell r="J1643">
            <v>0</v>
          </cell>
          <cell r="K1643">
            <v>0</v>
          </cell>
          <cell r="L1643">
            <v>0</v>
          </cell>
          <cell r="M1643">
            <v>0</v>
          </cell>
          <cell r="N1643">
            <v>0</v>
          </cell>
          <cell r="O1643">
            <v>0</v>
          </cell>
          <cell r="P1643">
            <v>0</v>
          </cell>
          <cell r="Q1643">
            <v>0</v>
          </cell>
          <cell r="R1643">
            <v>0</v>
          </cell>
          <cell r="S1643">
            <v>0</v>
          </cell>
          <cell r="T1643">
            <v>0</v>
          </cell>
          <cell r="U1643">
            <v>0</v>
          </cell>
          <cell r="V1643">
            <v>0</v>
          </cell>
          <cell r="W1643">
            <v>0</v>
          </cell>
          <cell r="X1643">
            <v>0</v>
          </cell>
          <cell r="Y1643">
            <v>0</v>
          </cell>
          <cell r="Z1643">
            <v>0</v>
          </cell>
          <cell r="AA1643">
            <v>0</v>
          </cell>
          <cell r="AB1643">
            <v>0</v>
          </cell>
        </row>
        <row r="1644">
          <cell r="B1644" t="str">
            <v>62.10.10</v>
          </cell>
          <cell r="C1644" t="str">
            <v>Supply underground cable NYY-J 5 x 1,5 sqmm  above ground incl. galvanized steel duct, or below ground incl. PVC-U duct</v>
          </cell>
          <cell r="D1644" t="str">
            <v>lin. m.</v>
          </cell>
          <cell r="E1644">
            <v>8.9</v>
          </cell>
          <cell r="F1644">
            <v>0</v>
          </cell>
          <cell r="G1644">
            <v>0</v>
          </cell>
          <cell r="H1644">
            <v>0</v>
          </cell>
          <cell r="I1644">
            <v>0</v>
          </cell>
          <cell r="J1644">
            <v>0</v>
          </cell>
          <cell r="K1644">
            <v>0</v>
          </cell>
          <cell r="L1644">
            <v>0</v>
          </cell>
          <cell r="M1644">
            <v>0</v>
          </cell>
          <cell r="N1644">
            <v>0</v>
          </cell>
          <cell r="O1644">
            <v>0</v>
          </cell>
          <cell r="P1644">
            <v>0</v>
          </cell>
          <cell r="Q1644">
            <v>0</v>
          </cell>
          <cell r="R1644">
            <v>0</v>
          </cell>
          <cell r="S1644">
            <v>0</v>
          </cell>
          <cell r="T1644">
            <v>0</v>
          </cell>
          <cell r="U1644">
            <v>0</v>
          </cell>
          <cell r="V1644">
            <v>0</v>
          </cell>
          <cell r="W1644">
            <v>0</v>
          </cell>
          <cell r="X1644">
            <v>0</v>
          </cell>
          <cell r="Y1644">
            <v>0</v>
          </cell>
          <cell r="Z1644">
            <v>0</v>
          </cell>
          <cell r="AA1644">
            <v>0</v>
          </cell>
          <cell r="AB1644">
            <v>0</v>
          </cell>
        </row>
        <row r="1645">
          <cell r="B1645" t="str">
            <v>62.10.11</v>
          </cell>
          <cell r="C1645" t="str">
            <v>supply J-Y(ST)Y 2x2x0.8</v>
          </cell>
          <cell r="D1645" t="str">
            <v>lin. m.</v>
          </cell>
          <cell r="E1645">
            <v>0.65</v>
          </cell>
          <cell r="F1645">
            <v>0</v>
          </cell>
          <cell r="G1645">
            <v>0</v>
          </cell>
          <cell r="H1645">
            <v>0</v>
          </cell>
          <cell r="I1645">
            <v>0</v>
          </cell>
          <cell r="J1645">
            <v>0</v>
          </cell>
          <cell r="K1645">
            <v>0</v>
          </cell>
          <cell r="L1645">
            <v>0</v>
          </cell>
          <cell r="M1645">
            <v>0</v>
          </cell>
          <cell r="N1645">
            <v>0</v>
          </cell>
          <cell r="O1645">
            <v>0</v>
          </cell>
          <cell r="P1645">
            <v>0</v>
          </cell>
          <cell r="Q1645">
            <v>0</v>
          </cell>
          <cell r="R1645">
            <v>0</v>
          </cell>
          <cell r="S1645">
            <v>0</v>
          </cell>
          <cell r="T1645">
            <v>0</v>
          </cell>
          <cell r="U1645">
            <v>0</v>
          </cell>
          <cell r="V1645">
            <v>0</v>
          </cell>
          <cell r="W1645">
            <v>0</v>
          </cell>
          <cell r="X1645">
            <v>0</v>
          </cell>
          <cell r="Y1645">
            <v>0</v>
          </cell>
          <cell r="Z1645">
            <v>0</v>
          </cell>
          <cell r="AA1645">
            <v>0</v>
          </cell>
          <cell r="AB1645">
            <v>0</v>
          </cell>
        </row>
        <row r="1646">
          <cell r="B1646" t="str">
            <v>62.10.12</v>
          </cell>
          <cell r="C1646" t="str">
            <v>supply J-Y(ST)Y 4x2x0.8</v>
          </cell>
          <cell r="D1646" t="str">
            <v>lin. m.</v>
          </cell>
          <cell r="E1646">
            <v>0.86</v>
          </cell>
          <cell r="F1646">
            <v>0</v>
          </cell>
          <cell r="G1646">
            <v>0</v>
          </cell>
          <cell r="H1646">
            <v>0</v>
          </cell>
          <cell r="I1646">
            <v>0</v>
          </cell>
          <cell r="J1646">
            <v>0</v>
          </cell>
          <cell r="K1646">
            <v>0</v>
          </cell>
          <cell r="L1646">
            <v>0</v>
          </cell>
          <cell r="M1646">
            <v>0</v>
          </cell>
          <cell r="N1646">
            <v>0</v>
          </cell>
          <cell r="O1646">
            <v>0</v>
          </cell>
          <cell r="P1646">
            <v>0</v>
          </cell>
          <cell r="Q1646">
            <v>0</v>
          </cell>
          <cell r="R1646">
            <v>0</v>
          </cell>
          <cell r="S1646">
            <v>0</v>
          </cell>
          <cell r="T1646">
            <v>0</v>
          </cell>
          <cell r="U1646">
            <v>0</v>
          </cell>
          <cell r="V1646">
            <v>0</v>
          </cell>
          <cell r="W1646">
            <v>0</v>
          </cell>
          <cell r="X1646">
            <v>0</v>
          </cell>
          <cell r="Y1646">
            <v>0</v>
          </cell>
          <cell r="Z1646">
            <v>0</v>
          </cell>
          <cell r="AA1646">
            <v>0</v>
          </cell>
          <cell r="AB1646">
            <v>0</v>
          </cell>
        </row>
        <row r="1647">
          <cell r="B1647" t="str">
            <v>62.10.13</v>
          </cell>
          <cell r="C1647" t="str">
            <v>supply J-Y(ST)Y 6x2x0.8</v>
          </cell>
          <cell r="D1647" t="str">
            <v>lin. m.</v>
          </cell>
          <cell r="E1647">
            <v>1.1000000000000001</v>
          </cell>
          <cell r="F1647">
            <v>0</v>
          </cell>
          <cell r="G1647">
            <v>0</v>
          </cell>
          <cell r="H1647">
            <v>0</v>
          </cell>
          <cell r="I1647">
            <v>0</v>
          </cell>
          <cell r="J1647">
            <v>0</v>
          </cell>
          <cell r="K1647">
            <v>0</v>
          </cell>
          <cell r="L1647">
            <v>0</v>
          </cell>
          <cell r="M1647">
            <v>0</v>
          </cell>
          <cell r="N1647">
            <v>0</v>
          </cell>
          <cell r="O1647">
            <v>0</v>
          </cell>
          <cell r="P1647">
            <v>0</v>
          </cell>
          <cell r="Q1647">
            <v>0</v>
          </cell>
          <cell r="R1647">
            <v>0</v>
          </cell>
          <cell r="S1647">
            <v>0</v>
          </cell>
          <cell r="T1647">
            <v>0</v>
          </cell>
          <cell r="U1647">
            <v>0</v>
          </cell>
          <cell r="V1647">
            <v>0</v>
          </cell>
          <cell r="W1647">
            <v>0</v>
          </cell>
          <cell r="X1647">
            <v>0</v>
          </cell>
          <cell r="Y1647">
            <v>0</v>
          </cell>
          <cell r="Z1647">
            <v>0</v>
          </cell>
          <cell r="AA1647">
            <v>0</v>
          </cell>
          <cell r="AB1647">
            <v>0</v>
          </cell>
        </row>
        <row r="1648">
          <cell r="B1648" t="str">
            <v>62.10.14</v>
          </cell>
          <cell r="C1648" t="str">
            <v>supply A-2Y(L)2Y 2x2x0.8</v>
          </cell>
          <cell r="D1648" t="str">
            <v>lin. m.</v>
          </cell>
          <cell r="E1648">
            <v>0.95</v>
          </cell>
          <cell r="F1648">
            <v>0</v>
          </cell>
          <cell r="G1648">
            <v>0</v>
          </cell>
          <cell r="H1648">
            <v>0</v>
          </cell>
          <cell r="I1648">
            <v>0</v>
          </cell>
          <cell r="J1648">
            <v>0</v>
          </cell>
          <cell r="K1648">
            <v>0</v>
          </cell>
          <cell r="L1648">
            <v>0</v>
          </cell>
          <cell r="M1648">
            <v>0</v>
          </cell>
          <cell r="N1648">
            <v>0</v>
          </cell>
          <cell r="O1648">
            <v>0</v>
          </cell>
          <cell r="P1648">
            <v>0</v>
          </cell>
          <cell r="Q1648">
            <v>0</v>
          </cell>
          <cell r="R1648">
            <v>0</v>
          </cell>
          <cell r="S1648">
            <v>0</v>
          </cell>
          <cell r="T1648">
            <v>0</v>
          </cell>
          <cell r="U1648">
            <v>0</v>
          </cell>
          <cell r="V1648">
            <v>0</v>
          </cell>
          <cell r="W1648">
            <v>0</v>
          </cell>
          <cell r="X1648">
            <v>0</v>
          </cell>
          <cell r="Y1648">
            <v>0</v>
          </cell>
          <cell r="Z1648">
            <v>0</v>
          </cell>
          <cell r="AA1648">
            <v>0</v>
          </cell>
          <cell r="AB1648">
            <v>0</v>
          </cell>
        </row>
        <row r="1649">
          <cell r="B1649" t="str">
            <v>62.10.15</v>
          </cell>
          <cell r="C1649" t="str">
            <v>supply A-2Y(L)2Y 4x2x0.8</v>
          </cell>
          <cell r="D1649" t="str">
            <v>lin. m.</v>
          </cell>
          <cell r="E1649">
            <v>1.23</v>
          </cell>
          <cell r="F1649">
            <v>0</v>
          </cell>
          <cell r="G1649">
            <v>0</v>
          </cell>
          <cell r="H1649">
            <v>0</v>
          </cell>
          <cell r="I1649">
            <v>0</v>
          </cell>
          <cell r="J1649">
            <v>0</v>
          </cell>
          <cell r="K1649">
            <v>0</v>
          </cell>
          <cell r="L1649">
            <v>0</v>
          </cell>
          <cell r="M1649">
            <v>0</v>
          </cell>
          <cell r="N1649">
            <v>0</v>
          </cell>
          <cell r="O1649">
            <v>0</v>
          </cell>
          <cell r="P1649">
            <v>0</v>
          </cell>
          <cell r="Q1649">
            <v>0</v>
          </cell>
          <cell r="R1649">
            <v>0</v>
          </cell>
          <cell r="S1649">
            <v>0</v>
          </cell>
          <cell r="T1649">
            <v>0</v>
          </cell>
          <cell r="U1649">
            <v>0</v>
          </cell>
          <cell r="V1649">
            <v>0</v>
          </cell>
          <cell r="W1649">
            <v>0</v>
          </cell>
          <cell r="X1649">
            <v>0</v>
          </cell>
          <cell r="Y1649">
            <v>0</v>
          </cell>
          <cell r="Z1649">
            <v>0</v>
          </cell>
          <cell r="AA1649">
            <v>0</v>
          </cell>
          <cell r="AB1649">
            <v>0</v>
          </cell>
        </row>
        <row r="1650">
          <cell r="B1650" t="str">
            <v>62.20</v>
          </cell>
          <cell r="C1650" t="str">
            <v>Supply of cables termination material</v>
          </cell>
          <cell r="D1650">
            <v>0</v>
          </cell>
          <cell r="E1650">
            <v>0</v>
          </cell>
          <cell r="F1650">
            <v>0</v>
          </cell>
          <cell r="G1650">
            <v>0</v>
          </cell>
          <cell r="H1650">
            <v>0</v>
          </cell>
          <cell r="I1650">
            <v>0</v>
          </cell>
          <cell r="J1650">
            <v>0</v>
          </cell>
          <cell r="K1650">
            <v>0</v>
          </cell>
          <cell r="L1650">
            <v>0</v>
          </cell>
          <cell r="M1650">
            <v>0</v>
          </cell>
          <cell r="N1650">
            <v>0</v>
          </cell>
          <cell r="O1650">
            <v>0</v>
          </cell>
          <cell r="P1650">
            <v>0</v>
          </cell>
          <cell r="Q1650">
            <v>0</v>
          </cell>
          <cell r="R1650">
            <v>0</v>
          </cell>
          <cell r="S1650">
            <v>0</v>
          </cell>
          <cell r="T1650">
            <v>0</v>
          </cell>
          <cell r="U1650">
            <v>0</v>
          </cell>
          <cell r="V1650">
            <v>0</v>
          </cell>
          <cell r="W1650">
            <v>0</v>
          </cell>
          <cell r="X1650">
            <v>0</v>
          </cell>
          <cell r="Y1650">
            <v>0</v>
          </cell>
          <cell r="Z1650">
            <v>0</v>
          </cell>
          <cell r="AA1650">
            <v>0</v>
          </cell>
          <cell r="AB1650">
            <v>0</v>
          </cell>
        </row>
        <row r="1651">
          <cell r="B1651">
            <v>0</v>
          </cell>
          <cell r="C1651" t="str">
            <v>Termination and jointing materials for LV power cables shall supply for electrical stress control,</v>
          </cell>
          <cell r="D1651">
            <v>0</v>
          </cell>
          <cell r="E1651">
            <v>0</v>
          </cell>
          <cell r="F1651">
            <v>0</v>
          </cell>
          <cell r="G1651">
            <v>0</v>
          </cell>
          <cell r="H1651">
            <v>0</v>
          </cell>
          <cell r="I1651">
            <v>0</v>
          </cell>
          <cell r="J1651">
            <v>0</v>
          </cell>
          <cell r="K1651">
            <v>0</v>
          </cell>
          <cell r="L1651">
            <v>0</v>
          </cell>
          <cell r="M1651">
            <v>0</v>
          </cell>
          <cell r="N1651">
            <v>0</v>
          </cell>
          <cell r="O1651">
            <v>0</v>
          </cell>
          <cell r="P1651">
            <v>0</v>
          </cell>
          <cell r="Q1651">
            <v>0</v>
          </cell>
          <cell r="R1651">
            <v>0</v>
          </cell>
          <cell r="S1651">
            <v>0</v>
          </cell>
          <cell r="T1651">
            <v>0</v>
          </cell>
          <cell r="U1651">
            <v>0</v>
          </cell>
          <cell r="V1651">
            <v>0</v>
          </cell>
          <cell r="W1651">
            <v>0</v>
          </cell>
          <cell r="X1651">
            <v>0</v>
          </cell>
          <cell r="Y1651">
            <v>0</v>
          </cell>
          <cell r="Z1651">
            <v>0</v>
          </cell>
          <cell r="AA1651">
            <v>0</v>
          </cell>
          <cell r="AB1651">
            <v>0</v>
          </cell>
        </row>
        <row r="1652">
          <cell r="B1652">
            <v>0</v>
          </cell>
          <cell r="C1652" t="str">
            <v>non-tracking exterior surfaces and complete environmental sealing.</v>
          </cell>
          <cell r="D1652">
            <v>0</v>
          </cell>
          <cell r="E1652">
            <v>0</v>
          </cell>
          <cell r="F1652">
            <v>0</v>
          </cell>
          <cell r="G1652">
            <v>0</v>
          </cell>
          <cell r="H1652">
            <v>0</v>
          </cell>
          <cell r="I1652">
            <v>0</v>
          </cell>
          <cell r="J1652">
            <v>0</v>
          </cell>
          <cell r="K1652">
            <v>0</v>
          </cell>
          <cell r="L1652">
            <v>0</v>
          </cell>
          <cell r="M1652">
            <v>0</v>
          </cell>
          <cell r="N1652">
            <v>0</v>
          </cell>
          <cell r="O1652">
            <v>0</v>
          </cell>
          <cell r="P1652">
            <v>0</v>
          </cell>
          <cell r="Q1652">
            <v>0</v>
          </cell>
          <cell r="R1652">
            <v>0</v>
          </cell>
          <cell r="S1652">
            <v>0</v>
          </cell>
          <cell r="T1652">
            <v>0</v>
          </cell>
          <cell r="U1652">
            <v>0</v>
          </cell>
          <cell r="V1652">
            <v>0</v>
          </cell>
          <cell r="W1652">
            <v>0</v>
          </cell>
          <cell r="X1652">
            <v>0</v>
          </cell>
          <cell r="Y1652">
            <v>0</v>
          </cell>
          <cell r="Z1652">
            <v>0</v>
          </cell>
          <cell r="AA1652">
            <v>0</v>
          </cell>
          <cell r="AB1652">
            <v>0</v>
          </cell>
        </row>
        <row r="1653">
          <cell r="B1653">
            <v>0</v>
          </cell>
          <cell r="C1653" t="str">
            <v xml:space="preserve">Cable joints and terminations shall use a heat shrinkable polymeric molded cable breakout to supply mechanical stress relief and sealing.  </v>
          </cell>
          <cell r="D1653">
            <v>0</v>
          </cell>
          <cell r="E1653">
            <v>0</v>
          </cell>
          <cell r="F1653">
            <v>0</v>
          </cell>
          <cell r="G1653">
            <v>0</v>
          </cell>
          <cell r="H1653">
            <v>0</v>
          </cell>
          <cell r="I1653">
            <v>0</v>
          </cell>
          <cell r="J1653">
            <v>0</v>
          </cell>
          <cell r="K1653">
            <v>0</v>
          </cell>
          <cell r="L1653">
            <v>0</v>
          </cell>
          <cell r="M1653">
            <v>0</v>
          </cell>
          <cell r="N1653">
            <v>0</v>
          </cell>
          <cell r="O1653">
            <v>0</v>
          </cell>
          <cell r="P1653">
            <v>0</v>
          </cell>
          <cell r="Q1653">
            <v>0</v>
          </cell>
          <cell r="R1653">
            <v>0</v>
          </cell>
          <cell r="S1653">
            <v>0</v>
          </cell>
          <cell r="T1653">
            <v>0</v>
          </cell>
          <cell r="U1653">
            <v>0</v>
          </cell>
          <cell r="V1653">
            <v>0</v>
          </cell>
          <cell r="W1653">
            <v>0</v>
          </cell>
          <cell r="X1653">
            <v>0</v>
          </cell>
          <cell r="Y1653">
            <v>0</v>
          </cell>
          <cell r="Z1653">
            <v>0</v>
          </cell>
          <cell r="AA1653">
            <v>0</v>
          </cell>
          <cell r="AB1653">
            <v>0</v>
          </cell>
        </row>
        <row r="1654">
          <cell r="B1654">
            <v>0</v>
          </cell>
          <cell r="C1654" t="str">
            <v>Electrical stresses shall be controlled by a high perceptivity, high resistivity,</v>
          </cell>
          <cell r="D1654">
            <v>0</v>
          </cell>
          <cell r="E1654">
            <v>0</v>
          </cell>
          <cell r="F1654">
            <v>0</v>
          </cell>
          <cell r="G1654">
            <v>0</v>
          </cell>
          <cell r="H1654">
            <v>0</v>
          </cell>
          <cell r="I1654">
            <v>0</v>
          </cell>
          <cell r="J1654">
            <v>0</v>
          </cell>
          <cell r="K1654">
            <v>0</v>
          </cell>
          <cell r="L1654">
            <v>0</v>
          </cell>
          <cell r="M1654">
            <v>0</v>
          </cell>
          <cell r="N1654">
            <v>0</v>
          </cell>
          <cell r="O1654">
            <v>0</v>
          </cell>
          <cell r="P1654">
            <v>0</v>
          </cell>
          <cell r="Q1654">
            <v>0</v>
          </cell>
          <cell r="R1654">
            <v>0</v>
          </cell>
          <cell r="S1654">
            <v>0</v>
          </cell>
          <cell r="T1654">
            <v>0</v>
          </cell>
          <cell r="U1654">
            <v>0</v>
          </cell>
          <cell r="V1654">
            <v>0</v>
          </cell>
          <cell r="W1654">
            <v>0</v>
          </cell>
          <cell r="X1654">
            <v>0</v>
          </cell>
          <cell r="Y1654">
            <v>0</v>
          </cell>
          <cell r="Z1654">
            <v>0</v>
          </cell>
          <cell r="AA1654">
            <v>0</v>
          </cell>
          <cell r="AB1654">
            <v>0</v>
          </cell>
        </row>
        <row r="1655">
          <cell r="B1655">
            <v>0</v>
          </cell>
          <cell r="C1655" t="str">
            <v>heat shrinkable polymeric tubing. The entire termination or joint shall be environmentally sealed</v>
          </cell>
          <cell r="D1655">
            <v>0</v>
          </cell>
          <cell r="E1655">
            <v>0</v>
          </cell>
          <cell r="F1655">
            <v>0</v>
          </cell>
          <cell r="G1655">
            <v>0</v>
          </cell>
          <cell r="H1655">
            <v>0</v>
          </cell>
          <cell r="I1655">
            <v>0</v>
          </cell>
          <cell r="J1655">
            <v>0</v>
          </cell>
          <cell r="K1655">
            <v>0</v>
          </cell>
          <cell r="L1655">
            <v>0</v>
          </cell>
          <cell r="M1655">
            <v>0</v>
          </cell>
          <cell r="N1655">
            <v>0</v>
          </cell>
          <cell r="O1655">
            <v>0</v>
          </cell>
          <cell r="P1655">
            <v>0</v>
          </cell>
          <cell r="Q1655">
            <v>0</v>
          </cell>
          <cell r="R1655">
            <v>0</v>
          </cell>
          <cell r="S1655">
            <v>0</v>
          </cell>
          <cell r="T1655">
            <v>0</v>
          </cell>
          <cell r="U1655">
            <v>0</v>
          </cell>
          <cell r="V1655">
            <v>0</v>
          </cell>
          <cell r="W1655">
            <v>0</v>
          </cell>
          <cell r="X1655">
            <v>0</v>
          </cell>
          <cell r="Y1655">
            <v>0</v>
          </cell>
          <cell r="Z1655">
            <v>0</v>
          </cell>
          <cell r="AA1655">
            <v>0</v>
          </cell>
          <cell r="AB1655">
            <v>0</v>
          </cell>
        </row>
        <row r="1656">
          <cell r="B1656">
            <v>0</v>
          </cell>
          <cell r="C1656" t="str">
            <v xml:space="preserve">and capable of preventing the ingress of external moisture and contamination </v>
          </cell>
          <cell r="D1656">
            <v>0</v>
          </cell>
          <cell r="E1656">
            <v>0</v>
          </cell>
          <cell r="F1656">
            <v>0</v>
          </cell>
          <cell r="G1656">
            <v>0</v>
          </cell>
          <cell r="H1656">
            <v>0</v>
          </cell>
          <cell r="I1656">
            <v>0</v>
          </cell>
          <cell r="J1656">
            <v>0</v>
          </cell>
          <cell r="K1656">
            <v>0</v>
          </cell>
          <cell r="L1656">
            <v>0</v>
          </cell>
          <cell r="M1656">
            <v>0</v>
          </cell>
          <cell r="N1656">
            <v>0</v>
          </cell>
          <cell r="O1656">
            <v>0</v>
          </cell>
          <cell r="P1656">
            <v>0</v>
          </cell>
          <cell r="Q1656">
            <v>0</v>
          </cell>
          <cell r="R1656">
            <v>0</v>
          </cell>
          <cell r="S1656">
            <v>0</v>
          </cell>
          <cell r="T1656">
            <v>0</v>
          </cell>
          <cell r="U1656">
            <v>0</v>
          </cell>
          <cell r="V1656">
            <v>0</v>
          </cell>
          <cell r="W1656">
            <v>0</v>
          </cell>
          <cell r="X1656">
            <v>0</v>
          </cell>
          <cell r="Y1656">
            <v>0</v>
          </cell>
          <cell r="Z1656">
            <v>0</v>
          </cell>
          <cell r="AA1656">
            <v>0</v>
          </cell>
          <cell r="AB1656">
            <v>0</v>
          </cell>
        </row>
        <row r="1657">
          <cell r="B1657">
            <v>0</v>
          </cell>
          <cell r="C1657" t="str">
            <v>The unit rate shall include supply to site of all materials, labour, equipment, tools and other incidental costs like handling,</v>
          </cell>
          <cell r="D1657">
            <v>0</v>
          </cell>
          <cell r="E1657">
            <v>0</v>
          </cell>
          <cell r="F1657">
            <v>0</v>
          </cell>
          <cell r="G1657">
            <v>0</v>
          </cell>
          <cell r="H1657">
            <v>0</v>
          </cell>
          <cell r="I1657">
            <v>0</v>
          </cell>
          <cell r="J1657">
            <v>0</v>
          </cell>
          <cell r="K1657">
            <v>0</v>
          </cell>
          <cell r="L1657">
            <v>0</v>
          </cell>
          <cell r="M1657">
            <v>0</v>
          </cell>
          <cell r="N1657">
            <v>0</v>
          </cell>
          <cell r="O1657">
            <v>0</v>
          </cell>
          <cell r="P1657">
            <v>0</v>
          </cell>
          <cell r="Q1657">
            <v>0</v>
          </cell>
          <cell r="R1657">
            <v>0</v>
          </cell>
          <cell r="S1657">
            <v>0</v>
          </cell>
          <cell r="T1657">
            <v>0</v>
          </cell>
          <cell r="U1657">
            <v>0</v>
          </cell>
          <cell r="V1657">
            <v>0</v>
          </cell>
          <cell r="W1657">
            <v>0</v>
          </cell>
          <cell r="X1657">
            <v>0</v>
          </cell>
          <cell r="Y1657">
            <v>0</v>
          </cell>
          <cell r="Z1657">
            <v>0</v>
          </cell>
          <cell r="AA1657">
            <v>0</v>
          </cell>
          <cell r="AB1657">
            <v>0</v>
          </cell>
        </row>
        <row r="1658">
          <cell r="B1658">
            <v>0</v>
          </cell>
          <cell r="C1658" t="str">
            <v xml:space="preserve">transporting, safe storage, etc. required to complete the supply. </v>
          </cell>
          <cell r="D1658">
            <v>0</v>
          </cell>
          <cell r="E1658">
            <v>0</v>
          </cell>
          <cell r="F1658">
            <v>0</v>
          </cell>
          <cell r="G1658">
            <v>0</v>
          </cell>
          <cell r="H1658">
            <v>0</v>
          </cell>
          <cell r="I1658">
            <v>0</v>
          </cell>
          <cell r="J1658">
            <v>0</v>
          </cell>
          <cell r="K1658">
            <v>0</v>
          </cell>
          <cell r="L1658">
            <v>0</v>
          </cell>
          <cell r="M1658">
            <v>0</v>
          </cell>
          <cell r="N1658">
            <v>0</v>
          </cell>
          <cell r="O1658">
            <v>0</v>
          </cell>
          <cell r="P1658">
            <v>0</v>
          </cell>
          <cell r="Q1658">
            <v>0</v>
          </cell>
          <cell r="R1658">
            <v>0</v>
          </cell>
          <cell r="S1658">
            <v>0</v>
          </cell>
          <cell r="T1658">
            <v>0</v>
          </cell>
          <cell r="U1658">
            <v>0</v>
          </cell>
          <cell r="V1658">
            <v>0</v>
          </cell>
          <cell r="W1658">
            <v>0</v>
          </cell>
          <cell r="X1658">
            <v>0</v>
          </cell>
          <cell r="Y1658">
            <v>0</v>
          </cell>
          <cell r="Z1658">
            <v>0</v>
          </cell>
          <cell r="AA1658">
            <v>0</v>
          </cell>
          <cell r="AB1658">
            <v>0</v>
          </cell>
        </row>
        <row r="1659">
          <cell r="B1659">
            <v>0</v>
          </cell>
          <cell r="C1659" t="str">
            <v>Payment shall be per linear meter of cable supplied and approved by the Engineer.</v>
          </cell>
          <cell r="D1659">
            <v>0</v>
          </cell>
          <cell r="E1659">
            <v>0</v>
          </cell>
          <cell r="F1659">
            <v>0</v>
          </cell>
          <cell r="G1659">
            <v>0</v>
          </cell>
          <cell r="H1659">
            <v>0</v>
          </cell>
          <cell r="I1659">
            <v>0</v>
          </cell>
          <cell r="J1659">
            <v>0</v>
          </cell>
          <cell r="K1659">
            <v>0</v>
          </cell>
          <cell r="L1659">
            <v>0</v>
          </cell>
          <cell r="M1659">
            <v>0</v>
          </cell>
          <cell r="N1659">
            <v>0</v>
          </cell>
          <cell r="O1659">
            <v>0</v>
          </cell>
          <cell r="P1659">
            <v>0</v>
          </cell>
          <cell r="Q1659">
            <v>0</v>
          </cell>
          <cell r="R1659">
            <v>0</v>
          </cell>
          <cell r="S1659">
            <v>0</v>
          </cell>
          <cell r="T1659">
            <v>0</v>
          </cell>
          <cell r="U1659">
            <v>0</v>
          </cell>
          <cell r="V1659">
            <v>0</v>
          </cell>
          <cell r="W1659">
            <v>0</v>
          </cell>
          <cell r="X1659">
            <v>0</v>
          </cell>
          <cell r="Y1659">
            <v>0</v>
          </cell>
          <cell r="Z1659">
            <v>0</v>
          </cell>
          <cell r="AA1659">
            <v>0</v>
          </cell>
          <cell r="AB1659">
            <v>0</v>
          </cell>
        </row>
        <row r="1660">
          <cell r="B1660" t="str">
            <v>62.20.01</v>
          </cell>
          <cell r="C1660" t="str">
            <v>Supply cable joints for connection all cable Reservoir B with reference to drawing EL-0.03</v>
          </cell>
          <cell r="D1660" t="str">
            <v>pce.</v>
          </cell>
          <cell r="E1660">
            <v>850</v>
          </cell>
          <cell r="F1660">
            <v>0</v>
          </cell>
          <cell r="G1660">
            <v>0</v>
          </cell>
          <cell r="H1660">
            <v>0</v>
          </cell>
          <cell r="I1660">
            <v>0</v>
          </cell>
          <cell r="J1660">
            <v>0</v>
          </cell>
          <cell r="K1660">
            <v>0</v>
          </cell>
          <cell r="L1660">
            <v>0</v>
          </cell>
          <cell r="M1660">
            <v>0</v>
          </cell>
          <cell r="N1660">
            <v>0</v>
          </cell>
          <cell r="O1660">
            <v>0</v>
          </cell>
          <cell r="P1660">
            <v>0</v>
          </cell>
          <cell r="Q1660">
            <v>0</v>
          </cell>
          <cell r="R1660">
            <v>0</v>
          </cell>
          <cell r="S1660">
            <v>0</v>
          </cell>
          <cell r="T1660">
            <v>0</v>
          </cell>
          <cell r="U1660">
            <v>0</v>
          </cell>
          <cell r="V1660">
            <v>0</v>
          </cell>
          <cell r="W1660">
            <v>0</v>
          </cell>
          <cell r="X1660">
            <v>0</v>
          </cell>
          <cell r="Y1660">
            <v>0</v>
          </cell>
          <cell r="Z1660">
            <v>0</v>
          </cell>
          <cell r="AA1660">
            <v>0</v>
          </cell>
          <cell r="AB1660">
            <v>0</v>
          </cell>
        </row>
        <row r="1661">
          <cell r="B1661" t="str">
            <v>62.20.02</v>
          </cell>
          <cell r="C1661" t="str">
            <v>Supply cable joints for connection all cable Reservoir D with reference to drawing EL-0.13</v>
          </cell>
          <cell r="D1661" t="str">
            <v>pce.</v>
          </cell>
          <cell r="E1661">
            <v>1450</v>
          </cell>
          <cell r="F1661">
            <v>0</v>
          </cell>
          <cell r="G1661">
            <v>0</v>
          </cell>
          <cell r="H1661">
            <v>0</v>
          </cell>
          <cell r="I1661">
            <v>0</v>
          </cell>
          <cell r="J1661">
            <v>0</v>
          </cell>
          <cell r="K1661">
            <v>0</v>
          </cell>
          <cell r="L1661">
            <v>0</v>
          </cell>
          <cell r="M1661">
            <v>0</v>
          </cell>
          <cell r="N1661">
            <v>0</v>
          </cell>
          <cell r="O1661">
            <v>0</v>
          </cell>
          <cell r="P1661">
            <v>0</v>
          </cell>
          <cell r="Q1661">
            <v>0</v>
          </cell>
          <cell r="R1661">
            <v>0</v>
          </cell>
          <cell r="S1661">
            <v>0</v>
          </cell>
          <cell r="T1661">
            <v>0</v>
          </cell>
          <cell r="U1661">
            <v>0</v>
          </cell>
          <cell r="V1661">
            <v>0</v>
          </cell>
          <cell r="W1661">
            <v>0</v>
          </cell>
          <cell r="X1661">
            <v>0</v>
          </cell>
          <cell r="Y1661">
            <v>0</v>
          </cell>
          <cell r="Z1661">
            <v>0</v>
          </cell>
          <cell r="AA1661">
            <v>0</v>
          </cell>
          <cell r="AB1661">
            <v>0</v>
          </cell>
        </row>
        <row r="1662">
          <cell r="B1662" t="str">
            <v>63</v>
          </cell>
          <cell r="C1662" t="str">
            <v>SUPPLY OF GENERAL ELECTRICAL HOUSE INSTALLATION</v>
          </cell>
          <cell r="D1662">
            <v>0</v>
          </cell>
          <cell r="E1662">
            <v>0</v>
          </cell>
          <cell r="F1662">
            <v>0</v>
          </cell>
          <cell r="G1662">
            <v>0</v>
          </cell>
          <cell r="H1662">
            <v>0</v>
          </cell>
          <cell r="I1662">
            <v>0</v>
          </cell>
          <cell r="J1662">
            <v>0</v>
          </cell>
          <cell r="K1662">
            <v>0</v>
          </cell>
          <cell r="L1662">
            <v>0</v>
          </cell>
          <cell r="M1662">
            <v>0</v>
          </cell>
          <cell r="N1662">
            <v>0</v>
          </cell>
          <cell r="O1662">
            <v>0</v>
          </cell>
          <cell r="P1662">
            <v>0</v>
          </cell>
          <cell r="Q1662">
            <v>0</v>
          </cell>
          <cell r="R1662">
            <v>0</v>
          </cell>
          <cell r="S1662">
            <v>0</v>
          </cell>
          <cell r="T1662">
            <v>0</v>
          </cell>
          <cell r="U1662">
            <v>0</v>
          </cell>
          <cell r="V1662">
            <v>0</v>
          </cell>
          <cell r="W1662">
            <v>0</v>
          </cell>
          <cell r="X1662">
            <v>0</v>
          </cell>
          <cell r="Y1662">
            <v>0</v>
          </cell>
          <cell r="Z1662">
            <v>0</v>
          </cell>
          <cell r="AA1662">
            <v>0</v>
          </cell>
          <cell r="AB1662">
            <v>0</v>
          </cell>
        </row>
        <row r="1663">
          <cell r="B1663" t="str">
            <v>63.10</v>
          </cell>
          <cell r="C1663" t="str">
            <v>Supply of General Electrical Installations</v>
          </cell>
          <cell r="D1663">
            <v>0</v>
          </cell>
          <cell r="E1663">
            <v>0</v>
          </cell>
          <cell r="F1663">
            <v>0</v>
          </cell>
          <cell r="G1663">
            <v>0</v>
          </cell>
          <cell r="H1663">
            <v>0</v>
          </cell>
          <cell r="I1663">
            <v>0</v>
          </cell>
          <cell r="J1663">
            <v>0</v>
          </cell>
          <cell r="K1663">
            <v>0</v>
          </cell>
          <cell r="L1663">
            <v>0</v>
          </cell>
          <cell r="M1663">
            <v>0</v>
          </cell>
          <cell r="N1663">
            <v>0</v>
          </cell>
          <cell r="O1663">
            <v>0</v>
          </cell>
          <cell r="P1663">
            <v>0</v>
          </cell>
          <cell r="Q1663">
            <v>0</v>
          </cell>
          <cell r="R1663">
            <v>0</v>
          </cell>
          <cell r="S1663">
            <v>0</v>
          </cell>
          <cell r="T1663">
            <v>0</v>
          </cell>
          <cell r="U1663">
            <v>0</v>
          </cell>
          <cell r="V1663">
            <v>0</v>
          </cell>
          <cell r="W1663">
            <v>0</v>
          </cell>
          <cell r="X1663">
            <v>0</v>
          </cell>
          <cell r="Y1663">
            <v>0</v>
          </cell>
          <cell r="Z1663">
            <v>0</v>
          </cell>
          <cell r="AA1663">
            <v>0</v>
          </cell>
          <cell r="AB1663">
            <v>0</v>
          </cell>
        </row>
        <row r="1664">
          <cell r="B1664">
            <v>0</v>
          </cell>
          <cell r="C1664" t="str">
            <v xml:space="preserve">General electric installations are detailed on the relevant drawings and include: </v>
          </cell>
          <cell r="D1664">
            <v>0</v>
          </cell>
          <cell r="E1664">
            <v>0</v>
          </cell>
          <cell r="F1664">
            <v>0</v>
          </cell>
          <cell r="G1664">
            <v>0</v>
          </cell>
          <cell r="H1664">
            <v>0</v>
          </cell>
          <cell r="I1664">
            <v>0</v>
          </cell>
          <cell r="J1664">
            <v>0</v>
          </cell>
          <cell r="K1664">
            <v>0</v>
          </cell>
          <cell r="L1664">
            <v>0</v>
          </cell>
          <cell r="M1664">
            <v>0</v>
          </cell>
          <cell r="N1664">
            <v>0</v>
          </cell>
          <cell r="O1664">
            <v>0</v>
          </cell>
          <cell r="P1664">
            <v>0</v>
          </cell>
          <cell r="Q1664">
            <v>0</v>
          </cell>
          <cell r="R1664">
            <v>0</v>
          </cell>
          <cell r="S1664">
            <v>0</v>
          </cell>
          <cell r="T1664">
            <v>0</v>
          </cell>
          <cell r="U1664">
            <v>0</v>
          </cell>
          <cell r="V1664">
            <v>0</v>
          </cell>
          <cell r="W1664">
            <v>0</v>
          </cell>
          <cell r="X1664">
            <v>0</v>
          </cell>
          <cell r="Y1664">
            <v>0</v>
          </cell>
          <cell r="Z1664">
            <v>0</v>
          </cell>
          <cell r="AA1664">
            <v>0</v>
          </cell>
          <cell r="AB1664">
            <v>0</v>
          </cell>
        </row>
        <row r="1665">
          <cell r="B1665">
            <v>0</v>
          </cell>
          <cell r="C1665" t="str">
            <v>- Complete wiring surface mounted with conduits, cable trays or concealed where stated</v>
          </cell>
          <cell r="D1665">
            <v>0</v>
          </cell>
          <cell r="E1665">
            <v>0</v>
          </cell>
          <cell r="F1665">
            <v>0</v>
          </cell>
          <cell r="G1665">
            <v>0</v>
          </cell>
          <cell r="H1665">
            <v>0</v>
          </cell>
          <cell r="I1665">
            <v>0</v>
          </cell>
          <cell r="J1665">
            <v>0</v>
          </cell>
          <cell r="K1665">
            <v>0</v>
          </cell>
          <cell r="L1665">
            <v>0</v>
          </cell>
          <cell r="M1665">
            <v>0</v>
          </cell>
          <cell r="N1665">
            <v>0</v>
          </cell>
          <cell r="O1665">
            <v>0</v>
          </cell>
          <cell r="P1665">
            <v>0</v>
          </cell>
          <cell r="Q1665">
            <v>0</v>
          </cell>
          <cell r="R1665">
            <v>0</v>
          </cell>
          <cell r="S1665">
            <v>0</v>
          </cell>
          <cell r="T1665">
            <v>0</v>
          </cell>
          <cell r="U1665">
            <v>0</v>
          </cell>
          <cell r="V1665">
            <v>0</v>
          </cell>
          <cell r="W1665">
            <v>0</v>
          </cell>
          <cell r="X1665">
            <v>0</v>
          </cell>
          <cell r="Y1665">
            <v>0</v>
          </cell>
          <cell r="Z1665">
            <v>0</v>
          </cell>
          <cell r="AA1665">
            <v>0</v>
          </cell>
          <cell r="AB1665">
            <v>0</v>
          </cell>
        </row>
        <row r="1666">
          <cell r="B1666">
            <v>0</v>
          </cell>
          <cell r="C1666" t="str">
            <v>The unit rates shall include supply to site of the complete general electrical house installations as described above and in accordance with the Technical Specification.</v>
          </cell>
          <cell r="D1666">
            <v>0</v>
          </cell>
          <cell r="E1666">
            <v>0</v>
          </cell>
          <cell r="F1666">
            <v>0</v>
          </cell>
          <cell r="G1666">
            <v>0</v>
          </cell>
          <cell r="H1666">
            <v>0</v>
          </cell>
          <cell r="I1666">
            <v>0</v>
          </cell>
          <cell r="J1666">
            <v>0</v>
          </cell>
          <cell r="K1666">
            <v>0</v>
          </cell>
          <cell r="L1666">
            <v>0</v>
          </cell>
          <cell r="M1666">
            <v>0</v>
          </cell>
          <cell r="N1666">
            <v>0</v>
          </cell>
          <cell r="O1666">
            <v>0</v>
          </cell>
          <cell r="P1666">
            <v>0</v>
          </cell>
          <cell r="Q1666">
            <v>0</v>
          </cell>
          <cell r="R1666">
            <v>0</v>
          </cell>
          <cell r="S1666">
            <v>0</v>
          </cell>
          <cell r="T1666">
            <v>0</v>
          </cell>
          <cell r="U1666">
            <v>0</v>
          </cell>
          <cell r="V1666">
            <v>0</v>
          </cell>
          <cell r="W1666">
            <v>0</v>
          </cell>
          <cell r="X1666">
            <v>0</v>
          </cell>
          <cell r="Y1666">
            <v>0</v>
          </cell>
          <cell r="Z1666">
            <v>0</v>
          </cell>
          <cell r="AA1666">
            <v>0</v>
          </cell>
          <cell r="AB1666">
            <v>0</v>
          </cell>
        </row>
        <row r="1667">
          <cell r="B1667">
            <v>0</v>
          </cell>
          <cell r="C1667" t="str">
            <v xml:space="preserve">The unit rate shall also include all materials, labour, equipment, tools and other incidental costs like handling, transporting, safe storage, etc. required to complete the supply. </v>
          </cell>
          <cell r="D1667">
            <v>0</v>
          </cell>
          <cell r="E1667">
            <v>0</v>
          </cell>
          <cell r="F1667">
            <v>0</v>
          </cell>
          <cell r="G1667">
            <v>0</v>
          </cell>
          <cell r="H1667">
            <v>0</v>
          </cell>
          <cell r="I1667">
            <v>0</v>
          </cell>
          <cell r="J1667">
            <v>0</v>
          </cell>
          <cell r="K1667">
            <v>0</v>
          </cell>
          <cell r="L1667">
            <v>0</v>
          </cell>
          <cell r="M1667">
            <v>0</v>
          </cell>
          <cell r="N1667">
            <v>0</v>
          </cell>
          <cell r="O1667">
            <v>0</v>
          </cell>
          <cell r="P1667">
            <v>0</v>
          </cell>
          <cell r="Q1667">
            <v>0</v>
          </cell>
          <cell r="R1667">
            <v>0</v>
          </cell>
          <cell r="S1667">
            <v>0</v>
          </cell>
          <cell r="T1667">
            <v>0</v>
          </cell>
          <cell r="U1667">
            <v>0</v>
          </cell>
          <cell r="V1667">
            <v>0</v>
          </cell>
          <cell r="W1667">
            <v>0</v>
          </cell>
          <cell r="X1667">
            <v>0</v>
          </cell>
          <cell r="Y1667">
            <v>0</v>
          </cell>
          <cell r="Z1667">
            <v>0</v>
          </cell>
          <cell r="AA1667">
            <v>0</v>
          </cell>
          <cell r="AB1667">
            <v>0</v>
          </cell>
        </row>
        <row r="1668">
          <cell r="B1668">
            <v>0</v>
          </cell>
          <cell r="C1668" t="str">
            <v>Payment shall be made lump sum per house and as approved by the Engineer.</v>
          </cell>
          <cell r="D1668">
            <v>0</v>
          </cell>
          <cell r="E1668">
            <v>0</v>
          </cell>
          <cell r="F1668">
            <v>0</v>
          </cell>
          <cell r="G1668">
            <v>0</v>
          </cell>
          <cell r="H1668">
            <v>0</v>
          </cell>
          <cell r="I1668">
            <v>0</v>
          </cell>
          <cell r="J1668">
            <v>0</v>
          </cell>
          <cell r="K1668">
            <v>0</v>
          </cell>
          <cell r="L1668">
            <v>0</v>
          </cell>
          <cell r="M1668">
            <v>0</v>
          </cell>
          <cell r="N1668">
            <v>0</v>
          </cell>
          <cell r="O1668">
            <v>0</v>
          </cell>
          <cell r="P1668">
            <v>0</v>
          </cell>
          <cell r="Q1668">
            <v>0</v>
          </cell>
          <cell r="R1668">
            <v>0</v>
          </cell>
          <cell r="S1668">
            <v>0</v>
          </cell>
          <cell r="T1668">
            <v>0</v>
          </cell>
          <cell r="U1668">
            <v>0</v>
          </cell>
          <cell r="V1668">
            <v>0</v>
          </cell>
          <cell r="W1668">
            <v>0</v>
          </cell>
          <cell r="X1668">
            <v>0</v>
          </cell>
          <cell r="Y1668">
            <v>0</v>
          </cell>
          <cell r="Z1668">
            <v>0</v>
          </cell>
          <cell r="AA1668">
            <v>0</v>
          </cell>
          <cell r="AB1668">
            <v>0</v>
          </cell>
        </row>
        <row r="1669">
          <cell r="B1669" t="str">
            <v>63.10.01</v>
          </cell>
          <cell r="C1669" t="str">
            <v>supply of general electric installations for Reservoir B external works acc. to Drawing EL-0.02</v>
          </cell>
          <cell r="D1669" t="str">
            <v>pce.</v>
          </cell>
          <cell r="E1669">
            <v>1100</v>
          </cell>
          <cell r="F1669">
            <v>0</v>
          </cell>
          <cell r="G1669">
            <v>0</v>
          </cell>
          <cell r="H1669">
            <v>0</v>
          </cell>
          <cell r="I1669">
            <v>0</v>
          </cell>
          <cell r="J1669">
            <v>0</v>
          </cell>
          <cell r="K1669">
            <v>0</v>
          </cell>
          <cell r="L1669">
            <v>0</v>
          </cell>
          <cell r="M1669">
            <v>0</v>
          </cell>
          <cell r="N1669">
            <v>0</v>
          </cell>
          <cell r="O1669">
            <v>0</v>
          </cell>
          <cell r="P1669">
            <v>0</v>
          </cell>
          <cell r="Q1669">
            <v>0</v>
          </cell>
          <cell r="R1669">
            <v>0</v>
          </cell>
          <cell r="S1669">
            <v>0</v>
          </cell>
          <cell r="T1669">
            <v>0</v>
          </cell>
          <cell r="U1669">
            <v>0</v>
          </cell>
          <cell r="V1669">
            <v>0</v>
          </cell>
          <cell r="W1669">
            <v>0</v>
          </cell>
          <cell r="X1669">
            <v>0</v>
          </cell>
          <cell r="Y1669">
            <v>0</v>
          </cell>
          <cell r="Z1669">
            <v>0</v>
          </cell>
          <cell r="AA1669">
            <v>0</v>
          </cell>
          <cell r="AB1669">
            <v>0</v>
          </cell>
        </row>
        <row r="1670">
          <cell r="B1670" t="str">
            <v>63.10.02</v>
          </cell>
          <cell r="C1670" t="str">
            <v>supply of general electric installations for Reservoir D external works acc. to Drawing EL-0.12</v>
          </cell>
          <cell r="D1670" t="str">
            <v>pce.</v>
          </cell>
          <cell r="E1670">
            <v>2300</v>
          </cell>
          <cell r="F1670">
            <v>0</v>
          </cell>
          <cell r="G1670">
            <v>0</v>
          </cell>
          <cell r="H1670">
            <v>0</v>
          </cell>
          <cell r="I1670">
            <v>0</v>
          </cell>
          <cell r="J1670">
            <v>0</v>
          </cell>
          <cell r="K1670">
            <v>0</v>
          </cell>
          <cell r="L1670">
            <v>0</v>
          </cell>
          <cell r="M1670">
            <v>0</v>
          </cell>
          <cell r="N1670">
            <v>0</v>
          </cell>
          <cell r="O1670">
            <v>0</v>
          </cell>
          <cell r="P1670">
            <v>0</v>
          </cell>
          <cell r="Q1670">
            <v>0</v>
          </cell>
          <cell r="R1670">
            <v>0</v>
          </cell>
          <cell r="S1670">
            <v>0</v>
          </cell>
          <cell r="T1670">
            <v>0</v>
          </cell>
          <cell r="U1670">
            <v>0</v>
          </cell>
          <cell r="V1670">
            <v>0</v>
          </cell>
          <cell r="W1670">
            <v>0</v>
          </cell>
          <cell r="X1670">
            <v>0</v>
          </cell>
          <cell r="Y1670">
            <v>0</v>
          </cell>
          <cell r="Z1670">
            <v>0</v>
          </cell>
          <cell r="AA1670">
            <v>0</v>
          </cell>
          <cell r="AB1670">
            <v>0</v>
          </cell>
        </row>
        <row r="1671">
          <cell r="B1671" t="str">
            <v>64</v>
          </cell>
          <cell r="C1671" t="str">
            <v>SUPPLY OF BUILDING LIGHTNING AND GROUNDING SYSTEM</v>
          </cell>
          <cell r="D1671">
            <v>0</v>
          </cell>
          <cell r="E1671">
            <v>0</v>
          </cell>
          <cell r="F1671">
            <v>0</v>
          </cell>
          <cell r="G1671">
            <v>0</v>
          </cell>
          <cell r="H1671">
            <v>0</v>
          </cell>
          <cell r="I1671">
            <v>0</v>
          </cell>
          <cell r="J1671">
            <v>0</v>
          </cell>
          <cell r="K1671">
            <v>0</v>
          </cell>
          <cell r="L1671">
            <v>0</v>
          </cell>
          <cell r="M1671">
            <v>0</v>
          </cell>
          <cell r="N1671">
            <v>0</v>
          </cell>
          <cell r="O1671">
            <v>0</v>
          </cell>
          <cell r="P1671">
            <v>0</v>
          </cell>
          <cell r="Q1671">
            <v>0</v>
          </cell>
          <cell r="R1671">
            <v>0</v>
          </cell>
          <cell r="S1671">
            <v>0</v>
          </cell>
          <cell r="T1671">
            <v>0</v>
          </cell>
          <cell r="U1671">
            <v>0</v>
          </cell>
          <cell r="V1671">
            <v>0</v>
          </cell>
          <cell r="W1671">
            <v>0</v>
          </cell>
          <cell r="X1671">
            <v>0</v>
          </cell>
          <cell r="Y1671">
            <v>0</v>
          </cell>
          <cell r="Z1671">
            <v>0</v>
          </cell>
          <cell r="AA1671">
            <v>0</v>
          </cell>
          <cell r="AB1671">
            <v>0</v>
          </cell>
        </row>
        <row r="1672">
          <cell r="B1672" t="str">
            <v>64.10</v>
          </cell>
          <cell r="C1672" t="str">
            <v>Supply of Building Lightning and Grounding System</v>
          </cell>
          <cell r="D1672">
            <v>0</v>
          </cell>
          <cell r="E1672">
            <v>0</v>
          </cell>
          <cell r="F1672">
            <v>0</v>
          </cell>
          <cell r="G1672">
            <v>0</v>
          </cell>
          <cell r="H1672">
            <v>0</v>
          </cell>
          <cell r="I1672">
            <v>0</v>
          </cell>
          <cell r="J1672">
            <v>0</v>
          </cell>
          <cell r="K1672">
            <v>0</v>
          </cell>
          <cell r="L1672">
            <v>0</v>
          </cell>
          <cell r="M1672">
            <v>0</v>
          </cell>
          <cell r="N1672">
            <v>0</v>
          </cell>
          <cell r="O1672">
            <v>0</v>
          </cell>
          <cell r="P1672">
            <v>0</v>
          </cell>
          <cell r="Q1672">
            <v>0</v>
          </cell>
          <cell r="R1672">
            <v>0</v>
          </cell>
          <cell r="S1672">
            <v>0</v>
          </cell>
          <cell r="T1672">
            <v>0</v>
          </cell>
          <cell r="U1672">
            <v>0</v>
          </cell>
          <cell r="V1672">
            <v>0</v>
          </cell>
          <cell r="W1672">
            <v>0</v>
          </cell>
          <cell r="X1672">
            <v>0</v>
          </cell>
          <cell r="Y1672">
            <v>0</v>
          </cell>
          <cell r="Z1672">
            <v>0</v>
          </cell>
          <cell r="AA1672">
            <v>0</v>
          </cell>
          <cell r="AB1672">
            <v>0</v>
          </cell>
        </row>
        <row r="1673">
          <cell r="B1673">
            <v>0</v>
          </cell>
          <cell r="C1673" t="str">
            <v>Building lightning and grounding system mainly consisting of</v>
          </cell>
          <cell r="D1673">
            <v>0</v>
          </cell>
          <cell r="E1673">
            <v>0</v>
          </cell>
          <cell r="F1673">
            <v>0</v>
          </cell>
          <cell r="G1673">
            <v>0</v>
          </cell>
          <cell r="H1673">
            <v>0</v>
          </cell>
          <cell r="I1673">
            <v>0</v>
          </cell>
          <cell r="J1673">
            <v>0</v>
          </cell>
          <cell r="K1673">
            <v>0</v>
          </cell>
          <cell r="L1673">
            <v>0</v>
          </cell>
          <cell r="M1673">
            <v>0</v>
          </cell>
          <cell r="N1673">
            <v>0</v>
          </cell>
          <cell r="O1673">
            <v>0</v>
          </cell>
          <cell r="P1673">
            <v>0</v>
          </cell>
          <cell r="Q1673">
            <v>0</v>
          </cell>
          <cell r="R1673">
            <v>0</v>
          </cell>
          <cell r="S1673">
            <v>0</v>
          </cell>
          <cell r="T1673">
            <v>0</v>
          </cell>
          <cell r="U1673">
            <v>0</v>
          </cell>
          <cell r="V1673">
            <v>0</v>
          </cell>
          <cell r="W1673">
            <v>0</v>
          </cell>
          <cell r="X1673">
            <v>0</v>
          </cell>
          <cell r="Y1673">
            <v>0</v>
          </cell>
          <cell r="Z1673">
            <v>0</v>
          </cell>
          <cell r="AA1673">
            <v>0</v>
          </cell>
          <cell r="AB1673">
            <v>0</v>
          </cell>
        </row>
        <row r="1674">
          <cell r="B1674">
            <v>0</v>
          </cell>
          <cell r="C1674" t="str">
            <v>- concrete footing ground electrode, steel tape min. 30 x 3,5 mm laid in concrete- grounding tape (copper 95mm² or stainless steel 1.4571), min depth 0.8m</v>
          </cell>
          <cell r="D1674">
            <v>0</v>
          </cell>
          <cell r="E1674">
            <v>0</v>
          </cell>
          <cell r="F1674">
            <v>0</v>
          </cell>
          <cell r="G1674">
            <v>0</v>
          </cell>
          <cell r="H1674">
            <v>0</v>
          </cell>
          <cell r="I1674">
            <v>0</v>
          </cell>
          <cell r="J1674">
            <v>0</v>
          </cell>
          <cell r="K1674">
            <v>0</v>
          </cell>
          <cell r="L1674">
            <v>0</v>
          </cell>
          <cell r="M1674">
            <v>0</v>
          </cell>
          <cell r="N1674">
            <v>0</v>
          </cell>
          <cell r="O1674">
            <v>0</v>
          </cell>
          <cell r="P1674">
            <v>0</v>
          </cell>
          <cell r="Q1674">
            <v>0</v>
          </cell>
          <cell r="R1674">
            <v>0</v>
          </cell>
          <cell r="S1674">
            <v>0</v>
          </cell>
          <cell r="T1674">
            <v>0</v>
          </cell>
          <cell r="U1674">
            <v>0</v>
          </cell>
          <cell r="V1674">
            <v>0</v>
          </cell>
          <cell r="W1674">
            <v>0</v>
          </cell>
          <cell r="X1674">
            <v>0</v>
          </cell>
          <cell r="Y1674">
            <v>0</v>
          </cell>
          <cell r="Z1674">
            <v>0</v>
          </cell>
          <cell r="AA1674">
            <v>0</v>
          </cell>
          <cell r="AB1674">
            <v>0</v>
          </cell>
        </row>
        <row r="1675">
          <cell r="B1675">
            <v>0</v>
          </cell>
          <cell r="C1675" t="str">
            <v>- Roof guard with collection rod 10 mm Aluminium and minimum 2 downspouts with separation clamp, connected to foundation tape.- lightning arrestor 0.5m as per design drawings</v>
          </cell>
          <cell r="D1675">
            <v>0</v>
          </cell>
          <cell r="E1675">
            <v>0</v>
          </cell>
          <cell r="F1675">
            <v>0</v>
          </cell>
          <cell r="G1675">
            <v>0</v>
          </cell>
          <cell r="H1675">
            <v>0</v>
          </cell>
          <cell r="I1675">
            <v>0</v>
          </cell>
          <cell r="J1675">
            <v>0</v>
          </cell>
          <cell r="K1675">
            <v>0</v>
          </cell>
          <cell r="L1675">
            <v>0</v>
          </cell>
          <cell r="M1675">
            <v>0</v>
          </cell>
          <cell r="N1675">
            <v>0</v>
          </cell>
          <cell r="O1675">
            <v>0</v>
          </cell>
          <cell r="P1675">
            <v>0</v>
          </cell>
          <cell r="Q1675">
            <v>0</v>
          </cell>
          <cell r="R1675">
            <v>0</v>
          </cell>
          <cell r="S1675">
            <v>0</v>
          </cell>
          <cell r="T1675">
            <v>0</v>
          </cell>
          <cell r="U1675">
            <v>0</v>
          </cell>
          <cell r="V1675">
            <v>0</v>
          </cell>
          <cell r="W1675">
            <v>0</v>
          </cell>
          <cell r="X1675">
            <v>0</v>
          </cell>
          <cell r="Y1675">
            <v>0</v>
          </cell>
          <cell r="Z1675">
            <v>0</v>
          </cell>
          <cell r="AA1675">
            <v>0</v>
          </cell>
          <cell r="AB1675">
            <v>0</v>
          </cell>
        </row>
        <row r="1676">
          <cell r="B1676">
            <v>0</v>
          </cell>
          <cell r="C1676" t="str">
            <v>- Earthing terminal in each technical room</v>
          </cell>
          <cell r="D1676">
            <v>0</v>
          </cell>
          <cell r="E1676">
            <v>0</v>
          </cell>
          <cell r="F1676">
            <v>0</v>
          </cell>
          <cell r="G1676">
            <v>0</v>
          </cell>
          <cell r="H1676">
            <v>0</v>
          </cell>
          <cell r="I1676">
            <v>0</v>
          </cell>
          <cell r="J1676">
            <v>0</v>
          </cell>
          <cell r="K1676">
            <v>0</v>
          </cell>
          <cell r="L1676">
            <v>0</v>
          </cell>
          <cell r="M1676">
            <v>0</v>
          </cell>
          <cell r="N1676">
            <v>0</v>
          </cell>
          <cell r="O1676">
            <v>0</v>
          </cell>
          <cell r="P1676">
            <v>0</v>
          </cell>
          <cell r="Q1676">
            <v>0</v>
          </cell>
          <cell r="R1676">
            <v>0</v>
          </cell>
          <cell r="S1676">
            <v>0</v>
          </cell>
          <cell r="T1676">
            <v>0</v>
          </cell>
          <cell r="U1676">
            <v>0</v>
          </cell>
          <cell r="V1676">
            <v>0</v>
          </cell>
          <cell r="W1676">
            <v>0</v>
          </cell>
          <cell r="X1676">
            <v>0</v>
          </cell>
          <cell r="Y1676">
            <v>0</v>
          </cell>
          <cell r="Z1676">
            <v>0</v>
          </cell>
          <cell r="AA1676">
            <v>0</v>
          </cell>
          <cell r="AB1676">
            <v>0</v>
          </cell>
        </row>
        <row r="1677">
          <cell r="B1677">
            <v>0</v>
          </cell>
          <cell r="C1677" t="str">
            <v>- Earthing wire NYY 1 x 6 up to 1 x 15 sqmm for connection of all metal materials- potential equalization system</v>
          </cell>
          <cell r="D1677">
            <v>0</v>
          </cell>
          <cell r="E1677">
            <v>0</v>
          </cell>
          <cell r="F1677">
            <v>0</v>
          </cell>
          <cell r="G1677">
            <v>0</v>
          </cell>
          <cell r="H1677">
            <v>0</v>
          </cell>
          <cell r="I1677">
            <v>0</v>
          </cell>
          <cell r="J1677">
            <v>0</v>
          </cell>
          <cell r="K1677">
            <v>0</v>
          </cell>
          <cell r="L1677">
            <v>0</v>
          </cell>
          <cell r="M1677">
            <v>0</v>
          </cell>
          <cell r="N1677">
            <v>0</v>
          </cell>
          <cell r="O1677">
            <v>0</v>
          </cell>
          <cell r="P1677">
            <v>0</v>
          </cell>
          <cell r="Q1677">
            <v>0</v>
          </cell>
          <cell r="R1677">
            <v>0</v>
          </cell>
          <cell r="S1677">
            <v>0</v>
          </cell>
          <cell r="T1677">
            <v>0</v>
          </cell>
          <cell r="U1677">
            <v>0</v>
          </cell>
          <cell r="V1677">
            <v>0</v>
          </cell>
          <cell r="W1677">
            <v>0</v>
          </cell>
          <cell r="X1677">
            <v>0</v>
          </cell>
          <cell r="Y1677">
            <v>0</v>
          </cell>
          <cell r="Z1677">
            <v>0</v>
          </cell>
          <cell r="AA1677">
            <v>0</v>
          </cell>
          <cell r="AB1677">
            <v>0</v>
          </cell>
        </row>
        <row r="1678">
          <cell r="B1678">
            <v>0</v>
          </cell>
          <cell r="C1678" t="str">
            <v>The unit rates shall include the complete lightning protection and earthing equipment as described above and in accordance with the Technical Specification design drawings</v>
          </cell>
          <cell r="D1678">
            <v>0</v>
          </cell>
          <cell r="E1678">
            <v>0</v>
          </cell>
          <cell r="F1678">
            <v>0</v>
          </cell>
          <cell r="G1678">
            <v>0</v>
          </cell>
          <cell r="H1678">
            <v>0</v>
          </cell>
          <cell r="I1678">
            <v>0</v>
          </cell>
          <cell r="J1678">
            <v>0</v>
          </cell>
          <cell r="K1678">
            <v>0</v>
          </cell>
          <cell r="L1678">
            <v>0</v>
          </cell>
          <cell r="M1678">
            <v>0</v>
          </cell>
          <cell r="N1678">
            <v>0</v>
          </cell>
          <cell r="O1678">
            <v>0</v>
          </cell>
          <cell r="P1678">
            <v>0</v>
          </cell>
          <cell r="Q1678">
            <v>0</v>
          </cell>
          <cell r="R1678">
            <v>0</v>
          </cell>
          <cell r="S1678">
            <v>0</v>
          </cell>
          <cell r="T1678">
            <v>0</v>
          </cell>
          <cell r="U1678">
            <v>0</v>
          </cell>
          <cell r="V1678">
            <v>0</v>
          </cell>
          <cell r="W1678">
            <v>0</v>
          </cell>
          <cell r="X1678">
            <v>0</v>
          </cell>
          <cell r="Y1678">
            <v>0</v>
          </cell>
          <cell r="Z1678">
            <v>0</v>
          </cell>
          <cell r="AA1678">
            <v>0</v>
          </cell>
          <cell r="AB1678">
            <v>0</v>
          </cell>
        </row>
        <row r="1679">
          <cell r="B1679">
            <v>0</v>
          </cell>
          <cell r="C1679" t="str">
            <v xml:space="preserve">The unit rate shall also include all materials, labour, equipment, tools and other incidental costs like handling, transporting, safe storage, etc. required to complete the supply. </v>
          </cell>
          <cell r="D1679">
            <v>0</v>
          </cell>
          <cell r="E1679">
            <v>0</v>
          </cell>
          <cell r="F1679">
            <v>0</v>
          </cell>
          <cell r="G1679">
            <v>0</v>
          </cell>
          <cell r="H1679">
            <v>0</v>
          </cell>
          <cell r="I1679">
            <v>0</v>
          </cell>
          <cell r="J1679">
            <v>0</v>
          </cell>
          <cell r="K1679">
            <v>0</v>
          </cell>
          <cell r="L1679">
            <v>0</v>
          </cell>
          <cell r="M1679">
            <v>0</v>
          </cell>
          <cell r="N1679">
            <v>0</v>
          </cell>
          <cell r="O1679">
            <v>0</v>
          </cell>
          <cell r="P1679">
            <v>0</v>
          </cell>
          <cell r="Q1679">
            <v>0</v>
          </cell>
          <cell r="R1679">
            <v>0</v>
          </cell>
          <cell r="S1679">
            <v>0</v>
          </cell>
          <cell r="T1679">
            <v>0</v>
          </cell>
          <cell r="U1679">
            <v>0</v>
          </cell>
          <cell r="V1679">
            <v>0</v>
          </cell>
          <cell r="W1679">
            <v>0</v>
          </cell>
          <cell r="X1679">
            <v>0</v>
          </cell>
          <cell r="Y1679">
            <v>0</v>
          </cell>
          <cell r="Z1679">
            <v>0</v>
          </cell>
          <cell r="AA1679">
            <v>0</v>
          </cell>
          <cell r="AB1679">
            <v>0</v>
          </cell>
        </row>
        <row r="1680">
          <cell r="B1680">
            <v>0</v>
          </cell>
          <cell r="C1680" t="str">
            <v>Payment shall be made lump sum per house and as approved by the Engineer.</v>
          </cell>
          <cell r="D1680">
            <v>0</v>
          </cell>
          <cell r="E1680">
            <v>0</v>
          </cell>
          <cell r="F1680">
            <v>0</v>
          </cell>
          <cell r="G1680">
            <v>0</v>
          </cell>
          <cell r="H1680">
            <v>0</v>
          </cell>
          <cell r="I1680">
            <v>0</v>
          </cell>
          <cell r="J1680">
            <v>0</v>
          </cell>
          <cell r="K1680">
            <v>0</v>
          </cell>
          <cell r="L1680">
            <v>0</v>
          </cell>
          <cell r="M1680">
            <v>0</v>
          </cell>
          <cell r="N1680">
            <v>0</v>
          </cell>
          <cell r="O1680">
            <v>0</v>
          </cell>
          <cell r="P1680">
            <v>0</v>
          </cell>
          <cell r="Q1680">
            <v>0</v>
          </cell>
          <cell r="R1680">
            <v>0</v>
          </cell>
          <cell r="S1680">
            <v>0</v>
          </cell>
          <cell r="T1680">
            <v>0</v>
          </cell>
          <cell r="U1680">
            <v>0</v>
          </cell>
          <cell r="V1680">
            <v>0</v>
          </cell>
          <cell r="W1680">
            <v>0</v>
          </cell>
          <cell r="X1680">
            <v>0</v>
          </cell>
          <cell r="Y1680">
            <v>0</v>
          </cell>
          <cell r="Z1680">
            <v>0</v>
          </cell>
          <cell r="AA1680">
            <v>0</v>
          </cell>
          <cell r="AB1680">
            <v>0</v>
          </cell>
        </row>
        <row r="1681">
          <cell r="B1681" t="str">
            <v>64.10.01</v>
          </cell>
          <cell r="C1681" t="str">
            <v>Supply of building lightning and grounding system for reservoir B according to drawing no EL-0.01</v>
          </cell>
          <cell r="D1681" t="str">
            <v>pce.</v>
          </cell>
          <cell r="E1681">
            <v>3270</v>
          </cell>
          <cell r="F1681">
            <v>0</v>
          </cell>
          <cell r="G1681">
            <v>0</v>
          </cell>
          <cell r="H1681">
            <v>0</v>
          </cell>
          <cell r="I1681">
            <v>0</v>
          </cell>
          <cell r="J1681">
            <v>0</v>
          </cell>
          <cell r="K1681">
            <v>0</v>
          </cell>
          <cell r="L1681">
            <v>0</v>
          </cell>
          <cell r="M1681">
            <v>0</v>
          </cell>
          <cell r="N1681">
            <v>0</v>
          </cell>
          <cell r="O1681">
            <v>0</v>
          </cell>
          <cell r="P1681">
            <v>0</v>
          </cell>
          <cell r="Q1681">
            <v>0</v>
          </cell>
          <cell r="R1681">
            <v>0</v>
          </cell>
          <cell r="S1681">
            <v>0</v>
          </cell>
          <cell r="T1681">
            <v>0</v>
          </cell>
          <cell r="U1681">
            <v>0</v>
          </cell>
          <cell r="V1681">
            <v>0</v>
          </cell>
          <cell r="W1681">
            <v>0</v>
          </cell>
          <cell r="X1681">
            <v>0</v>
          </cell>
          <cell r="Y1681">
            <v>0</v>
          </cell>
          <cell r="Z1681">
            <v>0</v>
          </cell>
          <cell r="AA1681">
            <v>0</v>
          </cell>
          <cell r="AB1681">
            <v>0</v>
          </cell>
        </row>
        <row r="1682">
          <cell r="B1682" t="str">
            <v>64.10.02</v>
          </cell>
          <cell r="C1682" t="str">
            <v>Supply of building lightning and grounding system for reservoir D according to drawing no EL-0.11</v>
          </cell>
          <cell r="D1682" t="str">
            <v>pce.</v>
          </cell>
          <cell r="E1682">
            <v>4930</v>
          </cell>
          <cell r="F1682">
            <v>0</v>
          </cell>
          <cell r="G1682">
            <v>0</v>
          </cell>
          <cell r="H1682">
            <v>0</v>
          </cell>
          <cell r="I1682">
            <v>0</v>
          </cell>
          <cell r="J1682">
            <v>0</v>
          </cell>
          <cell r="K1682">
            <v>0</v>
          </cell>
          <cell r="L1682">
            <v>0</v>
          </cell>
          <cell r="M1682">
            <v>0</v>
          </cell>
          <cell r="N1682">
            <v>0</v>
          </cell>
          <cell r="O1682">
            <v>0</v>
          </cell>
          <cell r="P1682">
            <v>0</v>
          </cell>
          <cell r="Q1682">
            <v>0</v>
          </cell>
          <cell r="R1682">
            <v>0</v>
          </cell>
          <cell r="S1682">
            <v>0</v>
          </cell>
          <cell r="T1682">
            <v>0</v>
          </cell>
          <cell r="U1682">
            <v>0</v>
          </cell>
          <cell r="V1682">
            <v>0</v>
          </cell>
          <cell r="W1682">
            <v>0</v>
          </cell>
          <cell r="X1682">
            <v>0</v>
          </cell>
          <cell r="Y1682">
            <v>0</v>
          </cell>
          <cell r="Z1682">
            <v>0</v>
          </cell>
          <cell r="AA1682">
            <v>0</v>
          </cell>
          <cell r="AB1682">
            <v>0</v>
          </cell>
        </row>
        <row r="1683">
          <cell r="B1683" t="str">
            <v>65</v>
          </cell>
          <cell r="C1683" t="str">
            <v>INSTALLATION OF ELECTRICAL LOW TENSION EQUIPMENT</v>
          </cell>
          <cell r="D1683">
            <v>0</v>
          </cell>
          <cell r="E1683">
            <v>0</v>
          </cell>
          <cell r="F1683">
            <v>0</v>
          </cell>
          <cell r="G1683">
            <v>0</v>
          </cell>
          <cell r="H1683">
            <v>0</v>
          </cell>
          <cell r="I1683">
            <v>0</v>
          </cell>
          <cell r="J1683">
            <v>0</v>
          </cell>
          <cell r="K1683">
            <v>0</v>
          </cell>
          <cell r="L1683">
            <v>0</v>
          </cell>
          <cell r="M1683">
            <v>0</v>
          </cell>
          <cell r="N1683">
            <v>0</v>
          </cell>
          <cell r="O1683">
            <v>0</v>
          </cell>
          <cell r="P1683">
            <v>0</v>
          </cell>
          <cell r="Q1683">
            <v>0</v>
          </cell>
          <cell r="R1683">
            <v>0</v>
          </cell>
          <cell r="S1683">
            <v>0</v>
          </cell>
          <cell r="T1683">
            <v>0</v>
          </cell>
          <cell r="U1683">
            <v>0</v>
          </cell>
          <cell r="V1683">
            <v>0</v>
          </cell>
          <cell r="W1683">
            <v>0</v>
          </cell>
          <cell r="X1683">
            <v>0</v>
          </cell>
          <cell r="Y1683">
            <v>0</v>
          </cell>
          <cell r="Z1683">
            <v>0</v>
          </cell>
          <cell r="AA1683">
            <v>0</v>
          </cell>
          <cell r="AB1683">
            <v>0</v>
          </cell>
        </row>
        <row r="1684">
          <cell r="B1684">
            <v>0</v>
          </cell>
          <cell r="C1684" t="str">
            <v>The works shall include installation of equipment of the Main Switch Boards at the reservoirs.</v>
          </cell>
          <cell r="D1684">
            <v>0</v>
          </cell>
          <cell r="E1684">
            <v>0</v>
          </cell>
          <cell r="F1684">
            <v>0</v>
          </cell>
          <cell r="G1684">
            <v>0</v>
          </cell>
          <cell r="H1684">
            <v>0</v>
          </cell>
          <cell r="I1684">
            <v>0</v>
          </cell>
          <cell r="J1684">
            <v>0</v>
          </cell>
          <cell r="K1684">
            <v>0</v>
          </cell>
          <cell r="L1684">
            <v>0</v>
          </cell>
          <cell r="M1684">
            <v>0</v>
          </cell>
          <cell r="N1684">
            <v>0</v>
          </cell>
          <cell r="O1684">
            <v>0</v>
          </cell>
          <cell r="P1684">
            <v>0</v>
          </cell>
          <cell r="Q1684">
            <v>0</v>
          </cell>
          <cell r="R1684">
            <v>0</v>
          </cell>
          <cell r="S1684">
            <v>0</v>
          </cell>
          <cell r="T1684">
            <v>0</v>
          </cell>
          <cell r="U1684">
            <v>0</v>
          </cell>
          <cell r="V1684">
            <v>0</v>
          </cell>
          <cell r="W1684">
            <v>0</v>
          </cell>
          <cell r="X1684">
            <v>0</v>
          </cell>
          <cell r="Y1684">
            <v>0</v>
          </cell>
          <cell r="Z1684">
            <v>0</v>
          </cell>
          <cell r="AA1684">
            <v>0</v>
          </cell>
          <cell r="AB1684">
            <v>0</v>
          </cell>
        </row>
        <row r="1685">
          <cell r="B1685">
            <v>0</v>
          </cell>
          <cell r="C1685" t="str">
            <v>The unit rates shall include all materials, labour, equipment, tools and other incidental costs to complete the installation works ready for operation and approved by the Engineer, including testing, commissioning and as built documentation.</v>
          </cell>
          <cell r="D1685">
            <v>0</v>
          </cell>
          <cell r="E1685">
            <v>0</v>
          </cell>
          <cell r="F1685">
            <v>0</v>
          </cell>
          <cell r="G1685">
            <v>0</v>
          </cell>
          <cell r="H1685">
            <v>0</v>
          </cell>
          <cell r="I1685">
            <v>0</v>
          </cell>
          <cell r="J1685">
            <v>0</v>
          </cell>
          <cell r="K1685">
            <v>0</v>
          </cell>
          <cell r="L1685">
            <v>0</v>
          </cell>
          <cell r="M1685">
            <v>0</v>
          </cell>
          <cell r="N1685">
            <v>0</v>
          </cell>
          <cell r="O1685">
            <v>0</v>
          </cell>
          <cell r="P1685">
            <v>0</v>
          </cell>
          <cell r="Q1685">
            <v>0</v>
          </cell>
          <cell r="R1685">
            <v>0</v>
          </cell>
          <cell r="S1685">
            <v>0</v>
          </cell>
          <cell r="T1685">
            <v>0</v>
          </cell>
          <cell r="U1685">
            <v>0</v>
          </cell>
          <cell r="V1685">
            <v>0</v>
          </cell>
          <cell r="W1685">
            <v>0</v>
          </cell>
          <cell r="X1685">
            <v>0</v>
          </cell>
          <cell r="Y1685">
            <v>0</v>
          </cell>
          <cell r="Z1685">
            <v>0</v>
          </cell>
          <cell r="AA1685">
            <v>0</v>
          </cell>
          <cell r="AB1685">
            <v>0</v>
          </cell>
        </row>
        <row r="1686">
          <cell r="B1686" t="str">
            <v>65.10</v>
          </cell>
          <cell r="C1686" t="str">
            <v>Installation of  Low Voltage Main distribution (LVMDB)</v>
          </cell>
          <cell r="D1686">
            <v>0</v>
          </cell>
          <cell r="E1686">
            <v>0</v>
          </cell>
          <cell r="F1686">
            <v>0</v>
          </cell>
          <cell r="G1686">
            <v>0</v>
          </cell>
          <cell r="H1686">
            <v>0</v>
          </cell>
          <cell r="I1686">
            <v>0</v>
          </cell>
          <cell r="J1686">
            <v>0</v>
          </cell>
          <cell r="K1686">
            <v>0</v>
          </cell>
          <cell r="L1686">
            <v>0</v>
          </cell>
          <cell r="M1686">
            <v>0</v>
          </cell>
          <cell r="N1686">
            <v>0</v>
          </cell>
          <cell r="O1686">
            <v>0</v>
          </cell>
          <cell r="P1686">
            <v>0</v>
          </cell>
          <cell r="Q1686">
            <v>0</v>
          </cell>
          <cell r="R1686">
            <v>0</v>
          </cell>
          <cell r="S1686">
            <v>0</v>
          </cell>
          <cell r="T1686">
            <v>0</v>
          </cell>
          <cell r="U1686">
            <v>0</v>
          </cell>
          <cell r="V1686">
            <v>0</v>
          </cell>
          <cell r="W1686">
            <v>0</v>
          </cell>
          <cell r="X1686">
            <v>0</v>
          </cell>
          <cell r="Y1686">
            <v>0</v>
          </cell>
          <cell r="Z1686">
            <v>0</v>
          </cell>
          <cell r="AA1686">
            <v>0</v>
          </cell>
          <cell r="AB1686">
            <v>0</v>
          </cell>
        </row>
        <row r="1687">
          <cell r="B1687">
            <v>0</v>
          </cell>
          <cell r="C1687" t="str">
            <v>To be installed ready for operation, test and commissioning of complete electrical system</v>
          </cell>
          <cell r="D1687">
            <v>0</v>
          </cell>
          <cell r="E1687">
            <v>0</v>
          </cell>
          <cell r="F1687">
            <v>0</v>
          </cell>
          <cell r="G1687">
            <v>0</v>
          </cell>
          <cell r="H1687">
            <v>0</v>
          </cell>
          <cell r="I1687">
            <v>0</v>
          </cell>
          <cell r="J1687">
            <v>0</v>
          </cell>
          <cell r="K1687">
            <v>0</v>
          </cell>
          <cell r="L1687">
            <v>0</v>
          </cell>
          <cell r="M1687">
            <v>0</v>
          </cell>
          <cell r="N1687">
            <v>0</v>
          </cell>
          <cell r="O1687">
            <v>0</v>
          </cell>
          <cell r="P1687">
            <v>0</v>
          </cell>
          <cell r="Q1687">
            <v>0</v>
          </cell>
          <cell r="R1687">
            <v>0</v>
          </cell>
          <cell r="S1687">
            <v>0</v>
          </cell>
          <cell r="T1687">
            <v>0</v>
          </cell>
          <cell r="U1687">
            <v>0</v>
          </cell>
          <cell r="V1687">
            <v>0</v>
          </cell>
          <cell r="W1687">
            <v>0</v>
          </cell>
          <cell r="X1687">
            <v>0</v>
          </cell>
          <cell r="Y1687">
            <v>0</v>
          </cell>
          <cell r="Z1687">
            <v>0</v>
          </cell>
          <cell r="AA1687">
            <v>0</v>
          </cell>
          <cell r="AB1687">
            <v>0</v>
          </cell>
        </row>
        <row r="1688">
          <cell r="B1688" t="str">
            <v>65.10.01</v>
          </cell>
          <cell r="C1688" t="str">
            <v>Installation of LVMDB for Reservoir B</v>
          </cell>
          <cell r="D1688" t="str">
            <v>pce.</v>
          </cell>
          <cell r="E1688">
            <v>1230</v>
          </cell>
          <cell r="F1688">
            <v>0</v>
          </cell>
          <cell r="G1688">
            <v>0</v>
          </cell>
          <cell r="H1688">
            <v>0</v>
          </cell>
          <cell r="I1688">
            <v>0</v>
          </cell>
          <cell r="J1688">
            <v>0</v>
          </cell>
          <cell r="K1688">
            <v>0</v>
          </cell>
          <cell r="L1688">
            <v>0</v>
          </cell>
          <cell r="M1688">
            <v>0</v>
          </cell>
          <cell r="N1688">
            <v>0</v>
          </cell>
          <cell r="O1688">
            <v>0</v>
          </cell>
          <cell r="P1688">
            <v>0</v>
          </cell>
          <cell r="Q1688">
            <v>0</v>
          </cell>
          <cell r="R1688">
            <v>0</v>
          </cell>
          <cell r="S1688">
            <v>0</v>
          </cell>
          <cell r="T1688">
            <v>0</v>
          </cell>
          <cell r="U1688">
            <v>0</v>
          </cell>
          <cell r="V1688">
            <v>0</v>
          </cell>
          <cell r="W1688">
            <v>0</v>
          </cell>
          <cell r="X1688">
            <v>0</v>
          </cell>
          <cell r="Y1688">
            <v>0</v>
          </cell>
          <cell r="Z1688">
            <v>0</v>
          </cell>
          <cell r="AA1688">
            <v>0</v>
          </cell>
          <cell r="AB1688">
            <v>0</v>
          </cell>
        </row>
        <row r="1689">
          <cell r="B1689" t="str">
            <v>65.10.02</v>
          </cell>
          <cell r="C1689" t="str">
            <v>Installation of LVMDB for Reservoir D</v>
          </cell>
          <cell r="D1689" t="str">
            <v>pce.</v>
          </cell>
          <cell r="E1689">
            <v>2350</v>
          </cell>
          <cell r="F1689">
            <v>0</v>
          </cell>
          <cell r="G1689">
            <v>0</v>
          </cell>
          <cell r="H1689">
            <v>0</v>
          </cell>
          <cell r="I1689">
            <v>0</v>
          </cell>
          <cell r="J1689">
            <v>0</v>
          </cell>
          <cell r="K1689">
            <v>0</v>
          </cell>
          <cell r="L1689">
            <v>0</v>
          </cell>
          <cell r="M1689">
            <v>0</v>
          </cell>
          <cell r="N1689">
            <v>0</v>
          </cell>
          <cell r="O1689">
            <v>0</v>
          </cell>
          <cell r="P1689">
            <v>0</v>
          </cell>
          <cell r="Q1689">
            <v>0</v>
          </cell>
          <cell r="R1689">
            <v>0</v>
          </cell>
          <cell r="S1689">
            <v>0</v>
          </cell>
          <cell r="T1689">
            <v>0</v>
          </cell>
          <cell r="U1689">
            <v>0</v>
          </cell>
          <cell r="V1689">
            <v>0</v>
          </cell>
          <cell r="W1689">
            <v>0</v>
          </cell>
          <cell r="X1689">
            <v>0</v>
          </cell>
          <cell r="Y1689">
            <v>0</v>
          </cell>
          <cell r="Z1689">
            <v>0</v>
          </cell>
          <cell r="AA1689">
            <v>0</v>
          </cell>
          <cell r="AB1689">
            <v>0</v>
          </cell>
        </row>
        <row r="1690">
          <cell r="B1690" t="str">
            <v>65.20</v>
          </cell>
          <cell r="C1690" t="str">
            <v>Installation of UPS system</v>
          </cell>
          <cell r="D1690">
            <v>0</v>
          </cell>
          <cell r="E1690">
            <v>0</v>
          </cell>
          <cell r="F1690">
            <v>0</v>
          </cell>
          <cell r="G1690">
            <v>0</v>
          </cell>
          <cell r="H1690">
            <v>0</v>
          </cell>
          <cell r="I1690">
            <v>0</v>
          </cell>
          <cell r="J1690">
            <v>0</v>
          </cell>
          <cell r="K1690">
            <v>0</v>
          </cell>
          <cell r="L1690">
            <v>0</v>
          </cell>
          <cell r="M1690">
            <v>0</v>
          </cell>
          <cell r="N1690">
            <v>0</v>
          </cell>
          <cell r="O1690">
            <v>0</v>
          </cell>
          <cell r="P1690">
            <v>0</v>
          </cell>
          <cell r="Q1690">
            <v>0</v>
          </cell>
          <cell r="R1690">
            <v>0</v>
          </cell>
          <cell r="S1690">
            <v>0</v>
          </cell>
          <cell r="T1690">
            <v>0</v>
          </cell>
          <cell r="U1690">
            <v>0</v>
          </cell>
          <cell r="V1690">
            <v>0</v>
          </cell>
          <cell r="W1690">
            <v>0</v>
          </cell>
          <cell r="X1690">
            <v>0</v>
          </cell>
          <cell r="Y1690">
            <v>0</v>
          </cell>
          <cell r="Z1690">
            <v>0</v>
          </cell>
          <cell r="AA1690">
            <v>0</v>
          </cell>
          <cell r="AB1690">
            <v>0</v>
          </cell>
        </row>
        <row r="1691">
          <cell r="B1691">
            <v>0</v>
          </cell>
          <cell r="C1691" t="str">
            <v>To be installed ready for operation, test and commissioning</v>
          </cell>
          <cell r="D1691">
            <v>0</v>
          </cell>
          <cell r="E1691">
            <v>0</v>
          </cell>
          <cell r="F1691">
            <v>0</v>
          </cell>
          <cell r="G1691">
            <v>0</v>
          </cell>
          <cell r="H1691">
            <v>0</v>
          </cell>
          <cell r="I1691">
            <v>0</v>
          </cell>
          <cell r="J1691">
            <v>0</v>
          </cell>
          <cell r="K1691">
            <v>0</v>
          </cell>
          <cell r="L1691">
            <v>0</v>
          </cell>
          <cell r="M1691">
            <v>0</v>
          </cell>
          <cell r="N1691">
            <v>0</v>
          </cell>
          <cell r="O1691">
            <v>0</v>
          </cell>
          <cell r="P1691">
            <v>0</v>
          </cell>
          <cell r="Q1691">
            <v>0</v>
          </cell>
          <cell r="R1691">
            <v>0</v>
          </cell>
          <cell r="S1691">
            <v>0</v>
          </cell>
          <cell r="T1691">
            <v>0</v>
          </cell>
          <cell r="U1691">
            <v>0</v>
          </cell>
          <cell r="V1691">
            <v>0</v>
          </cell>
          <cell r="W1691">
            <v>0</v>
          </cell>
          <cell r="X1691">
            <v>0</v>
          </cell>
          <cell r="Y1691">
            <v>0</v>
          </cell>
          <cell r="Z1691">
            <v>0</v>
          </cell>
          <cell r="AA1691">
            <v>0</v>
          </cell>
          <cell r="AB1691">
            <v>0</v>
          </cell>
        </row>
        <row r="1692">
          <cell r="B1692" t="str">
            <v>65.20.01</v>
          </cell>
          <cell r="C1692" t="str">
            <v>Installation of UPS Reservoir B according to drawing no. EL-0.03; 230V, 2kW, 540Ah</v>
          </cell>
          <cell r="D1692" t="str">
            <v>pce.</v>
          </cell>
          <cell r="E1692">
            <v>250</v>
          </cell>
          <cell r="F1692">
            <v>0</v>
          </cell>
          <cell r="G1692">
            <v>0</v>
          </cell>
          <cell r="H1692">
            <v>0</v>
          </cell>
          <cell r="I1692">
            <v>0</v>
          </cell>
          <cell r="J1692">
            <v>0</v>
          </cell>
          <cell r="K1692">
            <v>0</v>
          </cell>
          <cell r="L1692">
            <v>0</v>
          </cell>
          <cell r="M1692">
            <v>0</v>
          </cell>
          <cell r="N1692">
            <v>0</v>
          </cell>
          <cell r="O1692">
            <v>0</v>
          </cell>
          <cell r="P1692">
            <v>0</v>
          </cell>
          <cell r="Q1692">
            <v>0</v>
          </cell>
          <cell r="R1692">
            <v>0</v>
          </cell>
          <cell r="S1692">
            <v>0</v>
          </cell>
          <cell r="T1692">
            <v>0</v>
          </cell>
          <cell r="U1692">
            <v>0</v>
          </cell>
          <cell r="V1692">
            <v>0</v>
          </cell>
          <cell r="W1692">
            <v>0</v>
          </cell>
          <cell r="X1692">
            <v>0</v>
          </cell>
          <cell r="Y1692">
            <v>0</v>
          </cell>
          <cell r="Z1692">
            <v>0</v>
          </cell>
          <cell r="AA1692">
            <v>0</v>
          </cell>
          <cell r="AB1692">
            <v>0</v>
          </cell>
        </row>
        <row r="1693">
          <cell r="B1693" t="str">
            <v>65.20.02</v>
          </cell>
          <cell r="C1693" t="str">
            <v>Installation of UPS Reservoir D according to drawing no. EL-0.13; 230V, 2kW, 1200Ah</v>
          </cell>
          <cell r="D1693" t="str">
            <v>pce.</v>
          </cell>
          <cell r="E1693">
            <v>480</v>
          </cell>
          <cell r="F1693">
            <v>0</v>
          </cell>
          <cell r="G1693">
            <v>0</v>
          </cell>
          <cell r="H1693">
            <v>0</v>
          </cell>
          <cell r="I1693">
            <v>0</v>
          </cell>
          <cell r="J1693">
            <v>0</v>
          </cell>
          <cell r="K1693">
            <v>0</v>
          </cell>
          <cell r="L1693">
            <v>0</v>
          </cell>
          <cell r="M1693">
            <v>0</v>
          </cell>
          <cell r="N1693">
            <v>0</v>
          </cell>
          <cell r="O1693">
            <v>0</v>
          </cell>
          <cell r="P1693">
            <v>0</v>
          </cell>
          <cell r="Q1693">
            <v>0</v>
          </cell>
          <cell r="R1693">
            <v>0</v>
          </cell>
          <cell r="S1693">
            <v>0</v>
          </cell>
          <cell r="T1693">
            <v>0</v>
          </cell>
          <cell r="U1693">
            <v>0</v>
          </cell>
          <cell r="V1693">
            <v>0</v>
          </cell>
          <cell r="W1693">
            <v>0</v>
          </cell>
          <cell r="X1693">
            <v>0</v>
          </cell>
          <cell r="Y1693">
            <v>0</v>
          </cell>
          <cell r="Z1693">
            <v>0</v>
          </cell>
          <cell r="AA1693">
            <v>0</v>
          </cell>
          <cell r="AB1693">
            <v>0</v>
          </cell>
        </row>
        <row r="1694">
          <cell r="B1694" t="str">
            <v>65.30</v>
          </cell>
          <cell r="C1694" t="str">
            <v>Installation of  diesel gen set</v>
          </cell>
          <cell r="D1694">
            <v>0</v>
          </cell>
          <cell r="E1694">
            <v>0</v>
          </cell>
          <cell r="F1694">
            <v>0</v>
          </cell>
          <cell r="G1694">
            <v>0</v>
          </cell>
          <cell r="H1694">
            <v>0</v>
          </cell>
          <cell r="I1694">
            <v>0</v>
          </cell>
          <cell r="J1694">
            <v>0</v>
          </cell>
          <cell r="K1694">
            <v>0</v>
          </cell>
          <cell r="L1694">
            <v>0</v>
          </cell>
          <cell r="M1694">
            <v>0</v>
          </cell>
          <cell r="N1694">
            <v>0</v>
          </cell>
          <cell r="O1694">
            <v>0</v>
          </cell>
          <cell r="P1694">
            <v>0</v>
          </cell>
          <cell r="Q1694">
            <v>0</v>
          </cell>
          <cell r="R1694">
            <v>0</v>
          </cell>
          <cell r="S1694">
            <v>0</v>
          </cell>
          <cell r="T1694">
            <v>0</v>
          </cell>
          <cell r="U1694">
            <v>0</v>
          </cell>
          <cell r="V1694">
            <v>0</v>
          </cell>
          <cell r="W1694">
            <v>0</v>
          </cell>
          <cell r="X1694">
            <v>0</v>
          </cell>
          <cell r="Y1694">
            <v>0</v>
          </cell>
          <cell r="Z1694">
            <v>0</v>
          </cell>
          <cell r="AA1694">
            <v>0</v>
          </cell>
          <cell r="AB1694">
            <v>0</v>
          </cell>
        </row>
        <row r="1695">
          <cell r="B1695">
            <v>0</v>
          </cell>
          <cell r="C1695" t="str">
            <v>To be installed ready for operation, test and commissioning</v>
          </cell>
          <cell r="D1695">
            <v>0</v>
          </cell>
          <cell r="E1695">
            <v>0</v>
          </cell>
          <cell r="F1695">
            <v>0</v>
          </cell>
          <cell r="G1695">
            <v>0</v>
          </cell>
          <cell r="H1695">
            <v>0</v>
          </cell>
          <cell r="I1695">
            <v>0</v>
          </cell>
          <cell r="J1695">
            <v>0</v>
          </cell>
          <cell r="K1695">
            <v>0</v>
          </cell>
          <cell r="L1695">
            <v>0</v>
          </cell>
          <cell r="M1695">
            <v>0</v>
          </cell>
          <cell r="N1695">
            <v>0</v>
          </cell>
          <cell r="O1695">
            <v>0</v>
          </cell>
          <cell r="P1695">
            <v>0</v>
          </cell>
          <cell r="Q1695">
            <v>0</v>
          </cell>
          <cell r="R1695">
            <v>0</v>
          </cell>
          <cell r="S1695">
            <v>0</v>
          </cell>
          <cell r="T1695">
            <v>0</v>
          </cell>
          <cell r="U1695">
            <v>0</v>
          </cell>
          <cell r="V1695">
            <v>0</v>
          </cell>
          <cell r="W1695">
            <v>0</v>
          </cell>
          <cell r="X1695">
            <v>0</v>
          </cell>
          <cell r="Y1695">
            <v>0</v>
          </cell>
          <cell r="Z1695">
            <v>0</v>
          </cell>
          <cell r="AA1695">
            <v>0</v>
          </cell>
          <cell r="AB1695">
            <v>0</v>
          </cell>
        </row>
        <row r="1696">
          <cell r="B1696" t="str">
            <v>65.30.01</v>
          </cell>
          <cell r="C1696" t="str">
            <v>Installation of diesel gen set Reservoir B according to drawing no. EL-0.03; 400VAC, 12,5kVA</v>
          </cell>
          <cell r="D1696" t="str">
            <v>pce.</v>
          </cell>
          <cell r="E1696">
            <v>5500</v>
          </cell>
          <cell r="F1696">
            <v>0</v>
          </cell>
          <cell r="G1696">
            <v>0</v>
          </cell>
          <cell r="H1696">
            <v>0</v>
          </cell>
          <cell r="I1696">
            <v>0</v>
          </cell>
          <cell r="J1696">
            <v>0</v>
          </cell>
          <cell r="K1696">
            <v>0</v>
          </cell>
          <cell r="L1696">
            <v>0</v>
          </cell>
          <cell r="M1696">
            <v>0</v>
          </cell>
          <cell r="N1696">
            <v>0</v>
          </cell>
          <cell r="O1696">
            <v>0</v>
          </cell>
          <cell r="P1696">
            <v>0</v>
          </cell>
          <cell r="Q1696">
            <v>0</v>
          </cell>
          <cell r="R1696">
            <v>0</v>
          </cell>
          <cell r="S1696">
            <v>0</v>
          </cell>
          <cell r="T1696">
            <v>0</v>
          </cell>
          <cell r="U1696">
            <v>0</v>
          </cell>
          <cell r="V1696">
            <v>0</v>
          </cell>
          <cell r="W1696">
            <v>0</v>
          </cell>
          <cell r="X1696">
            <v>0</v>
          </cell>
          <cell r="Y1696">
            <v>0</v>
          </cell>
          <cell r="Z1696">
            <v>0</v>
          </cell>
          <cell r="AA1696">
            <v>0</v>
          </cell>
          <cell r="AB1696">
            <v>0</v>
          </cell>
        </row>
        <row r="1697">
          <cell r="B1697" t="str">
            <v>65.30.02</v>
          </cell>
          <cell r="C1697" t="str">
            <v>Installation of diesel gen set Reservoir D according to drawing no. EL-0.13; 400VAC, 30kVA</v>
          </cell>
          <cell r="D1697" t="str">
            <v>pce.</v>
          </cell>
          <cell r="E1697">
            <v>8200</v>
          </cell>
          <cell r="F1697">
            <v>0</v>
          </cell>
          <cell r="G1697">
            <v>0</v>
          </cell>
          <cell r="H1697">
            <v>0</v>
          </cell>
          <cell r="I1697">
            <v>0</v>
          </cell>
          <cell r="J1697">
            <v>0</v>
          </cell>
          <cell r="K1697">
            <v>0</v>
          </cell>
          <cell r="L1697">
            <v>0</v>
          </cell>
          <cell r="M1697">
            <v>0</v>
          </cell>
          <cell r="N1697">
            <v>0</v>
          </cell>
          <cell r="O1697">
            <v>0</v>
          </cell>
          <cell r="P1697">
            <v>0</v>
          </cell>
          <cell r="Q1697">
            <v>0</v>
          </cell>
          <cell r="R1697">
            <v>0</v>
          </cell>
          <cell r="S1697">
            <v>0</v>
          </cell>
          <cell r="T1697">
            <v>0</v>
          </cell>
          <cell r="U1697">
            <v>0</v>
          </cell>
          <cell r="V1697">
            <v>0</v>
          </cell>
          <cell r="W1697">
            <v>0</v>
          </cell>
          <cell r="X1697">
            <v>0</v>
          </cell>
          <cell r="Y1697">
            <v>0</v>
          </cell>
          <cell r="Z1697">
            <v>0</v>
          </cell>
          <cell r="AA1697">
            <v>0</v>
          </cell>
          <cell r="AB1697">
            <v>0</v>
          </cell>
        </row>
        <row r="1698">
          <cell r="B1698" t="str">
            <v>66</v>
          </cell>
          <cell r="C1698" t="str">
            <v>INSTALLATION OF INSTRUMENTATION</v>
          </cell>
          <cell r="D1698">
            <v>0</v>
          </cell>
          <cell r="E1698">
            <v>0</v>
          </cell>
          <cell r="F1698">
            <v>0</v>
          </cell>
          <cell r="G1698">
            <v>0</v>
          </cell>
          <cell r="H1698">
            <v>0</v>
          </cell>
          <cell r="I1698">
            <v>0</v>
          </cell>
          <cell r="J1698">
            <v>0</v>
          </cell>
          <cell r="K1698">
            <v>0</v>
          </cell>
          <cell r="L1698">
            <v>0</v>
          </cell>
          <cell r="M1698">
            <v>0</v>
          </cell>
          <cell r="N1698">
            <v>0</v>
          </cell>
          <cell r="O1698">
            <v>0</v>
          </cell>
          <cell r="P1698">
            <v>0</v>
          </cell>
          <cell r="Q1698">
            <v>0</v>
          </cell>
          <cell r="R1698">
            <v>0</v>
          </cell>
          <cell r="S1698">
            <v>0</v>
          </cell>
          <cell r="T1698">
            <v>0</v>
          </cell>
          <cell r="U1698">
            <v>0</v>
          </cell>
          <cell r="V1698">
            <v>0</v>
          </cell>
          <cell r="W1698">
            <v>0</v>
          </cell>
          <cell r="X1698">
            <v>0</v>
          </cell>
          <cell r="Y1698">
            <v>0</v>
          </cell>
          <cell r="Z1698">
            <v>0</v>
          </cell>
          <cell r="AA1698">
            <v>0</v>
          </cell>
          <cell r="AB1698">
            <v>0</v>
          </cell>
        </row>
        <row r="1699">
          <cell r="B1699" t="str">
            <v>66.10</v>
          </cell>
          <cell r="C1699" t="str">
            <v>Installation of instrumentation</v>
          </cell>
          <cell r="D1699">
            <v>0</v>
          </cell>
          <cell r="E1699">
            <v>0</v>
          </cell>
          <cell r="F1699">
            <v>0</v>
          </cell>
          <cell r="G1699">
            <v>0</v>
          </cell>
          <cell r="H1699">
            <v>0</v>
          </cell>
          <cell r="I1699">
            <v>0</v>
          </cell>
          <cell r="J1699">
            <v>0</v>
          </cell>
          <cell r="K1699">
            <v>0</v>
          </cell>
          <cell r="L1699">
            <v>0</v>
          </cell>
          <cell r="M1699">
            <v>0</v>
          </cell>
          <cell r="N1699">
            <v>0</v>
          </cell>
          <cell r="O1699">
            <v>0</v>
          </cell>
          <cell r="P1699">
            <v>0</v>
          </cell>
          <cell r="Q1699">
            <v>0</v>
          </cell>
          <cell r="R1699">
            <v>0</v>
          </cell>
          <cell r="S1699">
            <v>0</v>
          </cell>
          <cell r="T1699">
            <v>0</v>
          </cell>
          <cell r="U1699">
            <v>0</v>
          </cell>
          <cell r="V1699">
            <v>0</v>
          </cell>
          <cell r="W1699">
            <v>0</v>
          </cell>
          <cell r="X1699">
            <v>0</v>
          </cell>
          <cell r="Y1699">
            <v>0</v>
          </cell>
          <cell r="Z1699">
            <v>0</v>
          </cell>
          <cell r="AA1699">
            <v>0</v>
          </cell>
          <cell r="AB1699">
            <v>0</v>
          </cell>
        </row>
        <row r="1700">
          <cell r="B1700">
            <v>0</v>
          </cell>
          <cell r="C1700" t="str">
            <v>The unit rates shall include all materials, labour, equipment, tools and other incidental costs to complete the installation works, including testing, commissioning and as built documentation</v>
          </cell>
          <cell r="D1700">
            <v>0</v>
          </cell>
          <cell r="E1700">
            <v>0</v>
          </cell>
          <cell r="F1700">
            <v>0</v>
          </cell>
          <cell r="G1700">
            <v>0</v>
          </cell>
          <cell r="H1700">
            <v>0</v>
          </cell>
          <cell r="I1700">
            <v>0</v>
          </cell>
          <cell r="J1700">
            <v>0</v>
          </cell>
          <cell r="K1700">
            <v>0</v>
          </cell>
          <cell r="L1700">
            <v>0</v>
          </cell>
          <cell r="M1700">
            <v>0</v>
          </cell>
          <cell r="N1700">
            <v>0</v>
          </cell>
          <cell r="O1700">
            <v>0</v>
          </cell>
          <cell r="P1700">
            <v>0</v>
          </cell>
          <cell r="Q1700">
            <v>0</v>
          </cell>
          <cell r="R1700">
            <v>0</v>
          </cell>
          <cell r="S1700">
            <v>0</v>
          </cell>
          <cell r="T1700">
            <v>0</v>
          </cell>
          <cell r="U1700">
            <v>0</v>
          </cell>
          <cell r="V1700">
            <v>0</v>
          </cell>
          <cell r="W1700">
            <v>0</v>
          </cell>
          <cell r="X1700">
            <v>0</v>
          </cell>
          <cell r="Y1700">
            <v>0</v>
          </cell>
          <cell r="Z1700">
            <v>0</v>
          </cell>
          <cell r="AA1700">
            <v>0</v>
          </cell>
          <cell r="AB1700">
            <v>0</v>
          </cell>
        </row>
        <row r="1701">
          <cell r="B1701" t="str">
            <v>66.10.01</v>
          </cell>
          <cell r="C1701" t="str">
            <v>Installation magnetic flap level meter incl. 2 bi-stable switches</v>
          </cell>
          <cell r="D1701" t="str">
            <v>pce</v>
          </cell>
          <cell r="E1701">
            <v>200</v>
          </cell>
          <cell r="F1701">
            <v>0</v>
          </cell>
          <cell r="G1701">
            <v>0</v>
          </cell>
          <cell r="H1701">
            <v>0</v>
          </cell>
          <cell r="I1701">
            <v>0</v>
          </cell>
          <cell r="J1701">
            <v>0</v>
          </cell>
          <cell r="K1701">
            <v>0</v>
          </cell>
          <cell r="L1701">
            <v>0</v>
          </cell>
          <cell r="M1701">
            <v>0</v>
          </cell>
          <cell r="N1701">
            <v>0</v>
          </cell>
          <cell r="O1701">
            <v>0</v>
          </cell>
          <cell r="P1701">
            <v>0</v>
          </cell>
          <cell r="Q1701">
            <v>0</v>
          </cell>
          <cell r="R1701">
            <v>0</v>
          </cell>
          <cell r="S1701">
            <v>0</v>
          </cell>
          <cell r="T1701">
            <v>0</v>
          </cell>
          <cell r="U1701">
            <v>0</v>
          </cell>
          <cell r="V1701">
            <v>0</v>
          </cell>
          <cell r="W1701">
            <v>0</v>
          </cell>
          <cell r="X1701">
            <v>0</v>
          </cell>
          <cell r="Y1701">
            <v>0</v>
          </cell>
          <cell r="Z1701">
            <v>0</v>
          </cell>
          <cell r="AA1701">
            <v>0</v>
          </cell>
          <cell r="AB1701">
            <v>0</v>
          </cell>
        </row>
        <row r="1702">
          <cell r="B1702" t="str">
            <v>66.10.02</v>
          </cell>
          <cell r="C1702" t="str">
            <v>Installation pressure switch</v>
          </cell>
          <cell r="D1702" t="str">
            <v>pce</v>
          </cell>
          <cell r="E1702">
            <v>120</v>
          </cell>
          <cell r="F1702">
            <v>0</v>
          </cell>
          <cell r="G1702">
            <v>0</v>
          </cell>
          <cell r="H1702">
            <v>0</v>
          </cell>
          <cell r="I1702">
            <v>0</v>
          </cell>
          <cell r="J1702">
            <v>0</v>
          </cell>
          <cell r="K1702">
            <v>0</v>
          </cell>
          <cell r="L1702">
            <v>0</v>
          </cell>
          <cell r="M1702">
            <v>0</v>
          </cell>
          <cell r="N1702">
            <v>0</v>
          </cell>
          <cell r="O1702">
            <v>0</v>
          </cell>
          <cell r="P1702">
            <v>0</v>
          </cell>
          <cell r="Q1702">
            <v>0</v>
          </cell>
          <cell r="R1702">
            <v>0</v>
          </cell>
          <cell r="S1702">
            <v>0</v>
          </cell>
          <cell r="T1702">
            <v>0</v>
          </cell>
          <cell r="U1702">
            <v>0</v>
          </cell>
          <cell r="V1702">
            <v>0</v>
          </cell>
          <cell r="W1702">
            <v>0</v>
          </cell>
          <cell r="X1702">
            <v>0</v>
          </cell>
          <cell r="Y1702">
            <v>0</v>
          </cell>
          <cell r="Z1702">
            <v>0</v>
          </cell>
          <cell r="AA1702">
            <v>0</v>
          </cell>
          <cell r="AB1702">
            <v>0</v>
          </cell>
        </row>
        <row r="1703">
          <cell r="B1703" t="str">
            <v>66.10.03</v>
          </cell>
          <cell r="C1703" t="str">
            <v>Installation connection to existing 4…20mA sensor including isolation amplifier</v>
          </cell>
          <cell r="D1703" t="str">
            <v>pce</v>
          </cell>
          <cell r="E1703">
            <v>200</v>
          </cell>
          <cell r="F1703">
            <v>0</v>
          </cell>
          <cell r="G1703">
            <v>0</v>
          </cell>
          <cell r="H1703">
            <v>0</v>
          </cell>
          <cell r="I1703">
            <v>0</v>
          </cell>
          <cell r="J1703">
            <v>0</v>
          </cell>
          <cell r="K1703">
            <v>0</v>
          </cell>
          <cell r="L1703">
            <v>0</v>
          </cell>
          <cell r="M1703">
            <v>0</v>
          </cell>
          <cell r="N1703">
            <v>0</v>
          </cell>
          <cell r="O1703">
            <v>0</v>
          </cell>
          <cell r="P1703">
            <v>0</v>
          </cell>
          <cell r="Q1703">
            <v>0</v>
          </cell>
          <cell r="R1703">
            <v>0</v>
          </cell>
          <cell r="S1703">
            <v>0</v>
          </cell>
          <cell r="T1703">
            <v>0</v>
          </cell>
          <cell r="U1703">
            <v>0</v>
          </cell>
          <cell r="V1703">
            <v>0</v>
          </cell>
          <cell r="W1703">
            <v>0</v>
          </cell>
          <cell r="X1703">
            <v>0</v>
          </cell>
          <cell r="Y1703">
            <v>0</v>
          </cell>
          <cell r="Z1703">
            <v>0</v>
          </cell>
          <cell r="AA1703">
            <v>0</v>
          </cell>
          <cell r="AB1703">
            <v>0</v>
          </cell>
        </row>
        <row r="1704">
          <cell r="B1704" t="str">
            <v>67</v>
          </cell>
          <cell r="C1704" t="str">
            <v>INSTALLATION OF CABLES AND WIRES</v>
          </cell>
          <cell r="D1704">
            <v>0</v>
          </cell>
          <cell r="E1704">
            <v>0</v>
          </cell>
          <cell r="F1704">
            <v>0</v>
          </cell>
          <cell r="G1704">
            <v>0</v>
          </cell>
          <cell r="H1704">
            <v>0</v>
          </cell>
          <cell r="I1704">
            <v>0</v>
          </cell>
          <cell r="J1704">
            <v>0</v>
          </cell>
          <cell r="K1704">
            <v>0</v>
          </cell>
          <cell r="L1704">
            <v>0</v>
          </cell>
          <cell r="M1704">
            <v>0</v>
          </cell>
          <cell r="N1704">
            <v>0</v>
          </cell>
          <cell r="O1704">
            <v>0</v>
          </cell>
          <cell r="P1704">
            <v>0</v>
          </cell>
          <cell r="Q1704">
            <v>0</v>
          </cell>
          <cell r="R1704">
            <v>0</v>
          </cell>
          <cell r="S1704">
            <v>0</v>
          </cell>
          <cell r="T1704">
            <v>0</v>
          </cell>
          <cell r="U1704">
            <v>0</v>
          </cell>
          <cell r="V1704">
            <v>0</v>
          </cell>
          <cell r="W1704">
            <v>0</v>
          </cell>
          <cell r="X1704">
            <v>0</v>
          </cell>
          <cell r="Y1704">
            <v>0</v>
          </cell>
          <cell r="Z1704">
            <v>0</v>
          </cell>
          <cell r="AA1704">
            <v>0</v>
          </cell>
          <cell r="AB1704">
            <v>0</v>
          </cell>
        </row>
        <row r="1705">
          <cell r="B1705" t="str">
            <v>67.10</v>
          </cell>
          <cell r="C1705" t="str">
            <v>Installation of Cables and Wires</v>
          </cell>
          <cell r="D1705">
            <v>0</v>
          </cell>
          <cell r="E1705">
            <v>0</v>
          </cell>
          <cell r="F1705">
            <v>0</v>
          </cell>
          <cell r="G1705">
            <v>0</v>
          </cell>
          <cell r="H1705">
            <v>0</v>
          </cell>
          <cell r="I1705">
            <v>0</v>
          </cell>
          <cell r="J1705">
            <v>0</v>
          </cell>
          <cell r="K1705">
            <v>0</v>
          </cell>
          <cell r="L1705">
            <v>0</v>
          </cell>
          <cell r="M1705">
            <v>0</v>
          </cell>
          <cell r="N1705">
            <v>0</v>
          </cell>
          <cell r="O1705">
            <v>0</v>
          </cell>
          <cell r="P1705">
            <v>0</v>
          </cell>
          <cell r="Q1705">
            <v>0</v>
          </cell>
          <cell r="R1705">
            <v>0</v>
          </cell>
          <cell r="S1705">
            <v>0</v>
          </cell>
          <cell r="T1705">
            <v>0</v>
          </cell>
          <cell r="U1705">
            <v>0</v>
          </cell>
          <cell r="V1705">
            <v>0</v>
          </cell>
          <cell r="W1705">
            <v>0</v>
          </cell>
          <cell r="X1705">
            <v>0</v>
          </cell>
          <cell r="Y1705">
            <v>0</v>
          </cell>
          <cell r="Z1705">
            <v>0</v>
          </cell>
          <cell r="AA1705">
            <v>0</v>
          </cell>
          <cell r="AB1705">
            <v>0</v>
          </cell>
        </row>
        <row r="1706">
          <cell r="B1706">
            <v>0</v>
          </cell>
          <cell r="C1706" t="str">
            <v xml:space="preserve">The works comprise the installation of cables as described below and laying in cable trenches and/or ducts provided under Civil works, incl. bedding and warning tapes, approx. 5% surface mounted in pipes or flexible hoses. </v>
          </cell>
          <cell r="D1706">
            <v>0</v>
          </cell>
          <cell r="E1706">
            <v>0</v>
          </cell>
          <cell r="F1706">
            <v>0</v>
          </cell>
          <cell r="G1706">
            <v>0</v>
          </cell>
          <cell r="H1706">
            <v>0</v>
          </cell>
          <cell r="I1706">
            <v>0</v>
          </cell>
          <cell r="J1706">
            <v>0</v>
          </cell>
          <cell r="K1706">
            <v>0</v>
          </cell>
          <cell r="L1706">
            <v>0</v>
          </cell>
          <cell r="M1706">
            <v>0</v>
          </cell>
          <cell r="N1706">
            <v>0</v>
          </cell>
          <cell r="O1706">
            <v>0</v>
          </cell>
          <cell r="P1706">
            <v>0</v>
          </cell>
          <cell r="Q1706">
            <v>0</v>
          </cell>
          <cell r="R1706">
            <v>0</v>
          </cell>
          <cell r="S1706">
            <v>0</v>
          </cell>
          <cell r="T1706">
            <v>0</v>
          </cell>
          <cell r="U1706">
            <v>0</v>
          </cell>
          <cell r="V1706">
            <v>0</v>
          </cell>
          <cell r="W1706">
            <v>0</v>
          </cell>
          <cell r="X1706">
            <v>0</v>
          </cell>
          <cell r="Y1706">
            <v>0</v>
          </cell>
          <cell r="Z1706">
            <v>0</v>
          </cell>
          <cell r="AA1706">
            <v>0</v>
          </cell>
          <cell r="AB1706">
            <v>0</v>
          </cell>
        </row>
        <row r="1707">
          <cell r="B1707">
            <v>0</v>
          </cell>
          <cell r="C1707" t="str">
            <v>Connection to terminal and marking of the cables are included.</v>
          </cell>
          <cell r="D1707">
            <v>0</v>
          </cell>
          <cell r="E1707">
            <v>0</v>
          </cell>
          <cell r="F1707">
            <v>0</v>
          </cell>
          <cell r="G1707">
            <v>0</v>
          </cell>
          <cell r="H1707">
            <v>0</v>
          </cell>
          <cell r="I1707">
            <v>0</v>
          </cell>
          <cell r="J1707">
            <v>0</v>
          </cell>
          <cell r="K1707">
            <v>0</v>
          </cell>
          <cell r="L1707">
            <v>0</v>
          </cell>
          <cell r="M1707">
            <v>0</v>
          </cell>
          <cell r="N1707">
            <v>0</v>
          </cell>
          <cell r="O1707">
            <v>0</v>
          </cell>
          <cell r="P1707">
            <v>0</v>
          </cell>
          <cell r="Q1707">
            <v>0</v>
          </cell>
          <cell r="R1707">
            <v>0</v>
          </cell>
          <cell r="S1707">
            <v>0</v>
          </cell>
          <cell r="T1707">
            <v>0</v>
          </cell>
          <cell r="U1707">
            <v>0</v>
          </cell>
          <cell r="V1707">
            <v>0</v>
          </cell>
          <cell r="W1707">
            <v>0</v>
          </cell>
          <cell r="X1707">
            <v>0</v>
          </cell>
          <cell r="Y1707">
            <v>0</v>
          </cell>
          <cell r="Z1707">
            <v>0</v>
          </cell>
          <cell r="AA1707">
            <v>0</v>
          </cell>
          <cell r="AB1707">
            <v>0</v>
          </cell>
        </row>
        <row r="1708">
          <cell r="B1708">
            <v>0</v>
          </cell>
          <cell r="C1708" t="str">
            <v xml:space="preserve">The unit rates shall include all materials, labour, equipment, tools and other incidental costs to complete the installation works. </v>
          </cell>
          <cell r="D1708">
            <v>0</v>
          </cell>
          <cell r="E1708">
            <v>0</v>
          </cell>
          <cell r="F1708">
            <v>0</v>
          </cell>
          <cell r="G1708">
            <v>0</v>
          </cell>
          <cell r="H1708">
            <v>0</v>
          </cell>
          <cell r="I1708">
            <v>0</v>
          </cell>
          <cell r="J1708">
            <v>0</v>
          </cell>
          <cell r="K1708">
            <v>0</v>
          </cell>
          <cell r="L1708">
            <v>0</v>
          </cell>
          <cell r="M1708">
            <v>0</v>
          </cell>
          <cell r="N1708">
            <v>0</v>
          </cell>
          <cell r="O1708">
            <v>0</v>
          </cell>
          <cell r="P1708">
            <v>0</v>
          </cell>
          <cell r="Q1708">
            <v>0</v>
          </cell>
          <cell r="R1708">
            <v>0</v>
          </cell>
          <cell r="S1708">
            <v>0</v>
          </cell>
          <cell r="T1708">
            <v>0</v>
          </cell>
          <cell r="U1708">
            <v>0</v>
          </cell>
          <cell r="V1708">
            <v>0</v>
          </cell>
          <cell r="W1708">
            <v>0</v>
          </cell>
          <cell r="X1708">
            <v>0</v>
          </cell>
          <cell r="Y1708">
            <v>0</v>
          </cell>
          <cell r="Z1708">
            <v>0</v>
          </cell>
          <cell r="AA1708">
            <v>0</v>
          </cell>
          <cell r="AB1708">
            <v>0</v>
          </cell>
        </row>
        <row r="1709">
          <cell r="B1709">
            <v>0</v>
          </cell>
          <cell r="C1709" t="str">
            <v>Payment shall be made per linear meter of cable or wire installed, operational and approved by the Engineer. Installation includes all tests and protocols.</v>
          </cell>
          <cell r="D1709">
            <v>0</v>
          </cell>
          <cell r="E1709">
            <v>0</v>
          </cell>
          <cell r="F1709">
            <v>0</v>
          </cell>
          <cell r="G1709">
            <v>0</v>
          </cell>
          <cell r="H1709">
            <v>0</v>
          </cell>
          <cell r="I1709">
            <v>0</v>
          </cell>
          <cell r="J1709">
            <v>0</v>
          </cell>
          <cell r="K1709">
            <v>0</v>
          </cell>
          <cell r="L1709">
            <v>0</v>
          </cell>
          <cell r="M1709">
            <v>0</v>
          </cell>
          <cell r="N1709">
            <v>0</v>
          </cell>
          <cell r="O1709">
            <v>0</v>
          </cell>
          <cell r="P1709">
            <v>0</v>
          </cell>
          <cell r="Q1709">
            <v>0</v>
          </cell>
          <cell r="R1709">
            <v>0</v>
          </cell>
          <cell r="S1709">
            <v>0</v>
          </cell>
          <cell r="T1709">
            <v>0</v>
          </cell>
          <cell r="U1709">
            <v>0</v>
          </cell>
          <cell r="V1709">
            <v>0</v>
          </cell>
          <cell r="W1709">
            <v>0</v>
          </cell>
          <cell r="X1709">
            <v>0</v>
          </cell>
          <cell r="Y1709">
            <v>0</v>
          </cell>
          <cell r="Z1709">
            <v>0</v>
          </cell>
          <cell r="AA1709">
            <v>0</v>
          </cell>
          <cell r="AB1709">
            <v>0</v>
          </cell>
        </row>
        <row r="1710">
          <cell r="B1710" t="str">
            <v>67.10.01</v>
          </cell>
          <cell r="C1710" t="str">
            <v>installation  110 3G1,5</v>
          </cell>
          <cell r="D1710" t="str">
            <v>lin. m.</v>
          </cell>
          <cell r="E1710">
            <v>0.5</v>
          </cell>
          <cell r="F1710">
            <v>0</v>
          </cell>
          <cell r="G1710">
            <v>0</v>
          </cell>
          <cell r="H1710">
            <v>0</v>
          </cell>
          <cell r="I1710">
            <v>0</v>
          </cell>
          <cell r="J1710">
            <v>0</v>
          </cell>
          <cell r="K1710">
            <v>0</v>
          </cell>
          <cell r="L1710">
            <v>0</v>
          </cell>
          <cell r="M1710">
            <v>0</v>
          </cell>
          <cell r="N1710">
            <v>0</v>
          </cell>
          <cell r="O1710">
            <v>0</v>
          </cell>
          <cell r="P1710">
            <v>0</v>
          </cell>
          <cell r="Q1710">
            <v>0</v>
          </cell>
          <cell r="R1710">
            <v>0</v>
          </cell>
          <cell r="S1710">
            <v>0</v>
          </cell>
          <cell r="T1710">
            <v>0</v>
          </cell>
          <cell r="U1710">
            <v>0</v>
          </cell>
          <cell r="V1710">
            <v>0</v>
          </cell>
          <cell r="W1710">
            <v>0</v>
          </cell>
          <cell r="X1710">
            <v>0</v>
          </cell>
          <cell r="Y1710">
            <v>0</v>
          </cell>
          <cell r="Z1710">
            <v>0</v>
          </cell>
          <cell r="AA1710">
            <v>0</v>
          </cell>
          <cell r="AB1710">
            <v>0</v>
          </cell>
        </row>
        <row r="1711">
          <cell r="B1711" t="str">
            <v>67.10.02</v>
          </cell>
          <cell r="C1711" t="str">
            <v>installation  110 5G1,5</v>
          </cell>
          <cell r="D1711" t="str">
            <v>lin. m.</v>
          </cell>
          <cell r="E1711">
            <v>0.85</v>
          </cell>
          <cell r="F1711">
            <v>0</v>
          </cell>
          <cell r="G1711">
            <v>0</v>
          </cell>
          <cell r="H1711">
            <v>0</v>
          </cell>
          <cell r="I1711">
            <v>0</v>
          </cell>
          <cell r="J1711">
            <v>0</v>
          </cell>
          <cell r="K1711">
            <v>0</v>
          </cell>
          <cell r="L1711">
            <v>0</v>
          </cell>
          <cell r="M1711">
            <v>0</v>
          </cell>
          <cell r="N1711">
            <v>0</v>
          </cell>
          <cell r="O1711">
            <v>0</v>
          </cell>
          <cell r="P1711">
            <v>0</v>
          </cell>
          <cell r="Q1711">
            <v>0</v>
          </cell>
          <cell r="R1711">
            <v>0</v>
          </cell>
          <cell r="S1711">
            <v>0</v>
          </cell>
          <cell r="T1711">
            <v>0</v>
          </cell>
          <cell r="U1711">
            <v>0</v>
          </cell>
          <cell r="V1711">
            <v>0</v>
          </cell>
          <cell r="W1711">
            <v>0</v>
          </cell>
          <cell r="X1711">
            <v>0</v>
          </cell>
          <cell r="Y1711">
            <v>0</v>
          </cell>
          <cell r="Z1711">
            <v>0</v>
          </cell>
          <cell r="AA1711">
            <v>0</v>
          </cell>
          <cell r="AB1711">
            <v>0</v>
          </cell>
        </row>
        <row r="1712">
          <cell r="B1712" t="str">
            <v>67.10.03</v>
          </cell>
          <cell r="C1712" t="str">
            <v>installation  110 5G2,5</v>
          </cell>
          <cell r="D1712" t="str">
            <v>lin. m.</v>
          </cell>
          <cell r="E1712">
            <v>0.85</v>
          </cell>
          <cell r="F1712">
            <v>0</v>
          </cell>
          <cell r="G1712">
            <v>0</v>
          </cell>
          <cell r="H1712">
            <v>0</v>
          </cell>
          <cell r="I1712">
            <v>0</v>
          </cell>
          <cell r="J1712">
            <v>0</v>
          </cell>
          <cell r="K1712">
            <v>0</v>
          </cell>
          <cell r="L1712">
            <v>0</v>
          </cell>
          <cell r="M1712">
            <v>0</v>
          </cell>
          <cell r="N1712">
            <v>0</v>
          </cell>
          <cell r="O1712">
            <v>0</v>
          </cell>
          <cell r="P1712">
            <v>0</v>
          </cell>
          <cell r="Q1712">
            <v>0</v>
          </cell>
          <cell r="R1712">
            <v>0</v>
          </cell>
          <cell r="S1712">
            <v>0</v>
          </cell>
          <cell r="T1712">
            <v>0</v>
          </cell>
          <cell r="U1712">
            <v>0</v>
          </cell>
          <cell r="V1712">
            <v>0</v>
          </cell>
          <cell r="W1712">
            <v>0</v>
          </cell>
          <cell r="X1712">
            <v>0</v>
          </cell>
          <cell r="Y1712">
            <v>0</v>
          </cell>
          <cell r="Z1712">
            <v>0</v>
          </cell>
          <cell r="AA1712">
            <v>0</v>
          </cell>
          <cell r="AB1712">
            <v>0</v>
          </cell>
        </row>
        <row r="1713">
          <cell r="B1713" t="str">
            <v>67.10.04</v>
          </cell>
          <cell r="C1713" t="str">
            <v>installation  110 5G4</v>
          </cell>
          <cell r="D1713" t="str">
            <v>lin. m.</v>
          </cell>
          <cell r="E1713">
            <v>1.1000000000000001</v>
          </cell>
          <cell r="F1713">
            <v>0</v>
          </cell>
          <cell r="G1713">
            <v>0</v>
          </cell>
          <cell r="H1713">
            <v>0</v>
          </cell>
          <cell r="I1713">
            <v>0</v>
          </cell>
          <cell r="J1713">
            <v>0</v>
          </cell>
          <cell r="K1713">
            <v>0</v>
          </cell>
          <cell r="L1713">
            <v>0</v>
          </cell>
          <cell r="M1713">
            <v>0</v>
          </cell>
          <cell r="N1713">
            <v>0</v>
          </cell>
          <cell r="O1713">
            <v>0</v>
          </cell>
          <cell r="P1713">
            <v>0</v>
          </cell>
          <cell r="Q1713">
            <v>0</v>
          </cell>
          <cell r="R1713">
            <v>0</v>
          </cell>
          <cell r="S1713">
            <v>0</v>
          </cell>
          <cell r="T1713">
            <v>0</v>
          </cell>
          <cell r="U1713">
            <v>0</v>
          </cell>
          <cell r="V1713">
            <v>0</v>
          </cell>
          <cell r="W1713">
            <v>0</v>
          </cell>
          <cell r="X1713">
            <v>0</v>
          </cell>
          <cell r="Y1713">
            <v>0</v>
          </cell>
          <cell r="Z1713">
            <v>0</v>
          </cell>
          <cell r="AA1713">
            <v>0</v>
          </cell>
          <cell r="AB1713">
            <v>0</v>
          </cell>
        </row>
        <row r="1714">
          <cell r="B1714" t="str">
            <v>67.10.05</v>
          </cell>
          <cell r="C1714" t="str">
            <v>installation  110 5G6</v>
          </cell>
          <cell r="D1714" t="str">
            <v>lin. m.</v>
          </cell>
          <cell r="E1714">
            <v>1.5</v>
          </cell>
          <cell r="F1714">
            <v>0</v>
          </cell>
          <cell r="G1714">
            <v>0</v>
          </cell>
          <cell r="H1714">
            <v>0</v>
          </cell>
          <cell r="I1714">
            <v>0</v>
          </cell>
          <cell r="J1714">
            <v>0</v>
          </cell>
          <cell r="K1714">
            <v>0</v>
          </cell>
          <cell r="L1714">
            <v>0</v>
          </cell>
          <cell r="M1714">
            <v>0</v>
          </cell>
          <cell r="N1714">
            <v>0</v>
          </cell>
          <cell r="O1714">
            <v>0</v>
          </cell>
          <cell r="P1714">
            <v>0</v>
          </cell>
          <cell r="Q1714">
            <v>0</v>
          </cell>
          <cell r="R1714">
            <v>0</v>
          </cell>
          <cell r="S1714">
            <v>0</v>
          </cell>
          <cell r="T1714">
            <v>0</v>
          </cell>
          <cell r="U1714">
            <v>0</v>
          </cell>
          <cell r="V1714">
            <v>0</v>
          </cell>
          <cell r="W1714">
            <v>0</v>
          </cell>
          <cell r="X1714">
            <v>0</v>
          </cell>
          <cell r="Y1714">
            <v>0</v>
          </cell>
          <cell r="Z1714">
            <v>0</v>
          </cell>
          <cell r="AA1714">
            <v>0</v>
          </cell>
          <cell r="AB1714">
            <v>0</v>
          </cell>
        </row>
        <row r="1715">
          <cell r="B1715" t="str">
            <v>67.10.06</v>
          </cell>
          <cell r="C1715" t="str">
            <v>installation  110 5G10</v>
          </cell>
          <cell r="D1715" t="str">
            <v>lin. m.</v>
          </cell>
          <cell r="E1715">
            <v>2.6</v>
          </cell>
          <cell r="F1715">
            <v>0</v>
          </cell>
          <cell r="G1715">
            <v>0</v>
          </cell>
          <cell r="H1715">
            <v>0</v>
          </cell>
          <cell r="I1715">
            <v>0</v>
          </cell>
          <cell r="J1715">
            <v>0</v>
          </cell>
          <cell r="K1715">
            <v>0</v>
          </cell>
          <cell r="L1715">
            <v>0</v>
          </cell>
          <cell r="M1715">
            <v>0</v>
          </cell>
          <cell r="N1715">
            <v>0</v>
          </cell>
          <cell r="O1715">
            <v>0</v>
          </cell>
          <cell r="P1715">
            <v>0</v>
          </cell>
          <cell r="Q1715">
            <v>0</v>
          </cell>
          <cell r="R1715">
            <v>0</v>
          </cell>
          <cell r="S1715">
            <v>0</v>
          </cell>
          <cell r="T1715">
            <v>0</v>
          </cell>
          <cell r="U1715">
            <v>0</v>
          </cell>
          <cell r="V1715">
            <v>0</v>
          </cell>
          <cell r="W1715">
            <v>0</v>
          </cell>
          <cell r="X1715">
            <v>0</v>
          </cell>
          <cell r="Y1715">
            <v>0</v>
          </cell>
          <cell r="Z1715">
            <v>0</v>
          </cell>
          <cell r="AA1715">
            <v>0</v>
          </cell>
          <cell r="AB1715">
            <v>0</v>
          </cell>
        </row>
        <row r="1716">
          <cell r="B1716" t="str">
            <v>67.10.07</v>
          </cell>
          <cell r="C1716" t="str">
            <v>installation underground cable NYY-J 5 x 4 sqmm, above ground incl. galvanized steel duct, or below ground incl. PVC-U duct</v>
          </cell>
          <cell r="D1716" t="str">
            <v>lin. m.</v>
          </cell>
          <cell r="E1716">
            <v>5.75</v>
          </cell>
          <cell r="F1716">
            <v>0</v>
          </cell>
          <cell r="G1716">
            <v>0</v>
          </cell>
          <cell r="H1716">
            <v>0</v>
          </cell>
          <cell r="I1716">
            <v>0</v>
          </cell>
          <cell r="J1716">
            <v>0</v>
          </cell>
          <cell r="K1716">
            <v>0</v>
          </cell>
          <cell r="L1716">
            <v>0</v>
          </cell>
          <cell r="M1716">
            <v>0</v>
          </cell>
          <cell r="N1716">
            <v>0</v>
          </cell>
          <cell r="O1716">
            <v>0</v>
          </cell>
          <cell r="P1716">
            <v>0</v>
          </cell>
          <cell r="Q1716">
            <v>0</v>
          </cell>
          <cell r="R1716">
            <v>0</v>
          </cell>
          <cell r="S1716">
            <v>0</v>
          </cell>
          <cell r="T1716">
            <v>0</v>
          </cell>
          <cell r="U1716">
            <v>0</v>
          </cell>
          <cell r="V1716">
            <v>0</v>
          </cell>
          <cell r="W1716">
            <v>0</v>
          </cell>
          <cell r="X1716">
            <v>0</v>
          </cell>
          <cell r="Y1716">
            <v>0</v>
          </cell>
          <cell r="Z1716">
            <v>0</v>
          </cell>
          <cell r="AA1716">
            <v>0</v>
          </cell>
          <cell r="AB1716">
            <v>0</v>
          </cell>
        </row>
        <row r="1717">
          <cell r="B1717" t="str">
            <v>67.10.08</v>
          </cell>
          <cell r="C1717" t="str">
            <v>installation underground cable NYY-J 3 x 1,5 sqmm above ground incl. galvanized steel duct, or below ground incl. PVC-U duct</v>
          </cell>
          <cell r="D1717" t="str">
            <v>lin. m.</v>
          </cell>
          <cell r="E1717">
            <v>3.1</v>
          </cell>
          <cell r="F1717">
            <v>0</v>
          </cell>
          <cell r="G1717">
            <v>0</v>
          </cell>
          <cell r="H1717">
            <v>0</v>
          </cell>
          <cell r="I1717">
            <v>0</v>
          </cell>
          <cell r="J1717">
            <v>0</v>
          </cell>
          <cell r="K1717">
            <v>0</v>
          </cell>
          <cell r="L1717">
            <v>0</v>
          </cell>
          <cell r="M1717">
            <v>0</v>
          </cell>
          <cell r="N1717">
            <v>0</v>
          </cell>
          <cell r="O1717">
            <v>0</v>
          </cell>
          <cell r="P1717">
            <v>0</v>
          </cell>
          <cell r="Q1717">
            <v>0</v>
          </cell>
          <cell r="R1717">
            <v>0</v>
          </cell>
          <cell r="S1717">
            <v>0</v>
          </cell>
          <cell r="T1717">
            <v>0</v>
          </cell>
          <cell r="U1717">
            <v>0</v>
          </cell>
          <cell r="V1717">
            <v>0</v>
          </cell>
          <cell r="W1717">
            <v>0</v>
          </cell>
          <cell r="X1717">
            <v>0</v>
          </cell>
          <cell r="Y1717">
            <v>0</v>
          </cell>
          <cell r="Z1717">
            <v>0</v>
          </cell>
          <cell r="AA1717">
            <v>0</v>
          </cell>
          <cell r="AB1717">
            <v>0</v>
          </cell>
        </row>
        <row r="1718">
          <cell r="B1718" t="str">
            <v>67.10.09</v>
          </cell>
          <cell r="C1718" t="str">
            <v>installation underground cable NYY-J 3 x 2,5 sqmm incl. galvanised steel pipe and joint boxes for wall lights</v>
          </cell>
          <cell r="D1718" t="str">
            <v>lin. m.</v>
          </cell>
          <cell r="E1718">
            <v>4.2</v>
          </cell>
          <cell r="F1718">
            <v>0</v>
          </cell>
          <cell r="G1718">
            <v>0</v>
          </cell>
          <cell r="H1718">
            <v>0</v>
          </cell>
          <cell r="I1718">
            <v>0</v>
          </cell>
          <cell r="J1718">
            <v>0</v>
          </cell>
          <cell r="K1718">
            <v>0</v>
          </cell>
          <cell r="L1718">
            <v>0</v>
          </cell>
          <cell r="M1718">
            <v>0</v>
          </cell>
          <cell r="N1718">
            <v>0</v>
          </cell>
          <cell r="O1718">
            <v>0</v>
          </cell>
          <cell r="P1718">
            <v>0</v>
          </cell>
          <cell r="Q1718">
            <v>0</v>
          </cell>
          <cell r="R1718">
            <v>0</v>
          </cell>
          <cell r="S1718">
            <v>0</v>
          </cell>
          <cell r="T1718">
            <v>0</v>
          </cell>
          <cell r="U1718">
            <v>0</v>
          </cell>
          <cell r="V1718">
            <v>0</v>
          </cell>
          <cell r="W1718">
            <v>0</v>
          </cell>
          <cell r="X1718">
            <v>0</v>
          </cell>
          <cell r="Y1718">
            <v>0</v>
          </cell>
          <cell r="Z1718">
            <v>0</v>
          </cell>
          <cell r="AA1718">
            <v>0</v>
          </cell>
          <cell r="AB1718">
            <v>0</v>
          </cell>
        </row>
        <row r="1719">
          <cell r="B1719" t="str">
            <v>67.10.10</v>
          </cell>
          <cell r="C1719" t="str">
            <v>installation underground cable NYY-J 5 x 1,5 sqmm  above ground incl. galvanized steel duct, or below ground incl. PVC-U duct</v>
          </cell>
          <cell r="D1719" t="str">
            <v>lin. m.</v>
          </cell>
          <cell r="E1719">
            <v>3.15</v>
          </cell>
          <cell r="F1719">
            <v>0</v>
          </cell>
          <cell r="G1719">
            <v>0</v>
          </cell>
          <cell r="H1719">
            <v>0</v>
          </cell>
          <cell r="I1719">
            <v>0</v>
          </cell>
          <cell r="J1719">
            <v>0</v>
          </cell>
          <cell r="K1719">
            <v>0</v>
          </cell>
          <cell r="L1719">
            <v>0</v>
          </cell>
          <cell r="M1719">
            <v>0</v>
          </cell>
          <cell r="N1719">
            <v>0</v>
          </cell>
          <cell r="O1719">
            <v>0</v>
          </cell>
          <cell r="P1719">
            <v>0</v>
          </cell>
          <cell r="Q1719">
            <v>0</v>
          </cell>
          <cell r="R1719">
            <v>0</v>
          </cell>
          <cell r="S1719">
            <v>0</v>
          </cell>
          <cell r="T1719">
            <v>0</v>
          </cell>
          <cell r="U1719">
            <v>0</v>
          </cell>
          <cell r="V1719">
            <v>0</v>
          </cell>
          <cell r="W1719">
            <v>0</v>
          </cell>
          <cell r="X1719">
            <v>0</v>
          </cell>
          <cell r="Y1719">
            <v>0</v>
          </cell>
          <cell r="Z1719">
            <v>0</v>
          </cell>
          <cell r="AA1719">
            <v>0</v>
          </cell>
          <cell r="AB1719">
            <v>0</v>
          </cell>
        </row>
        <row r="1720">
          <cell r="B1720" t="str">
            <v>67.10.11</v>
          </cell>
          <cell r="C1720" t="str">
            <v>installation J-Y(ST)Y 2x2x0.8</v>
          </cell>
          <cell r="D1720" t="str">
            <v>lin. m.</v>
          </cell>
          <cell r="E1720">
            <v>1.8</v>
          </cell>
          <cell r="F1720">
            <v>0</v>
          </cell>
          <cell r="G1720">
            <v>0</v>
          </cell>
          <cell r="H1720">
            <v>0</v>
          </cell>
          <cell r="I1720">
            <v>0</v>
          </cell>
          <cell r="J1720">
            <v>0</v>
          </cell>
          <cell r="K1720">
            <v>0</v>
          </cell>
          <cell r="L1720">
            <v>0</v>
          </cell>
          <cell r="M1720">
            <v>0</v>
          </cell>
          <cell r="N1720">
            <v>0</v>
          </cell>
          <cell r="O1720">
            <v>0</v>
          </cell>
          <cell r="P1720">
            <v>0</v>
          </cell>
          <cell r="Q1720">
            <v>0</v>
          </cell>
          <cell r="R1720">
            <v>0</v>
          </cell>
          <cell r="S1720">
            <v>0</v>
          </cell>
          <cell r="T1720">
            <v>0</v>
          </cell>
          <cell r="U1720">
            <v>0</v>
          </cell>
          <cell r="V1720">
            <v>0</v>
          </cell>
          <cell r="W1720">
            <v>0</v>
          </cell>
          <cell r="X1720">
            <v>0</v>
          </cell>
          <cell r="Y1720">
            <v>0</v>
          </cell>
          <cell r="Z1720">
            <v>0</v>
          </cell>
          <cell r="AA1720">
            <v>0</v>
          </cell>
          <cell r="AB1720">
            <v>0</v>
          </cell>
        </row>
        <row r="1721">
          <cell r="B1721" t="str">
            <v>67.10.12</v>
          </cell>
          <cell r="C1721" t="str">
            <v>installation J-Y(ST)Y 4x2x0.8</v>
          </cell>
          <cell r="D1721" t="str">
            <v>lin. m.</v>
          </cell>
          <cell r="E1721">
            <v>1.9</v>
          </cell>
          <cell r="F1721">
            <v>0</v>
          </cell>
          <cell r="G1721">
            <v>0</v>
          </cell>
          <cell r="H1721">
            <v>0</v>
          </cell>
          <cell r="I1721">
            <v>0</v>
          </cell>
          <cell r="J1721">
            <v>0</v>
          </cell>
          <cell r="K1721">
            <v>0</v>
          </cell>
          <cell r="L1721">
            <v>0</v>
          </cell>
          <cell r="M1721">
            <v>0</v>
          </cell>
          <cell r="N1721">
            <v>0</v>
          </cell>
          <cell r="O1721">
            <v>0</v>
          </cell>
          <cell r="P1721">
            <v>0</v>
          </cell>
          <cell r="Q1721">
            <v>0</v>
          </cell>
          <cell r="R1721">
            <v>0</v>
          </cell>
          <cell r="S1721">
            <v>0</v>
          </cell>
          <cell r="T1721">
            <v>0</v>
          </cell>
          <cell r="U1721">
            <v>0</v>
          </cell>
          <cell r="V1721">
            <v>0</v>
          </cell>
          <cell r="W1721">
            <v>0</v>
          </cell>
          <cell r="X1721">
            <v>0</v>
          </cell>
          <cell r="Y1721">
            <v>0</v>
          </cell>
          <cell r="Z1721">
            <v>0</v>
          </cell>
          <cell r="AA1721">
            <v>0</v>
          </cell>
          <cell r="AB1721">
            <v>0</v>
          </cell>
        </row>
        <row r="1722">
          <cell r="B1722" t="str">
            <v>67.10.13</v>
          </cell>
          <cell r="C1722" t="str">
            <v>installation J-Y(ST)Y 6x2x0.8</v>
          </cell>
          <cell r="D1722" t="str">
            <v>lin. m.</v>
          </cell>
          <cell r="E1722">
            <v>2.1</v>
          </cell>
          <cell r="F1722">
            <v>0</v>
          </cell>
          <cell r="G1722">
            <v>0</v>
          </cell>
          <cell r="H1722">
            <v>0</v>
          </cell>
          <cell r="I1722">
            <v>0</v>
          </cell>
          <cell r="J1722">
            <v>0</v>
          </cell>
          <cell r="K1722">
            <v>0</v>
          </cell>
          <cell r="L1722">
            <v>0</v>
          </cell>
          <cell r="M1722">
            <v>0</v>
          </cell>
          <cell r="N1722">
            <v>0</v>
          </cell>
          <cell r="O1722">
            <v>0</v>
          </cell>
          <cell r="P1722">
            <v>0</v>
          </cell>
          <cell r="Q1722">
            <v>0</v>
          </cell>
          <cell r="R1722">
            <v>0</v>
          </cell>
          <cell r="S1722">
            <v>0</v>
          </cell>
          <cell r="T1722">
            <v>0</v>
          </cell>
          <cell r="U1722">
            <v>0</v>
          </cell>
          <cell r="V1722">
            <v>0</v>
          </cell>
          <cell r="W1722">
            <v>0</v>
          </cell>
          <cell r="X1722">
            <v>0</v>
          </cell>
          <cell r="Y1722">
            <v>0</v>
          </cell>
          <cell r="Z1722">
            <v>0</v>
          </cell>
          <cell r="AA1722">
            <v>0</v>
          </cell>
          <cell r="AB1722">
            <v>0</v>
          </cell>
        </row>
        <row r="1723">
          <cell r="B1723" t="str">
            <v>67.10.14</v>
          </cell>
          <cell r="C1723" t="str">
            <v>installation A-2Y(L)2Y 2x2x0.8</v>
          </cell>
          <cell r="D1723" t="str">
            <v>lin. m.</v>
          </cell>
          <cell r="E1723">
            <v>3.4</v>
          </cell>
          <cell r="F1723">
            <v>0</v>
          </cell>
          <cell r="G1723">
            <v>0</v>
          </cell>
          <cell r="H1723">
            <v>0</v>
          </cell>
          <cell r="I1723">
            <v>0</v>
          </cell>
          <cell r="J1723">
            <v>0</v>
          </cell>
          <cell r="K1723">
            <v>0</v>
          </cell>
          <cell r="L1723">
            <v>0</v>
          </cell>
          <cell r="M1723">
            <v>0</v>
          </cell>
          <cell r="N1723">
            <v>0</v>
          </cell>
          <cell r="O1723">
            <v>0</v>
          </cell>
          <cell r="P1723">
            <v>0</v>
          </cell>
          <cell r="Q1723">
            <v>0</v>
          </cell>
          <cell r="R1723">
            <v>0</v>
          </cell>
          <cell r="S1723">
            <v>0</v>
          </cell>
          <cell r="T1723">
            <v>0</v>
          </cell>
          <cell r="U1723">
            <v>0</v>
          </cell>
          <cell r="V1723">
            <v>0</v>
          </cell>
          <cell r="W1723">
            <v>0</v>
          </cell>
          <cell r="X1723">
            <v>0</v>
          </cell>
          <cell r="Y1723">
            <v>0</v>
          </cell>
          <cell r="Z1723">
            <v>0</v>
          </cell>
          <cell r="AA1723">
            <v>0</v>
          </cell>
          <cell r="AB1723">
            <v>0</v>
          </cell>
        </row>
        <row r="1724">
          <cell r="B1724" t="str">
            <v>67.10.15</v>
          </cell>
          <cell r="C1724" t="str">
            <v>installation A-2Y(L)2Y 4x2x0.8</v>
          </cell>
          <cell r="D1724" t="str">
            <v>lin. m.</v>
          </cell>
          <cell r="E1724">
            <v>3.8</v>
          </cell>
          <cell r="F1724">
            <v>0</v>
          </cell>
          <cell r="G1724">
            <v>0</v>
          </cell>
          <cell r="H1724">
            <v>0</v>
          </cell>
          <cell r="I1724">
            <v>0</v>
          </cell>
          <cell r="J1724">
            <v>0</v>
          </cell>
          <cell r="K1724">
            <v>0</v>
          </cell>
          <cell r="L1724">
            <v>0</v>
          </cell>
          <cell r="M1724">
            <v>0</v>
          </cell>
          <cell r="N1724">
            <v>0</v>
          </cell>
          <cell r="O1724">
            <v>0</v>
          </cell>
          <cell r="P1724">
            <v>0</v>
          </cell>
          <cell r="Q1724">
            <v>0</v>
          </cell>
          <cell r="R1724">
            <v>0</v>
          </cell>
          <cell r="S1724">
            <v>0</v>
          </cell>
          <cell r="T1724">
            <v>0</v>
          </cell>
          <cell r="U1724">
            <v>0</v>
          </cell>
          <cell r="V1724">
            <v>0</v>
          </cell>
          <cell r="W1724">
            <v>0</v>
          </cell>
          <cell r="X1724">
            <v>0</v>
          </cell>
          <cell r="Y1724">
            <v>0</v>
          </cell>
          <cell r="Z1724">
            <v>0</v>
          </cell>
          <cell r="AA1724">
            <v>0</v>
          </cell>
          <cell r="AB1724">
            <v>0</v>
          </cell>
        </row>
        <row r="1725">
          <cell r="B1725" t="str">
            <v>67.20</v>
          </cell>
          <cell r="C1725" t="str">
            <v>Installation of cables termination material</v>
          </cell>
          <cell r="D1725">
            <v>0</v>
          </cell>
          <cell r="E1725">
            <v>0</v>
          </cell>
          <cell r="F1725">
            <v>0</v>
          </cell>
          <cell r="G1725">
            <v>0</v>
          </cell>
          <cell r="H1725">
            <v>0</v>
          </cell>
          <cell r="I1725">
            <v>0</v>
          </cell>
          <cell r="J1725">
            <v>0</v>
          </cell>
          <cell r="K1725">
            <v>0</v>
          </cell>
          <cell r="L1725">
            <v>0</v>
          </cell>
          <cell r="M1725">
            <v>0</v>
          </cell>
          <cell r="N1725">
            <v>0</v>
          </cell>
          <cell r="O1725">
            <v>0</v>
          </cell>
          <cell r="P1725">
            <v>0</v>
          </cell>
          <cell r="Q1725">
            <v>0</v>
          </cell>
          <cell r="R1725">
            <v>0</v>
          </cell>
          <cell r="S1725">
            <v>0</v>
          </cell>
          <cell r="T1725">
            <v>0</v>
          </cell>
          <cell r="U1725">
            <v>0</v>
          </cell>
          <cell r="V1725">
            <v>0</v>
          </cell>
          <cell r="W1725">
            <v>0</v>
          </cell>
          <cell r="X1725">
            <v>0</v>
          </cell>
          <cell r="Y1725">
            <v>0</v>
          </cell>
          <cell r="Z1725">
            <v>0</v>
          </cell>
          <cell r="AA1725">
            <v>0</v>
          </cell>
          <cell r="AB1725">
            <v>0</v>
          </cell>
        </row>
        <row r="1726">
          <cell r="B1726">
            <v>0</v>
          </cell>
          <cell r="C1726" t="str">
            <v xml:space="preserve">Installation of Termination and jointing for LV power cables </v>
          </cell>
          <cell r="D1726">
            <v>0</v>
          </cell>
          <cell r="E1726">
            <v>0</v>
          </cell>
          <cell r="F1726">
            <v>0</v>
          </cell>
          <cell r="G1726">
            <v>0</v>
          </cell>
          <cell r="H1726">
            <v>0</v>
          </cell>
          <cell r="I1726">
            <v>0</v>
          </cell>
          <cell r="J1726">
            <v>0</v>
          </cell>
          <cell r="K1726">
            <v>0</v>
          </cell>
          <cell r="L1726">
            <v>0</v>
          </cell>
          <cell r="M1726">
            <v>0</v>
          </cell>
          <cell r="N1726">
            <v>0</v>
          </cell>
          <cell r="O1726">
            <v>0</v>
          </cell>
          <cell r="P1726">
            <v>0</v>
          </cell>
          <cell r="Q1726">
            <v>0</v>
          </cell>
          <cell r="R1726">
            <v>0</v>
          </cell>
          <cell r="S1726">
            <v>0</v>
          </cell>
          <cell r="T1726">
            <v>0</v>
          </cell>
          <cell r="U1726">
            <v>0</v>
          </cell>
          <cell r="V1726">
            <v>0</v>
          </cell>
          <cell r="W1726">
            <v>0</v>
          </cell>
          <cell r="X1726">
            <v>0</v>
          </cell>
          <cell r="Y1726">
            <v>0</v>
          </cell>
          <cell r="Z1726">
            <v>0</v>
          </cell>
          <cell r="AA1726">
            <v>0</v>
          </cell>
          <cell r="AB1726">
            <v>0</v>
          </cell>
        </row>
        <row r="1727">
          <cell r="B1727">
            <v>0</v>
          </cell>
          <cell r="C1727" t="str">
            <v>Cable joints and terminations shall use a heat shrinkable polymeric molded cable</v>
          </cell>
          <cell r="D1727">
            <v>0</v>
          </cell>
          <cell r="E1727">
            <v>0</v>
          </cell>
          <cell r="F1727">
            <v>0</v>
          </cell>
          <cell r="G1727">
            <v>0</v>
          </cell>
          <cell r="H1727">
            <v>0</v>
          </cell>
          <cell r="I1727">
            <v>0</v>
          </cell>
          <cell r="J1727">
            <v>0</v>
          </cell>
          <cell r="K1727">
            <v>0</v>
          </cell>
          <cell r="L1727">
            <v>0</v>
          </cell>
          <cell r="M1727">
            <v>0</v>
          </cell>
          <cell r="N1727">
            <v>0</v>
          </cell>
          <cell r="O1727">
            <v>0</v>
          </cell>
          <cell r="P1727">
            <v>0</v>
          </cell>
          <cell r="Q1727">
            <v>0</v>
          </cell>
          <cell r="R1727">
            <v>0</v>
          </cell>
          <cell r="S1727">
            <v>0</v>
          </cell>
          <cell r="T1727">
            <v>0</v>
          </cell>
          <cell r="U1727">
            <v>0</v>
          </cell>
          <cell r="V1727">
            <v>0</v>
          </cell>
          <cell r="W1727">
            <v>0</v>
          </cell>
          <cell r="X1727">
            <v>0</v>
          </cell>
          <cell r="Y1727">
            <v>0</v>
          </cell>
          <cell r="Z1727">
            <v>0</v>
          </cell>
          <cell r="AA1727">
            <v>0</v>
          </cell>
          <cell r="AB1727">
            <v>0</v>
          </cell>
        </row>
        <row r="1728">
          <cell r="B1728">
            <v>0</v>
          </cell>
          <cell r="C1728" t="str">
            <v>breakout to Installation mechanical stress relief and sealing.</v>
          </cell>
          <cell r="D1728">
            <v>0</v>
          </cell>
          <cell r="E1728">
            <v>0</v>
          </cell>
          <cell r="F1728">
            <v>0</v>
          </cell>
          <cell r="G1728">
            <v>0</v>
          </cell>
          <cell r="H1728">
            <v>0</v>
          </cell>
          <cell r="I1728">
            <v>0</v>
          </cell>
          <cell r="J1728">
            <v>0</v>
          </cell>
          <cell r="K1728">
            <v>0</v>
          </cell>
          <cell r="L1728">
            <v>0</v>
          </cell>
          <cell r="M1728">
            <v>0</v>
          </cell>
          <cell r="N1728">
            <v>0</v>
          </cell>
          <cell r="O1728">
            <v>0</v>
          </cell>
          <cell r="P1728">
            <v>0</v>
          </cell>
          <cell r="Q1728">
            <v>0</v>
          </cell>
          <cell r="R1728">
            <v>0</v>
          </cell>
          <cell r="S1728">
            <v>0</v>
          </cell>
          <cell r="T1728">
            <v>0</v>
          </cell>
          <cell r="U1728">
            <v>0</v>
          </cell>
          <cell r="V1728">
            <v>0</v>
          </cell>
          <cell r="W1728">
            <v>0</v>
          </cell>
          <cell r="X1728">
            <v>0</v>
          </cell>
          <cell r="Y1728">
            <v>0</v>
          </cell>
          <cell r="Z1728">
            <v>0</v>
          </cell>
          <cell r="AA1728">
            <v>0</v>
          </cell>
          <cell r="AB1728">
            <v>0</v>
          </cell>
        </row>
        <row r="1729">
          <cell r="B1729">
            <v>0</v>
          </cell>
          <cell r="C1729" t="str">
            <v>The entire termination or joint shall be environmentally sealed and capable of preventing the ingress of external moisture and contamination.</v>
          </cell>
          <cell r="D1729">
            <v>0</v>
          </cell>
          <cell r="E1729">
            <v>0</v>
          </cell>
          <cell r="F1729">
            <v>0</v>
          </cell>
          <cell r="G1729">
            <v>0</v>
          </cell>
          <cell r="H1729">
            <v>0</v>
          </cell>
          <cell r="I1729">
            <v>0</v>
          </cell>
          <cell r="J1729">
            <v>0</v>
          </cell>
          <cell r="K1729">
            <v>0</v>
          </cell>
          <cell r="L1729">
            <v>0</v>
          </cell>
          <cell r="M1729">
            <v>0</v>
          </cell>
          <cell r="N1729">
            <v>0</v>
          </cell>
          <cell r="O1729">
            <v>0</v>
          </cell>
          <cell r="P1729">
            <v>0</v>
          </cell>
          <cell r="Q1729">
            <v>0</v>
          </cell>
          <cell r="R1729">
            <v>0</v>
          </cell>
          <cell r="S1729">
            <v>0</v>
          </cell>
          <cell r="T1729">
            <v>0</v>
          </cell>
          <cell r="U1729">
            <v>0</v>
          </cell>
          <cell r="V1729">
            <v>0</v>
          </cell>
          <cell r="W1729">
            <v>0</v>
          </cell>
          <cell r="X1729">
            <v>0</v>
          </cell>
          <cell r="Y1729">
            <v>0</v>
          </cell>
          <cell r="Z1729">
            <v>0</v>
          </cell>
          <cell r="AA1729">
            <v>0</v>
          </cell>
          <cell r="AB1729">
            <v>0</v>
          </cell>
        </row>
        <row r="1730">
          <cell r="B1730">
            <v>0</v>
          </cell>
          <cell r="C1730" t="str">
            <v>The unit rate shall include all  labour, equipment, tools and other incidental costs like handling, transporting, safe storage, etc. required to complete the installation</v>
          </cell>
          <cell r="D1730">
            <v>0</v>
          </cell>
          <cell r="E1730">
            <v>0</v>
          </cell>
          <cell r="F1730">
            <v>0</v>
          </cell>
          <cell r="G1730">
            <v>0</v>
          </cell>
          <cell r="H1730">
            <v>0</v>
          </cell>
          <cell r="I1730">
            <v>0</v>
          </cell>
          <cell r="J1730">
            <v>0</v>
          </cell>
          <cell r="K1730">
            <v>0</v>
          </cell>
          <cell r="L1730">
            <v>0</v>
          </cell>
          <cell r="M1730">
            <v>0</v>
          </cell>
          <cell r="N1730">
            <v>0</v>
          </cell>
          <cell r="O1730">
            <v>0</v>
          </cell>
          <cell r="P1730">
            <v>0</v>
          </cell>
          <cell r="Q1730">
            <v>0</v>
          </cell>
          <cell r="R1730">
            <v>0</v>
          </cell>
          <cell r="S1730">
            <v>0</v>
          </cell>
          <cell r="T1730">
            <v>0</v>
          </cell>
          <cell r="U1730">
            <v>0</v>
          </cell>
          <cell r="V1730">
            <v>0</v>
          </cell>
          <cell r="W1730">
            <v>0</v>
          </cell>
          <cell r="X1730">
            <v>0</v>
          </cell>
          <cell r="Y1730">
            <v>0</v>
          </cell>
          <cell r="Z1730">
            <v>0</v>
          </cell>
          <cell r="AA1730">
            <v>0</v>
          </cell>
          <cell r="AB1730">
            <v>0</v>
          </cell>
        </row>
        <row r="1731">
          <cell r="B1731" t="str">
            <v>67.20.01</v>
          </cell>
          <cell r="C1731" t="str">
            <v>Installation cable joints for connection all cable Reservoir B with reference to drawing EL-0.03</v>
          </cell>
          <cell r="D1731" t="str">
            <v>pce.</v>
          </cell>
          <cell r="E1731">
            <v>1600</v>
          </cell>
          <cell r="F1731">
            <v>0</v>
          </cell>
          <cell r="G1731">
            <v>0</v>
          </cell>
          <cell r="H1731">
            <v>0</v>
          </cell>
          <cell r="I1731">
            <v>0</v>
          </cell>
          <cell r="J1731">
            <v>0</v>
          </cell>
          <cell r="K1731">
            <v>0</v>
          </cell>
          <cell r="L1731">
            <v>0</v>
          </cell>
          <cell r="M1731">
            <v>0</v>
          </cell>
          <cell r="N1731">
            <v>0</v>
          </cell>
          <cell r="O1731">
            <v>0</v>
          </cell>
          <cell r="P1731">
            <v>0</v>
          </cell>
          <cell r="Q1731">
            <v>0</v>
          </cell>
          <cell r="R1731">
            <v>0</v>
          </cell>
          <cell r="S1731">
            <v>0</v>
          </cell>
          <cell r="T1731">
            <v>0</v>
          </cell>
          <cell r="U1731">
            <v>0</v>
          </cell>
          <cell r="V1731">
            <v>0</v>
          </cell>
          <cell r="W1731">
            <v>0</v>
          </cell>
          <cell r="X1731">
            <v>0</v>
          </cell>
          <cell r="Y1731">
            <v>0</v>
          </cell>
          <cell r="Z1731">
            <v>0</v>
          </cell>
          <cell r="AA1731">
            <v>0</v>
          </cell>
          <cell r="AB1731">
            <v>0</v>
          </cell>
        </row>
        <row r="1732">
          <cell r="B1732" t="str">
            <v>67.20.02</v>
          </cell>
          <cell r="C1732" t="str">
            <v>Installation cable joints for connection all cable Reservoir D with reference to drawing EL-0.13</v>
          </cell>
          <cell r="D1732" t="str">
            <v>pce.</v>
          </cell>
          <cell r="E1732">
            <v>2500</v>
          </cell>
          <cell r="F1732">
            <v>0</v>
          </cell>
          <cell r="G1732">
            <v>0</v>
          </cell>
          <cell r="H1732">
            <v>0</v>
          </cell>
          <cell r="I1732">
            <v>0</v>
          </cell>
          <cell r="J1732">
            <v>0</v>
          </cell>
          <cell r="K1732">
            <v>0</v>
          </cell>
          <cell r="L1732">
            <v>0</v>
          </cell>
          <cell r="M1732">
            <v>0</v>
          </cell>
          <cell r="N1732">
            <v>0</v>
          </cell>
          <cell r="O1732">
            <v>0</v>
          </cell>
          <cell r="P1732">
            <v>0</v>
          </cell>
          <cell r="Q1732">
            <v>0</v>
          </cell>
          <cell r="R1732">
            <v>0</v>
          </cell>
          <cell r="S1732">
            <v>0</v>
          </cell>
          <cell r="T1732">
            <v>0</v>
          </cell>
          <cell r="U1732">
            <v>0</v>
          </cell>
          <cell r="V1732">
            <v>0</v>
          </cell>
          <cell r="W1732">
            <v>0</v>
          </cell>
          <cell r="X1732">
            <v>0</v>
          </cell>
          <cell r="Y1732">
            <v>0</v>
          </cell>
          <cell r="Z1732">
            <v>0</v>
          </cell>
          <cell r="AA1732">
            <v>0</v>
          </cell>
          <cell r="AB1732">
            <v>0</v>
          </cell>
        </row>
        <row r="1733">
          <cell r="B1733" t="str">
            <v>68</v>
          </cell>
          <cell r="C1733" t="str">
            <v>INSTALLATION OF GENERAL ELECTRICAL HOUSE INSTALLATIONS</v>
          </cell>
          <cell r="D1733">
            <v>0</v>
          </cell>
          <cell r="E1733">
            <v>0</v>
          </cell>
          <cell r="F1733">
            <v>0</v>
          </cell>
          <cell r="G1733">
            <v>0</v>
          </cell>
          <cell r="H1733">
            <v>0</v>
          </cell>
          <cell r="I1733">
            <v>0</v>
          </cell>
          <cell r="J1733">
            <v>0</v>
          </cell>
          <cell r="K1733">
            <v>0</v>
          </cell>
          <cell r="L1733">
            <v>0</v>
          </cell>
          <cell r="M1733">
            <v>0</v>
          </cell>
          <cell r="N1733">
            <v>0</v>
          </cell>
          <cell r="O1733">
            <v>0</v>
          </cell>
          <cell r="P1733">
            <v>0</v>
          </cell>
          <cell r="Q1733">
            <v>0</v>
          </cell>
          <cell r="R1733">
            <v>0</v>
          </cell>
          <cell r="S1733">
            <v>0</v>
          </cell>
          <cell r="T1733">
            <v>0</v>
          </cell>
          <cell r="U1733">
            <v>0</v>
          </cell>
          <cell r="V1733">
            <v>0</v>
          </cell>
          <cell r="W1733">
            <v>0</v>
          </cell>
          <cell r="X1733">
            <v>0</v>
          </cell>
          <cell r="Y1733">
            <v>0</v>
          </cell>
          <cell r="Z1733">
            <v>0</v>
          </cell>
          <cell r="AA1733">
            <v>0</v>
          </cell>
          <cell r="AB1733">
            <v>0</v>
          </cell>
        </row>
        <row r="1734">
          <cell r="B1734">
            <v>0</v>
          </cell>
          <cell r="C1734" t="str">
            <v>Installation of General electric installations including testing, commissioning and as built documentation</v>
          </cell>
          <cell r="D1734">
            <v>0</v>
          </cell>
          <cell r="E1734">
            <v>0</v>
          </cell>
          <cell r="F1734">
            <v>0</v>
          </cell>
          <cell r="G1734">
            <v>0</v>
          </cell>
          <cell r="H1734">
            <v>0</v>
          </cell>
          <cell r="I1734">
            <v>0</v>
          </cell>
          <cell r="J1734">
            <v>0</v>
          </cell>
          <cell r="K1734">
            <v>0</v>
          </cell>
          <cell r="L1734">
            <v>0</v>
          </cell>
          <cell r="M1734">
            <v>0</v>
          </cell>
          <cell r="N1734">
            <v>0</v>
          </cell>
          <cell r="O1734">
            <v>0</v>
          </cell>
          <cell r="P1734">
            <v>0</v>
          </cell>
          <cell r="Q1734">
            <v>0</v>
          </cell>
          <cell r="R1734">
            <v>0</v>
          </cell>
          <cell r="S1734">
            <v>0</v>
          </cell>
          <cell r="T1734">
            <v>0</v>
          </cell>
          <cell r="U1734">
            <v>0</v>
          </cell>
          <cell r="V1734">
            <v>0</v>
          </cell>
          <cell r="W1734">
            <v>0</v>
          </cell>
          <cell r="X1734">
            <v>0</v>
          </cell>
          <cell r="Y1734">
            <v>0</v>
          </cell>
          <cell r="Z1734">
            <v>0</v>
          </cell>
          <cell r="AA1734">
            <v>0</v>
          </cell>
          <cell r="AB1734">
            <v>0</v>
          </cell>
        </row>
        <row r="1735">
          <cell r="B1735">
            <v>0</v>
          </cell>
          <cell r="C1735" t="str">
            <v xml:space="preserve">The unit rate shall also include all materials, labour, equipment, tools and other incidental costs like handling, transporting, safe storage, etc. required to complete the Installation. </v>
          </cell>
          <cell r="D1735">
            <v>0</v>
          </cell>
          <cell r="E1735">
            <v>0</v>
          </cell>
          <cell r="F1735">
            <v>0</v>
          </cell>
          <cell r="G1735">
            <v>0</v>
          </cell>
          <cell r="H1735">
            <v>0</v>
          </cell>
          <cell r="I1735">
            <v>0</v>
          </cell>
          <cell r="J1735">
            <v>0</v>
          </cell>
          <cell r="K1735">
            <v>0</v>
          </cell>
          <cell r="L1735">
            <v>0</v>
          </cell>
          <cell r="M1735">
            <v>0</v>
          </cell>
          <cell r="N1735">
            <v>0</v>
          </cell>
          <cell r="O1735">
            <v>0</v>
          </cell>
          <cell r="P1735">
            <v>0</v>
          </cell>
          <cell r="Q1735">
            <v>0</v>
          </cell>
          <cell r="R1735">
            <v>0</v>
          </cell>
          <cell r="S1735">
            <v>0</v>
          </cell>
          <cell r="T1735">
            <v>0</v>
          </cell>
          <cell r="U1735">
            <v>0</v>
          </cell>
          <cell r="V1735">
            <v>0</v>
          </cell>
          <cell r="W1735">
            <v>0</v>
          </cell>
          <cell r="X1735">
            <v>0</v>
          </cell>
          <cell r="Y1735">
            <v>0</v>
          </cell>
          <cell r="Z1735">
            <v>0</v>
          </cell>
          <cell r="AA1735">
            <v>0</v>
          </cell>
          <cell r="AB1735">
            <v>0</v>
          </cell>
        </row>
        <row r="1736">
          <cell r="B1736">
            <v>0</v>
          </cell>
          <cell r="C1736" t="str">
            <v>Payment shall be made lump sum per house for installation completed, operational and approved by the Engineer.</v>
          </cell>
          <cell r="D1736">
            <v>0</v>
          </cell>
          <cell r="E1736">
            <v>0</v>
          </cell>
          <cell r="F1736">
            <v>0</v>
          </cell>
          <cell r="G1736">
            <v>0</v>
          </cell>
          <cell r="H1736">
            <v>0</v>
          </cell>
          <cell r="I1736">
            <v>0</v>
          </cell>
          <cell r="J1736">
            <v>0</v>
          </cell>
          <cell r="K1736">
            <v>0</v>
          </cell>
          <cell r="L1736">
            <v>0</v>
          </cell>
          <cell r="M1736">
            <v>0</v>
          </cell>
          <cell r="N1736">
            <v>0</v>
          </cell>
          <cell r="O1736">
            <v>0</v>
          </cell>
          <cell r="P1736">
            <v>0</v>
          </cell>
          <cell r="Q1736">
            <v>0</v>
          </cell>
          <cell r="R1736">
            <v>0</v>
          </cell>
          <cell r="S1736">
            <v>0</v>
          </cell>
          <cell r="T1736">
            <v>0</v>
          </cell>
          <cell r="U1736">
            <v>0</v>
          </cell>
          <cell r="V1736">
            <v>0</v>
          </cell>
          <cell r="W1736">
            <v>0</v>
          </cell>
          <cell r="X1736">
            <v>0</v>
          </cell>
          <cell r="Y1736">
            <v>0</v>
          </cell>
          <cell r="Z1736">
            <v>0</v>
          </cell>
          <cell r="AA1736">
            <v>0</v>
          </cell>
          <cell r="AB1736">
            <v>0</v>
          </cell>
        </row>
        <row r="1737">
          <cell r="B1737" t="str">
            <v>68.01.01</v>
          </cell>
          <cell r="C1737" t="str">
            <v>Installation of general electric installations for Reservoir B</v>
          </cell>
          <cell r="D1737" t="str">
            <v>pce.</v>
          </cell>
          <cell r="E1737">
            <v>850</v>
          </cell>
          <cell r="F1737">
            <v>0</v>
          </cell>
          <cell r="G1737">
            <v>0</v>
          </cell>
          <cell r="H1737">
            <v>0</v>
          </cell>
          <cell r="I1737">
            <v>0</v>
          </cell>
          <cell r="J1737">
            <v>0</v>
          </cell>
          <cell r="K1737">
            <v>0</v>
          </cell>
          <cell r="L1737">
            <v>0</v>
          </cell>
          <cell r="M1737">
            <v>0</v>
          </cell>
          <cell r="N1737">
            <v>0</v>
          </cell>
          <cell r="O1737">
            <v>0</v>
          </cell>
          <cell r="P1737">
            <v>0</v>
          </cell>
          <cell r="Q1737">
            <v>0</v>
          </cell>
          <cell r="R1737">
            <v>0</v>
          </cell>
          <cell r="S1737">
            <v>0</v>
          </cell>
          <cell r="T1737">
            <v>0</v>
          </cell>
          <cell r="U1737">
            <v>0</v>
          </cell>
          <cell r="V1737">
            <v>0</v>
          </cell>
          <cell r="W1737">
            <v>0</v>
          </cell>
          <cell r="X1737">
            <v>0</v>
          </cell>
          <cell r="Y1737">
            <v>0</v>
          </cell>
          <cell r="Z1737">
            <v>0</v>
          </cell>
          <cell r="AA1737">
            <v>0</v>
          </cell>
          <cell r="AB1737">
            <v>0</v>
          </cell>
        </row>
        <row r="1738">
          <cell r="B1738" t="str">
            <v>68.01.02</v>
          </cell>
          <cell r="C1738" t="str">
            <v>Installation of general electric installations for Reservoir D</v>
          </cell>
          <cell r="D1738" t="str">
            <v>pce.</v>
          </cell>
          <cell r="E1738">
            <v>1400</v>
          </cell>
          <cell r="F1738">
            <v>0</v>
          </cell>
          <cell r="G1738">
            <v>0</v>
          </cell>
          <cell r="H1738">
            <v>0</v>
          </cell>
          <cell r="I1738">
            <v>0</v>
          </cell>
          <cell r="J1738">
            <v>0</v>
          </cell>
          <cell r="K1738">
            <v>0</v>
          </cell>
          <cell r="L1738">
            <v>0</v>
          </cell>
          <cell r="M1738">
            <v>0</v>
          </cell>
          <cell r="N1738">
            <v>0</v>
          </cell>
          <cell r="O1738">
            <v>0</v>
          </cell>
          <cell r="P1738">
            <v>0</v>
          </cell>
          <cell r="Q1738">
            <v>0</v>
          </cell>
          <cell r="R1738">
            <v>0</v>
          </cell>
          <cell r="S1738">
            <v>0</v>
          </cell>
          <cell r="T1738">
            <v>0</v>
          </cell>
          <cell r="U1738">
            <v>0</v>
          </cell>
          <cell r="V1738">
            <v>0</v>
          </cell>
          <cell r="W1738">
            <v>0</v>
          </cell>
          <cell r="X1738">
            <v>0</v>
          </cell>
          <cell r="Y1738">
            <v>0</v>
          </cell>
          <cell r="Z1738">
            <v>0</v>
          </cell>
          <cell r="AA1738">
            <v>0</v>
          </cell>
          <cell r="AB1738">
            <v>0</v>
          </cell>
        </row>
        <row r="1739">
          <cell r="B1739" t="str">
            <v>69</v>
          </cell>
          <cell r="C1739" t="str">
            <v>INSTALLATION OF BUILDING LIGHTNING AND GROUNDING SYSTEM</v>
          </cell>
          <cell r="D1739">
            <v>0</v>
          </cell>
          <cell r="E1739">
            <v>0</v>
          </cell>
          <cell r="F1739">
            <v>0</v>
          </cell>
          <cell r="G1739">
            <v>0</v>
          </cell>
          <cell r="H1739">
            <v>0</v>
          </cell>
          <cell r="I1739">
            <v>0</v>
          </cell>
          <cell r="J1739">
            <v>0</v>
          </cell>
          <cell r="K1739">
            <v>0</v>
          </cell>
          <cell r="L1739">
            <v>0</v>
          </cell>
          <cell r="M1739">
            <v>0</v>
          </cell>
          <cell r="N1739">
            <v>0</v>
          </cell>
          <cell r="O1739">
            <v>0</v>
          </cell>
          <cell r="P1739">
            <v>0</v>
          </cell>
          <cell r="Q1739">
            <v>0</v>
          </cell>
          <cell r="R1739">
            <v>0</v>
          </cell>
          <cell r="S1739">
            <v>0</v>
          </cell>
          <cell r="T1739">
            <v>0</v>
          </cell>
          <cell r="U1739">
            <v>0</v>
          </cell>
          <cell r="V1739">
            <v>0</v>
          </cell>
          <cell r="W1739">
            <v>0</v>
          </cell>
          <cell r="X1739">
            <v>0</v>
          </cell>
          <cell r="Y1739">
            <v>0</v>
          </cell>
          <cell r="Z1739">
            <v>0</v>
          </cell>
          <cell r="AA1739">
            <v>0</v>
          </cell>
          <cell r="AB1739">
            <v>0</v>
          </cell>
        </row>
        <row r="1740">
          <cell r="B1740" t="str">
            <v>69.10</v>
          </cell>
          <cell r="C1740" t="str">
            <v>Installation of Building Lightning and Grounding System</v>
          </cell>
          <cell r="D1740">
            <v>0</v>
          </cell>
          <cell r="E1740">
            <v>0</v>
          </cell>
          <cell r="F1740">
            <v>0</v>
          </cell>
          <cell r="G1740">
            <v>0</v>
          </cell>
          <cell r="H1740">
            <v>0</v>
          </cell>
          <cell r="I1740">
            <v>0</v>
          </cell>
          <cell r="J1740">
            <v>0</v>
          </cell>
          <cell r="K1740">
            <v>0</v>
          </cell>
          <cell r="L1740">
            <v>0</v>
          </cell>
          <cell r="M1740">
            <v>0</v>
          </cell>
          <cell r="N1740">
            <v>0</v>
          </cell>
          <cell r="O1740">
            <v>0</v>
          </cell>
          <cell r="P1740">
            <v>0</v>
          </cell>
          <cell r="Q1740">
            <v>0</v>
          </cell>
          <cell r="R1740">
            <v>0</v>
          </cell>
          <cell r="S1740">
            <v>0</v>
          </cell>
          <cell r="T1740">
            <v>0</v>
          </cell>
          <cell r="U1740">
            <v>0</v>
          </cell>
          <cell r="V1740">
            <v>0</v>
          </cell>
          <cell r="W1740">
            <v>0</v>
          </cell>
          <cell r="X1740">
            <v>0</v>
          </cell>
          <cell r="Y1740">
            <v>0</v>
          </cell>
          <cell r="Z1740">
            <v>0</v>
          </cell>
          <cell r="AA1740">
            <v>0</v>
          </cell>
          <cell r="AB1740">
            <v>0</v>
          </cell>
        </row>
        <row r="1741">
          <cell r="B1741">
            <v>0</v>
          </cell>
          <cell r="C1741" t="str">
            <v>Installation of building lightning, potential equalization and grounding system including testing, commissioning and as built documentation</v>
          </cell>
          <cell r="D1741">
            <v>0</v>
          </cell>
          <cell r="E1741">
            <v>0</v>
          </cell>
          <cell r="F1741">
            <v>0</v>
          </cell>
          <cell r="G1741">
            <v>0</v>
          </cell>
          <cell r="H1741">
            <v>0</v>
          </cell>
          <cell r="I1741">
            <v>0</v>
          </cell>
          <cell r="J1741">
            <v>0</v>
          </cell>
          <cell r="K1741">
            <v>0</v>
          </cell>
          <cell r="L1741">
            <v>0</v>
          </cell>
          <cell r="M1741">
            <v>0</v>
          </cell>
          <cell r="N1741">
            <v>0</v>
          </cell>
          <cell r="O1741">
            <v>0</v>
          </cell>
          <cell r="P1741">
            <v>0</v>
          </cell>
          <cell r="Q1741">
            <v>0</v>
          </cell>
          <cell r="R1741">
            <v>0</v>
          </cell>
          <cell r="S1741">
            <v>0</v>
          </cell>
          <cell r="T1741">
            <v>0</v>
          </cell>
          <cell r="U1741">
            <v>0</v>
          </cell>
          <cell r="V1741">
            <v>0</v>
          </cell>
          <cell r="W1741">
            <v>0</v>
          </cell>
          <cell r="X1741">
            <v>0</v>
          </cell>
          <cell r="Y1741">
            <v>0</v>
          </cell>
          <cell r="Z1741">
            <v>0</v>
          </cell>
          <cell r="AA1741">
            <v>0</v>
          </cell>
          <cell r="AB1741">
            <v>0</v>
          </cell>
        </row>
        <row r="1742">
          <cell r="B1742">
            <v>0</v>
          </cell>
          <cell r="C1742" t="str">
            <v xml:space="preserve">The unit rate shall also include all materials, labour, equipment, tools and other incidental costs like handling, transporting, safe storage, etc. required to complete the Installation. </v>
          </cell>
          <cell r="D1742">
            <v>0</v>
          </cell>
          <cell r="E1742">
            <v>0</v>
          </cell>
          <cell r="F1742">
            <v>0</v>
          </cell>
          <cell r="G1742">
            <v>0</v>
          </cell>
          <cell r="H1742">
            <v>0</v>
          </cell>
          <cell r="I1742">
            <v>0</v>
          </cell>
          <cell r="J1742">
            <v>0</v>
          </cell>
          <cell r="K1742">
            <v>0</v>
          </cell>
          <cell r="L1742">
            <v>0</v>
          </cell>
          <cell r="M1742">
            <v>0</v>
          </cell>
          <cell r="N1742">
            <v>0</v>
          </cell>
          <cell r="O1742">
            <v>0</v>
          </cell>
          <cell r="P1742">
            <v>0</v>
          </cell>
          <cell r="Q1742">
            <v>0</v>
          </cell>
          <cell r="R1742">
            <v>0</v>
          </cell>
          <cell r="S1742">
            <v>0</v>
          </cell>
          <cell r="T1742">
            <v>0</v>
          </cell>
          <cell r="U1742">
            <v>0</v>
          </cell>
          <cell r="V1742">
            <v>0</v>
          </cell>
          <cell r="W1742">
            <v>0</v>
          </cell>
          <cell r="X1742">
            <v>0</v>
          </cell>
          <cell r="Y1742">
            <v>0</v>
          </cell>
          <cell r="Z1742">
            <v>0</v>
          </cell>
          <cell r="AA1742">
            <v>0</v>
          </cell>
          <cell r="AB1742">
            <v>0</v>
          </cell>
        </row>
        <row r="1743">
          <cell r="B1743">
            <v>0</v>
          </cell>
          <cell r="C1743" t="str">
            <v>Payment shall be made lump sum per house for installation completed, operational and approved by the Engineer.</v>
          </cell>
          <cell r="D1743">
            <v>0</v>
          </cell>
          <cell r="E1743">
            <v>0</v>
          </cell>
          <cell r="F1743">
            <v>0</v>
          </cell>
          <cell r="G1743">
            <v>0</v>
          </cell>
          <cell r="H1743">
            <v>0</v>
          </cell>
          <cell r="I1743">
            <v>0</v>
          </cell>
          <cell r="J1743">
            <v>0</v>
          </cell>
          <cell r="K1743">
            <v>0</v>
          </cell>
          <cell r="L1743">
            <v>0</v>
          </cell>
          <cell r="M1743">
            <v>0</v>
          </cell>
          <cell r="N1743">
            <v>0</v>
          </cell>
          <cell r="O1743">
            <v>0</v>
          </cell>
          <cell r="P1743">
            <v>0</v>
          </cell>
          <cell r="Q1743">
            <v>0</v>
          </cell>
          <cell r="R1743">
            <v>0</v>
          </cell>
          <cell r="S1743">
            <v>0</v>
          </cell>
          <cell r="T1743">
            <v>0</v>
          </cell>
          <cell r="U1743">
            <v>0</v>
          </cell>
          <cell r="V1743">
            <v>0</v>
          </cell>
          <cell r="W1743">
            <v>0</v>
          </cell>
          <cell r="X1743">
            <v>0</v>
          </cell>
          <cell r="Y1743">
            <v>0</v>
          </cell>
          <cell r="Z1743">
            <v>0</v>
          </cell>
          <cell r="AA1743">
            <v>0</v>
          </cell>
          <cell r="AB1743">
            <v>0</v>
          </cell>
        </row>
        <row r="1744">
          <cell r="B1744" t="str">
            <v>69.10.01</v>
          </cell>
          <cell r="C1744" t="str">
            <v>Installation of building lightning and grounding system for reservoir B</v>
          </cell>
          <cell r="D1744" t="str">
            <v>pce.</v>
          </cell>
          <cell r="E1744">
            <v>2000</v>
          </cell>
          <cell r="F1744">
            <v>0</v>
          </cell>
          <cell r="G1744">
            <v>0</v>
          </cell>
          <cell r="H1744">
            <v>0</v>
          </cell>
          <cell r="I1744">
            <v>0</v>
          </cell>
          <cell r="J1744">
            <v>0</v>
          </cell>
          <cell r="K1744">
            <v>0</v>
          </cell>
          <cell r="L1744">
            <v>0</v>
          </cell>
          <cell r="M1744">
            <v>0</v>
          </cell>
          <cell r="N1744">
            <v>0</v>
          </cell>
          <cell r="O1744">
            <v>0</v>
          </cell>
          <cell r="P1744">
            <v>0</v>
          </cell>
          <cell r="Q1744">
            <v>0</v>
          </cell>
          <cell r="R1744">
            <v>0</v>
          </cell>
          <cell r="S1744">
            <v>0</v>
          </cell>
          <cell r="T1744">
            <v>0</v>
          </cell>
          <cell r="U1744">
            <v>0</v>
          </cell>
          <cell r="V1744">
            <v>0</v>
          </cell>
          <cell r="W1744">
            <v>0</v>
          </cell>
          <cell r="X1744">
            <v>0</v>
          </cell>
          <cell r="Y1744">
            <v>0</v>
          </cell>
          <cell r="Z1744">
            <v>0</v>
          </cell>
          <cell r="AA1744">
            <v>0</v>
          </cell>
          <cell r="AB1744">
            <v>0</v>
          </cell>
        </row>
        <row r="1745">
          <cell r="B1745" t="str">
            <v>69.10.02</v>
          </cell>
          <cell r="C1745" t="str">
            <v>Installation of building lightning and grounding system for reservoir D</v>
          </cell>
          <cell r="D1745" t="str">
            <v>pce.</v>
          </cell>
          <cell r="E1745">
            <v>2800</v>
          </cell>
          <cell r="F1745">
            <v>0</v>
          </cell>
          <cell r="G1745">
            <v>0</v>
          </cell>
          <cell r="H1745">
            <v>0</v>
          </cell>
          <cell r="I1745">
            <v>0</v>
          </cell>
          <cell r="J1745">
            <v>0</v>
          </cell>
          <cell r="K1745">
            <v>0</v>
          </cell>
          <cell r="L1745">
            <v>0</v>
          </cell>
          <cell r="M1745">
            <v>0</v>
          </cell>
          <cell r="N1745">
            <v>0</v>
          </cell>
          <cell r="O1745">
            <v>0</v>
          </cell>
          <cell r="P1745">
            <v>0</v>
          </cell>
          <cell r="Q1745">
            <v>0</v>
          </cell>
          <cell r="R1745">
            <v>0</v>
          </cell>
          <cell r="S1745">
            <v>0</v>
          </cell>
          <cell r="T1745">
            <v>0</v>
          </cell>
          <cell r="U1745">
            <v>0</v>
          </cell>
          <cell r="V1745">
            <v>0</v>
          </cell>
          <cell r="W1745">
            <v>0</v>
          </cell>
          <cell r="X1745">
            <v>0</v>
          </cell>
          <cell r="Y1745">
            <v>0</v>
          </cell>
          <cell r="Z1745">
            <v>0</v>
          </cell>
          <cell r="AA1745">
            <v>0</v>
          </cell>
          <cell r="AB1745">
            <v>0</v>
          </cell>
        </row>
        <row r="1746">
          <cell r="B1746">
            <v>9</v>
          </cell>
          <cell r="C1746" t="str">
            <v>PROVISIONAL SUMS</v>
          </cell>
          <cell r="D1746">
            <v>0</v>
          </cell>
          <cell r="E1746">
            <v>0</v>
          </cell>
          <cell r="F1746">
            <v>0</v>
          </cell>
          <cell r="G1746">
            <v>0</v>
          </cell>
          <cell r="H1746">
            <v>0</v>
          </cell>
          <cell r="I1746">
            <v>0</v>
          </cell>
          <cell r="J1746">
            <v>0</v>
          </cell>
          <cell r="K1746">
            <v>0</v>
          </cell>
          <cell r="L1746">
            <v>0</v>
          </cell>
          <cell r="M1746">
            <v>0</v>
          </cell>
          <cell r="N1746">
            <v>0</v>
          </cell>
          <cell r="O1746">
            <v>0</v>
          </cell>
          <cell r="P1746">
            <v>0</v>
          </cell>
          <cell r="Q1746">
            <v>0</v>
          </cell>
          <cell r="R1746">
            <v>0</v>
          </cell>
          <cell r="S1746">
            <v>0</v>
          </cell>
          <cell r="T1746">
            <v>0</v>
          </cell>
          <cell r="U1746">
            <v>0</v>
          </cell>
          <cell r="V1746">
            <v>0</v>
          </cell>
          <cell r="W1746">
            <v>0</v>
          </cell>
          <cell r="X1746">
            <v>0</v>
          </cell>
          <cell r="Y1746">
            <v>0</v>
          </cell>
          <cell r="Z1746">
            <v>0</v>
          </cell>
          <cell r="AA1746">
            <v>0</v>
          </cell>
          <cell r="AB1746">
            <v>0</v>
          </cell>
        </row>
        <row r="1747">
          <cell r="B1747">
            <v>91</v>
          </cell>
          <cell r="C1747" t="str">
            <v>PROVISIONAL SUMS FOR SUPPLY AND INSTALLATION</v>
          </cell>
          <cell r="D1747">
            <v>0</v>
          </cell>
          <cell r="E1747">
            <v>0</v>
          </cell>
          <cell r="F1747">
            <v>0</v>
          </cell>
          <cell r="G1747">
            <v>0</v>
          </cell>
          <cell r="H1747">
            <v>0</v>
          </cell>
          <cell r="I1747">
            <v>0</v>
          </cell>
          <cell r="J1747">
            <v>0</v>
          </cell>
          <cell r="K1747">
            <v>0</v>
          </cell>
          <cell r="L1747">
            <v>0</v>
          </cell>
          <cell r="M1747">
            <v>0</v>
          </cell>
          <cell r="N1747">
            <v>0</v>
          </cell>
          <cell r="O1747">
            <v>0</v>
          </cell>
          <cell r="P1747">
            <v>0</v>
          </cell>
          <cell r="Q1747">
            <v>0</v>
          </cell>
          <cell r="R1747">
            <v>0</v>
          </cell>
          <cell r="S1747">
            <v>0</v>
          </cell>
          <cell r="T1747">
            <v>0</v>
          </cell>
          <cell r="U1747">
            <v>0</v>
          </cell>
          <cell r="V1747">
            <v>0</v>
          </cell>
          <cell r="W1747">
            <v>0</v>
          </cell>
          <cell r="X1747">
            <v>0</v>
          </cell>
          <cell r="Y1747">
            <v>0</v>
          </cell>
          <cell r="Z1747">
            <v>0</v>
          </cell>
          <cell r="AA1747">
            <v>0</v>
          </cell>
          <cell r="AB1747">
            <v>0</v>
          </cell>
        </row>
        <row r="1748">
          <cell r="B1748" t="str">
            <v>91.01</v>
          </cell>
          <cell r="C1748" t="str">
            <v>Provisional sum for Supply of various additional equipment</v>
          </cell>
          <cell r="D1748">
            <v>0</v>
          </cell>
          <cell r="E1748">
            <v>0</v>
          </cell>
          <cell r="F1748">
            <v>0</v>
          </cell>
          <cell r="G1748">
            <v>0</v>
          </cell>
          <cell r="H1748">
            <v>0</v>
          </cell>
          <cell r="I1748">
            <v>0</v>
          </cell>
          <cell r="J1748">
            <v>0</v>
          </cell>
          <cell r="K1748">
            <v>0</v>
          </cell>
          <cell r="L1748">
            <v>0</v>
          </cell>
          <cell r="M1748">
            <v>0</v>
          </cell>
          <cell r="N1748">
            <v>0</v>
          </cell>
          <cell r="O1748">
            <v>0</v>
          </cell>
          <cell r="P1748">
            <v>0</v>
          </cell>
          <cell r="Q1748">
            <v>0</v>
          </cell>
          <cell r="R1748">
            <v>0</v>
          </cell>
          <cell r="S1748">
            <v>0</v>
          </cell>
          <cell r="T1748">
            <v>0</v>
          </cell>
          <cell r="U1748">
            <v>0</v>
          </cell>
          <cell r="V1748">
            <v>0</v>
          </cell>
          <cell r="W1748">
            <v>0</v>
          </cell>
          <cell r="X1748">
            <v>0</v>
          </cell>
          <cell r="Y1748">
            <v>0</v>
          </cell>
          <cell r="Z1748">
            <v>0</v>
          </cell>
          <cell r="AA1748">
            <v>0</v>
          </cell>
          <cell r="AB1748">
            <v>0</v>
          </cell>
        </row>
        <row r="1749">
          <cell r="B1749" t="str">
            <v>91.01.01</v>
          </cell>
          <cell r="C1749" t="str">
            <v>Supply of various additional equipment under Package No. 1</v>
          </cell>
          <cell r="D1749" t="str">
            <v>P.S.</v>
          </cell>
          <cell r="E1749">
            <v>50000</v>
          </cell>
          <cell r="F1749">
            <v>0</v>
          </cell>
          <cell r="G1749">
            <v>0</v>
          </cell>
          <cell r="H1749">
            <v>0</v>
          </cell>
          <cell r="I1749">
            <v>0</v>
          </cell>
          <cell r="J1749">
            <v>0</v>
          </cell>
          <cell r="K1749">
            <v>0</v>
          </cell>
          <cell r="L1749">
            <v>0</v>
          </cell>
          <cell r="M1749">
            <v>0</v>
          </cell>
          <cell r="N1749">
            <v>0</v>
          </cell>
          <cell r="O1749">
            <v>0</v>
          </cell>
          <cell r="P1749">
            <v>0</v>
          </cell>
          <cell r="Q1749">
            <v>0</v>
          </cell>
          <cell r="R1749">
            <v>0</v>
          </cell>
          <cell r="S1749">
            <v>0</v>
          </cell>
          <cell r="T1749">
            <v>0</v>
          </cell>
          <cell r="U1749">
            <v>0</v>
          </cell>
          <cell r="V1749">
            <v>0</v>
          </cell>
          <cell r="W1749">
            <v>0</v>
          </cell>
          <cell r="X1749">
            <v>0</v>
          </cell>
          <cell r="Y1749">
            <v>0</v>
          </cell>
          <cell r="Z1749">
            <v>0</v>
          </cell>
          <cell r="AA1749">
            <v>0</v>
          </cell>
          <cell r="AB1749">
            <v>0</v>
          </cell>
        </row>
        <row r="1750">
          <cell r="B1750" t="str">
            <v>91.01.02</v>
          </cell>
          <cell r="C1750" t="str">
            <v>Supply of various additional equipment under Package No. 2</v>
          </cell>
          <cell r="D1750" t="str">
            <v>P.S.</v>
          </cell>
          <cell r="E1750">
            <v>50000</v>
          </cell>
          <cell r="F1750">
            <v>0</v>
          </cell>
          <cell r="G1750">
            <v>0</v>
          </cell>
          <cell r="H1750">
            <v>0</v>
          </cell>
          <cell r="I1750">
            <v>0</v>
          </cell>
          <cell r="J1750">
            <v>0</v>
          </cell>
          <cell r="K1750">
            <v>0</v>
          </cell>
          <cell r="L1750">
            <v>0</v>
          </cell>
          <cell r="M1750">
            <v>0</v>
          </cell>
          <cell r="N1750">
            <v>0</v>
          </cell>
          <cell r="O1750">
            <v>0</v>
          </cell>
          <cell r="P1750">
            <v>0</v>
          </cell>
          <cell r="Q1750">
            <v>0</v>
          </cell>
          <cell r="R1750">
            <v>0</v>
          </cell>
          <cell r="S1750">
            <v>0</v>
          </cell>
          <cell r="T1750">
            <v>0</v>
          </cell>
          <cell r="U1750">
            <v>0</v>
          </cell>
          <cell r="V1750">
            <v>0</v>
          </cell>
          <cell r="W1750">
            <v>0</v>
          </cell>
          <cell r="X1750">
            <v>0</v>
          </cell>
          <cell r="Y1750">
            <v>0</v>
          </cell>
          <cell r="Z1750">
            <v>0</v>
          </cell>
          <cell r="AA1750">
            <v>0</v>
          </cell>
          <cell r="AB1750">
            <v>0</v>
          </cell>
        </row>
        <row r="1751">
          <cell r="B1751" t="str">
            <v>91.02</v>
          </cell>
          <cell r="C1751" t="str">
            <v>Provisional sum for Installation of various additional equipment</v>
          </cell>
          <cell r="D1751">
            <v>0</v>
          </cell>
          <cell r="E1751">
            <v>0</v>
          </cell>
          <cell r="F1751">
            <v>0</v>
          </cell>
          <cell r="G1751">
            <v>0</v>
          </cell>
          <cell r="H1751">
            <v>0</v>
          </cell>
          <cell r="I1751">
            <v>0</v>
          </cell>
          <cell r="J1751">
            <v>0</v>
          </cell>
          <cell r="K1751">
            <v>0</v>
          </cell>
          <cell r="L1751">
            <v>0</v>
          </cell>
          <cell r="M1751">
            <v>0</v>
          </cell>
          <cell r="N1751">
            <v>0</v>
          </cell>
          <cell r="O1751">
            <v>0</v>
          </cell>
          <cell r="P1751">
            <v>0</v>
          </cell>
          <cell r="Q1751">
            <v>0</v>
          </cell>
          <cell r="R1751">
            <v>0</v>
          </cell>
          <cell r="S1751">
            <v>0</v>
          </cell>
          <cell r="T1751">
            <v>0</v>
          </cell>
          <cell r="U1751">
            <v>0</v>
          </cell>
          <cell r="V1751">
            <v>0</v>
          </cell>
          <cell r="W1751">
            <v>0</v>
          </cell>
          <cell r="X1751">
            <v>0</v>
          </cell>
          <cell r="Y1751">
            <v>0</v>
          </cell>
          <cell r="Z1751">
            <v>0</v>
          </cell>
          <cell r="AA1751">
            <v>0</v>
          </cell>
          <cell r="AB1751">
            <v>0</v>
          </cell>
        </row>
        <row r="1752">
          <cell r="B1752" t="str">
            <v>91.02.01</v>
          </cell>
          <cell r="C1752" t="str">
            <v>Installation of various additional equipment  under Package No. 1</v>
          </cell>
          <cell r="D1752" t="str">
            <v>P.S.</v>
          </cell>
          <cell r="E1752">
            <v>50000</v>
          </cell>
          <cell r="F1752">
            <v>0</v>
          </cell>
          <cell r="G1752">
            <v>0</v>
          </cell>
          <cell r="H1752">
            <v>0</v>
          </cell>
          <cell r="I1752">
            <v>0</v>
          </cell>
          <cell r="J1752">
            <v>0</v>
          </cell>
          <cell r="K1752">
            <v>0</v>
          </cell>
          <cell r="L1752">
            <v>0</v>
          </cell>
          <cell r="M1752">
            <v>0</v>
          </cell>
          <cell r="N1752">
            <v>0</v>
          </cell>
          <cell r="O1752">
            <v>0</v>
          </cell>
          <cell r="P1752">
            <v>0</v>
          </cell>
          <cell r="Q1752">
            <v>0</v>
          </cell>
          <cell r="R1752">
            <v>0</v>
          </cell>
          <cell r="S1752">
            <v>0</v>
          </cell>
          <cell r="T1752">
            <v>0</v>
          </cell>
          <cell r="U1752">
            <v>0</v>
          </cell>
          <cell r="V1752">
            <v>0</v>
          </cell>
          <cell r="W1752">
            <v>0</v>
          </cell>
          <cell r="X1752">
            <v>0</v>
          </cell>
          <cell r="Y1752">
            <v>0</v>
          </cell>
          <cell r="Z1752">
            <v>0</v>
          </cell>
          <cell r="AA1752">
            <v>0</v>
          </cell>
          <cell r="AB1752">
            <v>0</v>
          </cell>
        </row>
        <row r="1753">
          <cell r="B1753" t="str">
            <v>91.02.02</v>
          </cell>
          <cell r="C1753" t="str">
            <v>Installation of various additional equipment  under Package No. 2</v>
          </cell>
          <cell r="D1753" t="str">
            <v>P.S.</v>
          </cell>
          <cell r="E1753">
            <v>50000</v>
          </cell>
          <cell r="F1753">
            <v>0</v>
          </cell>
          <cell r="G1753">
            <v>0</v>
          </cell>
          <cell r="H1753">
            <v>0</v>
          </cell>
          <cell r="I1753">
            <v>0</v>
          </cell>
          <cell r="J1753">
            <v>0</v>
          </cell>
          <cell r="K1753">
            <v>0</v>
          </cell>
          <cell r="L1753">
            <v>0</v>
          </cell>
          <cell r="M1753">
            <v>0</v>
          </cell>
          <cell r="N1753">
            <v>0</v>
          </cell>
          <cell r="O1753">
            <v>0</v>
          </cell>
          <cell r="P1753">
            <v>0</v>
          </cell>
          <cell r="Q1753">
            <v>0</v>
          </cell>
          <cell r="R1753">
            <v>0</v>
          </cell>
          <cell r="S1753">
            <v>0</v>
          </cell>
          <cell r="T1753">
            <v>0</v>
          </cell>
          <cell r="U1753">
            <v>0</v>
          </cell>
          <cell r="V1753">
            <v>0</v>
          </cell>
          <cell r="W1753">
            <v>0</v>
          </cell>
          <cell r="X1753">
            <v>0</v>
          </cell>
          <cell r="Y1753">
            <v>0</v>
          </cell>
          <cell r="Z1753">
            <v>0</v>
          </cell>
          <cell r="AA1753">
            <v>0</v>
          </cell>
          <cell r="AB1753">
            <v>0</v>
          </cell>
        </row>
        <row r="1754">
          <cell r="B1754">
            <v>92</v>
          </cell>
          <cell r="C1754" t="str">
            <v>TRAINING PROGRAMME</v>
          </cell>
          <cell r="D1754">
            <v>0</v>
          </cell>
          <cell r="E1754">
            <v>0</v>
          </cell>
          <cell r="F1754">
            <v>0</v>
          </cell>
          <cell r="G1754">
            <v>0</v>
          </cell>
          <cell r="H1754">
            <v>0</v>
          </cell>
          <cell r="I1754">
            <v>0</v>
          </cell>
          <cell r="J1754">
            <v>0</v>
          </cell>
          <cell r="K1754">
            <v>0</v>
          </cell>
          <cell r="L1754">
            <v>0</v>
          </cell>
          <cell r="M1754">
            <v>0</v>
          </cell>
          <cell r="N1754">
            <v>0</v>
          </cell>
          <cell r="O1754">
            <v>0</v>
          </cell>
          <cell r="P1754">
            <v>0</v>
          </cell>
          <cell r="Q1754">
            <v>0</v>
          </cell>
          <cell r="R1754">
            <v>0</v>
          </cell>
          <cell r="S1754">
            <v>0</v>
          </cell>
          <cell r="T1754">
            <v>0</v>
          </cell>
          <cell r="U1754">
            <v>0</v>
          </cell>
          <cell r="V1754">
            <v>0</v>
          </cell>
          <cell r="W1754">
            <v>0</v>
          </cell>
          <cell r="X1754">
            <v>0</v>
          </cell>
          <cell r="Y1754">
            <v>0</v>
          </cell>
          <cell r="Z1754">
            <v>0</v>
          </cell>
          <cell r="AA1754">
            <v>0</v>
          </cell>
          <cell r="AB1754">
            <v>0</v>
          </cell>
        </row>
        <row r="1755">
          <cell r="B1755" t="str">
            <v>92.01</v>
          </cell>
          <cell r="C1755" t="str">
            <v xml:space="preserve">Allowance payable to skilled counterpart staff assigned to Contractor by Employer on behalf of Operating Agency during construction of Works. Disbursed against pay sheets showing presence and receipt of allowance by staff. </v>
          </cell>
          <cell r="D1755">
            <v>0</v>
          </cell>
          <cell r="E1755">
            <v>0</v>
          </cell>
          <cell r="F1755">
            <v>0</v>
          </cell>
          <cell r="G1755">
            <v>0</v>
          </cell>
          <cell r="H1755">
            <v>0</v>
          </cell>
          <cell r="I1755">
            <v>0</v>
          </cell>
          <cell r="J1755">
            <v>0</v>
          </cell>
          <cell r="K1755">
            <v>0</v>
          </cell>
          <cell r="L1755">
            <v>0</v>
          </cell>
          <cell r="M1755">
            <v>0</v>
          </cell>
          <cell r="N1755">
            <v>0</v>
          </cell>
          <cell r="O1755">
            <v>0</v>
          </cell>
          <cell r="P1755">
            <v>0</v>
          </cell>
          <cell r="Q1755">
            <v>0</v>
          </cell>
          <cell r="R1755">
            <v>0</v>
          </cell>
          <cell r="S1755">
            <v>0</v>
          </cell>
          <cell r="T1755">
            <v>0</v>
          </cell>
          <cell r="U1755">
            <v>0</v>
          </cell>
          <cell r="V1755">
            <v>0</v>
          </cell>
          <cell r="W1755">
            <v>0</v>
          </cell>
          <cell r="X1755">
            <v>0</v>
          </cell>
          <cell r="Y1755">
            <v>0</v>
          </cell>
          <cell r="Z1755">
            <v>0</v>
          </cell>
        </row>
        <row r="1756">
          <cell r="B1756" t="str">
            <v>92.01.01</v>
          </cell>
          <cell r="C1756" t="str">
            <v>Allowance per man-month of counterpart staff assigned to Contractor by Employer</v>
          </cell>
          <cell r="D1756" t="str">
            <v>MM</v>
          </cell>
          <cell r="E1756">
            <v>250</v>
          </cell>
          <cell r="F1756">
            <v>0</v>
          </cell>
          <cell r="G1756">
            <v>0</v>
          </cell>
          <cell r="H1756">
            <v>0</v>
          </cell>
          <cell r="I1756">
            <v>0</v>
          </cell>
          <cell r="J1756">
            <v>0</v>
          </cell>
          <cell r="K1756">
            <v>0</v>
          </cell>
          <cell r="L1756">
            <v>0</v>
          </cell>
          <cell r="M1756">
            <v>0</v>
          </cell>
          <cell r="N1756">
            <v>0</v>
          </cell>
          <cell r="O1756">
            <v>0</v>
          </cell>
          <cell r="P1756">
            <v>0</v>
          </cell>
          <cell r="Q1756">
            <v>0</v>
          </cell>
          <cell r="R1756">
            <v>0</v>
          </cell>
          <cell r="S1756">
            <v>0</v>
          </cell>
          <cell r="T1756">
            <v>0</v>
          </cell>
          <cell r="U1756">
            <v>0</v>
          </cell>
          <cell r="V1756">
            <v>0</v>
          </cell>
          <cell r="W1756">
            <v>0</v>
          </cell>
          <cell r="X1756">
            <v>0</v>
          </cell>
          <cell r="Y1756">
            <v>0</v>
          </cell>
          <cell r="Z1756">
            <v>0</v>
          </cell>
        </row>
        <row r="1757">
          <cell r="B1757" t="str">
            <v>92.02</v>
          </cell>
          <cell r="C1757" t="str">
            <v>Lump sum for training of Operating Agencies' staff as per Particular Works Requirements Part B+C</v>
          </cell>
          <cell r="D1757">
            <v>0</v>
          </cell>
          <cell r="E1757">
            <v>0</v>
          </cell>
          <cell r="F1757">
            <v>0</v>
          </cell>
          <cell r="G1757">
            <v>0</v>
          </cell>
          <cell r="H1757">
            <v>0</v>
          </cell>
          <cell r="I1757">
            <v>0</v>
          </cell>
          <cell r="J1757">
            <v>0</v>
          </cell>
          <cell r="K1757">
            <v>0</v>
          </cell>
          <cell r="L1757">
            <v>0</v>
          </cell>
          <cell r="M1757">
            <v>0</v>
          </cell>
          <cell r="N1757">
            <v>0</v>
          </cell>
          <cell r="O1757">
            <v>0</v>
          </cell>
          <cell r="P1757">
            <v>0</v>
          </cell>
          <cell r="Q1757">
            <v>0</v>
          </cell>
          <cell r="R1757">
            <v>0</v>
          </cell>
          <cell r="S1757">
            <v>0</v>
          </cell>
          <cell r="T1757">
            <v>0</v>
          </cell>
          <cell r="U1757">
            <v>0</v>
          </cell>
          <cell r="V1757">
            <v>0</v>
          </cell>
          <cell r="W1757">
            <v>0</v>
          </cell>
          <cell r="X1757">
            <v>0</v>
          </cell>
          <cell r="Y1757">
            <v>0</v>
          </cell>
          <cell r="Z1757">
            <v>0</v>
          </cell>
          <cell r="AA1757">
            <v>0</v>
          </cell>
          <cell r="AB1757">
            <v>0</v>
          </cell>
        </row>
        <row r="1758">
          <cell r="B1758" t="str">
            <v>92.02.01</v>
          </cell>
          <cell r="C1758" t="str">
            <v>Lump sum for  training of Operating Agencies' staff as per Particular Works Requirements Part B+C under Package No. 1</v>
          </cell>
          <cell r="D1758" t="str">
            <v>lump sum</v>
          </cell>
          <cell r="E1758">
            <v>5000</v>
          </cell>
          <cell r="F1758">
            <v>0</v>
          </cell>
          <cell r="G1758">
            <v>0</v>
          </cell>
          <cell r="H1758">
            <v>0</v>
          </cell>
          <cell r="I1758">
            <v>0</v>
          </cell>
          <cell r="J1758">
            <v>0</v>
          </cell>
          <cell r="K1758">
            <v>0</v>
          </cell>
          <cell r="L1758">
            <v>0</v>
          </cell>
          <cell r="M1758">
            <v>0</v>
          </cell>
          <cell r="N1758">
            <v>0</v>
          </cell>
          <cell r="O1758">
            <v>0</v>
          </cell>
          <cell r="P1758">
            <v>0</v>
          </cell>
          <cell r="Q1758">
            <v>0</v>
          </cell>
          <cell r="R1758">
            <v>0</v>
          </cell>
          <cell r="S1758">
            <v>0</v>
          </cell>
          <cell r="T1758">
            <v>0</v>
          </cell>
          <cell r="U1758">
            <v>0</v>
          </cell>
          <cell r="V1758">
            <v>0</v>
          </cell>
          <cell r="W1758">
            <v>0</v>
          </cell>
          <cell r="X1758">
            <v>0</v>
          </cell>
          <cell r="Y1758">
            <v>0</v>
          </cell>
          <cell r="Z1758">
            <v>0</v>
          </cell>
          <cell r="AA1758">
            <v>0</v>
          </cell>
          <cell r="AB1758">
            <v>0</v>
          </cell>
        </row>
        <row r="1759">
          <cell r="B1759" t="str">
            <v>92.02.02</v>
          </cell>
          <cell r="C1759" t="str">
            <v>Lump sum for  training of Operating Agencies' staff as per Particular Works Requirements Part B+C under Package No. 2</v>
          </cell>
          <cell r="D1759" t="str">
            <v>lump sum</v>
          </cell>
          <cell r="E1759">
            <v>5000</v>
          </cell>
          <cell r="F1759">
            <v>0</v>
          </cell>
          <cell r="G1759">
            <v>0</v>
          </cell>
          <cell r="H1759">
            <v>0</v>
          </cell>
          <cell r="I1759">
            <v>0</v>
          </cell>
          <cell r="J1759">
            <v>0</v>
          </cell>
          <cell r="K1759">
            <v>0</v>
          </cell>
          <cell r="L1759">
            <v>0</v>
          </cell>
          <cell r="M1759">
            <v>0</v>
          </cell>
          <cell r="N1759">
            <v>0</v>
          </cell>
          <cell r="O1759">
            <v>0</v>
          </cell>
          <cell r="P1759">
            <v>0</v>
          </cell>
          <cell r="Q1759">
            <v>0</v>
          </cell>
          <cell r="R1759">
            <v>0</v>
          </cell>
          <cell r="S1759">
            <v>0</v>
          </cell>
          <cell r="T1759">
            <v>0</v>
          </cell>
          <cell r="U1759">
            <v>0</v>
          </cell>
          <cell r="V1759">
            <v>0</v>
          </cell>
          <cell r="W1759">
            <v>0</v>
          </cell>
          <cell r="X1759">
            <v>0</v>
          </cell>
          <cell r="Y1759">
            <v>0</v>
          </cell>
          <cell r="Z1759">
            <v>0</v>
          </cell>
          <cell r="AA1759">
            <v>0</v>
          </cell>
          <cell r="AB1759">
            <v>0</v>
          </cell>
        </row>
        <row r="1760">
          <cell r="B1760">
            <v>0</v>
          </cell>
          <cell r="C1760">
            <v>0</v>
          </cell>
          <cell r="D1760">
            <v>0</v>
          </cell>
          <cell r="E1760">
            <v>0</v>
          </cell>
          <cell r="F1760">
            <v>0</v>
          </cell>
          <cell r="G1760">
            <v>0</v>
          </cell>
          <cell r="H1760">
            <v>0</v>
          </cell>
          <cell r="I1760">
            <v>0</v>
          </cell>
          <cell r="J1760">
            <v>0</v>
          </cell>
          <cell r="K1760">
            <v>0</v>
          </cell>
          <cell r="L1760">
            <v>0</v>
          </cell>
          <cell r="M1760">
            <v>0</v>
          </cell>
          <cell r="N1760">
            <v>0</v>
          </cell>
          <cell r="O1760">
            <v>0</v>
          </cell>
          <cell r="P1760">
            <v>0</v>
          </cell>
          <cell r="Q1760">
            <v>0</v>
          </cell>
          <cell r="R1760">
            <v>0</v>
          </cell>
          <cell r="S1760">
            <v>0</v>
          </cell>
          <cell r="T1760">
            <v>0</v>
          </cell>
          <cell r="U1760">
            <v>0</v>
          </cell>
          <cell r="V1760">
            <v>0</v>
          </cell>
          <cell r="W1760">
            <v>0</v>
          </cell>
          <cell r="X1760">
            <v>0</v>
          </cell>
          <cell r="Y1760">
            <v>0</v>
          </cell>
          <cell r="Z1760">
            <v>0</v>
          </cell>
        </row>
        <row r="1761">
          <cell r="B1761">
            <v>0</v>
          </cell>
          <cell r="C1761">
            <v>0</v>
          </cell>
          <cell r="D1761">
            <v>0</v>
          </cell>
          <cell r="E1761">
            <v>0</v>
          </cell>
          <cell r="F1761">
            <v>0</v>
          </cell>
          <cell r="G1761">
            <v>0</v>
          </cell>
          <cell r="H1761">
            <v>0</v>
          </cell>
          <cell r="I1761">
            <v>0</v>
          </cell>
          <cell r="J1761">
            <v>0</v>
          </cell>
          <cell r="K1761">
            <v>0</v>
          </cell>
          <cell r="L1761">
            <v>0</v>
          </cell>
          <cell r="M1761">
            <v>0</v>
          </cell>
          <cell r="N1761">
            <v>0</v>
          </cell>
          <cell r="O1761">
            <v>0</v>
          </cell>
          <cell r="P1761">
            <v>0</v>
          </cell>
          <cell r="Q1761">
            <v>0</v>
          </cell>
          <cell r="R1761">
            <v>0</v>
          </cell>
          <cell r="S1761">
            <v>0</v>
          </cell>
          <cell r="T1761">
            <v>0</v>
          </cell>
          <cell r="U1761">
            <v>0</v>
          </cell>
          <cell r="V1761">
            <v>0</v>
          </cell>
          <cell r="W1761">
            <v>0</v>
          </cell>
          <cell r="X1761">
            <v>0</v>
          </cell>
          <cell r="Y1761">
            <v>0</v>
          </cell>
          <cell r="Z1761">
            <v>0</v>
          </cell>
        </row>
        <row r="1762">
          <cell r="B1762">
            <v>0</v>
          </cell>
          <cell r="C1762">
            <v>0</v>
          </cell>
          <cell r="D1762">
            <v>0</v>
          </cell>
          <cell r="E1762">
            <v>0</v>
          </cell>
          <cell r="F1762">
            <v>0</v>
          </cell>
          <cell r="G1762">
            <v>0</v>
          </cell>
          <cell r="H1762">
            <v>0</v>
          </cell>
          <cell r="I1762">
            <v>0</v>
          </cell>
          <cell r="J1762">
            <v>0</v>
          </cell>
          <cell r="K1762">
            <v>0</v>
          </cell>
          <cell r="L1762">
            <v>0</v>
          </cell>
          <cell r="M1762">
            <v>0</v>
          </cell>
          <cell r="N1762">
            <v>0</v>
          </cell>
          <cell r="O1762">
            <v>0</v>
          </cell>
          <cell r="P1762">
            <v>0</v>
          </cell>
          <cell r="Q1762">
            <v>0</v>
          </cell>
          <cell r="R1762">
            <v>0</v>
          </cell>
          <cell r="S1762">
            <v>0</v>
          </cell>
          <cell r="T1762">
            <v>0</v>
          </cell>
          <cell r="U1762">
            <v>0</v>
          </cell>
          <cell r="V1762">
            <v>0</v>
          </cell>
          <cell r="W1762">
            <v>0</v>
          </cell>
          <cell r="X1762">
            <v>0</v>
          </cell>
          <cell r="Y1762">
            <v>0</v>
          </cell>
          <cell r="Z1762">
            <v>0</v>
          </cell>
        </row>
        <row r="1763">
          <cell r="B1763">
            <v>0</v>
          </cell>
          <cell r="C1763">
            <v>0</v>
          </cell>
          <cell r="D1763">
            <v>0</v>
          </cell>
          <cell r="E1763">
            <v>0</v>
          </cell>
          <cell r="F1763">
            <v>0</v>
          </cell>
          <cell r="G1763">
            <v>0</v>
          </cell>
          <cell r="H1763">
            <v>0</v>
          </cell>
          <cell r="I1763">
            <v>0</v>
          </cell>
          <cell r="J1763">
            <v>0</v>
          </cell>
          <cell r="K1763">
            <v>0</v>
          </cell>
          <cell r="L1763">
            <v>0</v>
          </cell>
          <cell r="M1763">
            <v>0</v>
          </cell>
          <cell r="N1763">
            <v>0</v>
          </cell>
          <cell r="O1763">
            <v>0</v>
          </cell>
          <cell r="P1763">
            <v>0</v>
          </cell>
          <cell r="Q1763">
            <v>0</v>
          </cell>
          <cell r="R1763">
            <v>0</v>
          </cell>
          <cell r="S1763">
            <v>0</v>
          </cell>
          <cell r="T1763">
            <v>0</v>
          </cell>
          <cell r="U1763">
            <v>0</v>
          </cell>
          <cell r="V1763">
            <v>0</v>
          </cell>
          <cell r="W1763">
            <v>0</v>
          </cell>
          <cell r="X1763">
            <v>0</v>
          </cell>
          <cell r="Y1763">
            <v>0</v>
          </cell>
          <cell r="Z1763">
            <v>0</v>
          </cell>
        </row>
        <row r="1764">
          <cell r="B1764">
            <v>0</v>
          </cell>
          <cell r="C1764">
            <v>0</v>
          </cell>
          <cell r="D1764">
            <v>0</v>
          </cell>
          <cell r="E1764">
            <v>0</v>
          </cell>
          <cell r="F1764">
            <v>0</v>
          </cell>
          <cell r="G1764">
            <v>0</v>
          </cell>
          <cell r="H1764">
            <v>0</v>
          </cell>
          <cell r="I1764">
            <v>0</v>
          </cell>
          <cell r="J1764">
            <v>0</v>
          </cell>
          <cell r="K1764">
            <v>0</v>
          </cell>
          <cell r="L1764">
            <v>0</v>
          </cell>
          <cell r="M1764">
            <v>0</v>
          </cell>
          <cell r="N1764">
            <v>0</v>
          </cell>
          <cell r="O1764">
            <v>0</v>
          </cell>
          <cell r="P1764">
            <v>0</v>
          </cell>
          <cell r="Q1764">
            <v>0</v>
          </cell>
          <cell r="R1764">
            <v>0</v>
          </cell>
          <cell r="S1764">
            <v>0</v>
          </cell>
          <cell r="T1764">
            <v>0</v>
          </cell>
          <cell r="U1764">
            <v>0</v>
          </cell>
          <cell r="V1764">
            <v>0</v>
          </cell>
          <cell r="W1764">
            <v>0</v>
          </cell>
          <cell r="X1764">
            <v>0</v>
          </cell>
          <cell r="Y1764">
            <v>0</v>
          </cell>
          <cell r="Z1764">
            <v>0</v>
          </cell>
        </row>
        <row r="1765">
          <cell r="B1765">
            <v>0</v>
          </cell>
          <cell r="C1765">
            <v>0</v>
          </cell>
          <cell r="D1765">
            <v>0</v>
          </cell>
          <cell r="E1765">
            <v>0</v>
          </cell>
          <cell r="F1765">
            <v>0</v>
          </cell>
          <cell r="G1765">
            <v>0</v>
          </cell>
          <cell r="H1765">
            <v>0</v>
          </cell>
          <cell r="I1765">
            <v>0</v>
          </cell>
          <cell r="J1765">
            <v>0</v>
          </cell>
          <cell r="K1765">
            <v>0</v>
          </cell>
          <cell r="L1765">
            <v>0</v>
          </cell>
          <cell r="M1765">
            <v>0</v>
          </cell>
          <cell r="N1765">
            <v>0</v>
          </cell>
          <cell r="O1765">
            <v>0</v>
          </cell>
          <cell r="P1765">
            <v>0</v>
          </cell>
          <cell r="Q1765">
            <v>0</v>
          </cell>
          <cell r="R1765">
            <v>0</v>
          </cell>
          <cell r="S1765">
            <v>0</v>
          </cell>
          <cell r="T1765">
            <v>0</v>
          </cell>
          <cell r="U1765">
            <v>0</v>
          </cell>
          <cell r="V1765">
            <v>0</v>
          </cell>
          <cell r="W1765">
            <v>0</v>
          </cell>
          <cell r="X1765">
            <v>0</v>
          </cell>
          <cell r="Y1765">
            <v>0</v>
          </cell>
          <cell r="Z1765">
            <v>0</v>
          </cell>
        </row>
        <row r="1766">
          <cell r="B1766">
            <v>0</v>
          </cell>
          <cell r="C1766">
            <v>0</v>
          </cell>
          <cell r="D1766">
            <v>0</v>
          </cell>
          <cell r="E1766">
            <v>0</v>
          </cell>
          <cell r="F1766">
            <v>0</v>
          </cell>
          <cell r="G1766">
            <v>0</v>
          </cell>
          <cell r="H1766">
            <v>0</v>
          </cell>
          <cell r="I1766">
            <v>0</v>
          </cell>
          <cell r="J1766">
            <v>0</v>
          </cell>
          <cell r="K1766">
            <v>0</v>
          </cell>
          <cell r="L1766">
            <v>0</v>
          </cell>
          <cell r="M1766">
            <v>0</v>
          </cell>
          <cell r="N1766">
            <v>0</v>
          </cell>
          <cell r="O1766">
            <v>0</v>
          </cell>
          <cell r="P1766">
            <v>0</v>
          </cell>
          <cell r="Q1766">
            <v>0</v>
          </cell>
          <cell r="R1766">
            <v>0</v>
          </cell>
          <cell r="S1766">
            <v>0</v>
          </cell>
          <cell r="T1766">
            <v>0</v>
          </cell>
          <cell r="U1766">
            <v>0</v>
          </cell>
          <cell r="V1766">
            <v>0</v>
          </cell>
          <cell r="W1766">
            <v>0</v>
          </cell>
          <cell r="X1766">
            <v>0</v>
          </cell>
          <cell r="Y1766">
            <v>0</v>
          </cell>
          <cell r="Z1766">
            <v>0</v>
          </cell>
        </row>
        <row r="1767">
          <cell r="B1767">
            <v>0</v>
          </cell>
          <cell r="C1767">
            <v>0</v>
          </cell>
          <cell r="D1767">
            <v>0</v>
          </cell>
          <cell r="E1767">
            <v>0</v>
          </cell>
          <cell r="F1767">
            <v>0</v>
          </cell>
          <cell r="G1767">
            <v>0</v>
          </cell>
          <cell r="H1767">
            <v>0</v>
          </cell>
          <cell r="I1767">
            <v>0</v>
          </cell>
          <cell r="J1767">
            <v>0</v>
          </cell>
          <cell r="K1767">
            <v>0</v>
          </cell>
          <cell r="L1767">
            <v>0</v>
          </cell>
          <cell r="M1767">
            <v>0</v>
          </cell>
          <cell r="N1767">
            <v>0</v>
          </cell>
          <cell r="O1767">
            <v>0</v>
          </cell>
          <cell r="P1767">
            <v>0</v>
          </cell>
          <cell r="Q1767">
            <v>0</v>
          </cell>
          <cell r="R1767">
            <v>0</v>
          </cell>
          <cell r="S1767">
            <v>0</v>
          </cell>
          <cell r="T1767">
            <v>0</v>
          </cell>
          <cell r="U1767">
            <v>0</v>
          </cell>
          <cell r="V1767">
            <v>0</v>
          </cell>
          <cell r="W1767">
            <v>0</v>
          </cell>
          <cell r="X1767">
            <v>0</v>
          </cell>
          <cell r="Y1767">
            <v>0</v>
          </cell>
          <cell r="Z1767">
            <v>0</v>
          </cell>
        </row>
        <row r="1768">
          <cell r="B1768">
            <v>0</v>
          </cell>
          <cell r="C1768">
            <v>0</v>
          </cell>
          <cell r="D1768">
            <v>0</v>
          </cell>
          <cell r="E1768">
            <v>0</v>
          </cell>
          <cell r="F1768">
            <v>0</v>
          </cell>
          <cell r="G1768">
            <v>0</v>
          </cell>
          <cell r="H1768">
            <v>0</v>
          </cell>
          <cell r="I1768">
            <v>0</v>
          </cell>
          <cell r="J1768">
            <v>0</v>
          </cell>
          <cell r="K1768">
            <v>0</v>
          </cell>
          <cell r="L1768">
            <v>0</v>
          </cell>
          <cell r="M1768">
            <v>0</v>
          </cell>
          <cell r="N1768">
            <v>0</v>
          </cell>
          <cell r="O1768">
            <v>0</v>
          </cell>
          <cell r="P1768">
            <v>0</v>
          </cell>
          <cell r="Q1768">
            <v>0</v>
          </cell>
          <cell r="R1768">
            <v>0</v>
          </cell>
          <cell r="S1768">
            <v>0</v>
          </cell>
          <cell r="T1768">
            <v>0</v>
          </cell>
          <cell r="U1768">
            <v>0</v>
          </cell>
          <cell r="V1768">
            <v>0</v>
          </cell>
          <cell r="W1768">
            <v>0</v>
          </cell>
          <cell r="X1768">
            <v>0</v>
          </cell>
          <cell r="Y1768">
            <v>0</v>
          </cell>
          <cell r="Z1768">
            <v>0</v>
          </cell>
        </row>
        <row r="1769">
          <cell r="B1769">
            <v>0</v>
          </cell>
          <cell r="C1769">
            <v>0</v>
          </cell>
          <cell r="D1769">
            <v>0</v>
          </cell>
          <cell r="E1769">
            <v>0</v>
          </cell>
          <cell r="F1769">
            <v>0</v>
          </cell>
          <cell r="G1769">
            <v>0</v>
          </cell>
          <cell r="H1769">
            <v>0</v>
          </cell>
          <cell r="I1769">
            <v>0</v>
          </cell>
          <cell r="J1769">
            <v>0</v>
          </cell>
          <cell r="K1769">
            <v>0</v>
          </cell>
          <cell r="L1769">
            <v>0</v>
          </cell>
          <cell r="M1769">
            <v>0</v>
          </cell>
          <cell r="N1769">
            <v>0</v>
          </cell>
          <cell r="O1769">
            <v>0</v>
          </cell>
          <cell r="P1769">
            <v>0</v>
          </cell>
          <cell r="Q1769">
            <v>0</v>
          </cell>
          <cell r="R1769">
            <v>0</v>
          </cell>
          <cell r="S1769">
            <v>0</v>
          </cell>
          <cell r="T1769">
            <v>0</v>
          </cell>
          <cell r="U1769">
            <v>0</v>
          </cell>
          <cell r="V1769">
            <v>0</v>
          </cell>
          <cell r="W1769">
            <v>0</v>
          </cell>
          <cell r="X1769">
            <v>0</v>
          </cell>
          <cell r="Y1769">
            <v>0</v>
          </cell>
          <cell r="Z1769">
            <v>0</v>
          </cell>
        </row>
        <row r="1770">
          <cell r="B1770">
            <v>0</v>
          </cell>
          <cell r="C1770">
            <v>0</v>
          </cell>
          <cell r="D1770">
            <v>0</v>
          </cell>
          <cell r="E1770">
            <v>0</v>
          </cell>
          <cell r="F1770">
            <v>0</v>
          </cell>
          <cell r="G1770">
            <v>0</v>
          </cell>
          <cell r="H1770">
            <v>0</v>
          </cell>
          <cell r="I1770">
            <v>0</v>
          </cell>
          <cell r="J1770">
            <v>0</v>
          </cell>
          <cell r="K1770">
            <v>0</v>
          </cell>
          <cell r="L1770">
            <v>0</v>
          </cell>
          <cell r="M1770">
            <v>0</v>
          </cell>
          <cell r="N1770">
            <v>0</v>
          </cell>
          <cell r="O1770">
            <v>0</v>
          </cell>
          <cell r="P1770">
            <v>0</v>
          </cell>
          <cell r="Q1770">
            <v>0</v>
          </cell>
          <cell r="R1770">
            <v>0</v>
          </cell>
          <cell r="S1770">
            <v>0</v>
          </cell>
          <cell r="T1770">
            <v>0</v>
          </cell>
          <cell r="U1770">
            <v>0</v>
          </cell>
          <cell r="V1770">
            <v>0</v>
          </cell>
          <cell r="W1770">
            <v>0</v>
          </cell>
          <cell r="X1770">
            <v>0</v>
          </cell>
          <cell r="Y1770">
            <v>0</v>
          </cell>
          <cell r="Z1770">
            <v>0</v>
          </cell>
        </row>
        <row r="1771">
          <cell r="B1771">
            <v>0</v>
          </cell>
          <cell r="C1771">
            <v>0</v>
          </cell>
          <cell r="D1771">
            <v>0</v>
          </cell>
          <cell r="E1771">
            <v>0</v>
          </cell>
          <cell r="F1771">
            <v>0</v>
          </cell>
          <cell r="G1771">
            <v>0</v>
          </cell>
          <cell r="H1771">
            <v>0</v>
          </cell>
          <cell r="I1771">
            <v>0</v>
          </cell>
          <cell r="J1771">
            <v>0</v>
          </cell>
          <cell r="K1771">
            <v>0</v>
          </cell>
          <cell r="L1771">
            <v>0</v>
          </cell>
          <cell r="M1771">
            <v>0</v>
          </cell>
          <cell r="N1771">
            <v>0</v>
          </cell>
          <cell r="O1771">
            <v>0</v>
          </cell>
          <cell r="P1771">
            <v>0</v>
          </cell>
          <cell r="Q1771">
            <v>0</v>
          </cell>
          <cell r="R1771">
            <v>0</v>
          </cell>
          <cell r="S1771">
            <v>0</v>
          </cell>
          <cell r="T1771">
            <v>0</v>
          </cell>
          <cell r="U1771">
            <v>0</v>
          </cell>
          <cell r="V1771">
            <v>0</v>
          </cell>
          <cell r="W1771">
            <v>0</v>
          </cell>
          <cell r="X1771">
            <v>0</v>
          </cell>
          <cell r="Y1771">
            <v>0</v>
          </cell>
          <cell r="Z1771">
            <v>0</v>
          </cell>
        </row>
        <row r="1772">
          <cell r="B1772">
            <v>0</v>
          </cell>
          <cell r="C1772">
            <v>0</v>
          </cell>
          <cell r="D1772">
            <v>0</v>
          </cell>
          <cell r="E1772">
            <v>0</v>
          </cell>
          <cell r="F1772">
            <v>0</v>
          </cell>
          <cell r="G1772">
            <v>0</v>
          </cell>
          <cell r="H1772">
            <v>0</v>
          </cell>
          <cell r="I1772">
            <v>0</v>
          </cell>
          <cell r="J1772">
            <v>0</v>
          </cell>
          <cell r="K1772">
            <v>0</v>
          </cell>
          <cell r="L1772">
            <v>0</v>
          </cell>
          <cell r="M1772">
            <v>0</v>
          </cell>
          <cell r="N1772">
            <v>0</v>
          </cell>
          <cell r="O1772">
            <v>0</v>
          </cell>
          <cell r="P1772">
            <v>0</v>
          </cell>
          <cell r="Q1772">
            <v>0</v>
          </cell>
          <cell r="R1772">
            <v>0</v>
          </cell>
          <cell r="S1772">
            <v>0</v>
          </cell>
          <cell r="T1772">
            <v>0</v>
          </cell>
          <cell r="U1772">
            <v>0</v>
          </cell>
          <cell r="V1772">
            <v>0</v>
          </cell>
          <cell r="W1772">
            <v>0</v>
          </cell>
          <cell r="X1772">
            <v>0</v>
          </cell>
          <cell r="Y1772">
            <v>0</v>
          </cell>
          <cell r="Z1772">
            <v>0</v>
          </cell>
        </row>
        <row r="1773">
          <cell r="B1773">
            <v>0</v>
          </cell>
          <cell r="C1773">
            <v>0</v>
          </cell>
          <cell r="D1773">
            <v>0</v>
          </cell>
          <cell r="E1773">
            <v>0</v>
          </cell>
          <cell r="F1773">
            <v>0</v>
          </cell>
          <cell r="G1773">
            <v>0</v>
          </cell>
          <cell r="H1773">
            <v>0</v>
          </cell>
          <cell r="I1773">
            <v>0</v>
          </cell>
          <cell r="J1773">
            <v>0</v>
          </cell>
          <cell r="K1773">
            <v>0</v>
          </cell>
          <cell r="L1773">
            <v>0</v>
          </cell>
          <cell r="M1773">
            <v>0</v>
          </cell>
          <cell r="N1773">
            <v>0</v>
          </cell>
          <cell r="O1773">
            <v>0</v>
          </cell>
          <cell r="P1773">
            <v>0</v>
          </cell>
          <cell r="Q1773">
            <v>0</v>
          </cell>
          <cell r="R1773">
            <v>0</v>
          </cell>
          <cell r="S1773">
            <v>0</v>
          </cell>
          <cell r="T1773">
            <v>0</v>
          </cell>
          <cell r="U1773">
            <v>0</v>
          </cell>
          <cell r="V1773">
            <v>0</v>
          </cell>
          <cell r="W1773">
            <v>0</v>
          </cell>
          <cell r="X1773">
            <v>0</v>
          </cell>
          <cell r="Y1773">
            <v>0</v>
          </cell>
          <cell r="Z1773">
            <v>0</v>
          </cell>
        </row>
        <row r="1774">
          <cell r="B1774">
            <v>0</v>
          </cell>
          <cell r="C1774">
            <v>0</v>
          </cell>
          <cell r="D1774">
            <v>0</v>
          </cell>
          <cell r="E1774">
            <v>0</v>
          </cell>
          <cell r="F1774">
            <v>0</v>
          </cell>
          <cell r="G1774">
            <v>0</v>
          </cell>
          <cell r="H1774">
            <v>0</v>
          </cell>
          <cell r="I1774">
            <v>0</v>
          </cell>
          <cell r="J1774">
            <v>0</v>
          </cell>
          <cell r="K1774">
            <v>0</v>
          </cell>
          <cell r="L1774">
            <v>0</v>
          </cell>
          <cell r="M1774">
            <v>0</v>
          </cell>
          <cell r="N1774">
            <v>0</v>
          </cell>
          <cell r="O1774">
            <v>0</v>
          </cell>
          <cell r="P1774">
            <v>0</v>
          </cell>
          <cell r="Q1774">
            <v>0</v>
          </cell>
          <cell r="R1774">
            <v>0</v>
          </cell>
          <cell r="S1774">
            <v>0</v>
          </cell>
          <cell r="T1774">
            <v>0</v>
          </cell>
          <cell r="U1774">
            <v>0</v>
          </cell>
          <cell r="V1774">
            <v>0</v>
          </cell>
          <cell r="W1774">
            <v>0</v>
          </cell>
          <cell r="X1774">
            <v>0</v>
          </cell>
          <cell r="Y1774">
            <v>0</v>
          </cell>
          <cell r="Z1774">
            <v>0</v>
          </cell>
        </row>
        <row r="1775">
          <cell r="B1775">
            <v>0</v>
          </cell>
          <cell r="C1775">
            <v>0</v>
          </cell>
          <cell r="D1775">
            <v>0</v>
          </cell>
          <cell r="E1775">
            <v>0</v>
          </cell>
          <cell r="F1775">
            <v>0</v>
          </cell>
          <cell r="G1775">
            <v>0</v>
          </cell>
          <cell r="H1775">
            <v>0</v>
          </cell>
          <cell r="I1775">
            <v>0</v>
          </cell>
          <cell r="J1775">
            <v>0</v>
          </cell>
          <cell r="K1775">
            <v>0</v>
          </cell>
          <cell r="L1775">
            <v>0</v>
          </cell>
          <cell r="M1775">
            <v>0</v>
          </cell>
          <cell r="N1775">
            <v>0</v>
          </cell>
          <cell r="O1775">
            <v>0</v>
          </cell>
          <cell r="P1775">
            <v>0</v>
          </cell>
          <cell r="Q1775">
            <v>0</v>
          </cell>
          <cell r="R1775">
            <v>0</v>
          </cell>
          <cell r="S1775">
            <v>0</v>
          </cell>
          <cell r="T1775">
            <v>0</v>
          </cell>
          <cell r="U1775">
            <v>0</v>
          </cell>
          <cell r="V1775">
            <v>0</v>
          </cell>
          <cell r="W1775">
            <v>0</v>
          </cell>
          <cell r="X1775">
            <v>0</v>
          </cell>
          <cell r="Y1775">
            <v>0</v>
          </cell>
          <cell r="Z1775">
            <v>0</v>
          </cell>
        </row>
        <row r="1776">
          <cell r="B1776">
            <v>0</v>
          </cell>
          <cell r="C1776">
            <v>0</v>
          </cell>
          <cell r="D1776">
            <v>0</v>
          </cell>
          <cell r="E1776">
            <v>0</v>
          </cell>
          <cell r="F1776">
            <v>0</v>
          </cell>
          <cell r="G1776">
            <v>0</v>
          </cell>
          <cell r="H1776">
            <v>0</v>
          </cell>
          <cell r="I1776">
            <v>0</v>
          </cell>
          <cell r="J1776">
            <v>0</v>
          </cell>
          <cell r="K1776">
            <v>0</v>
          </cell>
          <cell r="L1776">
            <v>0</v>
          </cell>
          <cell r="M1776">
            <v>0</v>
          </cell>
          <cell r="N1776">
            <v>0</v>
          </cell>
          <cell r="O1776">
            <v>0</v>
          </cell>
          <cell r="P1776">
            <v>0</v>
          </cell>
          <cell r="Q1776">
            <v>0</v>
          </cell>
          <cell r="R1776">
            <v>0</v>
          </cell>
          <cell r="S1776">
            <v>0</v>
          </cell>
          <cell r="T1776">
            <v>0</v>
          </cell>
          <cell r="U1776">
            <v>0</v>
          </cell>
          <cell r="V1776">
            <v>0</v>
          </cell>
          <cell r="W1776">
            <v>0</v>
          </cell>
          <cell r="X1776">
            <v>0</v>
          </cell>
          <cell r="Y1776">
            <v>0</v>
          </cell>
          <cell r="Z1776">
            <v>0</v>
          </cell>
        </row>
        <row r="1777">
          <cell r="B1777">
            <v>0</v>
          </cell>
          <cell r="C1777">
            <v>0</v>
          </cell>
          <cell r="D1777">
            <v>0</v>
          </cell>
          <cell r="E1777">
            <v>0</v>
          </cell>
          <cell r="F1777">
            <v>0</v>
          </cell>
          <cell r="G1777">
            <v>0</v>
          </cell>
          <cell r="H1777">
            <v>0</v>
          </cell>
          <cell r="I1777">
            <v>0</v>
          </cell>
          <cell r="J1777">
            <v>0</v>
          </cell>
          <cell r="K1777">
            <v>0</v>
          </cell>
          <cell r="L1777">
            <v>0</v>
          </cell>
          <cell r="M1777">
            <v>0</v>
          </cell>
          <cell r="N1777">
            <v>0</v>
          </cell>
          <cell r="O1777">
            <v>0</v>
          </cell>
          <cell r="P1777">
            <v>0</v>
          </cell>
          <cell r="Q1777">
            <v>0</v>
          </cell>
          <cell r="R1777">
            <v>0</v>
          </cell>
          <cell r="S1777">
            <v>0</v>
          </cell>
          <cell r="T1777">
            <v>0</v>
          </cell>
          <cell r="U1777">
            <v>0</v>
          </cell>
          <cell r="V1777">
            <v>0</v>
          </cell>
          <cell r="W1777">
            <v>0</v>
          </cell>
          <cell r="X1777">
            <v>0</v>
          </cell>
          <cell r="Y1777">
            <v>0</v>
          </cell>
          <cell r="Z1777">
            <v>0</v>
          </cell>
        </row>
        <row r="1778">
          <cell r="B1778">
            <v>0</v>
          </cell>
          <cell r="C1778">
            <v>0</v>
          </cell>
          <cell r="D1778">
            <v>0</v>
          </cell>
          <cell r="E1778">
            <v>0</v>
          </cell>
          <cell r="F1778">
            <v>0</v>
          </cell>
          <cell r="G1778">
            <v>0</v>
          </cell>
          <cell r="H1778">
            <v>0</v>
          </cell>
          <cell r="I1778">
            <v>0</v>
          </cell>
          <cell r="J1778">
            <v>0</v>
          </cell>
          <cell r="K1778">
            <v>0</v>
          </cell>
          <cell r="L1778">
            <v>0</v>
          </cell>
          <cell r="M1778">
            <v>0</v>
          </cell>
          <cell r="N1778">
            <v>0</v>
          </cell>
          <cell r="O1778">
            <v>0</v>
          </cell>
          <cell r="P1778">
            <v>0</v>
          </cell>
          <cell r="Q1778">
            <v>0</v>
          </cell>
          <cell r="R1778">
            <v>0</v>
          </cell>
          <cell r="S1778">
            <v>0</v>
          </cell>
          <cell r="T1778">
            <v>0</v>
          </cell>
          <cell r="U1778">
            <v>0</v>
          </cell>
          <cell r="V1778">
            <v>0</v>
          </cell>
          <cell r="W1778">
            <v>0</v>
          </cell>
          <cell r="X1778">
            <v>0</v>
          </cell>
          <cell r="Y1778">
            <v>0</v>
          </cell>
          <cell r="Z1778">
            <v>0</v>
          </cell>
        </row>
        <row r="1779">
          <cell r="B1779">
            <v>0</v>
          </cell>
          <cell r="C1779">
            <v>0</v>
          </cell>
          <cell r="D1779">
            <v>0</v>
          </cell>
          <cell r="E1779">
            <v>0</v>
          </cell>
          <cell r="F1779">
            <v>0</v>
          </cell>
          <cell r="G1779">
            <v>0</v>
          </cell>
          <cell r="H1779">
            <v>0</v>
          </cell>
          <cell r="I1779">
            <v>0</v>
          </cell>
          <cell r="J1779">
            <v>0</v>
          </cell>
          <cell r="K1779">
            <v>0</v>
          </cell>
          <cell r="L1779">
            <v>0</v>
          </cell>
          <cell r="M1779">
            <v>0</v>
          </cell>
          <cell r="N1779">
            <v>0</v>
          </cell>
          <cell r="O1779">
            <v>0</v>
          </cell>
          <cell r="P1779">
            <v>0</v>
          </cell>
          <cell r="Q1779">
            <v>0</v>
          </cell>
          <cell r="R1779">
            <v>0</v>
          </cell>
          <cell r="S1779">
            <v>0</v>
          </cell>
          <cell r="T1779">
            <v>0</v>
          </cell>
          <cell r="U1779">
            <v>0</v>
          </cell>
          <cell r="V1779">
            <v>0</v>
          </cell>
          <cell r="W1779">
            <v>0</v>
          </cell>
          <cell r="X1779">
            <v>0</v>
          </cell>
          <cell r="Y1779">
            <v>0</v>
          </cell>
          <cell r="Z1779">
            <v>0</v>
          </cell>
        </row>
        <row r="1780">
          <cell r="B1780">
            <v>0</v>
          </cell>
          <cell r="C1780">
            <v>0</v>
          </cell>
          <cell r="D1780">
            <v>0</v>
          </cell>
          <cell r="E1780">
            <v>0</v>
          </cell>
          <cell r="F1780">
            <v>0</v>
          </cell>
          <cell r="G1780">
            <v>0</v>
          </cell>
          <cell r="H1780">
            <v>0</v>
          </cell>
          <cell r="I1780">
            <v>0</v>
          </cell>
          <cell r="J1780">
            <v>0</v>
          </cell>
          <cell r="K1780">
            <v>0</v>
          </cell>
          <cell r="L1780">
            <v>0</v>
          </cell>
          <cell r="M1780">
            <v>0</v>
          </cell>
          <cell r="N1780">
            <v>0</v>
          </cell>
          <cell r="O1780">
            <v>0</v>
          </cell>
          <cell r="P1780">
            <v>0</v>
          </cell>
          <cell r="Q1780">
            <v>0</v>
          </cell>
          <cell r="R1780">
            <v>0</v>
          </cell>
          <cell r="S1780">
            <v>0</v>
          </cell>
          <cell r="T1780">
            <v>0</v>
          </cell>
          <cell r="U1780">
            <v>0</v>
          </cell>
          <cell r="V1780">
            <v>0</v>
          </cell>
          <cell r="W1780">
            <v>0</v>
          </cell>
          <cell r="X1780">
            <v>0</v>
          </cell>
          <cell r="Y1780">
            <v>0</v>
          </cell>
          <cell r="Z1780">
            <v>0</v>
          </cell>
        </row>
        <row r="1781">
          <cell r="B1781">
            <v>0</v>
          </cell>
          <cell r="C1781">
            <v>0</v>
          </cell>
          <cell r="D1781">
            <v>0</v>
          </cell>
          <cell r="E1781">
            <v>0</v>
          </cell>
          <cell r="F1781">
            <v>0</v>
          </cell>
          <cell r="G1781">
            <v>0</v>
          </cell>
          <cell r="H1781">
            <v>0</v>
          </cell>
          <cell r="I1781">
            <v>0</v>
          </cell>
          <cell r="J1781">
            <v>0</v>
          </cell>
          <cell r="K1781">
            <v>0</v>
          </cell>
          <cell r="L1781">
            <v>0</v>
          </cell>
          <cell r="M1781">
            <v>0</v>
          </cell>
          <cell r="N1781">
            <v>0</v>
          </cell>
          <cell r="O1781">
            <v>0</v>
          </cell>
          <cell r="P1781">
            <v>0</v>
          </cell>
          <cell r="Q1781">
            <v>0</v>
          </cell>
          <cell r="R1781">
            <v>0</v>
          </cell>
          <cell r="S1781">
            <v>0</v>
          </cell>
          <cell r="T1781">
            <v>0</v>
          </cell>
          <cell r="U1781">
            <v>0</v>
          </cell>
          <cell r="V1781">
            <v>0</v>
          </cell>
          <cell r="W1781">
            <v>0</v>
          </cell>
          <cell r="X1781">
            <v>0</v>
          </cell>
          <cell r="Y1781">
            <v>0</v>
          </cell>
          <cell r="Z1781">
            <v>0</v>
          </cell>
        </row>
        <row r="1782">
          <cell r="B1782">
            <v>0</v>
          </cell>
          <cell r="C1782">
            <v>0</v>
          </cell>
          <cell r="D1782">
            <v>0</v>
          </cell>
          <cell r="E1782">
            <v>0</v>
          </cell>
          <cell r="F1782">
            <v>0</v>
          </cell>
          <cell r="G1782">
            <v>0</v>
          </cell>
          <cell r="H1782">
            <v>0</v>
          </cell>
          <cell r="I1782">
            <v>0</v>
          </cell>
          <cell r="J1782">
            <v>0</v>
          </cell>
          <cell r="K1782">
            <v>0</v>
          </cell>
          <cell r="L1782">
            <v>0</v>
          </cell>
          <cell r="M1782">
            <v>0</v>
          </cell>
          <cell r="N1782">
            <v>0</v>
          </cell>
          <cell r="O1782">
            <v>0</v>
          </cell>
          <cell r="P1782">
            <v>0</v>
          </cell>
          <cell r="Q1782">
            <v>0</v>
          </cell>
          <cell r="R1782">
            <v>0</v>
          </cell>
          <cell r="S1782">
            <v>0</v>
          </cell>
          <cell r="T1782">
            <v>0</v>
          </cell>
          <cell r="U1782">
            <v>0</v>
          </cell>
          <cell r="V1782">
            <v>0</v>
          </cell>
          <cell r="W1782">
            <v>0</v>
          </cell>
          <cell r="X1782">
            <v>0</v>
          </cell>
          <cell r="Y1782">
            <v>0</v>
          </cell>
          <cell r="Z1782">
            <v>0</v>
          </cell>
        </row>
        <row r="1783">
          <cell r="B1783">
            <v>0</v>
          </cell>
          <cell r="C1783">
            <v>0</v>
          </cell>
          <cell r="D1783">
            <v>0</v>
          </cell>
          <cell r="E1783">
            <v>0</v>
          </cell>
          <cell r="F1783">
            <v>0</v>
          </cell>
          <cell r="G1783">
            <v>0</v>
          </cell>
          <cell r="H1783">
            <v>0</v>
          </cell>
          <cell r="I1783">
            <v>0</v>
          </cell>
          <cell r="J1783">
            <v>0</v>
          </cell>
          <cell r="K1783">
            <v>0</v>
          </cell>
          <cell r="L1783">
            <v>0</v>
          </cell>
          <cell r="M1783">
            <v>0</v>
          </cell>
          <cell r="N1783">
            <v>0</v>
          </cell>
          <cell r="O1783">
            <v>0</v>
          </cell>
          <cell r="P1783">
            <v>0</v>
          </cell>
          <cell r="Q1783">
            <v>0</v>
          </cell>
          <cell r="R1783">
            <v>0</v>
          </cell>
          <cell r="S1783">
            <v>0</v>
          </cell>
          <cell r="T1783">
            <v>0</v>
          </cell>
          <cell r="U1783">
            <v>0</v>
          </cell>
          <cell r="V1783">
            <v>0</v>
          </cell>
          <cell r="W1783">
            <v>0</v>
          </cell>
          <cell r="X1783">
            <v>0</v>
          </cell>
          <cell r="Y1783">
            <v>0</v>
          </cell>
          <cell r="Z1783">
            <v>0</v>
          </cell>
        </row>
        <row r="1784">
          <cell r="B1784">
            <v>0</v>
          </cell>
          <cell r="C1784">
            <v>0</v>
          </cell>
          <cell r="D1784">
            <v>0</v>
          </cell>
          <cell r="E1784">
            <v>0</v>
          </cell>
          <cell r="F1784">
            <v>0</v>
          </cell>
          <cell r="G1784">
            <v>0</v>
          </cell>
          <cell r="H1784">
            <v>0</v>
          </cell>
          <cell r="I1784">
            <v>0</v>
          </cell>
          <cell r="J1784">
            <v>0</v>
          </cell>
          <cell r="K1784">
            <v>0</v>
          </cell>
          <cell r="L1784">
            <v>0</v>
          </cell>
          <cell r="M1784">
            <v>0</v>
          </cell>
          <cell r="N1784">
            <v>0</v>
          </cell>
          <cell r="O1784">
            <v>0</v>
          </cell>
          <cell r="P1784">
            <v>0</v>
          </cell>
          <cell r="Q1784">
            <v>0</v>
          </cell>
          <cell r="R1784">
            <v>0</v>
          </cell>
          <cell r="S1784">
            <v>0</v>
          </cell>
          <cell r="T1784">
            <v>0</v>
          </cell>
          <cell r="U1784">
            <v>0</v>
          </cell>
          <cell r="V1784">
            <v>0</v>
          </cell>
          <cell r="W1784">
            <v>0</v>
          </cell>
          <cell r="X1784">
            <v>0</v>
          </cell>
          <cell r="Y1784">
            <v>0</v>
          </cell>
          <cell r="Z1784">
            <v>0</v>
          </cell>
        </row>
        <row r="1785">
          <cell r="B1785">
            <v>0</v>
          </cell>
          <cell r="C1785">
            <v>0</v>
          </cell>
          <cell r="D1785">
            <v>0</v>
          </cell>
          <cell r="E1785">
            <v>0</v>
          </cell>
          <cell r="F1785">
            <v>0</v>
          </cell>
          <cell r="G1785">
            <v>0</v>
          </cell>
          <cell r="H1785">
            <v>0</v>
          </cell>
          <cell r="I1785">
            <v>0</v>
          </cell>
          <cell r="J1785">
            <v>0</v>
          </cell>
          <cell r="K1785">
            <v>0</v>
          </cell>
          <cell r="L1785">
            <v>0</v>
          </cell>
          <cell r="M1785">
            <v>0</v>
          </cell>
          <cell r="N1785">
            <v>0</v>
          </cell>
          <cell r="O1785">
            <v>0</v>
          </cell>
          <cell r="P1785">
            <v>0</v>
          </cell>
          <cell r="Q1785">
            <v>0</v>
          </cell>
          <cell r="R1785">
            <v>0</v>
          </cell>
          <cell r="S1785">
            <v>0</v>
          </cell>
          <cell r="T1785">
            <v>0</v>
          </cell>
          <cell r="U1785">
            <v>0</v>
          </cell>
          <cell r="V1785">
            <v>0</v>
          </cell>
          <cell r="W1785">
            <v>0</v>
          </cell>
          <cell r="X1785">
            <v>0</v>
          </cell>
          <cell r="Y1785">
            <v>0</v>
          </cell>
          <cell r="Z1785">
            <v>0</v>
          </cell>
        </row>
        <row r="1786">
          <cell r="B1786">
            <v>0</v>
          </cell>
          <cell r="C1786">
            <v>0</v>
          </cell>
          <cell r="D1786">
            <v>0</v>
          </cell>
          <cell r="E1786">
            <v>0</v>
          </cell>
          <cell r="F1786">
            <v>0</v>
          </cell>
          <cell r="G1786">
            <v>0</v>
          </cell>
          <cell r="H1786">
            <v>0</v>
          </cell>
          <cell r="I1786">
            <v>0</v>
          </cell>
          <cell r="J1786">
            <v>0</v>
          </cell>
          <cell r="K1786">
            <v>0</v>
          </cell>
          <cell r="L1786">
            <v>0</v>
          </cell>
          <cell r="M1786">
            <v>0</v>
          </cell>
          <cell r="N1786">
            <v>0</v>
          </cell>
          <cell r="O1786">
            <v>0</v>
          </cell>
          <cell r="P1786">
            <v>0</v>
          </cell>
          <cell r="Q1786">
            <v>0</v>
          </cell>
          <cell r="R1786">
            <v>0</v>
          </cell>
          <cell r="S1786">
            <v>0</v>
          </cell>
          <cell r="T1786">
            <v>0</v>
          </cell>
          <cell r="U1786">
            <v>0</v>
          </cell>
          <cell r="V1786">
            <v>0</v>
          </cell>
          <cell r="W1786">
            <v>0</v>
          </cell>
          <cell r="X1786">
            <v>0</v>
          </cell>
          <cell r="Y1786">
            <v>0</v>
          </cell>
          <cell r="Z1786">
            <v>0</v>
          </cell>
        </row>
        <row r="1787">
          <cell r="B1787">
            <v>0</v>
          </cell>
          <cell r="C1787">
            <v>0</v>
          </cell>
          <cell r="D1787">
            <v>0</v>
          </cell>
          <cell r="E1787">
            <v>0</v>
          </cell>
          <cell r="F1787">
            <v>0</v>
          </cell>
          <cell r="G1787">
            <v>0</v>
          </cell>
          <cell r="H1787">
            <v>0</v>
          </cell>
          <cell r="I1787">
            <v>0</v>
          </cell>
          <cell r="J1787">
            <v>0</v>
          </cell>
          <cell r="K1787">
            <v>0</v>
          </cell>
          <cell r="L1787">
            <v>0</v>
          </cell>
          <cell r="M1787">
            <v>0</v>
          </cell>
          <cell r="N1787">
            <v>0</v>
          </cell>
          <cell r="O1787">
            <v>0</v>
          </cell>
          <cell r="P1787">
            <v>0</v>
          </cell>
          <cell r="Q1787">
            <v>0</v>
          </cell>
          <cell r="R1787">
            <v>0</v>
          </cell>
          <cell r="S1787">
            <v>0</v>
          </cell>
          <cell r="T1787">
            <v>0</v>
          </cell>
          <cell r="U1787">
            <v>0</v>
          </cell>
          <cell r="V1787">
            <v>0</v>
          </cell>
          <cell r="W1787">
            <v>0</v>
          </cell>
          <cell r="X1787">
            <v>0</v>
          </cell>
          <cell r="Y1787">
            <v>0</v>
          </cell>
          <cell r="Z1787">
            <v>0</v>
          </cell>
        </row>
        <row r="1788">
          <cell r="B1788">
            <v>0</v>
          </cell>
          <cell r="C1788">
            <v>0</v>
          </cell>
          <cell r="D1788">
            <v>0</v>
          </cell>
          <cell r="E1788">
            <v>0</v>
          </cell>
          <cell r="F1788">
            <v>0</v>
          </cell>
          <cell r="G1788">
            <v>0</v>
          </cell>
          <cell r="H1788">
            <v>0</v>
          </cell>
          <cell r="I1788">
            <v>0</v>
          </cell>
          <cell r="J1788">
            <v>0</v>
          </cell>
          <cell r="K1788">
            <v>0</v>
          </cell>
          <cell r="L1788">
            <v>0</v>
          </cell>
          <cell r="M1788">
            <v>0</v>
          </cell>
          <cell r="N1788">
            <v>0</v>
          </cell>
          <cell r="O1788">
            <v>0</v>
          </cell>
          <cell r="P1788">
            <v>0</v>
          </cell>
          <cell r="Q1788">
            <v>0</v>
          </cell>
          <cell r="R1788">
            <v>0</v>
          </cell>
          <cell r="S1788">
            <v>0</v>
          </cell>
          <cell r="T1788">
            <v>0</v>
          </cell>
          <cell r="U1788">
            <v>0</v>
          </cell>
          <cell r="V1788">
            <v>0</v>
          </cell>
          <cell r="W1788">
            <v>0</v>
          </cell>
          <cell r="X1788">
            <v>0</v>
          </cell>
          <cell r="Y1788">
            <v>0</v>
          </cell>
          <cell r="Z1788">
            <v>0</v>
          </cell>
        </row>
        <row r="1789">
          <cell r="B1789">
            <v>0</v>
          </cell>
          <cell r="C1789">
            <v>0</v>
          </cell>
          <cell r="D1789">
            <v>0</v>
          </cell>
          <cell r="E1789">
            <v>0</v>
          </cell>
          <cell r="F1789">
            <v>0</v>
          </cell>
          <cell r="G1789">
            <v>0</v>
          </cell>
          <cell r="H1789">
            <v>0</v>
          </cell>
          <cell r="I1789">
            <v>0</v>
          </cell>
          <cell r="J1789">
            <v>0</v>
          </cell>
          <cell r="K1789">
            <v>0</v>
          </cell>
          <cell r="L1789">
            <v>0</v>
          </cell>
          <cell r="M1789">
            <v>0</v>
          </cell>
          <cell r="N1789">
            <v>0</v>
          </cell>
          <cell r="O1789">
            <v>0</v>
          </cell>
          <cell r="P1789">
            <v>0</v>
          </cell>
          <cell r="Q1789">
            <v>0</v>
          </cell>
          <cell r="R1789">
            <v>0</v>
          </cell>
          <cell r="S1789">
            <v>0</v>
          </cell>
          <cell r="T1789">
            <v>0</v>
          </cell>
          <cell r="U1789">
            <v>0</v>
          </cell>
          <cell r="V1789">
            <v>0</v>
          </cell>
          <cell r="W1789">
            <v>0</v>
          </cell>
          <cell r="X1789">
            <v>0</v>
          </cell>
          <cell r="Y1789">
            <v>0</v>
          </cell>
          <cell r="Z1789">
            <v>0</v>
          </cell>
        </row>
        <row r="1790">
          <cell r="B1790">
            <v>0</v>
          </cell>
          <cell r="C1790">
            <v>0</v>
          </cell>
          <cell r="D1790">
            <v>0</v>
          </cell>
          <cell r="E1790">
            <v>0</v>
          </cell>
          <cell r="F1790">
            <v>0</v>
          </cell>
          <cell r="G1790">
            <v>0</v>
          </cell>
          <cell r="H1790">
            <v>0</v>
          </cell>
          <cell r="I1790">
            <v>0</v>
          </cell>
          <cell r="J1790">
            <v>0</v>
          </cell>
          <cell r="K1790">
            <v>0</v>
          </cell>
          <cell r="L1790">
            <v>0</v>
          </cell>
          <cell r="M1790">
            <v>0</v>
          </cell>
          <cell r="N1790">
            <v>0</v>
          </cell>
          <cell r="O1790">
            <v>0</v>
          </cell>
          <cell r="P1790">
            <v>0</v>
          </cell>
          <cell r="Q1790">
            <v>0</v>
          </cell>
          <cell r="R1790">
            <v>0</v>
          </cell>
          <cell r="S1790">
            <v>0</v>
          </cell>
          <cell r="T1790">
            <v>0</v>
          </cell>
          <cell r="U1790">
            <v>0</v>
          </cell>
          <cell r="V1790">
            <v>0</v>
          </cell>
          <cell r="W1790">
            <v>0</v>
          </cell>
          <cell r="X1790">
            <v>0</v>
          </cell>
          <cell r="Y1790">
            <v>0</v>
          </cell>
          <cell r="Z1790">
            <v>0</v>
          </cell>
        </row>
        <row r="1791">
          <cell r="B1791">
            <v>0</v>
          </cell>
          <cell r="C1791">
            <v>0</v>
          </cell>
          <cell r="D1791">
            <v>0</v>
          </cell>
          <cell r="E1791">
            <v>0</v>
          </cell>
          <cell r="F1791">
            <v>0</v>
          </cell>
          <cell r="G1791">
            <v>0</v>
          </cell>
          <cell r="H1791">
            <v>0</v>
          </cell>
          <cell r="I1791">
            <v>0</v>
          </cell>
          <cell r="J1791">
            <v>0</v>
          </cell>
          <cell r="K1791">
            <v>0</v>
          </cell>
          <cell r="L1791">
            <v>0</v>
          </cell>
          <cell r="M1791">
            <v>0</v>
          </cell>
          <cell r="N1791">
            <v>0</v>
          </cell>
          <cell r="O1791">
            <v>0</v>
          </cell>
          <cell r="P1791">
            <v>0</v>
          </cell>
          <cell r="Q1791">
            <v>0</v>
          </cell>
          <cell r="R1791">
            <v>0</v>
          </cell>
          <cell r="S1791">
            <v>0</v>
          </cell>
          <cell r="T1791">
            <v>0</v>
          </cell>
          <cell r="U1791">
            <v>0</v>
          </cell>
          <cell r="V1791">
            <v>0</v>
          </cell>
          <cell r="W1791">
            <v>0</v>
          </cell>
          <cell r="X1791">
            <v>0</v>
          </cell>
          <cell r="Y1791">
            <v>0</v>
          </cell>
          <cell r="Z1791">
            <v>0</v>
          </cell>
        </row>
        <row r="1792">
          <cell r="B1792">
            <v>0</v>
          </cell>
          <cell r="C1792">
            <v>0</v>
          </cell>
          <cell r="D1792">
            <v>0</v>
          </cell>
          <cell r="E1792">
            <v>0</v>
          </cell>
          <cell r="F1792">
            <v>0</v>
          </cell>
          <cell r="G1792">
            <v>0</v>
          </cell>
          <cell r="H1792">
            <v>0</v>
          </cell>
          <cell r="I1792">
            <v>0</v>
          </cell>
          <cell r="J1792">
            <v>0</v>
          </cell>
          <cell r="K1792">
            <v>0</v>
          </cell>
          <cell r="L1792">
            <v>0</v>
          </cell>
          <cell r="M1792">
            <v>0</v>
          </cell>
          <cell r="N1792">
            <v>0</v>
          </cell>
          <cell r="O1792">
            <v>0</v>
          </cell>
          <cell r="P1792">
            <v>0</v>
          </cell>
          <cell r="Q1792">
            <v>0</v>
          </cell>
          <cell r="R1792">
            <v>0</v>
          </cell>
          <cell r="S1792">
            <v>0</v>
          </cell>
          <cell r="T1792">
            <v>0</v>
          </cell>
          <cell r="U1792">
            <v>0</v>
          </cell>
          <cell r="V1792">
            <v>0</v>
          </cell>
          <cell r="W1792">
            <v>0</v>
          </cell>
          <cell r="X1792">
            <v>0</v>
          </cell>
          <cell r="Y1792">
            <v>0</v>
          </cell>
          <cell r="Z1792">
            <v>0</v>
          </cell>
        </row>
        <row r="1793">
          <cell r="B1793">
            <v>0</v>
          </cell>
          <cell r="C1793">
            <v>0</v>
          </cell>
          <cell r="D1793">
            <v>0</v>
          </cell>
          <cell r="E1793">
            <v>0</v>
          </cell>
          <cell r="F1793">
            <v>0</v>
          </cell>
          <cell r="G1793">
            <v>0</v>
          </cell>
          <cell r="H1793">
            <v>0</v>
          </cell>
          <cell r="I1793">
            <v>0</v>
          </cell>
          <cell r="J1793">
            <v>0</v>
          </cell>
          <cell r="K1793">
            <v>0</v>
          </cell>
          <cell r="L1793">
            <v>0</v>
          </cell>
          <cell r="M1793">
            <v>0</v>
          </cell>
          <cell r="N1793">
            <v>0</v>
          </cell>
          <cell r="O1793">
            <v>0</v>
          </cell>
          <cell r="P1793">
            <v>0</v>
          </cell>
          <cell r="Q1793">
            <v>0</v>
          </cell>
          <cell r="R1793">
            <v>0</v>
          </cell>
          <cell r="S1793">
            <v>0</v>
          </cell>
          <cell r="T1793">
            <v>0</v>
          </cell>
          <cell r="U1793">
            <v>0</v>
          </cell>
          <cell r="V1793">
            <v>0</v>
          </cell>
          <cell r="W1793">
            <v>0</v>
          </cell>
          <cell r="X1793">
            <v>0</v>
          </cell>
          <cell r="Y1793">
            <v>0</v>
          </cell>
          <cell r="Z1793">
            <v>0</v>
          </cell>
        </row>
        <row r="1794">
          <cell r="B1794">
            <v>0</v>
          </cell>
          <cell r="C1794">
            <v>0</v>
          </cell>
          <cell r="D1794">
            <v>0</v>
          </cell>
          <cell r="E1794">
            <v>0</v>
          </cell>
          <cell r="F1794">
            <v>0</v>
          </cell>
          <cell r="G1794">
            <v>0</v>
          </cell>
          <cell r="H1794">
            <v>0</v>
          </cell>
          <cell r="I1794">
            <v>0</v>
          </cell>
          <cell r="J1794">
            <v>0</v>
          </cell>
          <cell r="K1794">
            <v>0</v>
          </cell>
          <cell r="L1794">
            <v>0</v>
          </cell>
          <cell r="M1794">
            <v>0</v>
          </cell>
          <cell r="N1794">
            <v>0</v>
          </cell>
          <cell r="O1794">
            <v>0</v>
          </cell>
          <cell r="P1794">
            <v>0</v>
          </cell>
          <cell r="Q1794">
            <v>0</v>
          </cell>
          <cell r="R1794">
            <v>0</v>
          </cell>
          <cell r="S1794">
            <v>0</v>
          </cell>
          <cell r="T1794">
            <v>0</v>
          </cell>
          <cell r="U1794">
            <v>0</v>
          </cell>
          <cell r="V1794">
            <v>0</v>
          </cell>
          <cell r="W1794">
            <v>0</v>
          </cell>
          <cell r="X1794">
            <v>0</v>
          </cell>
          <cell r="Y1794">
            <v>0</v>
          </cell>
          <cell r="Z1794">
            <v>0</v>
          </cell>
        </row>
        <row r="1795">
          <cell r="B1795">
            <v>0</v>
          </cell>
          <cell r="C1795">
            <v>0</v>
          </cell>
          <cell r="D1795">
            <v>0</v>
          </cell>
          <cell r="E1795">
            <v>0</v>
          </cell>
          <cell r="F1795">
            <v>0</v>
          </cell>
          <cell r="G1795">
            <v>0</v>
          </cell>
          <cell r="H1795">
            <v>0</v>
          </cell>
          <cell r="I1795">
            <v>0</v>
          </cell>
          <cell r="J1795">
            <v>0</v>
          </cell>
          <cell r="K1795">
            <v>0</v>
          </cell>
          <cell r="L1795">
            <v>0</v>
          </cell>
          <cell r="M1795">
            <v>0</v>
          </cell>
          <cell r="N1795">
            <v>0</v>
          </cell>
          <cell r="O1795">
            <v>0</v>
          </cell>
          <cell r="P1795">
            <v>0</v>
          </cell>
          <cell r="Q1795">
            <v>0</v>
          </cell>
          <cell r="R1795">
            <v>0</v>
          </cell>
          <cell r="S1795">
            <v>0</v>
          </cell>
          <cell r="T1795">
            <v>0</v>
          </cell>
          <cell r="U1795">
            <v>0</v>
          </cell>
          <cell r="V1795">
            <v>0</v>
          </cell>
          <cell r="W1795">
            <v>0</v>
          </cell>
          <cell r="X1795">
            <v>0</v>
          </cell>
          <cell r="Y1795">
            <v>0</v>
          </cell>
          <cell r="Z1795">
            <v>0</v>
          </cell>
        </row>
        <row r="1796">
          <cell r="B1796">
            <v>0</v>
          </cell>
          <cell r="C1796">
            <v>0</v>
          </cell>
          <cell r="D1796">
            <v>0</v>
          </cell>
          <cell r="E1796">
            <v>0</v>
          </cell>
          <cell r="F1796">
            <v>0</v>
          </cell>
          <cell r="G1796">
            <v>0</v>
          </cell>
          <cell r="H1796">
            <v>0</v>
          </cell>
          <cell r="I1796">
            <v>0</v>
          </cell>
          <cell r="J1796">
            <v>0</v>
          </cell>
          <cell r="K1796">
            <v>0</v>
          </cell>
          <cell r="L1796">
            <v>0</v>
          </cell>
          <cell r="M1796">
            <v>0</v>
          </cell>
          <cell r="N1796">
            <v>0</v>
          </cell>
          <cell r="O1796">
            <v>0</v>
          </cell>
          <cell r="P1796">
            <v>0</v>
          </cell>
          <cell r="Q1796">
            <v>0</v>
          </cell>
          <cell r="R1796">
            <v>0</v>
          </cell>
          <cell r="S1796">
            <v>0</v>
          </cell>
          <cell r="T1796">
            <v>0</v>
          </cell>
          <cell r="U1796">
            <v>0</v>
          </cell>
          <cell r="V1796">
            <v>0</v>
          </cell>
          <cell r="W1796">
            <v>0</v>
          </cell>
          <cell r="X1796">
            <v>0</v>
          </cell>
          <cell r="Y1796">
            <v>0</v>
          </cell>
          <cell r="Z1796">
            <v>0</v>
          </cell>
        </row>
        <row r="1797">
          <cell r="B1797">
            <v>0</v>
          </cell>
          <cell r="C1797">
            <v>0</v>
          </cell>
          <cell r="D1797">
            <v>0</v>
          </cell>
          <cell r="E1797">
            <v>0</v>
          </cell>
          <cell r="F1797">
            <v>0</v>
          </cell>
          <cell r="G1797">
            <v>0</v>
          </cell>
          <cell r="H1797">
            <v>0</v>
          </cell>
          <cell r="I1797">
            <v>0</v>
          </cell>
          <cell r="J1797">
            <v>0</v>
          </cell>
          <cell r="K1797">
            <v>0</v>
          </cell>
          <cell r="L1797">
            <v>0</v>
          </cell>
          <cell r="M1797">
            <v>0</v>
          </cell>
          <cell r="N1797">
            <v>0</v>
          </cell>
          <cell r="O1797">
            <v>0</v>
          </cell>
          <cell r="P1797">
            <v>0</v>
          </cell>
          <cell r="Q1797">
            <v>0</v>
          </cell>
          <cell r="R1797">
            <v>0</v>
          </cell>
          <cell r="S1797">
            <v>0</v>
          </cell>
          <cell r="T1797">
            <v>0</v>
          </cell>
          <cell r="U1797">
            <v>0</v>
          </cell>
          <cell r="V1797">
            <v>0</v>
          </cell>
          <cell r="W1797">
            <v>0</v>
          </cell>
          <cell r="X1797">
            <v>0</v>
          </cell>
          <cell r="Y1797">
            <v>0</v>
          </cell>
          <cell r="Z1797">
            <v>0</v>
          </cell>
        </row>
        <row r="1798">
          <cell r="B1798">
            <v>0</v>
          </cell>
          <cell r="C1798">
            <v>0</v>
          </cell>
          <cell r="D1798">
            <v>0</v>
          </cell>
          <cell r="E1798">
            <v>0</v>
          </cell>
          <cell r="F1798">
            <v>0</v>
          </cell>
          <cell r="G1798">
            <v>0</v>
          </cell>
          <cell r="H1798">
            <v>0</v>
          </cell>
          <cell r="I1798">
            <v>0</v>
          </cell>
          <cell r="J1798">
            <v>0</v>
          </cell>
          <cell r="K1798">
            <v>0</v>
          </cell>
          <cell r="L1798">
            <v>0</v>
          </cell>
          <cell r="M1798">
            <v>0</v>
          </cell>
          <cell r="N1798">
            <v>0</v>
          </cell>
          <cell r="O1798">
            <v>0</v>
          </cell>
          <cell r="P1798">
            <v>0</v>
          </cell>
          <cell r="Q1798">
            <v>0</v>
          </cell>
          <cell r="R1798">
            <v>0</v>
          </cell>
          <cell r="S1798">
            <v>0</v>
          </cell>
          <cell r="T1798">
            <v>0</v>
          </cell>
          <cell r="U1798">
            <v>0</v>
          </cell>
          <cell r="V1798">
            <v>0</v>
          </cell>
          <cell r="W1798">
            <v>0</v>
          </cell>
          <cell r="X1798">
            <v>0</v>
          </cell>
          <cell r="Y1798">
            <v>0</v>
          </cell>
          <cell r="Z1798">
            <v>0</v>
          </cell>
        </row>
        <row r="1799">
          <cell r="B1799">
            <v>0</v>
          </cell>
          <cell r="C1799">
            <v>0</v>
          </cell>
          <cell r="D1799">
            <v>0</v>
          </cell>
          <cell r="E1799">
            <v>0</v>
          </cell>
          <cell r="F1799">
            <v>0</v>
          </cell>
          <cell r="G1799">
            <v>0</v>
          </cell>
          <cell r="H1799">
            <v>0</v>
          </cell>
          <cell r="I1799">
            <v>0</v>
          </cell>
          <cell r="J1799">
            <v>0</v>
          </cell>
          <cell r="K1799">
            <v>0</v>
          </cell>
          <cell r="L1799">
            <v>0</v>
          </cell>
          <cell r="M1799">
            <v>0</v>
          </cell>
          <cell r="N1799">
            <v>0</v>
          </cell>
          <cell r="O1799">
            <v>0</v>
          </cell>
          <cell r="P1799">
            <v>0</v>
          </cell>
          <cell r="Q1799">
            <v>0</v>
          </cell>
          <cell r="R1799">
            <v>0</v>
          </cell>
          <cell r="S1799">
            <v>0</v>
          </cell>
          <cell r="T1799">
            <v>0</v>
          </cell>
          <cell r="U1799">
            <v>0</v>
          </cell>
          <cell r="V1799">
            <v>0</v>
          </cell>
          <cell r="W1799">
            <v>0</v>
          </cell>
          <cell r="X1799">
            <v>0</v>
          </cell>
          <cell r="Y1799">
            <v>0</v>
          </cell>
          <cell r="Z1799">
            <v>0</v>
          </cell>
        </row>
        <row r="1800">
          <cell r="B1800">
            <v>0</v>
          </cell>
          <cell r="C1800">
            <v>0</v>
          </cell>
          <cell r="D1800">
            <v>0</v>
          </cell>
          <cell r="E1800">
            <v>0</v>
          </cell>
          <cell r="F1800">
            <v>0</v>
          </cell>
          <cell r="G1800">
            <v>0</v>
          </cell>
          <cell r="H1800">
            <v>0</v>
          </cell>
          <cell r="I1800">
            <v>0</v>
          </cell>
          <cell r="J1800">
            <v>0</v>
          </cell>
          <cell r="K1800">
            <v>0</v>
          </cell>
          <cell r="L1800">
            <v>0</v>
          </cell>
          <cell r="M1800">
            <v>0</v>
          </cell>
          <cell r="N1800">
            <v>0</v>
          </cell>
          <cell r="O1800">
            <v>0</v>
          </cell>
          <cell r="P1800">
            <v>0</v>
          </cell>
          <cell r="Q1800">
            <v>0</v>
          </cell>
          <cell r="R1800">
            <v>0</v>
          </cell>
          <cell r="S1800">
            <v>0</v>
          </cell>
          <cell r="T1800">
            <v>0</v>
          </cell>
          <cell r="U1800">
            <v>0</v>
          </cell>
          <cell r="V1800">
            <v>0</v>
          </cell>
          <cell r="W1800">
            <v>0</v>
          </cell>
          <cell r="X1800">
            <v>0</v>
          </cell>
          <cell r="Y1800">
            <v>0</v>
          </cell>
          <cell r="Z1800">
            <v>0</v>
          </cell>
        </row>
        <row r="1801">
          <cell r="B1801">
            <v>0</v>
          </cell>
          <cell r="C1801">
            <v>0</v>
          </cell>
          <cell r="D1801">
            <v>0</v>
          </cell>
          <cell r="E1801">
            <v>0</v>
          </cell>
          <cell r="F1801">
            <v>0</v>
          </cell>
          <cell r="G1801">
            <v>0</v>
          </cell>
          <cell r="H1801">
            <v>0</v>
          </cell>
          <cell r="I1801">
            <v>0</v>
          </cell>
          <cell r="J1801">
            <v>0</v>
          </cell>
          <cell r="K1801">
            <v>0</v>
          </cell>
          <cell r="L1801">
            <v>0</v>
          </cell>
          <cell r="M1801">
            <v>0</v>
          </cell>
          <cell r="N1801">
            <v>0</v>
          </cell>
          <cell r="O1801">
            <v>0</v>
          </cell>
          <cell r="P1801">
            <v>0</v>
          </cell>
          <cell r="Q1801">
            <v>0</v>
          </cell>
          <cell r="R1801">
            <v>0</v>
          </cell>
          <cell r="S1801">
            <v>0</v>
          </cell>
          <cell r="T1801">
            <v>0</v>
          </cell>
          <cell r="U1801">
            <v>0</v>
          </cell>
          <cell r="V1801">
            <v>0</v>
          </cell>
          <cell r="W1801">
            <v>0</v>
          </cell>
          <cell r="X1801">
            <v>0</v>
          </cell>
          <cell r="Y1801">
            <v>0</v>
          </cell>
          <cell r="Z1801">
            <v>0</v>
          </cell>
        </row>
        <row r="1802">
          <cell r="B1802">
            <v>0</v>
          </cell>
          <cell r="C1802">
            <v>0</v>
          </cell>
          <cell r="D1802">
            <v>0</v>
          </cell>
          <cell r="E1802">
            <v>0</v>
          </cell>
          <cell r="F1802">
            <v>0</v>
          </cell>
          <cell r="G1802">
            <v>0</v>
          </cell>
          <cell r="H1802">
            <v>0</v>
          </cell>
          <cell r="I1802">
            <v>0</v>
          </cell>
          <cell r="J1802">
            <v>0</v>
          </cell>
          <cell r="K1802">
            <v>0</v>
          </cell>
          <cell r="L1802">
            <v>0</v>
          </cell>
          <cell r="M1802">
            <v>0</v>
          </cell>
          <cell r="N1802">
            <v>0</v>
          </cell>
          <cell r="O1802">
            <v>0</v>
          </cell>
          <cell r="P1802">
            <v>0</v>
          </cell>
          <cell r="Q1802">
            <v>0</v>
          </cell>
          <cell r="R1802">
            <v>0</v>
          </cell>
          <cell r="S1802">
            <v>0</v>
          </cell>
          <cell r="T1802">
            <v>0</v>
          </cell>
          <cell r="U1802">
            <v>0</v>
          </cell>
          <cell r="V1802">
            <v>0</v>
          </cell>
          <cell r="W1802">
            <v>0</v>
          </cell>
          <cell r="X1802">
            <v>0</v>
          </cell>
          <cell r="Y1802">
            <v>0</v>
          </cell>
          <cell r="Z1802">
            <v>0</v>
          </cell>
        </row>
        <row r="1803">
          <cell r="B1803">
            <v>0</v>
          </cell>
          <cell r="C1803">
            <v>0</v>
          </cell>
          <cell r="D1803">
            <v>0</v>
          </cell>
          <cell r="E1803">
            <v>0</v>
          </cell>
          <cell r="F1803">
            <v>0</v>
          </cell>
          <cell r="G1803">
            <v>0</v>
          </cell>
          <cell r="H1803">
            <v>0</v>
          </cell>
          <cell r="I1803">
            <v>0</v>
          </cell>
          <cell r="J1803">
            <v>0</v>
          </cell>
          <cell r="K1803">
            <v>0</v>
          </cell>
          <cell r="L1803">
            <v>0</v>
          </cell>
          <cell r="M1803">
            <v>0</v>
          </cell>
          <cell r="N1803">
            <v>0</v>
          </cell>
          <cell r="O1803">
            <v>0</v>
          </cell>
          <cell r="P1803">
            <v>0</v>
          </cell>
          <cell r="Q1803">
            <v>0</v>
          </cell>
          <cell r="R1803">
            <v>0</v>
          </cell>
          <cell r="S1803">
            <v>0</v>
          </cell>
          <cell r="T1803">
            <v>0</v>
          </cell>
          <cell r="U1803">
            <v>0</v>
          </cell>
          <cell r="V1803">
            <v>0</v>
          </cell>
          <cell r="W1803">
            <v>0</v>
          </cell>
          <cell r="X1803">
            <v>0</v>
          </cell>
          <cell r="Y1803">
            <v>0</v>
          </cell>
          <cell r="Z1803">
            <v>0</v>
          </cell>
        </row>
        <row r="1804">
          <cell r="B1804">
            <v>0</v>
          </cell>
          <cell r="C1804">
            <v>0</v>
          </cell>
          <cell r="D1804">
            <v>0</v>
          </cell>
          <cell r="E1804">
            <v>0</v>
          </cell>
          <cell r="F1804">
            <v>0</v>
          </cell>
          <cell r="G1804">
            <v>0</v>
          </cell>
          <cell r="H1804">
            <v>0</v>
          </cell>
          <cell r="I1804">
            <v>0</v>
          </cell>
          <cell r="J1804">
            <v>0</v>
          </cell>
          <cell r="K1804">
            <v>0</v>
          </cell>
          <cell r="L1804">
            <v>0</v>
          </cell>
          <cell r="M1804">
            <v>0</v>
          </cell>
          <cell r="N1804">
            <v>0</v>
          </cell>
          <cell r="O1804">
            <v>0</v>
          </cell>
          <cell r="P1804">
            <v>0</v>
          </cell>
          <cell r="Q1804">
            <v>0</v>
          </cell>
          <cell r="R1804">
            <v>0</v>
          </cell>
          <cell r="S1804">
            <v>0</v>
          </cell>
          <cell r="T1804">
            <v>0</v>
          </cell>
          <cell r="U1804">
            <v>0</v>
          </cell>
          <cell r="V1804">
            <v>0</v>
          </cell>
          <cell r="W1804">
            <v>0</v>
          </cell>
          <cell r="X1804">
            <v>0</v>
          </cell>
          <cell r="Y1804">
            <v>0</v>
          </cell>
          <cell r="Z1804">
            <v>0</v>
          </cell>
        </row>
        <row r="1805">
          <cell r="B1805">
            <v>0</v>
          </cell>
          <cell r="C1805">
            <v>0</v>
          </cell>
          <cell r="D1805">
            <v>0</v>
          </cell>
          <cell r="E1805">
            <v>0</v>
          </cell>
          <cell r="F1805">
            <v>0</v>
          </cell>
          <cell r="G1805">
            <v>0</v>
          </cell>
          <cell r="H1805">
            <v>0</v>
          </cell>
          <cell r="I1805">
            <v>0</v>
          </cell>
          <cell r="J1805">
            <v>0</v>
          </cell>
          <cell r="K1805">
            <v>0</v>
          </cell>
          <cell r="L1805">
            <v>0</v>
          </cell>
          <cell r="M1805">
            <v>0</v>
          </cell>
          <cell r="N1805">
            <v>0</v>
          </cell>
          <cell r="O1805">
            <v>0</v>
          </cell>
          <cell r="P1805">
            <v>0</v>
          </cell>
          <cell r="Q1805">
            <v>0</v>
          </cell>
          <cell r="R1805">
            <v>0</v>
          </cell>
          <cell r="S1805">
            <v>0</v>
          </cell>
          <cell r="T1805">
            <v>0</v>
          </cell>
          <cell r="U1805">
            <v>0</v>
          </cell>
          <cell r="V1805">
            <v>0</v>
          </cell>
          <cell r="W1805">
            <v>0</v>
          </cell>
          <cell r="X1805">
            <v>0</v>
          </cell>
          <cell r="Y1805">
            <v>0</v>
          </cell>
          <cell r="Z1805">
            <v>0</v>
          </cell>
        </row>
        <row r="1806">
          <cell r="B1806">
            <v>0</v>
          </cell>
          <cell r="C1806">
            <v>0</v>
          </cell>
          <cell r="D1806">
            <v>0</v>
          </cell>
          <cell r="E1806">
            <v>0</v>
          </cell>
          <cell r="F1806">
            <v>0</v>
          </cell>
          <cell r="G1806">
            <v>0</v>
          </cell>
          <cell r="H1806">
            <v>0</v>
          </cell>
          <cell r="I1806">
            <v>0</v>
          </cell>
          <cell r="J1806">
            <v>0</v>
          </cell>
          <cell r="K1806">
            <v>0</v>
          </cell>
          <cell r="L1806">
            <v>0</v>
          </cell>
          <cell r="M1806">
            <v>0</v>
          </cell>
          <cell r="N1806">
            <v>0</v>
          </cell>
          <cell r="O1806">
            <v>0</v>
          </cell>
          <cell r="P1806">
            <v>0</v>
          </cell>
          <cell r="Q1806">
            <v>0</v>
          </cell>
          <cell r="R1806">
            <v>0</v>
          </cell>
          <cell r="S1806">
            <v>0</v>
          </cell>
          <cell r="T1806">
            <v>0</v>
          </cell>
          <cell r="U1806">
            <v>0</v>
          </cell>
          <cell r="V1806">
            <v>0</v>
          </cell>
          <cell r="W1806">
            <v>0</v>
          </cell>
          <cell r="X1806">
            <v>0</v>
          </cell>
          <cell r="Y1806">
            <v>0</v>
          </cell>
          <cell r="Z1806">
            <v>0</v>
          </cell>
        </row>
        <row r="1807">
          <cell r="B1807">
            <v>0</v>
          </cell>
          <cell r="C1807">
            <v>0</v>
          </cell>
          <cell r="D1807">
            <v>0</v>
          </cell>
          <cell r="E1807">
            <v>0</v>
          </cell>
          <cell r="F1807">
            <v>0</v>
          </cell>
          <cell r="G1807">
            <v>0</v>
          </cell>
          <cell r="H1807">
            <v>0</v>
          </cell>
          <cell r="I1807">
            <v>0</v>
          </cell>
          <cell r="J1807">
            <v>0</v>
          </cell>
          <cell r="K1807">
            <v>0</v>
          </cell>
          <cell r="L1807">
            <v>0</v>
          </cell>
          <cell r="M1807">
            <v>0</v>
          </cell>
          <cell r="N1807">
            <v>0</v>
          </cell>
          <cell r="O1807">
            <v>0</v>
          </cell>
          <cell r="P1807">
            <v>0</v>
          </cell>
          <cell r="Q1807">
            <v>0</v>
          </cell>
          <cell r="R1807">
            <v>0</v>
          </cell>
          <cell r="S1807">
            <v>0</v>
          </cell>
          <cell r="T1807">
            <v>0</v>
          </cell>
          <cell r="U1807">
            <v>0</v>
          </cell>
          <cell r="V1807">
            <v>0</v>
          </cell>
          <cell r="W1807">
            <v>0</v>
          </cell>
          <cell r="X1807">
            <v>0</v>
          </cell>
          <cell r="Y1807">
            <v>0</v>
          </cell>
          <cell r="Z1807">
            <v>0</v>
          </cell>
        </row>
        <row r="1808">
          <cell r="B1808">
            <v>0</v>
          </cell>
          <cell r="C1808">
            <v>0</v>
          </cell>
          <cell r="D1808">
            <v>0</v>
          </cell>
          <cell r="E1808">
            <v>0</v>
          </cell>
          <cell r="F1808">
            <v>0</v>
          </cell>
          <cell r="G1808">
            <v>0</v>
          </cell>
          <cell r="H1808">
            <v>0</v>
          </cell>
          <cell r="I1808">
            <v>0</v>
          </cell>
          <cell r="J1808">
            <v>0</v>
          </cell>
          <cell r="K1808">
            <v>0</v>
          </cell>
          <cell r="L1808">
            <v>0</v>
          </cell>
          <cell r="M1808">
            <v>0</v>
          </cell>
          <cell r="N1808">
            <v>0</v>
          </cell>
          <cell r="O1808">
            <v>0</v>
          </cell>
          <cell r="P1808">
            <v>0</v>
          </cell>
          <cell r="Q1808">
            <v>0</v>
          </cell>
          <cell r="R1808">
            <v>0</v>
          </cell>
          <cell r="S1808">
            <v>0</v>
          </cell>
          <cell r="T1808">
            <v>0</v>
          </cell>
          <cell r="U1808">
            <v>0</v>
          </cell>
          <cell r="V1808">
            <v>0</v>
          </cell>
          <cell r="W1808">
            <v>0</v>
          </cell>
          <cell r="X1808">
            <v>0</v>
          </cell>
          <cell r="Y1808">
            <v>0</v>
          </cell>
          <cell r="Z1808">
            <v>0</v>
          </cell>
        </row>
        <row r="1809">
          <cell r="B1809">
            <v>0</v>
          </cell>
          <cell r="C1809">
            <v>0</v>
          </cell>
          <cell r="D1809">
            <v>0</v>
          </cell>
          <cell r="E1809">
            <v>0</v>
          </cell>
          <cell r="F1809">
            <v>0</v>
          </cell>
          <cell r="G1809">
            <v>0</v>
          </cell>
          <cell r="H1809">
            <v>0</v>
          </cell>
          <cell r="I1809">
            <v>0</v>
          </cell>
          <cell r="J1809">
            <v>0</v>
          </cell>
          <cell r="K1809">
            <v>0</v>
          </cell>
          <cell r="L1809">
            <v>0</v>
          </cell>
          <cell r="M1809">
            <v>0</v>
          </cell>
          <cell r="N1809">
            <v>0</v>
          </cell>
          <cell r="O1809">
            <v>0</v>
          </cell>
          <cell r="P1809">
            <v>0</v>
          </cell>
          <cell r="Q1809">
            <v>0</v>
          </cell>
          <cell r="R1809">
            <v>0</v>
          </cell>
          <cell r="S1809">
            <v>0</v>
          </cell>
          <cell r="T1809">
            <v>0</v>
          </cell>
          <cell r="U1809">
            <v>0</v>
          </cell>
          <cell r="V1809">
            <v>0</v>
          </cell>
          <cell r="W1809">
            <v>0</v>
          </cell>
          <cell r="X1809">
            <v>0</v>
          </cell>
          <cell r="Y1809">
            <v>0</v>
          </cell>
          <cell r="Z1809">
            <v>0</v>
          </cell>
        </row>
        <row r="1810">
          <cell r="B1810">
            <v>0</v>
          </cell>
          <cell r="C1810">
            <v>0</v>
          </cell>
          <cell r="D1810">
            <v>0</v>
          </cell>
          <cell r="E1810">
            <v>0</v>
          </cell>
          <cell r="F1810">
            <v>0</v>
          </cell>
          <cell r="G1810">
            <v>0</v>
          </cell>
          <cell r="H1810">
            <v>0</v>
          </cell>
          <cell r="I1810">
            <v>0</v>
          </cell>
          <cell r="J1810">
            <v>0</v>
          </cell>
          <cell r="K1810">
            <v>0</v>
          </cell>
          <cell r="L1810">
            <v>0</v>
          </cell>
          <cell r="M1810">
            <v>0</v>
          </cell>
          <cell r="N1810">
            <v>0</v>
          </cell>
          <cell r="O1810">
            <v>0</v>
          </cell>
          <cell r="P1810">
            <v>0</v>
          </cell>
          <cell r="Q1810">
            <v>0</v>
          </cell>
          <cell r="R1810">
            <v>0</v>
          </cell>
          <cell r="S1810">
            <v>0</v>
          </cell>
          <cell r="T1810">
            <v>0</v>
          </cell>
          <cell r="U1810">
            <v>0</v>
          </cell>
          <cell r="V1810">
            <v>0</v>
          </cell>
          <cell r="W1810">
            <v>0</v>
          </cell>
          <cell r="X1810">
            <v>0</v>
          </cell>
          <cell r="Y1810">
            <v>0</v>
          </cell>
          <cell r="Z1810">
            <v>0</v>
          </cell>
        </row>
        <row r="1811">
          <cell r="B1811">
            <v>0</v>
          </cell>
          <cell r="C1811">
            <v>0</v>
          </cell>
          <cell r="D1811">
            <v>0</v>
          </cell>
          <cell r="E1811">
            <v>0</v>
          </cell>
          <cell r="F1811">
            <v>0</v>
          </cell>
          <cell r="G1811">
            <v>0</v>
          </cell>
          <cell r="H1811">
            <v>0</v>
          </cell>
          <cell r="I1811">
            <v>0</v>
          </cell>
          <cell r="J1811">
            <v>0</v>
          </cell>
          <cell r="K1811">
            <v>0</v>
          </cell>
          <cell r="L1811">
            <v>0</v>
          </cell>
          <cell r="M1811">
            <v>0</v>
          </cell>
          <cell r="N1811">
            <v>0</v>
          </cell>
          <cell r="O1811">
            <v>0</v>
          </cell>
          <cell r="P1811">
            <v>0</v>
          </cell>
          <cell r="Q1811">
            <v>0</v>
          </cell>
          <cell r="R1811">
            <v>0</v>
          </cell>
          <cell r="S1811">
            <v>0</v>
          </cell>
          <cell r="T1811">
            <v>0</v>
          </cell>
          <cell r="U1811">
            <v>0</v>
          </cell>
          <cell r="V1811">
            <v>0</v>
          </cell>
          <cell r="W1811">
            <v>0</v>
          </cell>
          <cell r="X1811">
            <v>0</v>
          </cell>
          <cell r="Y1811">
            <v>0</v>
          </cell>
          <cell r="Z1811">
            <v>0</v>
          </cell>
        </row>
        <row r="1812">
          <cell r="B1812">
            <v>0</v>
          </cell>
          <cell r="C1812">
            <v>0</v>
          </cell>
          <cell r="D1812">
            <v>0</v>
          </cell>
          <cell r="E1812">
            <v>0</v>
          </cell>
          <cell r="F1812">
            <v>0</v>
          </cell>
          <cell r="G1812">
            <v>0</v>
          </cell>
          <cell r="H1812">
            <v>0</v>
          </cell>
          <cell r="I1812">
            <v>0</v>
          </cell>
          <cell r="J1812">
            <v>0</v>
          </cell>
          <cell r="K1812">
            <v>0</v>
          </cell>
          <cell r="L1812">
            <v>0</v>
          </cell>
          <cell r="M1812">
            <v>0</v>
          </cell>
          <cell r="N1812">
            <v>0</v>
          </cell>
          <cell r="O1812">
            <v>0</v>
          </cell>
          <cell r="P1812">
            <v>0</v>
          </cell>
          <cell r="Q1812">
            <v>0</v>
          </cell>
          <cell r="R1812">
            <v>0</v>
          </cell>
          <cell r="S1812">
            <v>0</v>
          </cell>
          <cell r="T1812">
            <v>0</v>
          </cell>
          <cell r="U1812">
            <v>0</v>
          </cell>
          <cell r="V1812">
            <v>0</v>
          </cell>
          <cell r="W1812">
            <v>0</v>
          </cell>
          <cell r="X1812">
            <v>0</v>
          </cell>
          <cell r="Y1812">
            <v>0</v>
          </cell>
          <cell r="Z1812">
            <v>0</v>
          </cell>
        </row>
        <row r="1813">
          <cell r="B1813">
            <v>0</v>
          </cell>
          <cell r="C1813">
            <v>0</v>
          </cell>
          <cell r="D1813">
            <v>0</v>
          </cell>
          <cell r="E1813">
            <v>0</v>
          </cell>
          <cell r="F1813">
            <v>0</v>
          </cell>
          <cell r="G1813">
            <v>0</v>
          </cell>
          <cell r="H1813">
            <v>0</v>
          </cell>
          <cell r="I1813">
            <v>0</v>
          </cell>
          <cell r="J1813">
            <v>0</v>
          </cell>
          <cell r="K1813">
            <v>0</v>
          </cell>
          <cell r="L1813">
            <v>0</v>
          </cell>
          <cell r="M1813">
            <v>0</v>
          </cell>
          <cell r="N1813">
            <v>0</v>
          </cell>
          <cell r="O1813">
            <v>0</v>
          </cell>
          <cell r="P1813">
            <v>0</v>
          </cell>
          <cell r="Q1813">
            <v>0</v>
          </cell>
          <cell r="R1813">
            <v>0</v>
          </cell>
          <cell r="S1813">
            <v>0</v>
          </cell>
          <cell r="T1813">
            <v>0</v>
          </cell>
          <cell r="U1813">
            <v>0</v>
          </cell>
          <cell r="V1813">
            <v>0</v>
          </cell>
          <cell r="W1813">
            <v>0</v>
          </cell>
          <cell r="X1813">
            <v>0</v>
          </cell>
          <cell r="Y1813">
            <v>0</v>
          </cell>
          <cell r="Z1813">
            <v>0</v>
          </cell>
        </row>
        <row r="1814">
          <cell r="B1814">
            <v>0</v>
          </cell>
          <cell r="C1814">
            <v>0</v>
          </cell>
          <cell r="D1814">
            <v>0</v>
          </cell>
          <cell r="E1814">
            <v>0</v>
          </cell>
          <cell r="F1814">
            <v>0</v>
          </cell>
          <cell r="G1814">
            <v>0</v>
          </cell>
          <cell r="H1814">
            <v>0</v>
          </cell>
          <cell r="I1814">
            <v>0</v>
          </cell>
          <cell r="J1814">
            <v>0</v>
          </cell>
          <cell r="K1814">
            <v>0</v>
          </cell>
          <cell r="L1814">
            <v>0</v>
          </cell>
          <cell r="M1814">
            <v>0</v>
          </cell>
          <cell r="N1814">
            <v>0</v>
          </cell>
          <cell r="O1814">
            <v>0</v>
          </cell>
          <cell r="P1814">
            <v>0</v>
          </cell>
          <cell r="Q1814">
            <v>0</v>
          </cell>
          <cell r="R1814">
            <v>0</v>
          </cell>
          <cell r="S1814">
            <v>0</v>
          </cell>
          <cell r="T1814">
            <v>0</v>
          </cell>
          <cell r="U1814">
            <v>0</v>
          </cell>
          <cell r="V1814">
            <v>0</v>
          </cell>
          <cell r="W1814">
            <v>0</v>
          </cell>
          <cell r="X1814">
            <v>0</v>
          </cell>
          <cell r="Y1814">
            <v>0</v>
          </cell>
          <cell r="Z1814">
            <v>0</v>
          </cell>
        </row>
        <row r="1815">
          <cell r="B1815">
            <v>0</v>
          </cell>
          <cell r="C1815">
            <v>0</v>
          </cell>
          <cell r="D1815">
            <v>0</v>
          </cell>
          <cell r="E1815">
            <v>0</v>
          </cell>
          <cell r="F1815">
            <v>0</v>
          </cell>
          <cell r="G1815">
            <v>0</v>
          </cell>
          <cell r="H1815">
            <v>0</v>
          </cell>
          <cell r="I1815">
            <v>0</v>
          </cell>
          <cell r="J1815">
            <v>0</v>
          </cell>
          <cell r="K1815">
            <v>0</v>
          </cell>
          <cell r="L1815">
            <v>0</v>
          </cell>
          <cell r="M1815">
            <v>0</v>
          </cell>
          <cell r="N1815">
            <v>0</v>
          </cell>
          <cell r="O1815">
            <v>0</v>
          </cell>
          <cell r="P1815">
            <v>0</v>
          </cell>
          <cell r="Q1815">
            <v>0</v>
          </cell>
          <cell r="R1815">
            <v>0</v>
          </cell>
          <cell r="S1815">
            <v>0</v>
          </cell>
          <cell r="T1815">
            <v>0</v>
          </cell>
          <cell r="U1815">
            <v>0</v>
          </cell>
          <cell r="V1815">
            <v>0</v>
          </cell>
          <cell r="W1815">
            <v>0</v>
          </cell>
          <cell r="X1815">
            <v>0</v>
          </cell>
          <cell r="Y1815">
            <v>0</v>
          </cell>
          <cell r="Z1815">
            <v>0</v>
          </cell>
        </row>
        <row r="1816">
          <cell r="B1816">
            <v>0</v>
          </cell>
          <cell r="C1816">
            <v>0</v>
          </cell>
          <cell r="D1816">
            <v>0</v>
          </cell>
          <cell r="E1816">
            <v>0</v>
          </cell>
          <cell r="F1816">
            <v>0</v>
          </cell>
          <cell r="G1816">
            <v>0</v>
          </cell>
          <cell r="H1816">
            <v>0</v>
          </cell>
          <cell r="I1816">
            <v>0</v>
          </cell>
          <cell r="J1816">
            <v>0</v>
          </cell>
          <cell r="K1816">
            <v>0</v>
          </cell>
          <cell r="L1816">
            <v>0</v>
          </cell>
          <cell r="M1816">
            <v>0</v>
          </cell>
          <cell r="N1816">
            <v>0</v>
          </cell>
          <cell r="O1816">
            <v>0</v>
          </cell>
          <cell r="P1816">
            <v>0</v>
          </cell>
          <cell r="Q1816">
            <v>0</v>
          </cell>
          <cell r="R1816">
            <v>0</v>
          </cell>
          <cell r="S1816">
            <v>0</v>
          </cell>
          <cell r="T1816">
            <v>0</v>
          </cell>
          <cell r="U1816">
            <v>0</v>
          </cell>
          <cell r="V1816">
            <v>0</v>
          </cell>
          <cell r="W1816">
            <v>0</v>
          </cell>
          <cell r="X1816">
            <v>0</v>
          </cell>
          <cell r="Y1816">
            <v>0</v>
          </cell>
          <cell r="Z1816">
            <v>0</v>
          </cell>
        </row>
        <row r="1817">
          <cell r="B1817">
            <v>0</v>
          </cell>
          <cell r="C1817">
            <v>0</v>
          </cell>
          <cell r="D1817">
            <v>0</v>
          </cell>
          <cell r="E1817">
            <v>0</v>
          </cell>
          <cell r="F1817">
            <v>0</v>
          </cell>
          <cell r="G1817">
            <v>0</v>
          </cell>
          <cell r="H1817">
            <v>0</v>
          </cell>
          <cell r="I1817">
            <v>0</v>
          </cell>
          <cell r="J1817">
            <v>0</v>
          </cell>
          <cell r="K1817">
            <v>0</v>
          </cell>
          <cell r="L1817">
            <v>0</v>
          </cell>
          <cell r="M1817">
            <v>0</v>
          </cell>
          <cell r="N1817">
            <v>0</v>
          </cell>
          <cell r="O1817">
            <v>0</v>
          </cell>
          <cell r="P1817">
            <v>0</v>
          </cell>
          <cell r="Q1817">
            <v>0</v>
          </cell>
          <cell r="R1817">
            <v>0</v>
          </cell>
          <cell r="S1817">
            <v>0</v>
          </cell>
          <cell r="T1817">
            <v>0</v>
          </cell>
          <cell r="U1817">
            <v>0</v>
          </cell>
          <cell r="V1817">
            <v>0</v>
          </cell>
          <cell r="W1817">
            <v>0</v>
          </cell>
          <cell r="X1817">
            <v>0</v>
          </cell>
          <cell r="Y1817">
            <v>0</v>
          </cell>
          <cell r="Z1817">
            <v>0</v>
          </cell>
        </row>
        <row r="1818">
          <cell r="B1818">
            <v>0</v>
          </cell>
          <cell r="C1818">
            <v>0</v>
          </cell>
          <cell r="D1818">
            <v>0</v>
          </cell>
          <cell r="E1818">
            <v>0</v>
          </cell>
          <cell r="F1818">
            <v>0</v>
          </cell>
          <cell r="G1818">
            <v>0</v>
          </cell>
          <cell r="H1818">
            <v>0</v>
          </cell>
          <cell r="I1818">
            <v>0</v>
          </cell>
          <cell r="J1818">
            <v>0</v>
          </cell>
          <cell r="K1818">
            <v>0</v>
          </cell>
          <cell r="L1818">
            <v>0</v>
          </cell>
          <cell r="M1818">
            <v>0</v>
          </cell>
          <cell r="N1818">
            <v>0</v>
          </cell>
          <cell r="O1818">
            <v>0</v>
          </cell>
          <cell r="P1818">
            <v>0</v>
          </cell>
          <cell r="Q1818">
            <v>0</v>
          </cell>
          <cell r="R1818">
            <v>0</v>
          </cell>
          <cell r="S1818">
            <v>0</v>
          </cell>
          <cell r="T1818">
            <v>0</v>
          </cell>
          <cell r="U1818">
            <v>0</v>
          </cell>
          <cell r="V1818">
            <v>0</v>
          </cell>
          <cell r="W1818">
            <v>0</v>
          </cell>
          <cell r="X1818">
            <v>0</v>
          </cell>
          <cell r="Y1818">
            <v>0</v>
          </cell>
          <cell r="Z1818">
            <v>0</v>
          </cell>
        </row>
        <row r="1819">
          <cell r="B1819">
            <v>0</v>
          </cell>
          <cell r="C1819">
            <v>0</v>
          </cell>
          <cell r="D1819">
            <v>0</v>
          </cell>
          <cell r="E1819">
            <v>0</v>
          </cell>
          <cell r="F1819">
            <v>0</v>
          </cell>
          <cell r="G1819">
            <v>0</v>
          </cell>
          <cell r="H1819">
            <v>0</v>
          </cell>
          <cell r="I1819">
            <v>0</v>
          </cell>
          <cell r="J1819">
            <v>0</v>
          </cell>
          <cell r="K1819">
            <v>0</v>
          </cell>
          <cell r="L1819">
            <v>0</v>
          </cell>
          <cell r="M1819">
            <v>0</v>
          </cell>
          <cell r="N1819">
            <v>0</v>
          </cell>
          <cell r="O1819">
            <v>0</v>
          </cell>
          <cell r="P1819">
            <v>0</v>
          </cell>
          <cell r="Q1819">
            <v>0</v>
          </cell>
          <cell r="R1819">
            <v>0</v>
          </cell>
          <cell r="S1819">
            <v>0</v>
          </cell>
          <cell r="T1819">
            <v>0</v>
          </cell>
          <cell r="U1819">
            <v>0</v>
          </cell>
          <cell r="V1819">
            <v>0</v>
          </cell>
          <cell r="W1819">
            <v>0</v>
          </cell>
          <cell r="X1819">
            <v>0</v>
          </cell>
          <cell r="Y1819">
            <v>0</v>
          </cell>
          <cell r="Z1819">
            <v>0</v>
          </cell>
        </row>
        <row r="1820">
          <cell r="B1820">
            <v>0</v>
          </cell>
          <cell r="C1820">
            <v>0</v>
          </cell>
          <cell r="D1820">
            <v>0</v>
          </cell>
          <cell r="E1820">
            <v>0</v>
          </cell>
          <cell r="F1820">
            <v>0</v>
          </cell>
          <cell r="G1820">
            <v>0</v>
          </cell>
          <cell r="H1820">
            <v>0</v>
          </cell>
          <cell r="I1820">
            <v>0</v>
          </cell>
          <cell r="J1820">
            <v>0</v>
          </cell>
          <cell r="K1820">
            <v>0</v>
          </cell>
          <cell r="L1820">
            <v>0</v>
          </cell>
          <cell r="M1820">
            <v>0</v>
          </cell>
          <cell r="N1820">
            <v>0</v>
          </cell>
          <cell r="O1820">
            <v>0</v>
          </cell>
          <cell r="P1820">
            <v>0</v>
          </cell>
          <cell r="Q1820">
            <v>0</v>
          </cell>
          <cell r="R1820">
            <v>0</v>
          </cell>
          <cell r="S1820">
            <v>0</v>
          </cell>
          <cell r="T1820">
            <v>0</v>
          </cell>
          <cell r="U1820">
            <v>0</v>
          </cell>
          <cell r="V1820">
            <v>0</v>
          </cell>
          <cell r="W1820">
            <v>0</v>
          </cell>
          <cell r="X1820">
            <v>0</v>
          </cell>
          <cell r="Y1820">
            <v>0</v>
          </cell>
          <cell r="Z1820">
            <v>0</v>
          </cell>
        </row>
        <row r="1821">
          <cell r="B1821">
            <v>0</v>
          </cell>
          <cell r="C1821">
            <v>0</v>
          </cell>
          <cell r="D1821">
            <v>0</v>
          </cell>
          <cell r="E1821">
            <v>0</v>
          </cell>
          <cell r="F1821">
            <v>0</v>
          </cell>
          <cell r="G1821">
            <v>0</v>
          </cell>
          <cell r="H1821">
            <v>0</v>
          </cell>
          <cell r="I1821">
            <v>0</v>
          </cell>
          <cell r="J1821">
            <v>0</v>
          </cell>
          <cell r="K1821">
            <v>0</v>
          </cell>
          <cell r="L1821">
            <v>0</v>
          </cell>
          <cell r="M1821">
            <v>0</v>
          </cell>
          <cell r="N1821">
            <v>0</v>
          </cell>
          <cell r="O1821">
            <v>0</v>
          </cell>
          <cell r="P1821">
            <v>0</v>
          </cell>
          <cell r="Q1821">
            <v>0</v>
          </cell>
          <cell r="R1821">
            <v>0</v>
          </cell>
          <cell r="S1821">
            <v>0</v>
          </cell>
          <cell r="T1821">
            <v>0</v>
          </cell>
          <cell r="U1821">
            <v>0</v>
          </cell>
          <cell r="V1821">
            <v>0</v>
          </cell>
          <cell r="W1821">
            <v>0</v>
          </cell>
          <cell r="X1821">
            <v>0</v>
          </cell>
          <cell r="Y1821">
            <v>0</v>
          </cell>
          <cell r="Z1821">
            <v>0</v>
          </cell>
        </row>
        <row r="1822">
          <cell r="B1822">
            <v>0</v>
          </cell>
          <cell r="C1822">
            <v>0</v>
          </cell>
          <cell r="D1822">
            <v>0</v>
          </cell>
          <cell r="E1822">
            <v>0</v>
          </cell>
          <cell r="F1822">
            <v>0</v>
          </cell>
          <cell r="G1822">
            <v>0</v>
          </cell>
          <cell r="H1822">
            <v>0</v>
          </cell>
          <cell r="I1822">
            <v>0</v>
          </cell>
          <cell r="J1822">
            <v>0</v>
          </cell>
          <cell r="K1822">
            <v>0</v>
          </cell>
          <cell r="L1822">
            <v>0</v>
          </cell>
          <cell r="M1822">
            <v>0</v>
          </cell>
          <cell r="N1822">
            <v>0</v>
          </cell>
          <cell r="O1822">
            <v>0</v>
          </cell>
          <cell r="P1822">
            <v>0</v>
          </cell>
          <cell r="Q1822">
            <v>0</v>
          </cell>
          <cell r="R1822">
            <v>0</v>
          </cell>
          <cell r="S1822">
            <v>0</v>
          </cell>
          <cell r="T1822">
            <v>0</v>
          </cell>
          <cell r="U1822">
            <v>0</v>
          </cell>
          <cell r="V1822">
            <v>0</v>
          </cell>
          <cell r="W1822">
            <v>0</v>
          </cell>
          <cell r="X1822">
            <v>0</v>
          </cell>
          <cell r="Y1822">
            <v>0</v>
          </cell>
          <cell r="Z1822">
            <v>0</v>
          </cell>
        </row>
        <row r="1823">
          <cell r="B1823">
            <v>0</v>
          </cell>
          <cell r="C1823">
            <v>0</v>
          </cell>
          <cell r="D1823">
            <v>0</v>
          </cell>
          <cell r="E1823">
            <v>0</v>
          </cell>
          <cell r="F1823">
            <v>0</v>
          </cell>
          <cell r="G1823">
            <v>0</v>
          </cell>
          <cell r="H1823">
            <v>0</v>
          </cell>
          <cell r="I1823">
            <v>0</v>
          </cell>
          <cell r="J1823">
            <v>0</v>
          </cell>
          <cell r="K1823">
            <v>0</v>
          </cell>
          <cell r="L1823">
            <v>0</v>
          </cell>
          <cell r="M1823">
            <v>0</v>
          </cell>
          <cell r="N1823">
            <v>0</v>
          </cell>
          <cell r="O1823">
            <v>0</v>
          </cell>
          <cell r="P1823">
            <v>0</v>
          </cell>
          <cell r="Q1823">
            <v>0</v>
          </cell>
          <cell r="R1823">
            <v>0</v>
          </cell>
          <cell r="S1823">
            <v>0</v>
          </cell>
          <cell r="T1823">
            <v>0</v>
          </cell>
          <cell r="U1823">
            <v>0</v>
          </cell>
          <cell r="V1823">
            <v>0</v>
          </cell>
          <cell r="W1823">
            <v>0</v>
          </cell>
          <cell r="X1823">
            <v>0</v>
          </cell>
          <cell r="Y1823">
            <v>0</v>
          </cell>
          <cell r="Z1823">
            <v>0</v>
          </cell>
        </row>
        <row r="1824">
          <cell r="B1824">
            <v>0</v>
          </cell>
          <cell r="C1824">
            <v>0</v>
          </cell>
          <cell r="D1824">
            <v>0</v>
          </cell>
          <cell r="E1824">
            <v>0</v>
          </cell>
          <cell r="F1824">
            <v>0</v>
          </cell>
          <cell r="G1824">
            <v>0</v>
          </cell>
          <cell r="H1824">
            <v>0</v>
          </cell>
          <cell r="I1824">
            <v>0</v>
          </cell>
          <cell r="J1824">
            <v>0</v>
          </cell>
          <cell r="K1824">
            <v>0</v>
          </cell>
          <cell r="L1824">
            <v>0</v>
          </cell>
          <cell r="M1824">
            <v>0</v>
          </cell>
          <cell r="N1824">
            <v>0</v>
          </cell>
          <cell r="O1824">
            <v>0</v>
          </cell>
          <cell r="P1824">
            <v>0</v>
          </cell>
          <cell r="Q1824">
            <v>0</v>
          </cell>
          <cell r="R1824">
            <v>0</v>
          </cell>
          <cell r="S1824">
            <v>0</v>
          </cell>
          <cell r="T1824">
            <v>0</v>
          </cell>
          <cell r="U1824">
            <v>0</v>
          </cell>
          <cell r="V1824">
            <v>0</v>
          </cell>
          <cell r="W1824">
            <v>0</v>
          </cell>
          <cell r="X1824">
            <v>0</v>
          </cell>
          <cell r="Y1824">
            <v>0</v>
          </cell>
          <cell r="Z1824">
            <v>0</v>
          </cell>
        </row>
        <row r="1825">
          <cell r="B1825">
            <v>0</v>
          </cell>
          <cell r="C1825">
            <v>0</v>
          </cell>
          <cell r="D1825">
            <v>0</v>
          </cell>
          <cell r="E1825">
            <v>0</v>
          </cell>
          <cell r="F1825">
            <v>0</v>
          </cell>
          <cell r="G1825">
            <v>0</v>
          </cell>
          <cell r="H1825">
            <v>0</v>
          </cell>
          <cell r="I1825">
            <v>0</v>
          </cell>
          <cell r="J1825">
            <v>0</v>
          </cell>
          <cell r="K1825">
            <v>0</v>
          </cell>
          <cell r="L1825">
            <v>0</v>
          </cell>
          <cell r="M1825">
            <v>0</v>
          </cell>
          <cell r="N1825">
            <v>0</v>
          </cell>
          <cell r="O1825">
            <v>0</v>
          </cell>
          <cell r="P1825">
            <v>0</v>
          </cell>
          <cell r="Q1825">
            <v>0</v>
          </cell>
          <cell r="R1825">
            <v>0</v>
          </cell>
          <cell r="S1825">
            <v>0</v>
          </cell>
          <cell r="T1825">
            <v>0</v>
          </cell>
          <cell r="U1825">
            <v>0</v>
          </cell>
          <cell r="V1825">
            <v>0</v>
          </cell>
          <cell r="W1825">
            <v>0</v>
          </cell>
          <cell r="X1825">
            <v>0</v>
          </cell>
          <cell r="Y1825">
            <v>0</v>
          </cell>
          <cell r="Z1825">
            <v>0</v>
          </cell>
        </row>
        <row r="1826">
          <cell r="B1826">
            <v>0</v>
          </cell>
          <cell r="C1826">
            <v>0</v>
          </cell>
          <cell r="D1826">
            <v>0</v>
          </cell>
          <cell r="E1826">
            <v>0</v>
          </cell>
          <cell r="F1826">
            <v>0</v>
          </cell>
          <cell r="G1826">
            <v>0</v>
          </cell>
          <cell r="H1826">
            <v>0</v>
          </cell>
          <cell r="I1826">
            <v>0</v>
          </cell>
          <cell r="J1826">
            <v>0</v>
          </cell>
          <cell r="K1826">
            <v>0</v>
          </cell>
          <cell r="L1826">
            <v>0</v>
          </cell>
          <cell r="M1826">
            <v>0</v>
          </cell>
          <cell r="N1826">
            <v>0</v>
          </cell>
          <cell r="O1826">
            <v>0</v>
          </cell>
          <cell r="P1826">
            <v>0</v>
          </cell>
          <cell r="Q1826">
            <v>0</v>
          </cell>
          <cell r="R1826">
            <v>0</v>
          </cell>
          <cell r="S1826">
            <v>0</v>
          </cell>
          <cell r="T1826">
            <v>0</v>
          </cell>
          <cell r="U1826">
            <v>0</v>
          </cell>
          <cell r="V1826">
            <v>0</v>
          </cell>
          <cell r="W1826">
            <v>0</v>
          </cell>
          <cell r="X1826">
            <v>0</v>
          </cell>
          <cell r="Y1826">
            <v>0</v>
          </cell>
          <cell r="Z1826">
            <v>0</v>
          </cell>
        </row>
        <row r="1827">
          <cell r="B1827">
            <v>0</v>
          </cell>
          <cell r="C1827">
            <v>0</v>
          </cell>
          <cell r="D1827">
            <v>0</v>
          </cell>
          <cell r="E1827">
            <v>0</v>
          </cell>
          <cell r="F1827">
            <v>0</v>
          </cell>
          <cell r="G1827">
            <v>0</v>
          </cell>
          <cell r="H1827">
            <v>0</v>
          </cell>
          <cell r="I1827">
            <v>0</v>
          </cell>
          <cell r="J1827">
            <v>0</v>
          </cell>
          <cell r="K1827">
            <v>0</v>
          </cell>
          <cell r="L1827">
            <v>0</v>
          </cell>
          <cell r="M1827">
            <v>0</v>
          </cell>
          <cell r="N1827">
            <v>0</v>
          </cell>
          <cell r="O1827">
            <v>0</v>
          </cell>
          <cell r="P1827">
            <v>0</v>
          </cell>
          <cell r="Q1827">
            <v>0</v>
          </cell>
          <cell r="R1827">
            <v>0</v>
          </cell>
          <cell r="S1827">
            <v>0</v>
          </cell>
          <cell r="T1827">
            <v>0</v>
          </cell>
          <cell r="U1827">
            <v>0</v>
          </cell>
          <cell r="V1827">
            <v>0</v>
          </cell>
          <cell r="W1827">
            <v>0</v>
          </cell>
          <cell r="X1827">
            <v>0</v>
          </cell>
          <cell r="Y1827">
            <v>0</v>
          </cell>
          <cell r="Z1827">
            <v>0</v>
          </cell>
        </row>
        <row r="1828">
          <cell r="B1828">
            <v>0</v>
          </cell>
          <cell r="C1828">
            <v>0</v>
          </cell>
          <cell r="D1828">
            <v>0</v>
          </cell>
          <cell r="E1828">
            <v>0</v>
          </cell>
          <cell r="F1828">
            <v>0</v>
          </cell>
          <cell r="G1828">
            <v>0</v>
          </cell>
          <cell r="H1828">
            <v>0</v>
          </cell>
          <cell r="I1828">
            <v>0</v>
          </cell>
          <cell r="J1828">
            <v>0</v>
          </cell>
          <cell r="K1828">
            <v>0</v>
          </cell>
          <cell r="L1828">
            <v>0</v>
          </cell>
          <cell r="M1828">
            <v>0</v>
          </cell>
          <cell r="N1828">
            <v>0</v>
          </cell>
          <cell r="O1828">
            <v>0</v>
          </cell>
          <cell r="P1828">
            <v>0</v>
          </cell>
          <cell r="Q1828">
            <v>0</v>
          </cell>
          <cell r="R1828">
            <v>0</v>
          </cell>
          <cell r="S1828">
            <v>0</v>
          </cell>
          <cell r="T1828">
            <v>0</v>
          </cell>
          <cell r="U1828">
            <v>0</v>
          </cell>
          <cell r="V1828">
            <v>0</v>
          </cell>
          <cell r="W1828">
            <v>0</v>
          </cell>
          <cell r="X1828">
            <v>0</v>
          </cell>
          <cell r="Y1828">
            <v>0</v>
          </cell>
          <cell r="Z1828">
            <v>0</v>
          </cell>
        </row>
        <row r="1829">
          <cell r="B1829">
            <v>0</v>
          </cell>
          <cell r="C1829">
            <v>0</v>
          </cell>
          <cell r="D1829">
            <v>0</v>
          </cell>
          <cell r="E1829">
            <v>0</v>
          </cell>
          <cell r="F1829">
            <v>0</v>
          </cell>
          <cell r="G1829">
            <v>0</v>
          </cell>
          <cell r="H1829">
            <v>0</v>
          </cell>
          <cell r="I1829">
            <v>0</v>
          </cell>
          <cell r="J1829">
            <v>0</v>
          </cell>
          <cell r="K1829">
            <v>0</v>
          </cell>
          <cell r="L1829">
            <v>0</v>
          </cell>
          <cell r="M1829">
            <v>0</v>
          </cell>
          <cell r="N1829">
            <v>0</v>
          </cell>
          <cell r="O1829">
            <v>0</v>
          </cell>
          <cell r="P1829">
            <v>0</v>
          </cell>
          <cell r="Q1829">
            <v>0</v>
          </cell>
          <cell r="R1829">
            <v>0</v>
          </cell>
          <cell r="S1829">
            <v>0</v>
          </cell>
          <cell r="T1829">
            <v>0</v>
          </cell>
          <cell r="U1829">
            <v>0</v>
          </cell>
          <cell r="V1829">
            <v>0</v>
          </cell>
          <cell r="W1829">
            <v>0</v>
          </cell>
          <cell r="X1829">
            <v>0</v>
          </cell>
          <cell r="Y1829">
            <v>0</v>
          </cell>
          <cell r="Z1829">
            <v>0</v>
          </cell>
        </row>
        <row r="1830">
          <cell r="B1830">
            <v>0</v>
          </cell>
          <cell r="C1830">
            <v>0</v>
          </cell>
          <cell r="D1830">
            <v>0</v>
          </cell>
          <cell r="E1830">
            <v>0</v>
          </cell>
          <cell r="F1830">
            <v>0</v>
          </cell>
          <cell r="G1830">
            <v>0</v>
          </cell>
          <cell r="H1830">
            <v>0</v>
          </cell>
          <cell r="I1830">
            <v>0</v>
          </cell>
          <cell r="J1830">
            <v>0</v>
          </cell>
          <cell r="K1830">
            <v>0</v>
          </cell>
          <cell r="L1830">
            <v>0</v>
          </cell>
          <cell r="M1830">
            <v>0</v>
          </cell>
          <cell r="N1830">
            <v>0</v>
          </cell>
          <cell r="O1830">
            <v>0</v>
          </cell>
          <cell r="P1830">
            <v>0</v>
          </cell>
          <cell r="Q1830">
            <v>0</v>
          </cell>
          <cell r="R1830">
            <v>0</v>
          </cell>
          <cell r="S1830">
            <v>0</v>
          </cell>
          <cell r="T1830">
            <v>0</v>
          </cell>
          <cell r="U1830">
            <v>0</v>
          </cell>
          <cell r="V1830">
            <v>0</v>
          </cell>
          <cell r="W1830">
            <v>0</v>
          </cell>
          <cell r="X1830">
            <v>0</v>
          </cell>
          <cell r="Y1830">
            <v>0</v>
          </cell>
          <cell r="Z1830">
            <v>0</v>
          </cell>
        </row>
        <row r="1831">
          <cell r="B1831">
            <v>0</v>
          </cell>
          <cell r="C1831">
            <v>0</v>
          </cell>
          <cell r="D1831">
            <v>0</v>
          </cell>
          <cell r="E1831">
            <v>0</v>
          </cell>
          <cell r="F1831">
            <v>0</v>
          </cell>
          <cell r="G1831">
            <v>0</v>
          </cell>
          <cell r="H1831">
            <v>0</v>
          </cell>
          <cell r="I1831">
            <v>0</v>
          </cell>
          <cell r="J1831">
            <v>0</v>
          </cell>
          <cell r="K1831">
            <v>0</v>
          </cell>
          <cell r="L1831">
            <v>0</v>
          </cell>
          <cell r="M1831">
            <v>0</v>
          </cell>
          <cell r="N1831">
            <v>0</v>
          </cell>
          <cell r="O1831">
            <v>0</v>
          </cell>
          <cell r="P1831">
            <v>0</v>
          </cell>
          <cell r="Q1831">
            <v>0</v>
          </cell>
          <cell r="R1831">
            <v>0</v>
          </cell>
          <cell r="S1831">
            <v>0</v>
          </cell>
          <cell r="T1831">
            <v>0</v>
          </cell>
          <cell r="U1831">
            <v>0</v>
          </cell>
          <cell r="V1831">
            <v>0</v>
          </cell>
          <cell r="W1831">
            <v>0</v>
          </cell>
          <cell r="X1831">
            <v>0</v>
          </cell>
          <cell r="Y1831">
            <v>0</v>
          </cell>
          <cell r="Z1831">
            <v>0</v>
          </cell>
        </row>
        <row r="1832">
          <cell r="B1832">
            <v>0</v>
          </cell>
          <cell r="C1832">
            <v>0</v>
          </cell>
          <cell r="D1832">
            <v>0</v>
          </cell>
          <cell r="E1832">
            <v>0</v>
          </cell>
          <cell r="F1832">
            <v>0</v>
          </cell>
          <cell r="G1832">
            <v>0</v>
          </cell>
          <cell r="H1832">
            <v>0</v>
          </cell>
          <cell r="I1832">
            <v>0</v>
          </cell>
          <cell r="J1832">
            <v>0</v>
          </cell>
          <cell r="K1832">
            <v>0</v>
          </cell>
          <cell r="L1832">
            <v>0</v>
          </cell>
          <cell r="M1832">
            <v>0</v>
          </cell>
          <cell r="N1832">
            <v>0</v>
          </cell>
          <cell r="O1832">
            <v>0</v>
          </cell>
          <cell r="P1832">
            <v>0</v>
          </cell>
          <cell r="Q1832">
            <v>0</v>
          </cell>
          <cell r="R1832">
            <v>0</v>
          </cell>
          <cell r="S1832">
            <v>0</v>
          </cell>
          <cell r="T1832">
            <v>0</v>
          </cell>
          <cell r="U1832">
            <v>0</v>
          </cell>
          <cell r="V1832">
            <v>0</v>
          </cell>
          <cell r="W1832">
            <v>0</v>
          </cell>
          <cell r="X1832">
            <v>0</v>
          </cell>
          <cell r="Y1832">
            <v>0</v>
          </cell>
          <cell r="Z1832">
            <v>0</v>
          </cell>
        </row>
        <row r="1833">
          <cell r="B1833">
            <v>0</v>
          </cell>
          <cell r="C1833">
            <v>0</v>
          </cell>
          <cell r="D1833">
            <v>0</v>
          </cell>
          <cell r="E1833">
            <v>0</v>
          </cell>
          <cell r="F1833">
            <v>0</v>
          </cell>
          <cell r="G1833">
            <v>0</v>
          </cell>
          <cell r="H1833">
            <v>0</v>
          </cell>
          <cell r="I1833">
            <v>0</v>
          </cell>
          <cell r="J1833">
            <v>0</v>
          </cell>
          <cell r="K1833">
            <v>0</v>
          </cell>
          <cell r="L1833">
            <v>0</v>
          </cell>
          <cell r="M1833">
            <v>0</v>
          </cell>
          <cell r="N1833">
            <v>0</v>
          </cell>
          <cell r="O1833">
            <v>0</v>
          </cell>
          <cell r="P1833">
            <v>0</v>
          </cell>
          <cell r="Q1833">
            <v>0</v>
          </cell>
          <cell r="R1833">
            <v>0</v>
          </cell>
          <cell r="S1833">
            <v>0</v>
          </cell>
          <cell r="T1833">
            <v>0</v>
          </cell>
          <cell r="U1833">
            <v>0</v>
          </cell>
          <cell r="V1833">
            <v>0</v>
          </cell>
          <cell r="W1833">
            <v>0</v>
          </cell>
          <cell r="X1833">
            <v>0</v>
          </cell>
          <cell r="Y1833">
            <v>0</v>
          </cell>
          <cell r="Z1833">
            <v>0</v>
          </cell>
        </row>
        <row r="1834">
          <cell r="B1834">
            <v>0</v>
          </cell>
          <cell r="C1834">
            <v>0</v>
          </cell>
          <cell r="D1834">
            <v>0</v>
          </cell>
          <cell r="E1834">
            <v>0</v>
          </cell>
          <cell r="F1834">
            <v>0</v>
          </cell>
          <cell r="G1834">
            <v>0</v>
          </cell>
          <cell r="H1834">
            <v>0</v>
          </cell>
          <cell r="I1834">
            <v>0</v>
          </cell>
          <cell r="J1834">
            <v>0</v>
          </cell>
          <cell r="K1834">
            <v>0</v>
          </cell>
          <cell r="L1834">
            <v>0</v>
          </cell>
          <cell r="M1834">
            <v>0</v>
          </cell>
          <cell r="N1834">
            <v>0</v>
          </cell>
          <cell r="O1834">
            <v>0</v>
          </cell>
          <cell r="P1834">
            <v>0</v>
          </cell>
          <cell r="Q1834">
            <v>0</v>
          </cell>
          <cell r="R1834">
            <v>0</v>
          </cell>
          <cell r="S1834">
            <v>0</v>
          </cell>
          <cell r="T1834">
            <v>0</v>
          </cell>
          <cell r="U1834">
            <v>0</v>
          </cell>
          <cell r="V1834">
            <v>0</v>
          </cell>
          <cell r="W1834">
            <v>0</v>
          </cell>
          <cell r="X1834">
            <v>0</v>
          </cell>
          <cell r="Y1834">
            <v>0</v>
          </cell>
          <cell r="Z1834">
            <v>0</v>
          </cell>
        </row>
        <row r="1835">
          <cell r="B1835">
            <v>0</v>
          </cell>
          <cell r="C1835">
            <v>0</v>
          </cell>
          <cell r="D1835">
            <v>0</v>
          </cell>
          <cell r="E1835">
            <v>0</v>
          </cell>
          <cell r="F1835">
            <v>0</v>
          </cell>
          <cell r="G1835">
            <v>0</v>
          </cell>
          <cell r="H1835">
            <v>0</v>
          </cell>
          <cell r="I1835">
            <v>0</v>
          </cell>
          <cell r="J1835">
            <v>0</v>
          </cell>
          <cell r="K1835">
            <v>0</v>
          </cell>
          <cell r="L1835">
            <v>0</v>
          </cell>
          <cell r="M1835">
            <v>0</v>
          </cell>
          <cell r="N1835">
            <v>0</v>
          </cell>
          <cell r="O1835">
            <v>0</v>
          </cell>
          <cell r="P1835">
            <v>0</v>
          </cell>
          <cell r="Q1835">
            <v>0</v>
          </cell>
          <cell r="R1835">
            <v>0</v>
          </cell>
          <cell r="S1835">
            <v>0</v>
          </cell>
          <cell r="T1835">
            <v>0</v>
          </cell>
          <cell r="U1835">
            <v>0</v>
          </cell>
          <cell r="V1835">
            <v>0</v>
          </cell>
          <cell r="W1835">
            <v>0</v>
          </cell>
          <cell r="X1835">
            <v>0</v>
          </cell>
          <cell r="Y1835">
            <v>0</v>
          </cell>
          <cell r="Z1835">
            <v>0</v>
          </cell>
        </row>
        <row r="1836">
          <cell r="B1836">
            <v>0</v>
          </cell>
          <cell r="C1836">
            <v>0</v>
          </cell>
          <cell r="D1836">
            <v>0</v>
          </cell>
          <cell r="E1836">
            <v>0</v>
          </cell>
          <cell r="F1836">
            <v>0</v>
          </cell>
          <cell r="G1836">
            <v>0</v>
          </cell>
          <cell r="H1836">
            <v>0</v>
          </cell>
          <cell r="I1836">
            <v>0</v>
          </cell>
          <cell r="J1836">
            <v>0</v>
          </cell>
          <cell r="K1836">
            <v>0</v>
          </cell>
          <cell r="L1836">
            <v>0</v>
          </cell>
          <cell r="M1836">
            <v>0</v>
          </cell>
          <cell r="N1836">
            <v>0</v>
          </cell>
          <cell r="O1836">
            <v>0</v>
          </cell>
          <cell r="P1836">
            <v>0</v>
          </cell>
          <cell r="Q1836">
            <v>0</v>
          </cell>
          <cell r="R1836">
            <v>0</v>
          </cell>
          <cell r="S1836">
            <v>0</v>
          </cell>
          <cell r="T1836">
            <v>0</v>
          </cell>
          <cell r="U1836">
            <v>0</v>
          </cell>
          <cell r="V1836">
            <v>0</v>
          </cell>
          <cell r="W1836">
            <v>0</v>
          </cell>
          <cell r="X1836">
            <v>0</v>
          </cell>
          <cell r="Y1836">
            <v>0</v>
          </cell>
          <cell r="Z1836">
            <v>0</v>
          </cell>
        </row>
        <row r="1837">
          <cell r="B1837">
            <v>0</v>
          </cell>
          <cell r="C1837">
            <v>0</v>
          </cell>
          <cell r="D1837">
            <v>0</v>
          </cell>
          <cell r="E1837">
            <v>0</v>
          </cell>
          <cell r="F1837">
            <v>0</v>
          </cell>
          <cell r="G1837">
            <v>0</v>
          </cell>
          <cell r="H1837">
            <v>0</v>
          </cell>
          <cell r="I1837">
            <v>0</v>
          </cell>
          <cell r="J1837">
            <v>0</v>
          </cell>
          <cell r="K1837">
            <v>0</v>
          </cell>
          <cell r="L1837">
            <v>0</v>
          </cell>
          <cell r="M1837">
            <v>0</v>
          </cell>
          <cell r="N1837">
            <v>0</v>
          </cell>
          <cell r="O1837">
            <v>0</v>
          </cell>
          <cell r="P1837">
            <v>0</v>
          </cell>
          <cell r="Q1837">
            <v>0</v>
          </cell>
          <cell r="R1837">
            <v>0</v>
          </cell>
          <cell r="S1837">
            <v>0</v>
          </cell>
          <cell r="T1837">
            <v>0</v>
          </cell>
          <cell r="U1837">
            <v>0</v>
          </cell>
          <cell r="V1837">
            <v>0</v>
          </cell>
          <cell r="W1837">
            <v>0</v>
          </cell>
          <cell r="X1837">
            <v>0</v>
          </cell>
          <cell r="Y1837">
            <v>0</v>
          </cell>
          <cell r="Z1837">
            <v>0</v>
          </cell>
        </row>
        <row r="1838">
          <cell r="B1838">
            <v>0</v>
          </cell>
          <cell r="C1838">
            <v>0</v>
          </cell>
          <cell r="D1838">
            <v>0</v>
          </cell>
          <cell r="E1838">
            <v>0</v>
          </cell>
          <cell r="F1838">
            <v>0</v>
          </cell>
          <cell r="G1838">
            <v>0</v>
          </cell>
          <cell r="H1838">
            <v>0</v>
          </cell>
          <cell r="I1838">
            <v>0</v>
          </cell>
          <cell r="J1838">
            <v>0</v>
          </cell>
          <cell r="K1838">
            <v>0</v>
          </cell>
          <cell r="L1838">
            <v>0</v>
          </cell>
          <cell r="M1838">
            <v>0</v>
          </cell>
          <cell r="N1838">
            <v>0</v>
          </cell>
          <cell r="O1838">
            <v>0</v>
          </cell>
          <cell r="P1838">
            <v>0</v>
          </cell>
          <cell r="Q1838">
            <v>0</v>
          </cell>
          <cell r="R1838">
            <v>0</v>
          </cell>
          <cell r="S1838">
            <v>0</v>
          </cell>
          <cell r="T1838">
            <v>0</v>
          </cell>
          <cell r="U1838">
            <v>0</v>
          </cell>
          <cell r="V1838">
            <v>0</v>
          </cell>
          <cell r="W1838">
            <v>0</v>
          </cell>
          <cell r="X1838">
            <v>0</v>
          </cell>
          <cell r="Y1838">
            <v>0</v>
          </cell>
          <cell r="Z1838">
            <v>0</v>
          </cell>
        </row>
        <row r="1839">
          <cell r="B1839">
            <v>0</v>
          </cell>
          <cell r="C1839">
            <v>0</v>
          </cell>
          <cell r="D1839">
            <v>0</v>
          </cell>
          <cell r="E1839">
            <v>0</v>
          </cell>
          <cell r="F1839">
            <v>0</v>
          </cell>
          <cell r="G1839">
            <v>0</v>
          </cell>
          <cell r="H1839">
            <v>0</v>
          </cell>
          <cell r="I1839">
            <v>0</v>
          </cell>
          <cell r="J1839">
            <v>0</v>
          </cell>
          <cell r="K1839">
            <v>0</v>
          </cell>
          <cell r="L1839">
            <v>0</v>
          </cell>
          <cell r="M1839">
            <v>0</v>
          </cell>
          <cell r="N1839">
            <v>0</v>
          </cell>
          <cell r="O1839">
            <v>0</v>
          </cell>
          <cell r="P1839">
            <v>0</v>
          </cell>
          <cell r="Q1839">
            <v>0</v>
          </cell>
          <cell r="R1839">
            <v>0</v>
          </cell>
          <cell r="S1839">
            <v>0</v>
          </cell>
          <cell r="T1839">
            <v>0</v>
          </cell>
          <cell r="U1839">
            <v>0</v>
          </cell>
          <cell r="V1839">
            <v>0</v>
          </cell>
          <cell r="W1839">
            <v>0</v>
          </cell>
          <cell r="X1839">
            <v>0</v>
          </cell>
          <cell r="Y1839">
            <v>0</v>
          </cell>
          <cell r="Z1839">
            <v>0</v>
          </cell>
        </row>
        <row r="1840">
          <cell r="B1840">
            <v>0</v>
          </cell>
          <cell r="C1840">
            <v>0</v>
          </cell>
          <cell r="D1840">
            <v>0</v>
          </cell>
          <cell r="E1840">
            <v>0</v>
          </cell>
          <cell r="F1840">
            <v>0</v>
          </cell>
          <cell r="G1840">
            <v>0</v>
          </cell>
          <cell r="H1840">
            <v>0</v>
          </cell>
          <cell r="I1840">
            <v>0</v>
          </cell>
          <cell r="J1840">
            <v>0</v>
          </cell>
          <cell r="K1840">
            <v>0</v>
          </cell>
          <cell r="L1840">
            <v>0</v>
          </cell>
          <cell r="M1840">
            <v>0</v>
          </cell>
          <cell r="N1840">
            <v>0</v>
          </cell>
          <cell r="O1840">
            <v>0</v>
          </cell>
          <cell r="P1840">
            <v>0</v>
          </cell>
          <cell r="Q1840">
            <v>0</v>
          </cell>
          <cell r="R1840">
            <v>0</v>
          </cell>
          <cell r="S1840">
            <v>0</v>
          </cell>
          <cell r="T1840">
            <v>0</v>
          </cell>
          <cell r="U1840">
            <v>0</v>
          </cell>
          <cell r="V1840">
            <v>0</v>
          </cell>
          <cell r="W1840">
            <v>0</v>
          </cell>
          <cell r="X1840">
            <v>0</v>
          </cell>
          <cell r="Y1840">
            <v>0</v>
          </cell>
          <cell r="Z1840">
            <v>0</v>
          </cell>
        </row>
        <row r="1841">
          <cell r="B1841">
            <v>0</v>
          </cell>
          <cell r="C1841">
            <v>0</v>
          </cell>
          <cell r="D1841">
            <v>0</v>
          </cell>
          <cell r="E1841">
            <v>0</v>
          </cell>
          <cell r="F1841">
            <v>0</v>
          </cell>
          <cell r="G1841">
            <v>0</v>
          </cell>
          <cell r="H1841">
            <v>0</v>
          </cell>
          <cell r="I1841">
            <v>0</v>
          </cell>
          <cell r="J1841">
            <v>0</v>
          </cell>
          <cell r="K1841">
            <v>0</v>
          </cell>
          <cell r="L1841">
            <v>0</v>
          </cell>
          <cell r="M1841">
            <v>0</v>
          </cell>
          <cell r="N1841">
            <v>0</v>
          </cell>
          <cell r="O1841">
            <v>0</v>
          </cell>
          <cell r="P1841">
            <v>0</v>
          </cell>
          <cell r="Q1841">
            <v>0</v>
          </cell>
          <cell r="R1841">
            <v>0</v>
          </cell>
          <cell r="S1841">
            <v>0</v>
          </cell>
          <cell r="T1841">
            <v>0</v>
          </cell>
          <cell r="U1841">
            <v>0</v>
          </cell>
          <cell r="V1841">
            <v>0</v>
          </cell>
          <cell r="W1841">
            <v>0</v>
          </cell>
          <cell r="X1841">
            <v>0</v>
          </cell>
          <cell r="Y1841">
            <v>0</v>
          </cell>
          <cell r="Z1841">
            <v>0</v>
          </cell>
        </row>
        <row r="1842">
          <cell r="B1842">
            <v>0</v>
          </cell>
          <cell r="C1842">
            <v>0</v>
          </cell>
          <cell r="D1842">
            <v>0</v>
          </cell>
          <cell r="E1842">
            <v>0</v>
          </cell>
          <cell r="F1842">
            <v>0</v>
          </cell>
          <cell r="G1842">
            <v>0</v>
          </cell>
          <cell r="H1842">
            <v>0</v>
          </cell>
          <cell r="I1842">
            <v>0</v>
          </cell>
          <cell r="J1842">
            <v>0</v>
          </cell>
          <cell r="K1842">
            <v>0</v>
          </cell>
          <cell r="L1842">
            <v>0</v>
          </cell>
          <cell r="M1842">
            <v>0</v>
          </cell>
          <cell r="N1842">
            <v>0</v>
          </cell>
          <cell r="O1842">
            <v>0</v>
          </cell>
          <cell r="P1842">
            <v>0</v>
          </cell>
          <cell r="Q1842">
            <v>0</v>
          </cell>
          <cell r="R1842">
            <v>0</v>
          </cell>
          <cell r="S1842">
            <v>0</v>
          </cell>
          <cell r="T1842">
            <v>0</v>
          </cell>
          <cell r="U1842">
            <v>0</v>
          </cell>
          <cell r="V1842">
            <v>0</v>
          </cell>
          <cell r="W1842">
            <v>0</v>
          </cell>
          <cell r="X1842">
            <v>0</v>
          </cell>
          <cell r="Y1842">
            <v>0</v>
          </cell>
          <cell r="Z1842">
            <v>0</v>
          </cell>
        </row>
        <row r="1843">
          <cell r="B1843">
            <v>0</v>
          </cell>
          <cell r="C1843">
            <v>0</v>
          </cell>
          <cell r="D1843">
            <v>0</v>
          </cell>
          <cell r="E1843">
            <v>0</v>
          </cell>
          <cell r="F1843">
            <v>0</v>
          </cell>
          <cell r="G1843">
            <v>0</v>
          </cell>
          <cell r="H1843">
            <v>0</v>
          </cell>
          <cell r="I1843">
            <v>0</v>
          </cell>
          <cell r="J1843">
            <v>0</v>
          </cell>
          <cell r="K1843">
            <v>0</v>
          </cell>
          <cell r="L1843">
            <v>0</v>
          </cell>
          <cell r="M1843">
            <v>0</v>
          </cell>
          <cell r="N1843">
            <v>0</v>
          </cell>
          <cell r="O1843">
            <v>0</v>
          </cell>
          <cell r="P1843">
            <v>0</v>
          </cell>
          <cell r="Q1843">
            <v>0</v>
          </cell>
          <cell r="R1843">
            <v>0</v>
          </cell>
          <cell r="S1843">
            <v>0</v>
          </cell>
          <cell r="T1843">
            <v>0</v>
          </cell>
          <cell r="U1843">
            <v>0</v>
          </cell>
          <cell r="V1843">
            <v>0</v>
          </cell>
          <cell r="W1843">
            <v>0</v>
          </cell>
          <cell r="X1843">
            <v>0</v>
          </cell>
          <cell r="Y1843">
            <v>0</v>
          </cell>
          <cell r="Z1843">
            <v>0</v>
          </cell>
        </row>
        <row r="1844">
          <cell r="B1844">
            <v>0</v>
          </cell>
          <cell r="C1844">
            <v>0</v>
          </cell>
          <cell r="D1844">
            <v>0</v>
          </cell>
          <cell r="E1844">
            <v>0</v>
          </cell>
          <cell r="F1844">
            <v>0</v>
          </cell>
          <cell r="G1844">
            <v>0</v>
          </cell>
          <cell r="H1844">
            <v>0</v>
          </cell>
          <cell r="I1844">
            <v>0</v>
          </cell>
          <cell r="J1844">
            <v>0</v>
          </cell>
          <cell r="K1844">
            <v>0</v>
          </cell>
          <cell r="L1844">
            <v>0</v>
          </cell>
          <cell r="M1844">
            <v>0</v>
          </cell>
          <cell r="N1844">
            <v>0</v>
          </cell>
          <cell r="O1844">
            <v>0</v>
          </cell>
          <cell r="P1844">
            <v>0</v>
          </cell>
          <cell r="Q1844">
            <v>0</v>
          </cell>
          <cell r="R1844">
            <v>0</v>
          </cell>
          <cell r="S1844">
            <v>0</v>
          </cell>
          <cell r="T1844">
            <v>0</v>
          </cell>
          <cell r="U1844">
            <v>0</v>
          </cell>
          <cell r="V1844">
            <v>0</v>
          </cell>
          <cell r="W1844">
            <v>0</v>
          </cell>
          <cell r="X1844">
            <v>0</v>
          </cell>
          <cell r="Y1844">
            <v>0</v>
          </cell>
          <cell r="Z1844">
            <v>0</v>
          </cell>
        </row>
        <row r="1845">
          <cell r="B1845">
            <v>0</v>
          </cell>
          <cell r="C1845">
            <v>0</v>
          </cell>
          <cell r="D1845">
            <v>0</v>
          </cell>
          <cell r="E1845">
            <v>0</v>
          </cell>
          <cell r="F1845">
            <v>0</v>
          </cell>
          <cell r="G1845">
            <v>0</v>
          </cell>
          <cell r="H1845">
            <v>0</v>
          </cell>
          <cell r="I1845">
            <v>0</v>
          </cell>
          <cell r="J1845">
            <v>0</v>
          </cell>
          <cell r="K1845">
            <v>0</v>
          </cell>
          <cell r="L1845">
            <v>0</v>
          </cell>
          <cell r="M1845">
            <v>0</v>
          </cell>
          <cell r="N1845">
            <v>0</v>
          </cell>
          <cell r="O1845">
            <v>0</v>
          </cell>
          <cell r="P1845">
            <v>0</v>
          </cell>
          <cell r="Q1845">
            <v>0</v>
          </cell>
          <cell r="R1845">
            <v>0</v>
          </cell>
          <cell r="S1845">
            <v>0</v>
          </cell>
          <cell r="T1845">
            <v>0</v>
          </cell>
          <cell r="U1845">
            <v>0</v>
          </cell>
          <cell r="V1845">
            <v>0</v>
          </cell>
          <cell r="W1845">
            <v>0</v>
          </cell>
          <cell r="X1845">
            <v>0</v>
          </cell>
          <cell r="Y1845">
            <v>0</v>
          </cell>
          <cell r="Z1845">
            <v>0</v>
          </cell>
        </row>
        <row r="1846">
          <cell r="B1846">
            <v>0</v>
          </cell>
          <cell r="C1846">
            <v>0</v>
          </cell>
          <cell r="D1846">
            <v>0</v>
          </cell>
          <cell r="E1846">
            <v>0</v>
          </cell>
          <cell r="F1846">
            <v>0</v>
          </cell>
          <cell r="G1846">
            <v>0</v>
          </cell>
          <cell r="H1846">
            <v>0</v>
          </cell>
          <cell r="I1846">
            <v>0</v>
          </cell>
          <cell r="J1846">
            <v>0</v>
          </cell>
          <cell r="K1846">
            <v>0</v>
          </cell>
          <cell r="L1846">
            <v>0</v>
          </cell>
          <cell r="M1846">
            <v>0</v>
          </cell>
          <cell r="N1846">
            <v>0</v>
          </cell>
          <cell r="O1846">
            <v>0</v>
          </cell>
          <cell r="P1846">
            <v>0</v>
          </cell>
          <cell r="Q1846">
            <v>0</v>
          </cell>
          <cell r="R1846">
            <v>0</v>
          </cell>
          <cell r="S1846">
            <v>0</v>
          </cell>
          <cell r="T1846">
            <v>0</v>
          </cell>
          <cell r="U1846">
            <v>0</v>
          </cell>
          <cell r="V1846">
            <v>0</v>
          </cell>
          <cell r="W1846">
            <v>0</v>
          </cell>
          <cell r="X1846">
            <v>0</v>
          </cell>
          <cell r="Y1846">
            <v>0</v>
          </cell>
          <cell r="Z1846">
            <v>0</v>
          </cell>
        </row>
        <row r="1847">
          <cell r="B1847">
            <v>0</v>
          </cell>
          <cell r="C1847">
            <v>0</v>
          </cell>
          <cell r="D1847">
            <v>0</v>
          </cell>
          <cell r="E1847">
            <v>0</v>
          </cell>
          <cell r="F1847">
            <v>0</v>
          </cell>
          <cell r="G1847">
            <v>0</v>
          </cell>
          <cell r="H1847">
            <v>0</v>
          </cell>
          <cell r="I1847">
            <v>0</v>
          </cell>
          <cell r="J1847">
            <v>0</v>
          </cell>
          <cell r="K1847">
            <v>0</v>
          </cell>
          <cell r="L1847">
            <v>0</v>
          </cell>
          <cell r="M1847">
            <v>0</v>
          </cell>
          <cell r="N1847">
            <v>0</v>
          </cell>
          <cell r="O1847">
            <v>0</v>
          </cell>
          <cell r="P1847">
            <v>0</v>
          </cell>
          <cell r="Q1847">
            <v>0</v>
          </cell>
          <cell r="R1847">
            <v>0</v>
          </cell>
          <cell r="S1847">
            <v>0</v>
          </cell>
          <cell r="T1847">
            <v>0</v>
          </cell>
          <cell r="U1847">
            <v>0</v>
          </cell>
          <cell r="V1847">
            <v>0</v>
          </cell>
          <cell r="W1847">
            <v>0</v>
          </cell>
          <cell r="X1847">
            <v>0</v>
          </cell>
          <cell r="Y1847">
            <v>0</v>
          </cell>
          <cell r="Z1847">
            <v>0</v>
          </cell>
        </row>
        <row r="1848">
          <cell r="B1848">
            <v>0</v>
          </cell>
          <cell r="C1848">
            <v>0</v>
          </cell>
          <cell r="D1848">
            <v>0</v>
          </cell>
          <cell r="E1848">
            <v>0</v>
          </cell>
          <cell r="F1848">
            <v>0</v>
          </cell>
          <cell r="G1848">
            <v>0</v>
          </cell>
          <cell r="H1848">
            <v>0</v>
          </cell>
          <cell r="I1848">
            <v>0</v>
          </cell>
          <cell r="J1848">
            <v>0</v>
          </cell>
          <cell r="K1848">
            <v>0</v>
          </cell>
          <cell r="L1848">
            <v>0</v>
          </cell>
          <cell r="M1848">
            <v>0</v>
          </cell>
          <cell r="N1848">
            <v>0</v>
          </cell>
          <cell r="O1848">
            <v>0</v>
          </cell>
          <cell r="P1848">
            <v>0</v>
          </cell>
          <cell r="Q1848">
            <v>0</v>
          </cell>
          <cell r="R1848">
            <v>0</v>
          </cell>
          <cell r="S1848">
            <v>0</v>
          </cell>
          <cell r="T1848">
            <v>0</v>
          </cell>
          <cell r="U1848">
            <v>0</v>
          </cell>
          <cell r="V1848">
            <v>0</v>
          </cell>
          <cell r="W1848">
            <v>0</v>
          </cell>
          <cell r="X1848">
            <v>0</v>
          </cell>
          <cell r="Y1848">
            <v>0</v>
          </cell>
          <cell r="Z1848">
            <v>0</v>
          </cell>
        </row>
        <row r="1849">
          <cell r="B1849">
            <v>0</v>
          </cell>
          <cell r="C1849">
            <v>0</v>
          </cell>
          <cell r="D1849">
            <v>0</v>
          </cell>
          <cell r="E1849">
            <v>0</v>
          </cell>
          <cell r="F1849">
            <v>0</v>
          </cell>
          <cell r="G1849">
            <v>0</v>
          </cell>
          <cell r="H1849">
            <v>0</v>
          </cell>
          <cell r="I1849">
            <v>0</v>
          </cell>
          <cell r="J1849">
            <v>0</v>
          </cell>
          <cell r="K1849">
            <v>0</v>
          </cell>
          <cell r="L1849">
            <v>0</v>
          </cell>
          <cell r="M1849">
            <v>0</v>
          </cell>
          <cell r="N1849">
            <v>0</v>
          </cell>
          <cell r="O1849">
            <v>0</v>
          </cell>
          <cell r="P1849">
            <v>0</v>
          </cell>
          <cell r="Q1849">
            <v>0</v>
          </cell>
          <cell r="R1849">
            <v>0</v>
          </cell>
          <cell r="S1849">
            <v>0</v>
          </cell>
          <cell r="T1849">
            <v>0</v>
          </cell>
          <cell r="U1849">
            <v>0</v>
          </cell>
          <cell r="V1849">
            <v>0</v>
          </cell>
          <cell r="W1849">
            <v>0</v>
          </cell>
          <cell r="X1849">
            <v>0</v>
          </cell>
          <cell r="Y1849">
            <v>0</v>
          </cell>
          <cell r="Z1849">
            <v>0</v>
          </cell>
        </row>
        <row r="1850">
          <cell r="B1850">
            <v>0</v>
          </cell>
          <cell r="C1850">
            <v>0</v>
          </cell>
          <cell r="D1850">
            <v>0</v>
          </cell>
          <cell r="E1850">
            <v>0</v>
          </cell>
          <cell r="F1850">
            <v>0</v>
          </cell>
          <cell r="G1850">
            <v>0</v>
          </cell>
          <cell r="H1850">
            <v>0</v>
          </cell>
          <cell r="I1850">
            <v>0</v>
          </cell>
          <cell r="J1850">
            <v>0</v>
          </cell>
          <cell r="K1850">
            <v>0</v>
          </cell>
          <cell r="L1850">
            <v>0</v>
          </cell>
          <cell r="M1850">
            <v>0</v>
          </cell>
          <cell r="N1850">
            <v>0</v>
          </cell>
          <cell r="O1850">
            <v>0</v>
          </cell>
          <cell r="P1850">
            <v>0</v>
          </cell>
          <cell r="Q1850">
            <v>0</v>
          </cell>
          <cell r="R1850">
            <v>0</v>
          </cell>
          <cell r="S1850">
            <v>0</v>
          </cell>
          <cell r="T1850">
            <v>0</v>
          </cell>
          <cell r="U1850">
            <v>0</v>
          </cell>
          <cell r="V1850">
            <v>0</v>
          </cell>
          <cell r="W1850">
            <v>0</v>
          </cell>
          <cell r="X1850">
            <v>0</v>
          </cell>
          <cell r="Y1850">
            <v>0</v>
          </cell>
          <cell r="Z1850">
            <v>0</v>
          </cell>
        </row>
        <row r="1851">
          <cell r="B1851">
            <v>0</v>
          </cell>
          <cell r="C1851">
            <v>0</v>
          </cell>
          <cell r="D1851">
            <v>0</v>
          </cell>
          <cell r="E1851">
            <v>0</v>
          </cell>
          <cell r="F1851">
            <v>0</v>
          </cell>
          <cell r="G1851">
            <v>0</v>
          </cell>
          <cell r="H1851">
            <v>0</v>
          </cell>
          <cell r="I1851">
            <v>0</v>
          </cell>
          <cell r="J1851">
            <v>0</v>
          </cell>
          <cell r="K1851">
            <v>0</v>
          </cell>
          <cell r="L1851">
            <v>0</v>
          </cell>
          <cell r="M1851">
            <v>0</v>
          </cell>
          <cell r="N1851">
            <v>0</v>
          </cell>
          <cell r="O1851">
            <v>0</v>
          </cell>
          <cell r="P1851">
            <v>0</v>
          </cell>
          <cell r="Q1851">
            <v>0</v>
          </cell>
          <cell r="R1851">
            <v>0</v>
          </cell>
          <cell r="S1851">
            <v>0</v>
          </cell>
          <cell r="T1851">
            <v>0</v>
          </cell>
          <cell r="U1851">
            <v>0</v>
          </cell>
          <cell r="V1851">
            <v>0</v>
          </cell>
          <cell r="W1851">
            <v>0</v>
          </cell>
          <cell r="X1851">
            <v>0</v>
          </cell>
          <cell r="Y1851">
            <v>0</v>
          </cell>
          <cell r="Z1851">
            <v>0</v>
          </cell>
        </row>
        <row r="1852">
          <cell r="B1852">
            <v>0</v>
          </cell>
          <cell r="C1852">
            <v>0</v>
          </cell>
          <cell r="D1852">
            <v>0</v>
          </cell>
          <cell r="E1852">
            <v>0</v>
          </cell>
          <cell r="F1852">
            <v>0</v>
          </cell>
          <cell r="G1852">
            <v>0</v>
          </cell>
          <cell r="H1852">
            <v>0</v>
          </cell>
          <cell r="I1852">
            <v>0</v>
          </cell>
          <cell r="J1852">
            <v>0</v>
          </cell>
          <cell r="K1852">
            <v>0</v>
          </cell>
          <cell r="L1852">
            <v>0</v>
          </cell>
          <cell r="M1852">
            <v>0</v>
          </cell>
          <cell r="N1852">
            <v>0</v>
          </cell>
          <cell r="O1852">
            <v>0</v>
          </cell>
          <cell r="P1852">
            <v>0</v>
          </cell>
          <cell r="Q1852">
            <v>0</v>
          </cell>
          <cell r="R1852">
            <v>0</v>
          </cell>
          <cell r="S1852">
            <v>0</v>
          </cell>
          <cell r="T1852">
            <v>0</v>
          </cell>
          <cell r="U1852">
            <v>0</v>
          </cell>
          <cell r="V1852">
            <v>0</v>
          </cell>
          <cell r="W1852">
            <v>0</v>
          </cell>
          <cell r="X1852">
            <v>0</v>
          </cell>
          <cell r="Y1852">
            <v>0</v>
          </cell>
          <cell r="Z1852">
            <v>0</v>
          </cell>
        </row>
        <row r="1853">
          <cell r="B1853">
            <v>0</v>
          </cell>
          <cell r="C1853">
            <v>0</v>
          </cell>
          <cell r="D1853">
            <v>0</v>
          </cell>
          <cell r="E1853">
            <v>0</v>
          </cell>
          <cell r="F1853">
            <v>0</v>
          </cell>
          <cell r="G1853">
            <v>0</v>
          </cell>
          <cell r="H1853">
            <v>0</v>
          </cell>
          <cell r="I1853">
            <v>0</v>
          </cell>
          <cell r="J1853">
            <v>0</v>
          </cell>
          <cell r="K1853">
            <v>0</v>
          </cell>
          <cell r="L1853">
            <v>0</v>
          </cell>
          <cell r="M1853">
            <v>0</v>
          </cell>
          <cell r="N1853">
            <v>0</v>
          </cell>
          <cell r="O1853">
            <v>0</v>
          </cell>
          <cell r="P1853">
            <v>0</v>
          </cell>
          <cell r="Q1853">
            <v>0</v>
          </cell>
          <cell r="R1853">
            <v>0</v>
          </cell>
          <cell r="S1853">
            <v>0</v>
          </cell>
          <cell r="T1853">
            <v>0</v>
          </cell>
          <cell r="U1853">
            <v>0</v>
          </cell>
          <cell r="V1853">
            <v>0</v>
          </cell>
          <cell r="W1853">
            <v>0</v>
          </cell>
          <cell r="X1853">
            <v>0</v>
          </cell>
          <cell r="Y1853">
            <v>0</v>
          </cell>
          <cell r="Z1853">
            <v>0</v>
          </cell>
        </row>
        <row r="1854">
          <cell r="B1854">
            <v>0</v>
          </cell>
          <cell r="C1854">
            <v>0</v>
          </cell>
          <cell r="D1854">
            <v>0</v>
          </cell>
          <cell r="E1854">
            <v>0</v>
          </cell>
          <cell r="F1854">
            <v>0</v>
          </cell>
          <cell r="G1854">
            <v>0</v>
          </cell>
          <cell r="H1854">
            <v>0</v>
          </cell>
          <cell r="I1854">
            <v>0</v>
          </cell>
          <cell r="J1854">
            <v>0</v>
          </cell>
          <cell r="K1854">
            <v>0</v>
          </cell>
          <cell r="L1854">
            <v>0</v>
          </cell>
          <cell r="M1854">
            <v>0</v>
          </cell>
          <cell r="N1854">
            <v>0</v>
          </cell>
          <cell r="O1854">
            <v>0</v>
          </cell>
          <cell r="P1854">
            <v>0</v>
          </cell>
          <cell r="Q1854">
            <v>0</v>
          </cell>
          <cell r="R1854">
            <v>0</v>
          </cell>
          <cell r="S1854">
            <v>0</v>
          </cell>
          <cell r="T1854">
            <v>0</v>
          </cell>
          <cell r="U1854">
            <v>0</v>
          </cell>
          <cell r="V1854">
            <v>0</v>
          </cell>
          <cell r="W1854">
            <v>0</v>
          </cell>
          <cell r="X1854">
            <v>0</v>
          </cell>
          <cell r="Y1854">
            <v>0</v>
          </cell>
          <cell r="Z1854">
            <v>0</v>
          </cell>
        </row>
        <row r="1855">
          <cell r="B1855">
            <v>0</v>
          </cell>
          <cell r="C1855">
            <v>0</v>
          </cell>
          <cell r="D1855">
            <v>0</v>
          </cell>
          <cell r="E1855">
            <v>0</v>
          </cell>
          <cell r="F1855">
            <v>0</v>
          </cell>
          <cell r="G1855">
            <v>0</v>
          </cell>
          <cell r="H1855">
            <v>0</v>
          </cell>
          <cell r="I1855">
            <v>0</v>
          </cell>
          <cell r="J1855">
            <v>0</v>
          </cell>
          <cell r="K1855">
            <v>0</v>
          </cell>
          <cell r="L1855">
            <v>0</v>
          </cell>
          <cell r="M1855">
            <v>0</v>
          </cell>
          <cell r="N1855">
            <v>0</v>
          </cell>
          <cell r="O1855">
            <v>0</v>
          </cell>
          <cell r="P1855">
            <v>0</v>
          </cell>
          <cell r="Q1855">
            <v>0</v>
          </cell>
          <cell r="R1855">
            <v>0</v>
          </cell>
          <cell r="S1855">
            <v>0</v>
          </cell>
          <cell r="T1855">
            <v>0</v>
          </cell>
          <cell r="U1855">
            <v>0</v>
          </cell>
          <cell r="V1855">
            <v>0</v>
          </cell>
          <cell r="W1855">
            <v>0</v>
          </cell>
          <cell r="X1855">
            <v>0</v>
          </cell>
          <cell r="Y1855">
            <v>0</v>
          </cell>
          <cell r="Z1855">
            <v>0</v>
          </cell>
        </row>
        <row r="1856">
          <cell r="B1856">
            <v>0</v>
          </cell>
          <cell r="C1856">
            <v>0</v>
          </cell>
          <cell r="D1856">
            <v>0</v>
          </cell>
          <cell r="E1856">
            <v>0</v>
          </cell>
          <cell r="F1856">
            <v>0</v>
          </cell>
          <cell r="G1856">
            <v>0</v>
          </cell>
          <cell r="H1856">
            <v>0</v>
          </cell>
          <cell r="I1856">
            <v>0</v>
          </cell>
          <cell r="J1856">
            <v>0</v>
          </cell>
          <cell r="K1856">
            <v>0</v>
          </cell>
          <cell r="L1856">
            <v>0</v>
          </cell>
          <cell r="M1856">
            <v>0</v>
          </cell>
          <cell r="N1856">
            <v>0</v>
          </cell>
          <cell r="O1856">
            <v>0</v>
          </cell>
          <cell r="P1856">
            <v>0</v>
          </cell>
          <cell r="Q1856">
            <v>0</v>
          </cell>
          <cell r="R1856">
            <v>0</v>
          </cell>
          <cell r="S1856">
            <v>0</v>
          </cell>
          <cell r="T1856">
            <v>0</v>
          </cell>
          <cell r="U1856">
            <v>0</v>
          </cell>
          <cell r="V1856">
            <v>0</v>
          </cell>
          <cell r="W1856">
            <v>0</v>
          </cell>
          <cell r="X1856">
            <v>0</v>
          </cell>
          <cell r="Y1856">
            <v>0</v>
          </cell>
          <cell r="Z1856">
            <v>0</v>
          </cell>
        </row>
        <row r="1857">
          <cell r="B1857">
            <v>0</v>
          </cell>
          <cell r="C1857">
            <v>0</v>
          </cell>
          <cell r="D1857">
            <v>0</v>
          </cell>
          <cell r="E1857">
            <v>0</v>
          </cell>
          <cell r="F1857">
            <v>0</v>
          </cell>
          <cell r="G1857">
            <v>0</v>
          </cell>
          <cell r="H1857">
            <v>0</v>
          </cell>
          <cell r="I1857">
            <v>0</v>
          </cell>
          <cell r="J1857">
            <v>0</v>
          </cell>
          <cell r="K1857">
            <v>0</v>
          </cell>
          <cell r="L1857">
            <v>0</v>
          </cell>
          <cell r="M1857">
            <v>0</v>
          </cell>
          <cell r="N1857">
            <v>0</v>
          </cell>
          <cell r="O1857">
            <v>0</v>
          </cell>
          <cell r="P1857">
            <v>0</v>
          </cell>
          <cell r="Q1857">
            <v>0</v>
          </cell>
          <cell r="R1857">
            <v>0</v>
          </cell>
          <cell r="S1857">
            <v>0</v>
          </cell>
          <cell r="T1857">
            <v>0</v>
          </cell>
          <cell r="U1857">
            <v>0</v>
          </cell>
          <cell r="V1857">
            <v>0</v>
          </cell>
          <cell r="W1857">
            <v>0</v>
          </cell>
          <cell r="X1857">
            <v>0</v>
          </cell>
          <cell r="Y1857">
            <v>0</v>
          </cell>
          <cell r="Z1857">
            <v>0</v>
          </cell>
        </row>
        <row r="1858">
          <cell r="B1858">
            <v>0</v>
          </cell>
          <cell r="C1858">
            <v>0</v>
          </cell>
          <cell r="D1858">
            <v>0</v>
          </cell>
          <cell r="E1858">
            <v>0</v>
          </cell>
          <cell r="F1858">
            <v>0</v>
          </cell>
          <cell r="G1858">
            <v>0</v>
          </cell>
          <cell r="H1858">
            <v>0</v>
          </cell>
          <cell r="I1858">
            <v>0</v>
          </cell>
          <cell r="J1858">
            <v>0</v>
          </cell>
          <cell r="K1858">
            <v>0</v>
          </cell>
          <cell r="L1858">
            <v>0</v>
          </cell>
          <cell r="M1858">
            <v>0</v>
          </cell>
          <cell r="N1858">
            <v>0</v>
          </cell>
          <cell r="O1858">
            <v>0</v>
          </cell>
          <cell r="P1858">
            <v>0</v>
          </cell>
          <cell r="Q1858">
            <v>0</v>
          </cell>
          <cell r="R1858">
            <v>0</v>
          </cell>
          <cell r="S1858">
            <v>0</v>
          </cell>
          <cell r="T1858">
            <v>0</v>
          </cell>
          <cell r="U1858">
            <v>0</v>
          </cell>
          <cell r="V1858">
            <v>0</v>
          </cell>
          <cell r="W1858">
            <v>0</v>
          </cell>
          <cell r="X1858">
            <v>0</v>
          </cell>
          <cell r="Y1858">
            <v>0</v>
          </cell>
          <cell r="Z1858">
            <v>0</v>
          </cell>
        </row>
        <row r="1859">
          <cell r="B1859">
            <v>0</v>
          </cell>
          <cell r="C1859">
            <v>0</v>
          </cell>
          <cell r="D1859">
            <v>0</v>
          </cell>
          <cell r="E1859">
            <v>0</v>
          </cell>
          <cell r="F1859">
            <v>0</v>
          </cell>
          <cell r="G1859">
            <v>0</v>
          </cell>
          <cell r="H1859">
            <v>0</v>
          </cell>
          <cell r="I1859">
            <v>0</v>
          </cell>
          <cell r="J1859">
            <v>0</v>
          </cell>
          <cell r="K1859">
            <v>0</v>
          </cell>
          <cell r="L1859">
            <v>0</v>
          </cell>
          <cell r="M1859">
            <v>0</v>
          </cell>
          <cell r="N1859">
            <v>0</v>
          </cell>
          <cell r="O1859">
            <v>0</v>
          </cell>
          <cell r="P1859">
            <v>0</v>
          </cell>
          <cell r="Q1859">
            <v>0</v>
          </cell>
          <cell r="R1859">
            <v>0</v>
          </cell>
          <cell r="S1859">
            <v>0</v>
          </cell>
          <cell r="T1859">
            <v>0</v>
          </cell>
          <cell r="U1859">
            <v>0</v>
          </cell>
          <cell r="V1859">
            <v>0</v>
          </cell>
          <cell r="W1859">
            <v>0</v>
          </cell>
          <cell r="X1859">
            <v>0</v>
          </cell>
          <cell r="Y1859">
            <v>0</v>
          </cell>
          <cell r="Z1859">
            <v>0</v>
          </cell>
        </row>
        <row r="1860">
          <cell r="B1860">
            <v>0</v>
          </cell>
          <cell r="C1860">
            <v>0</v>
          </cell>
          <cell r="D1860">
            <v>0</v>
          </cell>
          <cell r="E1860">
            <v>0</v>
          </cell>
          <cell r="F1860">
            <v>0</v>
          </cell>
          <cell r="G1860">
            <v>0</v>
          </cell>
          <cell r="H1860">
            <v>0</v>
          </cell>
          <cell r="I1860">
            <v>0</v>
          </cell>
          <cell r="J1860">
            <v>0</v>
          </cell>
          <cell r="K1860">
            <v>0</v>
          </cell>
          <cell r="L1860">
            <v>0</v>
          </cell>
          <cell r="M1860">
            <v>0</v>
          </cell>
          <cell r="N1860">
            <v>0</v>
          </cell>
          <cell r="O1860">
            <v>0</v>
          </cell>
          <cell r="P1860">
            <v>0</v>
          </cell>
          <cell r="Q1860">
            <v>0</v>
          </cell>
          <cell r="R1860">
            <v>0</v>
          </cell>
          <cell r="S1860">
            <v>0</v>
          </cell>
          <cell r="T1860">
            <v>0</v>
          </cell>
          <cell r="U1860">
            <v>0</v>
          </cell>
          <cell r="V1860">
            <v>0</v>
          </cell>
          <cell r="W1860">
            <v>0</v>
          </cell>
          <cell r="X1860">
            <v>0</v>
          </cell>
          <cell r="Y1860">
            <v>0</v>
          </cell>
          <cell r="Z1860">
            <v>0</v>
          </cell>
        </row>
        <row r="1861">
          <cell r="B1861">
            <v>0</v>
          </cell>
          <cell r="C1861">
            <v>0</v>
          </cell>
          <cell r="D1861">
            <v>0</v>
          </cell>
          <cell r="E1861">
            <v>0</v>
          </cell>
          <cell r="F1861">
            <v>0</v>
          </cell>
          <cell r="G1861">
            <v>0</v>
          </cell>
          <cell r="H1861">
            <v>0</v>
          </cell>
          <cell r="I1861">
            <v>0</v>
          </cell>
          <cell r="J1861">
            <v>0</v>
          </cell>
          <cell r="K1861">
            <v>0</v>
          </cell>
          <cell r="L1861">
            <v>0</v>
          </cell>
          <cell r="M1861">
            <v>0</v>
          </cell>
          <cell r="N1861">
            <v>0</v>
          </cell>
          <cell r="O1861">
            <v>0</v>
          </cell>
          <cell r="P1861">
            <v>0</v>
          </cell>
          <cell r="Q1861">
            <v>0</v>
          </cell>
          <cell r="R1861">
            <v>0</v>
          </cell>
          <cell r="S1861">
            <v>0</v>
          </cell>
          <cell r="T1861">
            <v>0</v>
          </cell>
          <cell r="U1861">
            <v>0</v>
          </cell>
          <cell r="V1861">
            <v>0</v>
          </cell>
          <cell r="W1861">
            <v>0</v>
          </cell>
          <cell r="X1861">
            <v>0</v>
          </cell>
          <cell r="Y1861">
            <v>0</v>
          </cell>
          <cell r="Z1861">
            <v>0</v>
          </cell>
        </row>
        <row r="1862">
          <cell r="B1862">
            <v>0</v>
          </cell>
          <cell r="C1862">
            <v>0</v>
          </cell>
          <cell r="D1862">
            <v>0</v>
          </cell>
          <cell r="E1862">
            <v>0</v>
          </cell>
          <cell r="F1862">
            <v>0</v>
          </cell>
          <cell r="G1862">
            <v>0</v>
          </cell>
          <cell r="H1862">
            <v>0</v>
          </cell>
          <cell r="I1862">
            <v>0</v>
          </cell>
          <cell r="J1862">
            <v>0</v>
          </cell>
          <cell r="K1862">
            <v>0</v>
          </cell>
          <cell r="L1862">
            <v>0</v>
          </cell>
          <cell r="M1862">
            <v>0</v>
          </cell>
          <cell r="N1862">
            <v>0</v>
          </cell>
          <cell r="O1862">
            <v>0</v>
          </cell>
          <cell r="P1862">
            <v>0</v>
          </cell>
          <cell r="Q1862">
            <v>0</v>
          </cell>
          <cell r="R1862">
            <v>0</v>
          </cell>
          <cell r="S1862">
            <v>0</v>
          </cell>
          <cell r="T1862">
            <v>0</v>
          </cell>
          <cell r="U1862">
            <v>0</v>
          </cell>
          <cell r="V1862">
            <v>0</v>
          </cell>
          <cell r="W1862">
            <v>0</v>
          </cell>
          <cell r="X1862">
            <v>0</v>
          </cell>
          <cell r="Y1862">
            <v>0</v>
          </cell>
          <cell r="Z1862">
            <v>0</v>
          </cell>
        </row>
        <row r="1863">
          <cell r="B1863">
            <v>0</v>
          </cell>
          <cell r="C1863">
            <v>0</v>
          </cell>
          <cell r="D1863">
            <v>0</v>
          </cell>
          <cell r="E1863">
            <v>0</v>
          </cell>
          <cell r="F1863">
            <v>0</v>
          </cell>
          <cell r="G1863">
            <v>0</v>
          </cell>
          <cell r="H1863">
            <v>0</v>
          </cell>
          <cell r="I1863">
            <v>0</v>
          </cell>
          <cell r="J1863">
            <v>0</v>
          </cell>
          <cell r="K1863">
            <v>0</v>
          </cell>
          <cell r="L1863">
            <v>0</v>
          </cell>
          <cell r="M1863">
            <v>0</v>
          </cell>
          <cell r="N1863">
            <v>0</v>
          </cell>
          <cell r="O1863">
            <v>0</v>
          </cell>
          <cell r="P1863">
            <v>0</v>
          </cell>
          <cell r="Q1863">
            <v>0</v>
          </cell>
          <cell r="R1863">
            <v>0</v>
          </cell>
          <cell r="S1863">
            <v>0</v>
          </cell>
          <cell r="T1863">
            <v>0</v>
          </cell>
          <cell r="U1863">
            <v>0</v>
          </cell>
          <cell r="V1863">
            <v>0</v>
          </cell>
          <cell r="W1863">
            <v>0</v>
          </cell>
          <cell r="X1863">
            <v>0</v>
          </cell>
          <cell r="Y1863">
            <v>0</v>
          </cell>
          <cell r="Z1863">
            <v>0</v>
          </cell>
        </row>
        <row r="1864">
          <cell r="B1864">
            <v>0</v>
          </cell>
          <cell r="C1864">
            <v>0</v>
          </cell>
          <cell r="D1864">
            <v>0</v>
          </cell>
          <cell r="E1864">
            <v>0</v>
          </cell>
          <cell r="F1864">
            <v>0</v>
          </cell>
          <cell r="G1864">
            <v>0</v>
          </cell>
          <cell r="H1864">
            <v>0</v>
          </cell>
          <cell r="I1864">
            <v>0</v>
          </cell>
          <cell r="J1864">
            <v>0</v>
          </cell>
          <cell r="K1864">
            <v>0</v>
          </cell>
          <cell r="L1864">
            <v>0</v>
          </cell>
          <cell r="M1864">
            <v>0</v>
          </cell>
          <cell r="N1864">
            <v>0</v>
          </cell>
          <cell r="O1864">
            <v>0</v>
          </cell>
          <cell r="P1864">
            <v>0</v>
          </cell>
          <cell r="Q1864">
            <v>0</v>
          </cell>
          <cell r="R1864">
            <v>0</v>
          </cell>
          <cell r="S1864">
            <v>0</v>
          </cell>
          <cell r="T1864">
            <v>0</v>
          </cell>
          <cell r="U1864">
            <v>0</v>
          </cell>
          <cell r="V1864">
            <v>0</v>
          </cell>
          <cell r="W1864">
            <v>0</v>
          </cell>
          <cell r="X1864">
            <v>0</v>
          </cell>
          <cell r="Y1864">
            <v>0</v>
          </cell>
          <cell r="Z1864">
            <v>0</v>
          </cell>
        </row>
        <row r="1865">
          <cell r="B1865">
            <v>0</v>
          </cell>
          <cell r="C1865">
            <v>0</v>
          </cell>
          <cell r="D1865">
            <v>0</v>
          </cell>
          <cell r="E1865">
            <v>0</v>
          </cell>
          <cell r="F1865">
            <v>0</v>
          </cell>
          <cell r="G1865">
            <v>0</v>
          </cell>
          <cell r="H1865">
            <v>0</v>
          </cell>
          <cell r="I1865">
            <v>0</v>
          </cell>
          <cell r="J1865">
            <v>0</v>
          </cell>
          <cell r="K1865">
            <v>0</v>
          </cell>
          <cell r="L1865">
            <v>0</v>
          </cell>
          <cell r="M1865">
            <v>0</v>
          </cell>
          <cell r="N1865">
            <v>0</v>
          </cell>
          <cell r="O1865">
            <v>0</v>
          </cell>
          <cell r="P1865">
            <v>0</v>
          </cell>
          <cell r="Q1865">
            <v>0</v>
          </cell>
          <cell r="R1865">
            <v>0</v>
          </cell>
          <cell r="S1865">
            <v>0</v>
          </cell>
          <cell r="T1865">
            <v>0</v>
          </cell>
          <cell r="U1865">
            <v>0</v>
          </cell>
          <cell r="V1865">
            <v>0</v>
          </cell>
          <cell r="W1865">
            <v>0</v>
          </cell>
          <cell r="X1865">
            <v>0</v>
          </cell>
          <cell r="Y1865">
            <v>0</v>
          </cell>
          <cell r="Z1865">
            <v>0</v>
          </cell>
        </row>
        <row r="1866">
          <cell r="B1866">
            <v>0</v>
          </cell>
          <cell r="C1866">
            <v>0</v>
          </cell>
          <cell r="D1866">
            <v>0</v>
          </cell>
          <cell r="E1866">
            <v>0</v>
          </cell>
          <cell r="F1866">
            <v>0</v>
          </cell>
          <cell r="G1866">
            <v>0</v>
          </cell>
          <cell r="H1866">
            <v>0</v>
          </cell>
          <cell r="I1866">
            <v>0</v>
          </cell>
          <cell r="J1866">
            <v>0</v>
          </cell>
          <cell r="K1866">
            <v>0</v>
          </cell>
          <cell r="L1866">
            <v>0</v>
          </cell>
          <cell r="M1866">
            <v>0</v>
          </cell>
          <cell r="N1866">
            <v>0</v>
          </cell>
          <cell r="O1866">
            <v>0</v>
          </cell>
          <cell r="P1866">
            <v>0</v>
          </cell>
          <cell r="Q1866">
            <v>0</v>
          </cell>
          <cell r="R1866">
            <v>0</v>
          </cell>
          <cell r="S1866">
            <v>0</v>
          </cell>
          <cell r="T1866">
            <v>0</v>
          </cell>
          <cell r="U1866">
            <v>0</v>
          </cell>
          <cell r="V1866">
            <v>0</v>
          </cell>
          <cell r="W1866">
            <v>0</v>
          </cell>
          <cell r="X1866">
            <v>0</v>
          </cell>
          <cell r="Y1866">
            <v>0</v>
          </cell>
          <cell r="Z1866">
            <v>0</v>
          </cell>
        </row>
        <row r="1867">
          <cell r="B1867">
            <v>0</v>
          </cell>
          <cell r="C1867">
            <v>0</v>
          </cell>
          <cell r="D1867">
            <v>0</v>
          </cell>
          <cell r="E1867">
            <v>0</v>
          </cell>
          <cell r="F1867">
            <v>0</v>
          </cell>
          <cell r="G1867">
            <v>0</v>
          </cell>
          <cell r="H1867">
            <v>0</v>
          </cell>
          <cell r="I1867">
            <v>0</v>
          </cell>
          <cell r="J1867">
            <v>0</v>
          </cell>
          <cell r="K1867">
            <v>0</v>
          </cell>
          <cell r="L1867">
            <v>0</v>
          </cell>
          <cell r="M1867">
            <v>0</v>
          </cell>
          <cell r="N1867">
            <v>0</v>
          </cell>
          <cell r="O1867">
            <v>0</v>
          </cell>
          <cell r="P1867">
            <v>0</v>
          </cell>
          <cell r="Q1867">
            <v>0</v>
          </cell>
          <cell r="R1867">
            <v>0</v>
          </cell>
          <cell r="S1867">
            <v>0</v>
          </cell>
          <cell r="T1867">
            <v>0</v>
          </cell>
          <cell r="U1867">
            <v>0</v>
          </cell>
          <cell r="V1867">
            <v>0</v>
          </cell>
          <cell r="W1867">
            <v>0</v>
          </cell>
          <cell r="X1867">
            <v>0</v>
          </cell>
          <cell r="Y1867">
            <v>0</v>
          </cell>
          <cell r="Z1867">
            <v>0</v>
          </cell>
        </row>
        <row r="1868">
          <cell r="B1868">
            <v>0</v>
          </cell>
          <cell r="C1868">
            <v>0</v>
          </cell>
          <cell r="D1868">
            <v>0</v>
          </cell>
          <cell r="E1868">
            <v>0</v>
          </cell>
          <cell r="F1868">
            <v>0</v>
          </cell>
          <cell r="G1868">
            <v>0</v>
          </cell>
          <cell r="H1868">
            <v>0</v>
          </cell>
          <cell r="I1868">
            <v>0</v>
          </cell>
          <cell r="J1868">
            <v>0</v>
          </cell>
          <cell r="K1868">
            <v>0</v>
          </cell>
          <cell r="L1868">
            <v>0</v>
          </cell>
          <cell r="M1868">
            <v>0</v>
          </cell>
          <cell r="N1868">
            <v>0</v>
          </cell>
          <cell r="O1868">
            <v>0</v>
          </cell>
          <cell r="P1868">
            <v>0</v>
          </cell>
          <cell r="Q1868">
            <v>0</v>
          </cell>
          <cell r="R1868">
            <v>0</v>
          </cell>
          <cell r="S1868">
            <v>0</v>
          </cell>
          <cell r="T1868">
            <v>0</v>
          </cell>
          <cell r="U1868">
            <v>0</v>
          </cell>
          <cell r="V1868">
            <v>0</v>
          </cell>
          <cell r="W1868">
            <v>0</v>
          </cell>
          <cell r="X1868">
            <v>0</v>
          </cell>
          <cell r="Y1868">
            <v>0</v>
          </cell>
          <cell r="Z1868">
            <v>0</v>
          </cell>
        </row>
        <row r="1869">
          <cell r="B1869">
            <v>0</v>
          </cell>
          <cell r="C1869">
            <v>0</v>
          </cell>
          <cell r="D1869">
            <v>0</v>
          </cell>
          <cell r="E1869">
            <v>0</v>
          </cell>
          <cell r="F1869">
            <v>0</v>
          </cell>
          <cell r="G1869">
            <v>0</v>
          </cell>
          <cell r="H1869">
            <v>0</v>
          </cell>
          <cell r="I1869">
            <v>0</v>
          </cell>
          <cell r="J1869">
            <v>0</v>
          </cell>
          <cell r="K1869">
            <v>0</v>
          </cell>
          <cell r="L1869">
            <v>0</v>
          </cell>
          <cell r="M1869">
            <v>0</v>
          </cell>
          <cell r="N1869">
            <v>0</v>
          </cell>
          <cell r="O1869">
            <v>0</v>
          </cell>
          <cell r="P1869">
            <v>0</v>
          </cell>
          <cell r="Q1869">
            <v>0</v>
          </cell>
          <cell r="R1869">
            <v>0</v>
          </cell>
          <cell r="S1869">
            <v>0</v>
          </cell>
          <cell r="T1869">
            <v>0</v>
          </cell>
          <cell r="U1869">
            <v>0</v>
          </cell>
          <cell r="V1869">
            <v>0</v>
          </cell>
          <cell r="W1869">
            <v>0</v>
          </cell>
          <cell r="X1869">
            <v>0</v>
          </cell>
          <cell r="Y1869">
            <v>0</v>
          </cell>
          <cell r="Z1869">
            <v>0</v>
          </cell>
        </row>
        <row r="1870">
          <cell r="B1870">
            <v>0</v>
          </cell>
          <cell r="C1870">
            <v>0</v>
          </cell>
          <cell r="D1870">
            <v>0</v>
          </cell>
          <cell r="E1870">
            <v>0</v>
          </cell>
          <cell r="F1870">
            <v>0</v>
          </cell>
          <cell r="G1870">
            <v>0</v>
          </cell>
          <cell r="H1870">
            <v>0</v>
          </cell>
          <cell r="I1870">
            <v>0</v>
          </cell>
          <cell r="J1870">
            <v>0</v>
          </cell>
          <cell r="K1870">
            <v>0</v>
          </cell>
          <cell r="L1870">
            <v>0</v>
          </cell>
          <cell r="M1870">
            <v>0</v>
          </cell>
          <cell r="N1870">
            <v>0</v>
          </cell>
          <cell r="O1870">
            <v>0</v>
          </cell>
          <cell r="P1870">
            <v>0</v>
          </cell>
          <cell r="Q1870">
            <v>0</v>
          </cell>
          <cell r="R1870">
            <v>0</v>
          </cell>
          <cell r="S1870">
            <v>0</v>
          </cell>
          <cell r="T1870">
            <v>0</v>
          </cell>
          <cell r="U1870">
            <v>0</v>
          </cell>
          <cell r="V1870">
            <v>0</v>
          </cell>
          <cell r="W1870">
            <v>0</v>
          </cell>
          <cell r="X1870">
            <v>0</v>
          </cell>
          <cell r="Y1870">
            <v>0</v>
          </cell>
          <cell r="Z1870">
            <v>0</v>
          </cell>
        </row>
        <row r="1871">
          <cell r="B1871">
            <v>0</v>
          </cell>
          <cell r="C1871">
            <v>0</v>
          </cell>
          <cell r="D1871">
            <v>0</v>
          </cell>
          <cell r="E1871">
            <v>0</v>
          </cell>
          <cell r="F1871">
            <v>0</v>
          </cell>
          <cell r="G1871">
            <v>0</v>
          </cell>
          <cell r="H1871">
            <v>0</v>
          </cell>
          <cell r="I1871">
            <v>0</v>
          </cell>
          <cell r="J1871">
            <v>0</v>
          </cell>
          <cell r="K1871">
            <v>0</v>
          </cell>
          <cell r="L1871">
            <v>0</v>
          </cell>
          <cell r="M1871">
            <v>0</v>
          </cell>
          <cell r="N1871">
            <v>0</v>
          </cell>
          <cell r="O1871">
            <v>0</v>
          </cell>
          <cell r="P1871">
            <v>0</v>
          </cell>
          <cell r="Q1871">
            <v>0</v>
          </cell>
          <cell r="R1871">
            <v>0</v>
          </cell>
          <cell r="S1871">
            <v>0</v>
          </cell>
          <cell r="T1871">
            <v>0</v>
          </cell>
          <cell r="U1871">
            <v>0</v>
          </cell>
          <cell r="V1871">
            <v>0</v>
          </cell>
          <cell r="W1871">
            <v>0</v>
          </cell>
          <cell r="X1871">
            <v>0</v>
          </cell>
          <cell r="Y1871">
            <v>0</v>
          </cell>
          <cell r="Z1871">
            <v>0</v>
          </cell>
        </row>
        <row r="1872">
          <cell r="B1872">
            <v>0</v>
          </cell>
          <cell r="C1872">
            <v>0</v>
          </cell>
          <cell r="D1872">
            <v>0</v>
          </cell>
          <cell r="E1872">
            <v>0</v>
          </cell>
          <cell r="F1872">
            <v>0</v>
          </cell>
          <cell r="G1872">
            <v>0</v>
          </cell>
          <cell r="H1872">
            <v>0</v>
          </cell>
          <cell r="I1872">
            <v>0</v>
          </cell>
          <cell r="J1872">
            <v>0</v>
          </cell>
          <cell r="K1872">
            <v>0</v>
          </cell>
          <cell r="L1872">
            <v>0</v>
          </cell>
          <cell r="M1872">
            <v>0</v>
          </cell>
          <cell r="N1872">
            <v>0</v>
          </cell>
          <cell r="O1872">
            <v>0</v>
          </cell>
          <cell r="P1872">
            <v>0</v>
          </cell>
          <cell r="Q1872">
            <v>0</v>
          </cell>
          <cell r="R1872">
            <v>0</v>
          </cell>
          <cell r="S1872">
            <v>0</v>
          </cell>
          <cell r="T1872">
            <v>0</v>
          </cell>
          <cell r="U1872">
            <v>0</v>
          </cell>
          <cell r="V1872">
            <v>0</v>
          </cell>
          <cell r="W1872">
            <v>0</v>
          </cell>
          <cell r="X1872">
            <v>0</v>
          </cell>
          <cell r="Y1872">
            <v>0</v>
          </cell>
          <cell r="Z1872">
            <v>0</v>
          </cell>
        </row>
        <row r="1873">
          <cell r="B1873">
            <v>0</v>
          </cell>
          <cell r="C1873">
            <v>0</v>
          </cell>
          <cell r="D1873">
            <v>0</v>
          </cell>
          <cell r="E1873">
            <v>0</v>
          </cell>
          <cell r="F1873">
            <v>0</v>
          </cell>
          <cell r="G1873">
            <v>0</v>
          </cell>
          <cell r="H1873">
            <v>0</v>
          </cell>
          <cell r="I1873">
            <v>0</v>
          </cell>
          <cell r="J1873">
            <v>0</v>
          </cell>
          <cell r="K1873">
            <v>0</v>
          </cell>
          <cell r="L1873">
            <v>0</v>
          </cell>
          <cell r="M1873">
            <v>0</v>
          </cell>
          <cell r="N1873">
            <v>0</v>
          </cell>
          <cell r="O1873">
            <v>0</v>
          </cell>
          <cell r="P1873">
            <v>0</v>
          </cell>
          <cell r="Q1873">
            <v>0</v>
          </cell>
          <cell r="R1873">
            <v>0</v>
          </cell>
          <cell r="S1873">
            <v>0</v>
          </cell>
          <cell r="T1873">
            <v>0</v>
          </cell>
          <cell r="U1873">
            <v>0</v>
          </cell>
          <cell r="V1873">
            <v>0</v>
          </cell>
          <cell r="W1873">
            <v>0</v>
          </cell>
          <cell r="X1873">
            <v>0</v>
          </cell>
          <cell r="Y1873">
            <v>0</v>
          </cell>
          <cell r="Z1873">
            <v>0</v>
          </cell>
        </row>
        <row r="1874">
          <cell r="B1874">
            <v>0</v>
          </cell>
          <cell r="C1874">
            <v>0</v>
          </cell>
          <cell r="D1874">
            <v>0</v>
          </cell>
          <cell r="E1874">
            <v>0</v>
          </cell>
          <cell r="F1874">
            <v>0</v>
          </cell>
          <cell r="G1874">
            <v>0</v>
          </cell>
          <cell r="H1874">
            <v>0</v>
          </cell>
          <cell r="I1874">
            <v>0</v>
          </cell>
          <cell r="J1874">
            <v>0</v>
          </cell>
          <cell r="K1874">
            <v>0</v>
          </cell>
          <cell r="L1874">
            <v>0</v>
          </cell>
          <cell r="M1874">
            <v>0</v>
          </cell>
          <cell r="N1874">
            <v>0</v>
          </cell>
          <cell r="O1874">
            <v>0</v>
          </cell>
          <cell r="P1874">
            <v>0</v>
          </cell>
          <cell r="Q1874">
            <v>0</v>
          </cell>
          <cell r="R1874">
            <v>0</v>
          </cell>
          <cell r="S1874">
            <v>0</v>
          </cell>
          <cell r="T1874">
            <v>0</v>
          </cell>
          <cell r="U1874">
            <v>0</v>
          </cell>
          <cell r="V1874">
            <v>0</v>
          </cell>
          <cell r="W1874">
            <v>0</v>
          </cell>
          <cell r="X1874">
            <v>0</v>
          </cell>
          <cell r="Y1874">
            <v>0</v>
          </cell>
          <cell r="Z1874">
            <v>0</v>
          </cell>
        </row>
        <row r="1875">
          <cell r="B1875">
            <v>0</v>
          </cell>
          <cell r="C1875">
            <v>0</v>
          </cell>
          <cell r="D1875">
            <v>0</v>
          </cell>
          <cell r="E1875">
            <v>0</v>
          </cell>
          <cell r="F1875">
            <v>0</v>
          </cell>
          <cell r="G1875">
            <v>0</v>
          </cell>
          <cell r="H1875">
            <v>0</v>
          </cell>
          <cell r="I1875">
            <v>0</v>
          </cell>
          <cell r="J1875">
            <v>0</v>
          </cell>
          <cell r="K1875">
            <v>0</v>
          </cell>
          <cell r="L1875">
            <v>0</v>
          </cell>
          <cell r="M1875">
            <v>0</v>
          </cell>
          <cell r="N1875">
            <v>0</v>
          </cell>
          <cell r="O1875">
            <v>0</v>
          </cell>
          <cell r="P1875">
            <v>0</v>
          </cell>
          <cell r="Q1875">
            <v>0</v>
          </cell>
          <cell r="R1875">
            <v>0</v>
          </cell>
          <cell r="S1875">
            <v>0</v>
          </cell>
          <cell r="T1875">
            <v>0</v>
          </cell>
          <cell r="U1875">
            <v>0</v>
          </cell>
          <cell r="V1875">
            <v>0</v>
          </cell>
          <cell r="W1875">
            <v>0</v>
          </cell>
          <cell r="X1875">
            <v>0</v>
          </cell>
          <cell r="Y1875">
            <v>0</v>
          </cell>
          <cell r="Z1875">
            <v>0</v>
          </cell>
        </row>
        <row r="1876">
          <cell r="B1876">
            <v>0</v>
          </cell>
          <cell r="C1876">
            <v>0</v>
          </cell>
          <cell r="D1876">
            <v>0</v>
          </cell>
          <cell r="E1876">
            <v>0</v>
          </cell>
          <cell r="F1876">
            <v>0</v>
          </cell>
          <cell r="G1876">
            <v>0</v>
          </cell>
          <cell r="H1876">
            <v>0</v>
          </cell>
          <cell r="I1876">
            <v>0</v>
          </cell>
          <cell r="J1876">
            <v>0</v>
          </cell>
          <cell r="K1876">
            <v>0</v>
          </cell>
          <cell r="L1876">
            <v>0</v>
          </cell>
          <cell r="M1876">
            <v>0</v>
          </cell>
          <cell r="N1876">
            <v>0</v>
          </cell>
          <cell r="O1876">
            <v>0</v>
          </cell>
          <cell r="P1876">
            <v>0</v>
          </cell>
          <cell r="Q1876">
            <v>0</v>
          </cell>
          <cell r="R1876">
            <v>0</v>
          </cell>
          <cell r="S1876">
            <v>0</v>
          </cell>
          <cell r="T1876">
            <v>0</v>
          </cell>
          <cell r="U1876">
            <v>0</v>
          </cell>
          <cell r="V1876">
            <v>0</v>
          </cell>
          <cell r="W1876">
            <v>0</v>
          </cell>
          <cell r="X1876">
            <v>0</v>
          </cell>
          <cell r="Y1876">
            <v>0</v>
          </cell>
          <cell r="Z1876">
            <v>0</v>
          </cell>
        </row>
        <row r="1877">
          <cell r="B1877">
            <v>0</v>
          </cell>
          <cell r="C1877">
            <v>0</v>
          </cell>
          <cell r="D1877">
            <v>0</v>
          </cell>
          <cell r="E1877">
            <v>0</v>
          </cell>
          <cell r="F1877">
            <v>0</v>
          </cell>
          <cell r="G1877">
            <v>0</v>
          </cell>
          <cell r="H1877">
            <v>0</v>
          </cell>
          <cell r="I1877">
            <v>0</v>
          </cell>
          <cell r="J1877">
            <v>0</v>
          </cell>
          <cell r="K1877">
            <v>0</v>
          </cell>
          <cell r="L1877">
            <v>0</v>
          </cell>
          <cell r="M1877">
            <v>0</v>
          </cell>
          <cell r="N1877">
            <v>0</v>
          </cell>
          <cell r="O1877">
            <v>0</v>
          </cell>
          <cell r="P1877">
            <v>0</v>
          </cell>
          <cell r="Q1877">
            <v>0</v>
          </cell>
          <cell r="R1877">
            <v>0</v>
          </cell>
          <cell r="S1877">
            <v>0</v>
          </cell>
          <cell r="T1877">
            <v>0</v>
          </cell>
          <cell r="U1877">
            <v>0</v>
          </cell>
          <cell r="V1877">
            <v>0</v>
          </cell>
          <cell r="W1877">
            <v>0</v>
          </cell>
          <cell r="X1877">
            <v>0</v>
          </cell>
          <cell r="Y1877">
            <v>0</v>
          </cell>
          <cell r="Z1877">
            <v>0</v>
          </cell>
        </row>
        <row r="1878">
          <cell r="B1878">
            <v>0</v>
          </cell>
          <cell r="C1878">
            <v>0</v>
          </cell>
          <cell r="D1878">
            <v>0</v>
          </cell>
          <cell r="E1878">
            <v>0</v>
          </cell>
          <cell r="F1878">
            <v>0</v>
          </cell>
          <cell r="G1878">
            <v>0</v>
          </cell>
          <cell r="H1878">
            <v>0</v>
          </cell>
          <cell r="I1878">
            <v>0</v>
          </cell>
          <cell r="J1878">
            <v>0</v>
          </cell>
          <cell r="K1878">
            <v>0</v>
          </cell>
          <cell r="L1878">
            <v>0</v>
          </cell>
          <cell r="M1878">
            <v>0</v>
          </cell>
          <cell r="N1878">
            <v>0</v>
          </cell>
          <cell r="O1878">
            <v>0</v>
          </cell>
          <cell r="P1878">
            <v>0</v>
          </cell>
          <cell r="Q1878">
            <v>0</v>
          </cell>
          <cell r="R1878">
            <v>0</v>
          </cell>
          <cell r="S1878">
            <v>0</v>
          </cell>
          <cell r="T1878">
            <v>0</v>
          </cell>
          <cell r="U1878">
            <v>0</v>
          </cell>
          <cell r="V1878">
            <v>0</v>
          </cell>
          <cell r="W1878">
            <v>0</v>
          </cell>
          <cell r="X1878">
            <v>0</v>
          </cell>
          <cell r="Y1878">
            <v>0</v>
          </cell>
          <cell r="Z1878">
            <v>0</v>
          </cell>
        </row>
        <row r="1879">
          <cell r="B1879">
            <v>0</v>
          </cell>
          <cell r="C1879">
            <v>0</v>
          </cell>
          <cell r="D1879">
            <v>0</v>
          </cell>
          <cell r="E1879">
            <v>0</v>
          </cell>
          <cell r="F1879">
            <v>0</v>
          </cell>
          <cell r="G1879">
            <v>0</v>
          </cell>
          <cell r="H1879">
            <v>0</v>
          </cell>
          <cell r="I1879">
            <v>0</v>
          </cell>
          <cell r="J1879">
            <v>0</v>
          </cell>
          <cell r="K1879">
            <v>0</v>
          </cell>
          <cell r="L1879">
            <v>0</v>
          </cell>
          <cell r="M1879">
            <v>0</v>
          </cell>
          <cell r="N1879">
            <v>0</v>
          </cell>
          <cell r="O1879">
            <v>0</v>
          </cell>
          <cell r="P1879">
            <v>0</v>
          </cell>
          <cell r="Q1879">
            <v>0</v>
          </cell>
          <cell r="R1879">
            <v>0</v>
          </cell>
          <cell r="S1879">
            <v>0</v>
          </cell>
          <cell r="T1879">
            <v>0</v>
          </cell>
          <cell r="U1879">
            <v>0</v>
          </cell>
          <cell r="V1879">
            <v>0</v>
          </cell>
          <cell r="W1879">
            <v>0</v>
          </cell>
          <cell r="X1879">
            <v>0</v>
          </cell>
          <cell r="Y1879">
            <v>0</v>
          </cell>
          <cell r="Z1879">
            <v>0</v>
          </cell>
        </row>
        <row r="1880">
          <cell r="B1880">
            <v>0</v>
          </cell>
          <cell r="C1880">
            <v>0</v>
          </cell>
          <cell r="D1880">
            <v>0</v>
          </cell>
          <cell r="E1880">
            <v>0</v>
          </cell>
          <cell r="F1880">
            <v>0</v>
          </cell>
          <cell r="G1880">
            <v>0</v>
          </cell>
          <cell r="H1880">
            <v>0</v>
          </cell>
          <cell r="I1880">
            <v>0</v>
          </cell>
          <cell r="J1880">
            <v>0</v>
          </cell>
          <cell r="K1880">
            <v>0</v>
          </cell>
          <cell r="L1880">
            <v>0</v>
          </cell>
          <cell r="M1880">
            <v>0</v>
          </cell>
          <cell r="N1880">
            <v>0</v>
          </cell>
          <cell r="O1880">
            <v>0</v>
          </cell>
          <cell r="P1880">
            <v>0</v>
          </cell>
          <cell r="Q1880">
            <v>0</v>
          </cell>
          <cell r="R1880">
            <v>0</v>
          </cell>
          <cell r="S1880">
            <v>0</v>
          </cell>
          <cell r="T1880">
            <v>0</v>
          </cell>
          <cell r="U1880">
            <v>0</v>
          </cell>
          <cell r="V1880">
            <v>0</v>
          </cell>
          <cell r="W1880">
            <v>0</v>
          </cell>
          <cell r="X1880">
            <v>0</v>
          </cell>
          <cell r="Y1880">
            <v>0</v>
          </cell>
          <cell r="Z1880">
            <v>0</v>
          </cell>
        </row>
        <row r="1881">
          <cell r="B1881">
            <v>0</v>
          </cell>
          <cell r="C1881">
            <v>0</v>
          </cell>
          <cell r="D1881">
            <v>0</v>
          </cell>
          <cell r="E1881">
            <v>0</v>
          </cell>
          <cell r="F1881">
            <v>0</v>
          </cell>
          <cell r="G1881">
            <v>0</v>
          </cell>
          <cell r="H1881">
            <v>0</v>
          </cell>
          <cell r="I1881">
            <v>0</v>
          </cell>
          <cell r="J1881">
            <v>0</v>
          </cell>
          <cell r="K1881">
            <v>0</v>
          </cell>
          <cell r="L1881">
            <v>0</v>
          </cell>
          <cell r="M1881">
            <v>0</v>
          </cell>
          <cell r="N1881">
            <v>0</v>
          </cell>
          <cell r="O1881">
            <v>0</v>
          </cell>
          <cell r="P1881">
            <v>0</v>
          </cell>
          <cell r="Q1881">
            <v>0</v>
          </cell>
          <cell r="R1881">
            <v>0</v>
          </cell>
          <cell r="S1881">
            <v>0</v>
          </cell>
          <cell r="T1881">
            <v>0</v>
          </cell>
          <cell r="U1881">
            <v>0</v>
          </cell>
          <cell r="V1881">
            <v>0</v>
          </cell>
          <cell r="W1881">
            <v>0</v>
          </cell>
          <cell r="X1881">
            <v>0</v>
          </cell>
          <cell r="Y1881">
            <v>0</v>
          </cell>
          <cell r="Z1881">
            <v>0</v>
          </cell>
        </row>
        <row r="1882">
          <cell r="B1882">
            <v>0</v>
          </cell>
          <cell r="C1882">
            <v>0</v>
          </cell>
          <cell r="D1882">
            <v>0</v>
          </cell>
          <cell r="E1882">
            <v>0</v>
          </cell>
          <cell r="F1882">
            <v>0</v>
          </cell>
          <cell r="G1882">
            <v>0</v>
          </cell>
          <cell r="H1882">
            <v>0</v>
          </cell>
          <cell r="I1882">
            <v>0</v>
          </cell>
          <cell r="J1882">
            <v>0</v>
          </cell>
          <cell r="K1882">
            <v>0</v>
          </cell>
          <cell r="L1882">
            <v>0</v>
          </cell>
          <cell r="M1882">
            <v>0</v>
          </cell>
          <cell r="N1882">
            <v>0</v>
          </cell>
          <cell r="O1882">
            <v>0</v>
          </cell>
          <cell r="P1882">
            <v>0</v>
          </cell>
          <cell r="Q1882">
            <v>0</v>
          </cell>
          <cell r="R1882">
            <v>0</v>
          </cell>
          <cell r="S1882">
            <v>0</v>
          </cell>
          <cell r="T1882">
            <v>0</v>
          </cell>
          <cell r="U1882">
            <v>0</v>
          </cell>
          <cell r="V1882">
            <v>0</v>
          </cell>
          <cell r="W1882">
            <v>0</v>
          </cell>
          <cell r="X1882">
            <v>0</v>
          </cell>
          <cell r="Y1882">
            <v>0</v>
          </cell>
          <cell r="Z1882">
            <v>0</v>
          </cell>
        </row>
        <row r="1883">
          <cell r="B1883">
            <v>0</v>
          </cell>
          <cell r="C1883">
            <v>0</v>
          </cell>
          <cell r="D1883">
            <v>0</v>
          </cell>
          <cell r="E1883">
            <v>0</v>
          </cell>
          <cell r="F1883">
            <v>0</v>
          </cell>
          <cell r="G1883">
            <v>0</v>
          </cell>
          <cell r="H1883">
            <v>0</v>
          </cell>
          <cell r="I1883">
            <v>0</v>
          </cell>
          <cell r="J1883">
            <v>0</v>
          </cell>
          <cell r="K1883">
            <v>0</v>
          </cell>
          <cell r="L1883">
            <v>0</v>
          </cell>
          <cell r="M1883">
            <v>0</v>
          </cell>
          <cell r="N1883">
            <v>0</v>
          </cell>
          <cell r="O1883">
            <v>0</v>
          </cell>
          <cell r="P1883">
            <v>0</v>
          </cell>
          <cell r="Q1883">
            <v>0</v>
          </cell>
          <cell r="R1883">
            <v>0</v>
          </cell>
          <cell r="S1883">
            <v>0</v>
          </cell>
          <cell r="T1883">
            <v>0</v>
          </cell>
          <cell r="U1883">
            <v>0</v>
          </cell>
          <cell r="V1883">
            <v>0</v>
          </cell>
          <cell r="W1883">
            <v>0</v>
          </cell>
          <cell r="X1883">
            <v>0</v>
          </cell>
          <cell r="Y1883">
            <v>0</v>
          </cell>
          <cell r="Z1883">
            <v>0</v>
          </cell>
        </row>
        <row r="1884">
          <cell r="B1884">
            <v>0</v>
          </cell>
          <cell r="C1884">
            <v>0</v>
          </cell>
          <cell r="D1884">
            <v>0</v>
          </cell>
          <cell r="E1884">
            <v>0</v>
          </cell>
          <cell r="F1884">
            <v>0</v>
          </cell>
          <cell r="G1884">
            <v>0</v>
          </cell>
          <cell r="H1884">
            <v>0</v>
          </cell>
          <cell r="I1884">
            <v>0</v>
          </cell>
          <cell r="J1884">
            <v>0</v>
          </cell>
          <cell r="K1884">
            <v>0</v>
          </cell>
          <cell r="L1884">
            <v>0</v>
          </cell>
          <cell r="M1884">
            <v>0</v>
          </cell>
          <cell r="N1884">
            <v>0</v>
          </cell>
          <cell r="O1884">
            <v>0</v>
          </cell>
          <cell r="P1884">
            <v>0</v>
          </cell>
          <cell r="Q1884">
            <v>0</v>
          </cell>
          <cell r="R1884">
            <v>0</v>
          </cell>
          <cell r="S1884">
            <v>0</v>
          </cell>
          <cell r="T1884">
            <v>0</v>
          </cell>
          <cell r="U1884">
            <v>0</v>
          </cell>
          <cell r="V1884">
            <v>0</v>
          </cell>
          <cell r="W1884">
            <v>0</v>
          </cell>
          <cell r="X1884">
            <v>0</v>
          </cell>
          <cell r="Y1884">
            <v>0</v>
          </cell>
          <cell r="Z1884">
            <v>0</v>
          </cell>
        </row>
        <row r="1885">
          <cell r="B1885">
            <v>0</v>
          </cell>
          <cell r="C1885">
            <v>0</v>
          </cell>
          <cell r="D1885">
            <v>0</v>
          </cell>
          <cell r="E1885">
            <v>0</v>
          </cell>
          <cell r="F1885">
            <v>0</v>
          </cell>
          <cell r="G1885">
            <v>0</v>
          </cell>
          <cell r="H1885">
            <v>0</v>
          </cell>
          <cell r="I1885">
            <v>0</v>
          </cell>
          <cell r="J1885">
            <v>0</v>
          </cell>
          <cell r="K1885">
            <v>0</v>
          </cell>
          <cell r="L1885">
            <v>0</v>
          </cell>
          <cell r="M1885">
            <v>0</v>
          </cell>
          <cell r="N1885">
            <v>0</v>
          </cell>
          <cell r="O1885">
            <v>0</v>
          </cell>
          <cell r="P1885">
            <v>0</v>
          </cell>
          <cell r="Q1885">
            <v>0</v>
          </cell>
          <cell r="R1885">
            <v>0</v>
          </cell>
          <cell r="S1885">
            <v>0</v>
          </cell>
          <cell r="T1885">
            <v>0</v>
          </cell>
          <cell r="U1885">
            <v>0</v>
          </cell>
          <cell r="V1885">
            <v>0</v>
          </cell>
          <cell r="W1885">
            <v>0</v>
          </cell>
          <cell r="X1885">
            <v>0</v>
          </cell>
          <cell r="Y1885">
            <v>0</v>
          </cell>
          <cell r="Z1885">
            <v>0</v>
          </cell>
        </row>
        <row r="1886">
          <cell r="B1886">
            <v>0</v>
          </cell>
          <cell r="C1886">
            <v>0</v>
          </cell>
          <cell r="D1886">
            <v>0</v>
          </cell>
          <cell r="E1886">
            <v>0</v>
          </cell>
          <cell r="F1886">
            <v>0</v>
          </cell>
          <cell r="G1886">
            <v>0</v>
          </cell>
          <cell r="H1886">
            <v>0</v>
          </cell>
          <cell r="I1886">
            <v>0</v>
          </cell>
          <cell r="J1886">
            <v>0</v>
          </cell>
          <cell r="K1886">
            <v>0</v>
          </cell>
          <cell r="L1886">
            <v>0</v>
          </cell>
          <cell r="M1886">
            <v>0</v>
          </cell>
          <cell r="N1886">
            <v>0</v>
          </cell>
          <cell r="O1886">
            <v>0</v>
          </cell>
          <cell r="P1886">
            <v>0</v>
          </cell>
          <cell r="Q1886">
            <v>0</v>
          </cell>
          <cell r="R1886">
            <v>0</v>
          </cell>
          <cell r="S1886">
            <v>0</v>
          </cell>
          <cell r="T1886">
            <v>0</v>
          </cell>
          <cell r="U1886">
            <v>0</v>
          </cell>
          <cell r="V1886">
            <v>0</v>
          </cell>
          <cell r="W1886">
            <v>0</v>
          </cell>
          <cell r="X1886">
            <v>0</v>
          </cell>
          <cell r="Y1886">
            <v>0</v>
          </cell>
          <cell r="Z1886">
            <v>0</v>
          </cell>
        </row>
        <row r="1887">
          <cell r="B1887">
            <v>0</v>
          </cell>
          <cell r="C1887">
            <v>0</v>
          </cell>
          <cell r="D1887">
            <v>0</v>
          </cell>
          <cell r="E1887">
            <v>0</v>
          </cell>
          <cell r="F1887">
            <v>0</v>
          </cell>
          <cell r="G1887">
            <v>0</v>
          </cell>
          <cell r="H1887">
            <v>0</v>
          </cell>
          <cell r="I1887">
            <v>0</v>
          </cell>
          <cell r="J1887">
            <v>0</v>
          </cell>
          <cell r="K1887">
            <v>0</v>
          </cell>
          <cell r="L1887">
            <v>0</v>
          </cell>
          <cell r="M1887">
            <v>0</v>
          </cell>
          <cell r="N1887">
            <v>0</v>
          </cell>
          <cell r="O1887">
            <v>0</v>
          </cell>
          <cell r="P1887">
            <v>0</v>
          </cell>
          <cell r="Q1887">
            <v>0</v>
          </cell>
          <cell r="R1887">
            <v>0</v>
          </cell>
          <cell r="S1887">
            <v>0</v>
          </cell>
          <cell r="T1887">
            <v>0</v>
          </cell>
          <cell r="U1887">
            <v>0</v>
          </cell>
          <cell r="V1887">
            <v>0</v>
          </cell>
          <cell r="W1887">
            <v>0</v>
          </cell>
          <cell r="X1887">
            <v>0</v>
          </cell>
          <cell r="Y1887">
            <v>0</v>
          </cell>
          <cell r="Z1887">
            <v>0</v>
          </cell>
        </row>
        <row r="1888">
          <cell r="B1888">
            <v>0</v>
          </cell>
          <cell r="C1888">
            <v>0</v>
          </cell>
          <cell r="D1888">
            <v>0</v>
          </cell>
          <cell r="E1888">
            <v>0</v>
          </cell>
          <cell r="F1888">
            <v>0</v>
          </cell>
          <cell r="G1888">
            <v>0</v>
          </cell>
          <cell r="H1888">
            <v>0</v>
          </cell>
          <cell r="I1888">
            <v>0</v>
          </cell>
          <cell r="J1888">
            <v>0</v>
          </cell>
          <cell r="K1888">
            <v>0</v>
          </cell>
          <cell r="L1888">
            <v>0</v>
          </cell>
          <cell r="M1888">
            <v>0</v>
          </cell>
          <cell r="N1888">
            <v>0</v>
          </cell>
          <cell r="O1888">
            <v>0</v>
          </cell>
          <cell r="P1888">
            <v>0</v>
          </cell>
          <cell r="Q1888">
            <v>0</v>
          </cell>
          <cell r="R1888">
            <v>0</v>
          </cell>
          <cell r="S1888">
            <v>0</v>
          </cell>
          <cell r="T1888">
            <v>0</v>
          </cell>
          <cell r="U1888">
            <v>0</v>
          </cell>
          <cell r="V1888">
            <v>0</v>
          </cell>
          <cell r="W1888">
            <v>0</v>
          </cell>
          <cell r="X1888">
            <v>0</v>
          </cell>
          <cell r="Y1888">
            <v>0</v>
          </cell>
          <cell r="Z1888">
            <v>0</v>
          </cell>
        </row>
        <row r="1889">
          <cell r="B1889">
            <v>0</v>
          </cell>
          <cell r="C1889">
            <v>0</v>
          </cell>
          <cell r="D1889">
            <v>0</v>
          </cell>
          <cell r="E1889">
            <v>0</v>
          </cell>
          <cell r="F1889">
            <v>0</v>
          </cell>
          <cell r="G1889">
            <v>0</v>
          </cell>
          <cell r="H1889">
            <v>0</v>
          </cell>
          <cell r="I1889">
            <v>0</v>
          </cell>
          <cell r="J1889">
            <v>0</v>
          </cell>
          <cell r="K1889">
            <v>0</v>
          </cell>
          <cell r="L1889">
            <v>0</v>
          </cell>
          <cell r="M1889">
            <v>0</v>
          </cell>
          <cell r="N1889">
            <v>0</v>
          </cell>
          <cell r="O1889">
            <v>0</v>
          </cell>
          <cell r="P1889">
            <v>0</v>
          </cell>
          <cell r="Q1889">
            <v>0</v>
          </cell>
          <cell r="R1889">
            <v>0</v>
          </cell>
          <cell r="S1889">
            <v>0</v>
          </cell>
          <cell r="T1889">
            <v>0</v>
          </cell>
          <cell r="U1889">
            <v>0</v>
          </cell>
          <cell r="V1889">
            <v>0</v>
          </cell>
          <cell r="W1889">
            <v>0</v>
          </cell>
          <cell r="X1889">
            <v>0</v>
          </cell>
          <cell r="Y1889">
            <v>0</v>
          </cell>
          <cell r="Z1889">
            <v>0</v>
          </cell>
        </row>
        <row r="1890">
          <cell r="B1890">
            <v>0</v>
          </cell>
          <cell r="C1890">
            <v>0</v>
          </cell>
          <cell r="D1890">
            <v>0</v>
          </cell>
          <cell r="E1890">
            <v>0</v>
          </cell>
          <cell r="F1890">
            <v>0</v>
          </cell>
          <cell r="G1890">
            <v>0</v>
          </cell>
          <cell r="H1890">
            <v>0</v>
          </cell>
          <cell r="I1890">
            <v>0</v>
          </cell>
          <cell r="J1890">
            <v>0</v>
          </cell>
          <cell r="K1890">
            <v>0</v>
          </cell>
          <cell r="L1890">
            <v>0</v>
          </cell>
          <cell r="M1890">
            <v>0</v>
          </cell>
          <cell r="N1890">
            <v>0</v>
          </cell>
          <cell r="O1890">
            <v>0</v>
          </cell>
          <cell r="P1890">
            <v>0</v>
          </cell>
          <cell r="Q1890">
            <v>0</v>
          </cell>
          <cell r="R1890">
            <v>0</v>
          </cell>
          <cell r="S1890">
            <v>0</v>
          </cell>
          <cell r="T1890">
            <v>0</v>
          </cell>
          <cell r="U1890">
            <v>0</v>
          </cell>
          <cell r="V1890">
            <v>0</v>
          </cell>
          <cell r="W1890">
            <v>0</v>
          </cell>
          <cell r="X1890">
            <v>0</v>
          </cell>
          <cell r="Y1890">
            <v>0</v>
          </cell>
          <cell r="Z1890">
            <v>0</v>
          </cell>
        </row>
        <row r="1891">
          <cell r="B1891">
            <v>0</v>
          </cell>
          <cell r="C1891">
            <v>0</v>
          </cell>
          <cell r="D1891">
            <v>0</v>
          </cell>
          <cell r="E1891">
            <v>0</v>
          </cell>
          <cell r="F1891">
            <v>0</v>
          </cell>
          <cell r="G1891">
            <v>0</v>
          </cell>
          <cell r="H1891">
            <v>0</v>
          </cell>
          <cell r="I1891">
            <v>0</v>
          </cell>
          <cell r="J1891">
            <v>0</v>
          </cell>
          <cell r="K1891">
            <v>0</v>
          </cell>
          <cell r="L1891">
            <v>0</v>
          </cell>
          <cell r="M1891">
            <v>0</v>
          </cell>
          <cell r="N1891">
            <v>0</v>
          </cell>
          <cell r="O1891">
            <v>0</v>
          </cell>
          <cell r="P1891">
            <v>0</v>
          </cell>
          <cell r="Q1891">
            <v>0</v>
          </cell>
          <cell r="R1891">
            <v>0</v>
          </cell>
          <cell r="S1891">
            <v>0</v>
          </cell>
          <cell r="T1891">
            <v>0</v>
          </cell>
          <cell r="U1891">
            <v>0</v>
          </cell>
          <cell r="V1891">
            <v>0</v>
          </cell>
          <cell r="W1891">
            <v>0</v>
          </cell>
          <cell r="X1891">
            <v>0</v>
          </cell>
          <cell r="Y1891">
            <v>0</v>
          </cell>
          <cell r="Z1891">
            <v>0</v>
          </cell>
        </row>
        <row r="1892">
          <cell r="B1892">
            <v>0</v>
          </cell>
          <cell r="C1892">
            <v>0</v>
          </cell>
          <cell r="D1892">
            <v>0</v>
          </cell>
          <cell r="E1892">
            <v>0</v>
          </cell>
          <cell r="F1892">
            <v>0</v>
          </cell>
          <cell r="G1892">
            <v>0</v>
          </cell>
          <cell r="H1892">
            <v>0</v>
          </cell>
          <cell r="I1892">
            <v>0</v>
          </cell>
          <cell r="J1892">
            <v>0</v>
          </cell>
          <cell r="K1892">
            <v>0</v>
          </cell>
          <cell r="L1892">
            <v>0</v>
          </cell>
          <cell r="M1892">
            <v>0</v>
          </cell>
          <cell r="N1892">
            <v>0</v>
          </cell>
          <cell r="O1892">
            <v>0</v>
          </cell>
          <cell r="P1892">
            <v>0</v>
          </cell>
          <cell r="Q1892">
            <v>0</v>
          </cell>
          <cell r="R1892">
            <v>0</v>
          </cell>
          <cell r="S1892">
            <v>0</v>
          </cell>
          <cell r="T1892">
            <v>0</v>
          </cell>
          <cell r="U1892">
            <v>0</v>
          </cell>
          <cell r="V1892">
            <v>0</v>
          </cell>
          <cell r="W1892">
            <v>0</v>
          </cell>
          <cell r="X1892">
            <v>0</v>
          </cell>
          <cell r="Y1892">
            <v>0</v>
          </cell>
          <cell r="Z1892">
            <v>0</v>
          </cell>
        </row>
        <row r="1893">
          <cell r="B1893">
            <v>0</v>
          </cell>
          <cell r="C1893">
            <v>0</v>
          </cell>
          <cell r="D1893">
            <v>0</v>
          </cell>
          <cell r="E1893">
            <v>0</v>
          </cell>
          <cell r="F1893">
            <v>0</v>
          </cell>
          <cell r="G1893">
            <v>0</v>
          </cell>
          <cell r="H1893">
            <v>0</v>
          </cell>
          <cell r="I1893">
            <v>0</v>
          </cell>
          <cell r="J1893">
            <v>0</v>
          </cell>
          <cell r="K1893">
            <v>0</v>
          </cell>
          <cell r="L1893">
            <v>0</v>
          </cell>
          <cell r="M1893">
            <v>0</v>
          </cell>
          <cell r="N1893">
            <v>0</v>
          </cell>
          <cell r="O1893">
            <v>0</v>
          </cell>
          <cell r="P1893">
            <v>0</v>
          </cell>
          <cell r="Q1893">
            <v>0</v>
          </cell>
          <cell r="R1893">
            <v>0</v>
          </cell>
          <cell r="S1893">
            <v>0</v>
          </cell>
          <cell r="T1893">
            <v>0</v>
          </cell>
          <cell r="U1893">
            <v>0</v>
          </cell>
          <cell r="V1893">
            <v>0</v>
          </cell>
          <cell r="W1893">
            <v>0</v>
          </cell>
          <cell r="X1893">
            <v>0</v>
          </cell>
          <cell r="Y1893">
            <v>0</v>
          </cell>
          <cell r="Z1893">
            <v>0</v>
          </cell>
        </row>
        <row r="1894">
          <cell r="B1894">
            <v>0</v>
          </cell>
          <cell r="C1894">
            <v>0</v>
          </cell>
          <cell r="D1894">
            <v>0</v>
          </cell>
          <cell r="E1894">
            <v>0</v>
          </cell>
          <cell r="F1894">
            <v>0</v>
          </cell>
          <cell r="G1894">
            <v>0</v>
          </cell>
          <cell r="H1894">
            <v>0</v>
          </cell>
          <cell r="I1894">
            <v>0</v>
          </cell>
          <cell r="J1894">
            <v>0</v>
          </cell>
          <cell r="K1894">
            <v>0</v>
          </cell>
          <cell r="L1894">
            <v>0</v>
          </cell>
          <cell r="M1894">
            <v>0</v>
          </cell>
          <cell r="N1894">
            <v>0</v>
          </cell>
          <cell r="O1894">
            <v>0</v>
          </cell>
          <cell r="P1894">
            <v>0</v>
          </cell>
          <cell r="Q1894">
            <v>0</v>
          </cell>
          <cell r="R1894">
            <v>0</v>
          </cell>
          <cell r="S1894">
            <v>0</v>
          </cell>
          <cell r="T1894">
            <v>0</v>
          </cell>
          <cell r="U1894">
            <v>0</v>
          </cell>
          <cell r="V1894">
            <v>0</v>
          </cell>
          <cell r="W1894">
            <v>0</v>
          </cell>
          <cell r="X1894">
            <v>0</v>
          </cell>
          <cell r="Y1894">
            <v>0</v>
          </cell>
          <cell r="Z1894">
            <v>0</v>
          </cell>
        </row>
        <row r="1895">
          <cell r="B1895">
            <v>0</v>
          </cell>
          <cell r="C1895">
            <v>0</v>
          </cell>
          <cell r="D1895">
            <v>0</v>
          </cell>
          <cell r="E1895">
            <v>0</v>
          </cell>
          <cell r="F1895">
            <v>0</v>
          </cell>
          <cell r="G1895">
            <v>0</v>
          </cell>
          <cell r="H1895">
            <v>0</v>
          </cell>
          <cell r="I1895">
            <v>0</v>
          </cell>
          <cell r="J1895">
            <v>0</v>
          </cell>
          <cell r="K1895">
            <v>0</v>
          </cell>
          <cell r="L1895">
            <v>0</v>
          </cell>
          <cell r="M1895">
            <v>0</v>
          </cell>
          <cell r="N1895">
            <v>0</v>
          </cell>
          <cell r="O1895">
            <v>0</v>
          </cell>
          <cell r="P1895">
            <v>0</v>
          </cell>
          <cell r="Q1895">
            <v>0</v>
          </cell>
          <cell r="R1895">
            <v>0</v>
          </cell>
          <cell r="S1895">
            <v>0</v>
          </cell>
          <cell r="T1895">
            <v>0</v>
          </cell>
          <cell r="U1895">
            <v>0</v>
          </cell>
          <cell r="V1895">
            <v>0</v>
          </cell>
          <cell r="W1895">
            <v>0</v>
          </cell>
          <cell r="X1895">
            <v>0</v>
          </cell>
          <cell r="Y1895">
            <v>0</v>
          </cell>
          <cell r="Z1895">
            <v>0</v>
          </cell>
        </row>
        <row r="1896">
          <cell r="B1896">
            <v>0</v>
          </cell>
          <cell r="C1896">
            <v>0</v>
          </cell>
          <cell r="D1896">
            <v>0</v>
          </cell>
          <cell r="E1896">
            <v>0</v>
          </cell>
          <cell r="F1896">
            <v>0</v>
          </cell>
          <cell r="G1896">
            <v>0</v>
          </cell>
          <cell r="H1896">
            <v>0</v>
          </cell>
          <cell r="I1896">
            <v>0</v>
          </cell>
          <cell r="J1896">
            <v>0</v>
          </cell>
          <cell r="K1896">
            <v>0</v>
          </cell>
          <cell r="L1896">
            <v>0</v>
          </cell>
          <cell r="M1896">
            <v>0</v>
          </cell>
          <cell r="N1896">
            <v>0</v>
          </cell>
          <cell r="O1896">
            <v>0</v>
          </cell>
          <cell r="P1896">
            <v>0</v>
          </cell>
          <cell r="Q1896">
            <v>0</v>
          </cell>
          <cell r="R1896">
            <v>0</v>
          </cell>
          <cell r="S1896">
            <v>0</v>
          </cell>
          <cell r="T1896">
            <v>0</v>
          </cell>
          <cell r="U1896">
            <v>0</v>
          </cell>
          <cell r="V1896">
            <v>0</v>
          </cell>
          <cell r="W1896">
            <v>0</v>
          </cell>
          <cell r="X1896">
            <v>0</v>
          </cell>
          <cell r="Y1896">
            <v>0</v>
          </cell>
          <cell r="Z1896">
            <v>0</v>
          </cell>
        </row>
        <row r="1897">
          <cell r="B1897">
            <v>0</v>
          </cell>
          <cell r="C1897">
            <v>0</v>
          </cell>
          <cell r="D1897">
            <v>0</v>
          </cell>
          <cell r="E1897">
            <v>0</v>
          </cell>
          <cell r="F1897">
            <v>0</v>
          </cell>
          <cell r="G1897">
            <v>0</v>
          </cell>
          <cell r="H1897">
            <v>0</v>
          </cell>
          <cell r="I1897">
            <v>0</v>
          </cell>
          <cell r="J1897">
            <v>0</v>
          </cell>
          <cell r="K1897">
            <v>0</v>
          </cell>
          <cell r="L1897">
            <v>0</v>
          </cell>
          <cell r="M1897">
            <v>0</v>
          </cell>
          <cell r="N1897">
            <v>0</v>
          </cell>
          <cell r="O1897">
            <v>0</v>
          </cell>
          <cell r="P1897">
            <v>0</v>
          </cell>
          <cell r="Q1897">
            <v>0</v>
          </cell>
          <cell r="R1897">
            <v>0</v>
          </cell>
          <cell r="S1897">
            <v>0</v>
          </cell>
          <cell r="T1897">
            <v>0</v>
          </cell>
          <cell r="U1897">
            <v>0</v>
          </cell>
          <cell r="V1897">
            <v>0</v>
          </cell>
          <cell r="W1897">
            <v>0</v>
          </cell>
          <cell r="X1897">
            <v>0</v>
          </cell>
          <cell r="Y1897">
            <v>0</v>
          </cell>
          <cell r="Z1897">
            <v>0</v>
          </cell>
        </row>
        <row r="1898">
          <cell r="B1898">
            <v>0</v>
          </cell>
          <cell r="C1898">
            <v>0</v>
          </cell>
          <cell r="D1898">
            <v>0</v>
          </cell>
          <cell r="E1898">
            <v>0</v>
          </cell>
          <cell r="F1898">
            <v>0</v>
          </cell>
          <cell r="G1898">
            <v>0</v>
          </cell>
          <cell r="H1898">
            <v>0</v>
          </cell>
          <cell r="I1898">
            <v>0</v>
          </cell>
          <cell r="J1898">
            <v>0</v>
          </cell>
          <cell r="K1898">
            <v>0</v>
          </cell>
          <cell r="L1898">
            <v>0</v>
          </cell>
          <cell r="M1898">
            <v>0</v>
          </cell>
          <cell r="N1898">
            <v>0</v>
          </cell>
          <cell r="O1898">
            <v>0</v>
          </cell>
          <cell r="P1898">
            <v>0</v>
          </cell>
          <cell r="Q1898">
            <v>0</v>
          </cell>
          <cell r="R1898">
            <v>0</v>
          </cell>
          <cell r="S1898">
            <v>0</v>
          </cell>
          <cell r="T1898">
            <v>0</v>
          </cell>
          <cell r="U1898">
            <v>0</v>
          </cell>
          <cell r="V1898">
            <v>0</v>
          </cell>
          <cell r="W1898">
            <v>0</v>
          </cell>
          <cell r="X1898">
            <v>0</v>
          </cell>
          <cell r="Y1898">
            <v>0</v>
          </cell>
          <cell r="Z1898">
            <v>0</v>
          </cell>
        </row>
        <row r="1899">
          <cell r="B1899">
            <v>0</v>
          </cell>
          <cell r="C1899">
            <v>0</v>
          </cell>
          <cell r="D1899">
            <v>0</v>
          </cell>
          <cell r="E1899">
            <v>0</v>
          </cell>
          <cell r="F1899">
            <v>0</v>
          </cell>
          <cell r="G1899">
            <v>0</v>
          </cell>
          <cell r="H1899">
            <v>0</v>
          </cell>
          <cell r="I1899">
            <v>0</v>
          </cell>
          <cell r="J1899">
            <v>0</v>
          </cell>
          <cell r="K1899">
            <v>0</v>
          </cell>
          <cell r="L1899">
            <v>0</v>
          </cell>
          <cell r="M1899">
            <v>0</v>
          </cell>
          <cell r="N1899">
            <v>0</v>
          </cell>
          <cell r="O1899">
            <v>0</v>
          </cell>
          <cell r="P1899">
            <v>0</v>
          </cell>
          <cell r="Q1899">
            <v>0</v>
          </cell>
          <cell r="R1899">
            <v>0</v>
          </cell>
          <cell r="S1899">
            <v>0</v>
          </cell>
          <cell r="T1899">
            <v>0</v>
          </cell>
          <cell r="U1899">
            <v>0</v>
          </cell>
          <cell r="V1899">
            <v>0</v>
          </cell>
          <cell r="W1899">
            <v>0</v>
          </cell>
          <cell r="X1899">
            <v>0</v>
          </cell>
          <cell r="Y1899">
            <v>0</v>
          </cell>
          <cell r="Z1899">
            <v>0</v>
          </cell>
        </row>
        <row r="1900">
          <cell r="B1900">
            <v>0</v>
          </cell>
          <cell r="C1900">
            <v>0</v>
          </cell>
          <cell r="D1900">
            <v>0</v>
          </cell>
          <cell r="E1900">
            <v>0</v>
          </cell>
          <cell r="F1900">
            <v>0</v>
          </cell>
          <cell r="G1900">
            <v>0</v>
          </cell>
          <cell r="H1900">
            <v>0</v>
          </cell>
          <cell r="I1900">
            <v>0</v>
          </cell>
          <cell r="J1900">
            <v>0</v>
          </cell>
          <cell r="K1900">
            <v>0</v>
          </cell>
          <cell r="L1900">
            <v>0</v>
          </cell>
          <cell r="M1900">
            <v>0</v>
          </cell>
          <cell r="N1900">
            <v>0</v>
          </cell>
          <cell r="O1900">
            <v>0</v>
          </cell>
          <cell r="P1900">
            <v>0</v>
          </cell>
          <cell r="Q1900">
            <v>0</v>
          </cell>
          <cell r="R1900">
            <v>0</v>
          </cell>
          <cell r="S1900">
            <v>0</v>
          </cell>
          <cell r="T1900">
            <v>0</v>
          </cell>
          <cell r="U1900">
            <v>0</v>
          </cell>
          <cell r="V1900">
            <v>0</v>
          </cell>
          <cell r="W1900">
            <v>0</v>
          </cell>
          <cell r="X1900">
            <v>0</v>
          </cell>
          <cell r="Y1900">
            <v>0</v>
          </cell>
          <cell r="Z1900">
            <v>0</v>
          </cell>
        </row>
        <row r="1901">
          <cell r="B1901">
            <v>0</v>
          </cell>
          <cell r="C1901">
            <v>0</v>
          </cell>
          <cell r="D1901">
            <v>0</v>
          </cell>
          <cell r="E1901">
            <v>0</v>
          </cell>
          <cell r="F1901">
            <v>0</v>
          </cell>
          <cell r="G1901">
            <v>0</v>
          </cell>
          <cell r="H1901">
            <v>0</v>
          </cell>
          <cell r="I1901">
            <v>0</v>
          </cell>
          <cell r="J1901">
            <v>0</v>
          </cell>
          <cell r="K1901">
            <v>0</v>
          </cell>
          <cell r="L1901">
            <v>0</v>
          </cell>
          <cell r="M1901">
            <v>0</v>
          </cell>
          <cell r="N1901">
            <v>0</v>
          </cell>
          <cell r="O1901">
            <v>0</v>
          </cell>
          <cell r="P1901">
            <v>0</v>
          </cell>
          <cell r="Q1901">
            <v>0</v>
          </cell>
          <cell r="R1901">
            <v>0</v>
          </cell>
          <cell r="S1901">
            <v>0</v>
          </cell>
          <cell r="T1901">
            <v>0</v>
          </cell>
          <cell r="U1901">
            <v>0</v>
          </cell>
          <cell r="V1901">
            <v>0</v>
          </cell>
          <cell r="W1901">
            <v>0</v>
          </cell>
          <cell r="X1901">
            <v>0</v>
          </cell>
          <cell r="Y1901">
            <v>0</v>
          </cell>
          <cell r="Z1901">
            <v>0</v>
          </cell>
        </row>
        <row r="1902">
          <cell r="B1902">
            <v>0</v>
          </cell>
          <cell r="C1902">
            <v>0</v>
          </cell>
          <cell r="D1902">
            <v>0</v>
          </cell>
          <cell r="E1902">
            <v>0</v>
          </cell>
          <cell r="F1902">
            <v>0</v>
          </cell>
          <cell r="G1902">
            <v>0</v>
          </cell>
          <cell r="H1902">
            <v>0</v>
          </cell>
          <cell r="I1902">
            <v>0</v>
          </cell>
          <cell r="J1902">
            <v>0</v>
          </cell>
          <cell r="K1902">
            <v>0</v>
          </cell>
          <cell r="L1902">
            <v>0</v>
          </cell>
          <cell r="M1902">
            <v>0</v>
          </cell>
          <cell r="N1902">
            <v>0</v>
          </cell>
          <cell r="O1902">
            <v>0</v>
          </cell>
          <cell r="P1902">
            <v>0</v>
          </cell>
          <cell r="Q1902">
            <v>0</v>
          </cell>
          <cell r="R1902">
            <v>0</v>
          </cell>
          <cell r="S1902">
            <v>0</v>
          </cell>
          <cell r="T1902">
            <v>0</v>
          </cell>
          <cell r="U1902">
            <v>0</v>
          </cell>
          <cell r="V1902">
            <v>0</v>
          </cell>
          <cell r="W1902">
            <v>0</v>
          </cell>
          <cell r="X1902">
            <v>0</v>
          </cell>
          <cell r="Y1902">
            <v>0</v>
          </cell>
          <cell r="Z1902">
            <v>0</v>
          </cell>
        </row>
        <row r="1903">
          <cell r="B1903">
            <v>0</v>
          </cell>
          <cell r="C1903">
            <v>0</v>
          </cell>
          <cell r="D1903">
            <v>0</v>
          </cell>
          <cell r="E1903">
            <v>0</v>
          </cell>
          <cell r="F1903">
            <v>0</v>
          </cell>
          <cell r="G1903">
            <v>0</v>
          </cell>
          <cell r="H1903">
            <v>0</v>
          </cell>
          <cell r="I1903">
            <v>0</v>
          </cell>
          <cell r="J1903">
            <v>0</v>
          </cell>
          <cell r="K1903">
            <v>0</v>
          </cell>
          <cell r="L1903">
            <v>0</v>
          </cell>
          <cell r="M1903">
            <v>0</v>
          </cell>
          <cell r="N1903">
            <v>0</v>
          </cell>
          <cell r="O1903">
            <v>0</v>
          </cell>
          <cell r="P1903">
            <v>0</v>
          </cell>
          <cell r="Q1903">
            <v>0</v>
          </cell>
          <cell r="R1903">
            <v>0</v>
          </cell>
          <cell r="S1903">
            <v>0</v>
          </cell>
          <cell r="T1903">
            <v>0</v>
          </cell>
          <cell r="U1903">
            <v>0</v>
          </cell>
          <cell r="V1903">
            <v>0</v>
          </cell>
          <cell r="W1903">
            <v>0</v>
          </cell>
          <cell r="X1903">
            <v>0</v>
          </cell>
          <cell r="Y1903">
            <v>0</v>
          </cell>
          <cell r="Z1903">
            <v>0</v>
          </cell>
        </row>
        <row r="1904">
          <cell r="B1904">
            <v>0</v>
          </cell>
          <cell r="C1904">
            <v>0</v>
          </cell>
          <cell r="D1904">
            <v>0</v>
          </cell>
          <cell r="E1904">
            <v>0</v>
          </cell>
          <cell r="F1904">
            <v>0</v>
          </cell>
          <cell r="G1904">
            <v>0</v>
          </cell>
          <cell r="H1904">
            <v>0</v>
          </cell>
          <cell r="I1904">
            <v>0</v>
          </cell>
          <cell r="J1904">
            <v>0</v>
          </cell>
          <cell r="K1904">
            <v>0</v>
          </cell>
          <cell r="L1904">
            <v>0</v>
          </cell>
          <cell r="M1904">
            <v>0</v>
          </cell>
          <cell r="N1904">
            <v>0</v>
          </cell>
          <cell r="O1904">
            <v>0</v>
          </cell>
          <cell r="P1904">
            <v>0</v>
          </cell>
          <cell r="Q1904">
            <v>0</v>
          </cell>
          <cell r="R1904">
            <v>0</v>
          </cell>
          <cell r="S1904">
            <v>0</v>
          </cell>
          <cell r="T1904">
            <v>0</v>
          </cell>
          <cell r="U1904">
            <v>0</v>
          </cell>
          <cell r="V1904">
            <v>0</v>
          </cell>
          <cell r="W1904">
            <v>0</v>
          </cell>
          <cell r="X1904">
            <v>0</v>
          </cell>
          <cell r="Y1904">
            <v>0</v>
          </cell>
          <cell r="Z1904">
            <v>0</v>
          </cell>
        </row>
        <row r="1905">
          <cell r="B1905">
            <v>0</v>
          </cell>
          <cell r="C1905">
            <v>0</v>
          </cell>
          <cell r="D1905">
            <v>0</v>
          </cell>
          <cell r="E1905">
            <v>0</v>
          </cell>
          <cell r="F1905">
            <v>0</v>
          </cell>
          <cell r="G1905">
            <v>0</v>
          </cell>
          <cell r="H1905">
            <v>0</v>
          </cell>
          <cell r="I1905">
            <v>0</v>
          </cell>
          <cell r="J1905">
            <v>0</v>
          </cell>
          <cell r="K1905">
            <v>0</v>
          </cell>
          <cell r="L1905">
            <v>0</v>
          </cell>
          <cell r="M1905">
            <v>0</v>
          </cell>
          <cell r="N1905">
            <v>0</v>
          </cell>
          <cell r="O1905">
            <v>0</v>
          </cell>
          <cell r="P1905">
            <v>0</v>
          </cell>
          <cell r="Q1905">
            <v>0</v>
          </cell>
          <cell r="R1905">
            <v>0</v>
          </cell>
          <cell r="S1905">
            <v>0</v>
          </cell>
          <cell r="T1905">
            <v>0</v>
          </cell>
          <cell r="U1905">
            <v>0</v>
          </cell>
          <cell r="V1905">
            <v>0</v>
          </cell>
          <cell r="W1905">
            <v>0</v>
          </cell>
          <cell r="X1905">
            <v>0</v>
          </cell>
          <cell r="Y1905">
            <v>0</v>
          </cell>
          <cell r="Z1905">
            <v>0</v>
          </cell>
        </row>
        <row r="1906">
          <cell r="B1906">
            <v>0</v>
          </cell>
          <cell r="C1906">
            <v>0</v>
          </cell>
          <cell r="D1906">
            <v>0</v>
          </cell>
          <cell r="E1906">
            <v>0</v>
          </cell>
          <cell r="F1906">
            <v>0</v>
          </cell>
          <cell r="G1906">
            <v>0</v>
          </cell>
          <cell r="H1906">
            <v>0</v>
          </cell>
          <cell r="I1906">
            <v>0</v>
          </cell>
          <cell r="J1906">
            <v>0</v>
          </cell>
          <cell r="K1906">
            <v>0</v>
          </cell>
          <cell r="L1906">
            <v>0</v>
          </cell>
          <cell r="M1906">
            <v>0</v>
          </cell>
          <cell r="N1906">
            <v>0</v>
          </cell>
          <cell r="O1906">
            <v>0</v>
          </cell>
          <cell r="P1906">
            <v>0</v>
          </cell>
          <cell r="Q1906">
            <v>0</v>
          </cell>
          <cell r="R1906">
            <v>0</v>
          </cell>
          <cell r="S1906">
            <v>0</v>
          </cell>
          <cell r="T1906">
            <v>0</v>
          </cell>
          <cell r="U1906">
            <v>0</v>
          </cell>
          <cell r="V1906">
            <v>0</v>
          </cell>
          <cell r="W1906">
            <v>0</v>
          </cell>
          <cell r="X1906">
            <v>0</v>
          </cell>
          <cell r="Y1906">
            <v>0</v>
          </cell>
          <cell r="Z1906">
            <v>0</v>
          </cell>
        </row>
        <row r="1907">
          <cell r="B1907">
            <v>0</v>
          </cell>
          <cell r="C1907">
            <v>0</v>
          </cell>
          <cell r="D1907">
            <v>0</v>
          </cell>
          <cell r="E1907">
            <v>0</v>
          </cell>
          <cell r="F1907">
            <v>0</v>
          </cell>
          <cell r="G1907">
            <v>0</v>
          </cell>
          <cell r="H1907">
            <v>0</v>
          </cell>
          <cell r="I1907">
            <v>0</v>
          </cell>
          <cell r="J1907">
            <v>0</v>
          </cell>
          <cell r="K1907">
            <v>0</v>
          </cell>
          <cell r="L1907">
            <v>0</v>
          </cell>
          <cell r="M1907">
            <v>0</v>
          </cell>
          <cell r="N1907">
            <v>0</v>
          </cell>
          <cell r="O1907">
            <v>0</v>
          </cell>
          <cell r="P1907">
            <v>0</v>
          </cell>
          <cell r="Q1907">
            <v>0</v>
          </cell>
          <cell r="R1907">
            <v>0</v>
          </cell>
          <cell r="S1907">
            <v>0</v>
          </cell>
          <cell r="T1907">
            <v>0</v>
          </cell>
          <cell r="U1907">
            <v>0</v>
          </cell>
          <cell r="V1907">
            <v>0</v>
          </cell>
          <cell r="W1907">
            <v>0</v>
          </cell>
          <cell r="X1907">
            <v>0</v>
          </cell>
          <cell r="Y1907">
            <v>0</v>
          </cell>
          <cell r="Z1907">
            <v>0</v>
          </cell>
        </row>
        <row r="1908">
          <cell r="B1908">
            <v>0</v>
          </cell>
          <cell r="C1908">
            <v>0</v>
          </cell>
          <cell r="D1908">
            <v>0</v>
          </cell>
          <cell r="E1908">
            <v>0</v>
          </cell>
          <cell r="F1908">
            <v>0</v>
          </cell>
          <cell r="G1908">
            <v>0</v>
          </cell>
          <cell r="H1908">
            <v>0</v>
          </cell>
          <cell r="I1908">
            <v>0</v>
          </cell>
          <cell r="J1908">
            <v>0</v>
          </cell>
          <cell r="K1908">
            <v>0</v>
          </cell>
          <cell r="L1908">
            <v>0</v>
          </cell>
          <cell r="M1908">
            <v>0</v>
          </cell>
          <cell r="N1908">
            <v>0</v>
          </cell>
          <cell r="O1908">
            <v>0</v>
          </cell>
          <cell r="P1908">
            <v>0</v>
          </cell>
          <cell r="Q1908">
            <v>0</v>
          </cell>
          <cell r="R1908">
            <v>0</v>
          </cell>
          <cell r="S1908">
            <v>0</v>
          </cell>
          <cell r="T1908">
            <v>0</v>
          </cell>
          <cell r="U1908">
            <v>0</v>
          </cell>
          <cell r="V1908">
            <v>0</v>
          </cell>
          <cell r="W1908">
            <v>0</v>
          </cell>
          <cell r="X1908">
            <v>0</v>
          </cell>
          <cell r="Y1908">
            <v>0</v>
          </cell>
          <cell r="Z1908">
            <v>0</v>
          </cell>
        </row>
        <row r="1909">
          <cell r="B1909">
            <v>0</v>
          </cell>
          <cell r="C1909">
            <v>0</v>
          </cell>
          <cell r="D1909">
            <v>0</v>
          </cell>
          <cell r="E1909">
            <v>0</v>
          </cell>
          <cell r="F1909">
            <v>0</v>
          </cell>
          <cell r="G1909">
            <v>0</v>
          </cell>
          <cell r="H1909">
            <v>0</v>
          </cell>
          <cell r="I1909">
            <v>0</v>
          </cell>
          <cell r="J1909">
            <v>0</v>
          </cell>
          <cell r="K1909">
            <v>0</v>
          </cell>
          <cell r="L1909">
            <v>0</v>
          </cell>
          <cell r="M1909">
            <v>0</v>
          </cell>
          <cell r="N1909">
            <v>0</v>
          </cell>
          <cell r="O1909">
            <v>0</v>
          </cell>
          <cell r="P1909">
            <v>0</v>
          </cell>
          <cell r="Q1909">
            <v>0</v>
          </cell>
          <cell r="R1909">
            <v>0</v>
          </cell>
          <cell r="S1909">
            <v>0</v>
          </cell>
          <cell r="T1909">
            <v>0</v>
          </cell>
          <cell r="U1909">
            <v>0</v>
          </cell>
          <cell r="V1909">
            <v>0</v>
          </cell>
          <cell r="W1909">
            <v>0</v>
          </cell>
          <cell r="X1909">
            <v>0</v>
          </cell>
          <cell r="Y1909">
            <v>0</v>
          </cell>
          <cell r="Z1909">
            <v>0</v>
          </cell>
        </row>
        <row r="1910">
          <cell r="B1910">
            <v>0</v>
          </cell>
          <cell r="C1910">
            <v>0</v>
          </cell>
          <cell r="D1910">
            <v>0</v>
          </cell>
          <cell r="E1910">
            <v>0</v>
          </cell>
          <cell r="F1910">
            <v>0</v>
          </cell>
          <cell r="G1910">
            <v>0</v>
          </cell>
          <cell r="H1910">
            <v>0</v>
          </cell>
          <cell r="I1910">
            <v>0</v>
          </cell>
          <cell r="J1910">
            <v>0</v>
          </cell>
          <cell r="K1910">
            <v>0</v>
          </cell>
          <cell r="L1910">
            <v>0</v>
          </cell>
          <cell r="M1910">
            <v>0</v>
          </cell>
          <cell r="N1910">
            <v>0</v>
          </cell>
          <cell r="O1910">
            <v>0</v>
          </cell>
          <cell r="P1910">
            <v>0</v>
          </cell>
          <cell r="Q1910">
            <v>0</v>
          </cell>
          <cell r="R1910">
            <v>0</v>
          </cell>
          <cell r="S1910">
            <v>0</v>
          </cell>
          <cell r="T1910">
            <v>0</v>
          </cell>
          <cell r="U1910">
            <v>0</v>
          </cell>
          <cell r="V1910">
            <v>0</v>
          </cell>
          <cell r="W1910">
            <v>0</v>
          </cell>
          <cell r="X1910">
            <v>0</v>
          </cell>
          <cell r="Y1910">
            <v>0</v>
          </cell>
          <cell r="Z1910">
            <v>0</v>
          </cell>
        </row>
        <row r="1911">
          <cell r="B1911">
            <v>0</v>
          </cell>
          <cell r="C1911">
            <v>0</v>
          </cell>
          <cell r="D1911">
            <v>0</v>
          </cell>
          <cell r="E1911">
            <v>0</v>
          </cell>
          <cell r="F1911">
            <v>0</v>
          </cell>
          <cell r="G1911">
            <v>0</v>
          </cell>
          <cell r="H1911">
            <v>0</v>
          </cell>
          <cell r="I1911">
            <v>0</v>
          </cell>
          <cell r="J1911">
            <v>0</v>
          </cell>
          <cell r="K1911">
            <v>0</v>
          </cell>
          <cell r="L1911">
            <v>0</v>
          </cell>
          <cell r="M1911">
            <v>0</v>
          </cell>
          <cell r="N1911">
            <v>0</v>
          </cell>
          <cell r="O1911">
            <v>0</v>
          </cell>
          <cell r="P1911">
            <v>0</v>
          </cell>
          <cell r="Q1911">
            <v>0</v>
          </cell>
          <cell r="R1911">
            <v>0</v>
          </cell>
          <cell r="S1911">
            <v>0</v>
          </cell>
          <cell r="T1911">
            <v>0</v>
          </cell>
          <cell r="U1911">
            <v>0</v>
          </cell>
          <cell r="V1911">
            <v>0</v>
          </cell>
          <cell r="W1911">
            <v>0</v>
          </cell>
          <cell r="X1911">
            <v>0</v>
          </cell>
          <cell r="Y1911">
            <v>0</v>
          </cell>
          <cell r="Z1911">
            <v>0</v>
          </cell>
        </row>
        <row r="1912">
          <cell r="B1912">
            <v>0</v>
          </cell>
          <cell r="C1912">
            <v>0</v>
          </cell>
          <cell r="D1912">
            <v>0</v>
          </cell>
          <cell r="E1912">
            <v>0</v>
          </cell>
          <cell r="F1912">
            <v>0</v>
          </cell>
          <cell r="G1912">
            <v>0</v>
          </cell>
          <cell r="H1912">
            <v>0</v>
          </cell>
          <cell r="I1912">
            <v>0</v>
          </cell>
          <cell r="J1912">
            <v>0</v>
          </cell>
          <cell r="K1912">
            <v>0</v>
          </cell>
          <cell r="L1912">
            <v>0</v>
          </cell>
          <cell r="M1912">
            <v>0</v>
          </cell>
          <cell r="N1912">
            <v>0</v>
          </cell>
          <cell r="O1912">
            <v>0</v>
          </cell>
          <cell r="P1912">
            <v>0</v>
          </cell>
          <cell r="Q1912">
            <v>0</v>
          </cell>
          <cell r="R1912">
            <v>0</v>
          </cell>
          <cell r="S1912">
            <v>0</v>
          </cell>
          <cell r="T1912">
            <v>0</v>
          </cell>
          <cell r="U1912">
            <v>0</v>
          </cell>
          <cell r="V1912">
            <v>0</v>
          </cell>
          <cell r="W1912">
            <v>0</v>
          </cell>
          <cell r="X1912">
            <v>0</v>
          </cell>
          <cell r="Y1912">
            <v>0</v>
          </cell>
          <cell r="Z1912">
            <v>0</v>
          </cell>
        </row>
        <row r="1913">
          <cell r="B1913">
            <v>0</v>
          </cell>
          <cell r="C1913">
            <v>0</v>
          </cell>
          <cell r="D1913">
            <v>0</v>
          </cell>
          <cell r="E1913">
            <v>0</v>
          </cell>
          <cell r="F1913">
            <v>0</v>
          </cell>
          <cell r="G1913">
            <v>0</v>
          </cell>
          <cell r="H1913">
            <v>0</v>
          </cell>
          <cell r="I1913">
            <v>0</v>
          </cell>
          <cell r="J1913">
            <v>0</v>
          </cell>
          <cell r="K1913">
            <v>0</v>
          </cell>
          <cell r="L1913">
            <v>0</v>
          </cell>
          <cell r="M1913">
            <v>0</v>
          </cell>
          <cell r="N1913">
            <v>0</v>
          </cell>
          <cell r="O1913">
            <v>0</v>
          </cell>
          <cell r="P1913">
            <v>0</v>
          </cell>
          <cell r="Q1913">
            <v>0</v>
          </cell>
          <cell r="R1913">
            <v>0</v>
          </cell>
          <cell r="S1913">
            <v>0</v>
          </cell>
          <cell r="T1913">
            <v>0</v>
          </cell>
          <cell r="U1913">
            <v>0</v>
          </cell>
          <cell r="V1913">
            <v>0</v>
          </cell>
          <cell r="W1913">
            <v>0</v>
          </cell>
          <cell r="X1913">
            <v>0</v>
          </cell>
          <cell r="Y1913">
            <v>0</v>
          </cell>
          <cell r="Z1913">
            <v>0</v>
          </cell>
        </row>
        <row r="1914">
          <cell r="B1914">
            <v>0</v>
          </cell>
          <cell r="C1914">
            <v>0</v>
          </cell>
          <cell r="D1914">
            <v>0</v>
          </cell>
          <cell r="E1914">
            <v>0</v>
          </cell>
          <cell r="F1914">
            <v>0</v>
          </cell>
          <cell r="G1914">
            <v>0</v>
          </cell>
          <cell r="H1914">
            <v>0</v>
          </cell>
          <cell r="I1914">
            <v>0</v>
          </cell>
          <cell r="J1914">
            <v>0</v>
          </cell>
          <cell r="K1914">
            <v>0</v>
          </cell>
          <cell r="L1914">
            <v>0</v>
          </cell>
          <cell r="M1914">
            <v>0</v>
          </cell>
          <cell r="N1914">
            <v>0</v>
          </cell>
          <cell r="O1914">
            <v>0</v>
          </cell>
          <cell r="P1914">
            <v>0</v>
          </cell>
          <cell r="Q1914">
            <v>0</v>
          </cell>
          <cell r="R1914">
            <v>0</v>
          </cell>
          <cell r="S1914">
            <v>0</v>
          </cell>
          <cell r="T1914">
            <v>0</v>
          </cell>
          <cell r="U1914">
            <v>0</v>
          </cell>
          <cell r="V1914">
            <v>0</v>
          </cell>
          <cell r="W1914">
            <v>0</v>
          </cell>
          <cell r="X1914">
            <v>0</v>
          </cell>
          <cell r="Y1914">
            <v>0</v>
          </cell>
          <cell r="Z1914">
            <v>0</v>
          </cell>
        </row>
        <row r="1915">
          <cell r="B1915">
            <v>0</v>
          </cell>
          <cell r="C1915">
            <v>0</v>
          </cell>
          <cell r="D1915">
            <v>0</v>
          </cell>
          <cell r="E1915">
            <v>0</v>
          </cell>
          <cell r="F1915">
            <v>0</v>
          </cell>
          <cell r="G1915">
            <v>0</v>
          </cell>
          <cell r="H1915">
            <v>0</v>
          </cell>
          <cell r="I1915">
            <v>0</v>
          </cell>
          <cell r="J1915">
            <v>0</v>
          </cell>
          <cell r="K1915">
            <v>0</v>
          </cell>
          <cell r="L1915">
            <v>0</v>
          </cell>
          <cell r="M1915">
            <v>0</v>
          </cell>
          <cell r="N1915">
            <v>0</v>
          </cell>
          <cell r="O1915">
            <v>0</v>
          </cell>
          <cell r="P1915">
            <v>0</v>
          </cell>
          <cell r="Q1915">
            <v>0</v>
          </cell>
          <cell r="R1915">
            <v>0</v>
          </cell>
          <cell r="S1915">
            <v>0</v>
          </cell>
          <cell r="T1915">
            <v>0</v>
          </cell>
          <cell r="U1915">
            <v>0</v>
          </cell>
          <cell r="V1915">
            <v>0</v>
          </cell>
          <cell r="W1915">
            <v>0</v>
          </cell>
          <cell r="X1915">
            <v>0</v>
          </cell>
          <cell r="Y1915">
            <v>0</v>
          </cell>
          <cell r="Z1915">
            <v>0</v>
          </cell>
        </row>
        <row r="1916">
          <cell r="B1916">
            <v>0</v>
          </cell>
          <cell r="C1916">
            <v>0</v>
          </cell>
          <cell r="D1916">
            <v>0</v>
          </cell>
          <cell r="E1916">
            <v>0</v>
          </cell>
          <cell r="F1916">
            <v>0</v>
          </cell>
          <cell r="G1916">
            <v>0</v>
          </cell>
          <cell r="H1916">
            <v>0</v>
          </cell>
          <cell r="I1916">
            <v>0</v>
          </cell>
          <cell r="J1916">
            <v>0</v>
          </cell>
          <cell r="K1916">
            <v>0</v>
          </cell>
          <cell r="L1916">
            <v>0</v>
          </cell>
          <cell r="M1916">
            <v>0</v>
          </cell>
          <cell r="N1916">
            <v>0</v>
          </cell>
          <cell r="O1916">
            <v>0</v>
          </cell>
          <cell r="P1916">
            <v>0</v>
          </cell>
          <cell r="Q1916">
            <v>0</v>
          </cell>
          <cell r="R1916">
            <v>0</v>
          </cell>
          <cell r="S1916">
            <v>0</v>
          </cell>
          <cell r="T1916">
            <v>0</v>
          </cell>
          <cell r="U1916">
            <v>0</v>
          </cell>
          <cell r="V1916">
            <v>0</v>
          </cell>
          <cell r="W1916">
            <v>0</v>
          </cell>
          <cell r="X1916">
            <v>0</v>
          </cell>
          <cell r="Y1916">
            <v>0</v>
          </cell>
          <cell r="Z1916">
            <v>0</v>
          </cell>
        </row>
        <row r="1917">
          <cell r="B1917">
            <v>0</v>
          </cell>
          <cell r="C1917">
            <v>0</v>
          </cell>
          <cell r="D1917">
            <v>0</v>
          </cell>
          <cell r="E1917">
            <v>0</v>
          </cell>
          <cell r="F1917">
            <v>0</v>
          </cell>
          <cell r="G1917">
            <v>0</v>
          </cell>
          <cell r="H1917">
            <v>0</v>
          </cell>
          <cell r="I1917">
            <v>0</v>
          </cell>
          <cell r="J1917">
            <v>0</v>
          </cell>
          <cell r="K1917">
            <v>0</v>
          </cell>
          <cell r="L1917">
            <v>0</v>
          </cell>
          <cell r="M1917">
            <v>0</v>
          </cell>
          <cell r="N1917">
            <v>0</v>
          </cell>
          <cell r="O1917">
            <v>0</v>
          </cell>
          <cell r="P1917">
            <v>0</v>
          </cell>
          <cell r="Q1917">
            <v>0</v>
          </cell>
          <cell r="R1917">
            <v>0</v>
          </cell>
          <cell r="S1917">
            <v>0</v>
          </cell>
          <cell r="T1917">
            <v>0</v>
          </cell>
          <cell r="U1917">
            <v>0</v>
          </cell>
          <cell r="V1917">
            <v>0</v>
          </cell>
          <cell r="W1917">
            <v>0</v>
          </cell>
          <cell r="X1917">
            <v>0</v>
          </cell>
          <cell r="Y1917">
            <v>0</v>
          </cell>
          <cell r="Z1917">
            <v>0</v>
          </cell>
        </row>
        <row r="1918">
          <cell r="B1918">
            <v>0</v>
          </cell>
          <cell r="C1918">
            <v>0</v>
          </cell>
          <cell r="D1918">
            <v>0</v>
          </cell>
          <cell r="E1918">
            <v>0</v>
          </cell>
          <cell r="F1918">
            <v>0</v>
          </cell>
          <cell r="G1918">
            <v>0</v>
          </cell>
          <cell r="H1918">
            <v>0</v>
          </cell>
          <cell r="I1918">
            <v>0</v>
          </cell>
          <cell r="J1918">
            <v>0</v>
          </cell>
          <cell r="K1918">
            <v>0</v>
          </cell>
          <cell r="L1918">
            <v>0</v>
          </cell>
          <cell r="M1918">
            <v>0</v>
          </cell>
          <cell r="N1918">
            <v>0</v>
          </cell>
          <cell r="O1918">
            <v>0</v>
          </cell>
          <cell r="P1918">
            <v>0</v>
          </cell>
          <cell r="Q1918">
            <v>0</v>
          </cell>
          <cell r="R1918">
            <v>0</v>
          </cell>
          <cell r="S1918">
            <v>0</v>
          </cell>
          <cell r="T1918">
            <v>0</v>
          </cell>
          <cell r="U1918">
            <v>0</v>
          </cell>
          <cell r="V1918">
            <v>0</v>
          </cell>
          <cell r="W1918">
            <v>0</v>
          </cell>
          <cell r="X1918">
            <v>0</v>
          </cell>
          <cell r="Y1918">
            <v>0</v>
          </cell>
          <cell r="Z1918">
            <v>0</v>
          </cell>
        </row>
        <row r="1919">
          <cell r="B1919">
            <v>0</v>
          </cell>
          <cell r="C1919">
            <v>0</v>
          </cell>
          <cell r="D1919">
            <v>0</v>
          </cell>
          <cell r="E1919">
            <v>0</v>
          </cell>
          <cell r="F1919">
            <v>0</v>
          </cell>
          <cell r="G1919">
            <v>0</v>
          </cell>
          <cell r="H1919">
            <v>0</v>
          </cell>
          <cell r="I1919">
            <v>0</v>
          </cell>
          <cell r="J1919">
            <v>0</v>
          </cell>
          <cell r="K1919">
            <v>0</v>
          </cell>
          <cell r="L1919">
            <v>0</v>
          </cell>
          <cell r="M1919">
            <v>0</v>
          </cell>
          <cell r="N1919">
            <v>0</v>
          </cell>
          <cell r="O1919">
            <v>0</v>
          </cell>
          <cell r="P1919">
            <v>0</v>
          </cell>
          <cell r="Q1919">
            <v>0</v>
          </cell>
          <cell r="R1919">
            <v>0</v>
          </cell>
          <cell r="S1919">
            <v>0</v>
          </cell>
          <cell r="T1919">
            <v>0</v>
          </cell>
          <cell r="U1919">
            <v>0</v>
          </cell>
          <cell r="V1919">
            <v>0</v>
          </cell>
          <cell r="W1919">
            <v>0</v>
          </cell>
          <cell r="X1919">
            <v>0</v>
          </cell>
          <cell r="Y1919">
            <v>0</v>
          </cell>
          <cell r="Z1919">
            <v>0</v>
          </cell>
        </row>
        <row r="1920">
          <cell r="B1920">
            <v>0</v>
          </cell>
          <cell r="C1920">
            <v>0</v>
          </cell>
          <cell r="D1920">
            <v>0</v>
          </cell>
          <cell r="E1920">
            <v>0</v>
          </cell>
          <cell r="F1920">
            <v>0</v>
          </cell>
          <cell r="G1920">
            <v>0</v>
          </cell>
          <cell r="H1920">
            <v>0</v>
          </cell>
          <cell r="I1920">
            <v>0</v>
          </cell>
          <cell r="J1920">
            <v>0</v>
          </cell>
          <cell r="K1920">
            <v>0</v>
          </cell>
          <cell r="L1920">
            <v>0</v>
          </cell>
          <cell r="M1920">
            <v>0</v>
          </cell>
          <cell r="N1920">
            <v>0</v>
          </cell>
          <cell r="O1920">
            <v>0</v>
          </cell>
          <cell r="P1920">
            <v>0</v>
          </cell>
          <cell r="Q1920">
            <v>0</v>
          </cell>
          <cell r="R1920">
            <v>0</v>
          </cell>
          <cell r="S1920">
            <v>0</v>
          </cell>
          <cell r="T1920">
            <v>0</v>
          </cell>
          <cell r="U1920">
            <v>0</v>
          </cell>
          <cell r="V1920">
            <v>0</v>
          </cell>
          <cell r="W1920">
            <v>0</v>
          </cell>
          <cell r="X1920">
            <v>0</v>
          </cell>
          <cell r="Y1920">
            <v>0</v>
          </cell>
          <cell r="Z1920">
            <v>0</v>
          </cell>
        </row>
        <row r="1921">
          <cell r="B1921">
            <v>0</v>
          </cell>
          <cell r="C1921">
            <v>0</v>
          </cell>
          <cell r="D1921">
            <v>0</v>
          </cell>
          <cell r="E1921">
            <v>0</v>
          </cell>
          <cell r="F1921">
            <v>0</v>
          </cell>
          <cell r="G1921">
            <v>0</v>
          </cell>
          <cell r="H1921">
            <v>0</v>
          </cell>
          <cell r="I1921">
            <v>0</v>
          </cell>
          <cell r="J1921">
            <v>0</v>
          </cell>
          <cell r="K1921">
            <v>0</v>
          </cell>
          <cell r="L1921">
            <v>0</v>
          </cell>
          <cell r="M1921">
            <v>0</v>
          </cell>
          <cell r="N1921">
            <v>0</v>
          </cell>
          <cell r="O1921">
            <v>0</v>
          </cell>
          <cell r="P1921">
            <v>0</v>
          </cell>
          <cell r="Q1921">
            <v>0</v>
          </cell>
          <cell r="R1921">
            <v>0</v>
          </cell>
          <cell r="S1921">
            <v>0</v>
          </cell>
          <cell r="T1921">
            <v>0</v>
          </cell>
          <cell r="U1921">
            <v>0</v>
          </cell>
          <cell r="V1921">
            <v>0</v>
          </cell>
          <cell r="W1921">
            <v>0</v>
          </cell>
          <cell r="X1921">
            <v>0</v>
          </cell>
          <cell r="Y1921">
            <v>0</v>
          </cell>
          <cell r="Z1921">
            <v>0</v>
          </cell>
        </row>
        <row r="1922">
          <cell r="B1922">
            <v>0</v>
          </cell>
          <cell r="C1922">
            <v>0</v>
          </cell>
          <cell r="D1922">
            <v>0</v>
          </cell>
          <cell r="E1922">
            <v>0</v>
          </cell>
          <cell r="F1922">
            <v>0</v>
          </cell>
          <cell r="G1922">
            <v>0</v>
          </cell>
          <cell r="H1922">
            <v>0</v>
          </cell>
          <cell r="I1922">
            <v>0</v>
          </cell>
          <cell r="J1922">
            <v>0</v>
          </cell>
          <cell r="K1922">
            <v>0</v>
          </cell>
          <cell r="L1922">
            <v>0</v>
          </cell>
          <cell r="M1922">
            <v>0</v>
          </cell>
          <cell r="N1922">
            <v>0</v>
          </cell>
          <cell r="O1922">
            <v>0</v>
          </cell>
          <cell r="P1922">
            <v>0</v>
          </cell>
          <cell r="Q1922">
            <v>0</v>
          </cell>
          <cell r="R1922">
            <v>0</v>
          </cell>
          <cell r="S1922">
            <v>0</v>
          </cell>
          <cell r="T1922">
            <v>0</v>
          </cell>
          <cell r="U1922">
            <v>0</v>
          </cell>
          <cell r="V1922">
            <v>0</v>
          </cell>
          <cell r="W1922">
            <v>0</v>
          </cell>
          <cell r="X1922">
            <v>0</v>
          </cell>
          <cell r="Y1922">
            <v>0</v>
          </cell>
          <cell r="Z1922">
            <v>0</v>
          </cell>
        </row>
        <row r="1923">
          <cell r="B1923">
            <v>0</v>
          </cell>
          <cell r="C1923">
            <v>0</v>
          </cell>
          <cell r="D1923">
            <v>0</v>
          </cell>
          <cell r="E1923">
            <v>0</v>
          </cell>
          <cell r="F1923">
            <v>0</v>
          </cell>
          <cell r="G1923">
            <v>0</v>
          </cell>
          <cell r="H1923">
            <v>0</v>
          </cell>
          <cell r="I1923">
            <v>0</v>
          </cell>
          <cell r="J1923">
            <v>0</v>
          </cell>
          <cell r="K1923">
            <v>0</v>
          </cell>
          <cell r="L1923">
            <v>0</v>
          </cell>
          <cell r="M1923">
            <v>0</v>
          </cell>
          <cell r="N1923">
            <v>0</v>
          </cell>
          <cell r="O1923">
            <v>0</v>
          </cell>
          <cell r="P1923">
            <v>0</v>
          </cell>
          <cell r="Q1923">
            <v>0</v>
          </cell>
          <cell r="R1923">
            <v>0</v>
          </cell>
          <cell r="S1923">
            <v>0</v>
          </cell>
          <cell r="T1923">
            <v>0</v>
          </cell>
          <cell r="U1923">
            <v>0</v>
          </cell>
          <cell r="V1923">
            <v>0</v>
          </cell>
          <cell r="W1923">
            <v>0</v>
          </cell>
          <cell r="X1923">
            <v>0</v>
          </cell>
          <cell r="Y1923">
            <v>0</v>
          </cell>
          <cell r="Z1923">
            <v>0</v>
          </cell>
        </row>
        <row r="1924">
          <cell r="B1924">
            <v>0</v>
          </cell>
          <cell r="C1924">
            <v>0</v>
          </cell>
          <cell r="D1924">
            <v>0</v>
          </cell>
          <cell r="E1924">
            <v>0</v>
          </cell>
          <cell r="F1924">
            <v>0</v>
          </cell>
          <cell r="G1924">
            <v>0</v>
          </cell>
          <cell r="H1924">
            <v>0</v>
          </cell>
          <cell r="I1924">
            <v>0</v>
          </cell>
          <cell r="J1924">
            <v>0</v>
          </cell>
          <cell r="K1924">
            <v>0</v>
          </cell>
          <cell r="L1924">
            <v>0</v>
          </cell>
          <cell r="M1924">
            <v>0</v>
          </cell>
          <cell r="N1924">
            <v>0</v>
          </cell>
          <cell r="O1924">
            <v>0</v>
          </cell>
          <cell r="P1924">
            <v>0</v>
          </cell>
          <cell r="Q1924">
            <v>0</v>
          </cell>
          <cell r="R1924">
            <v>0</v>
          </cell>
          <cell r="S1924">
            <v>0</v>
          </cell>
          <cell r="T1924">
            <v>0</v>
          </cell>
          <cell r="U1924">
            <v>0</v>
          </cell>
          <cell r="V1924">
            <v>0</v>
          </cell>
          <cell r="W1924">
            <v>0</v>
          </cell>
          <cell r="X1924">
            <v>0</v>
          </cell>
          <cell r="Y1924">
            <v>0</v>
          </cell>
          <cell r="Z1924">
            <v>0</v>
          </cell>
        </row>
        <row r="1925">
          <cell r="B1925">
            <v>0</v>
          </cell>
          <cell r="C1925">
            <v>0</v>
          </cell>
          <cell r="D1925">
            <v>0</v>
          </cell>
          <cell r="E1925">
            <v>0</v>
          </cell>
          <cell r="F1925">
            <v>0</v>
          </cell>
          <cell r="G1925">
            <v>0</v>
          </cell>
          <cell r="H1925">
            <v>0</v>
          </cell>
          <cell r="I1925">
            <v>0</v>
          </cell>
          <cell r="J1925">
            <v>0</v>
          </cell>
          <cell r="K1925">
            <v>0</v>
          </cell>
          <cell r="L1925">
            <v>0</v>
          </cell>
          <cell r="M1925">
            <v>0</v>
          </cell>
          <cell r="N1925">
            <v>0</v>
          </cell>
          <cell r="O1925">
            <v>0</v>
          </cell>
          <cell r="P1925">
            <v>0</v>
          </cell>
          <cell r="Q1925">
            <v>0</v>
          </cell>
          <cell r="R1925">
            <v>0</v>
          </cell>
          <cell r="S1925">
            <v>0</v>
          </cell>
          <cell r="T1925">
            <v>0</v>
          </cell>
          <cell r="U1925">
            <v>0</v>
          </cell>
          <cell r="V1925">
            <v>0</v>
          </cell>
          <cell r="W1925">
            <v>0</v>
          </cell>
          <cell r="X1925">
            <v>0</v>
          </cell>
          <cell r="Y1925">
            <v>0</v>
          </cell>
          <cell r="Z1925">
            <v>0</v>
          </cell>
        </row>
        <row r="1926">
          <cell r="B1926">
            <v>0</v>
          </cell>
          <cell r="C1926">
            <v>0</v>
          </cell>
          <cell r="D1926">
            <v>0</v>
          </cell>
          <cell r="E1926">
            <v>0</v>
          </cell>
          <cell r="F1926">
            <v>0</v>
          </cell>
          <cell r="G1926">
            <v>0</v>
          </cell>
          <cell r="H1926">
            <v>0</v>
          </cell>
          <cell r="I1926">
            <v>0</v>
          </cell>
          <cell r="J1926">
            <v>0</v>
          </cell>
          <cell r="K1926">
            <v>0</v>
          </cell>
          <cell r="L1926">
            <v>0</v>
          </cell>
          <cell r="M1926">
            <v>0</v>
          </cell>
          <cell r="N1926">
            <v>0</v>
          </cell>
          <cell r="O1926">
            <v>0</v>
          </cell>
          <cell r="P1926">
            <v>0</v>
          </cell>
          <cell r="Q1926">
            <v>0</v>
          </cell>
          <cell r="R1926">
            <v>0</v>
          </cell>
          <cell r="S1926">
            <v>0</v>
          </cell>
          <cell r="T1926">
            <v>0</v>
          </cell>
          <cell r="U1926">
            <v>0</v>
          </cell>
          <cell r="V1926">
            <v>0</v>
          </cell>
          <cell r="W1926">
            <v>0</v>
          </cell>
          <cell r="X1926">
            <v>0</v>
          </cell>
          <cell r="Y1926">
            <v>0</v>
          </cell>
          <cell r="Z1926">
            <v>0</v>
          </cell>
        </row>
        <row r="1927">
          <cell r="B1927">
            <v>0</v>
          </cell>
          <cell r="C1927">
            <v>0</v>
          </cell>
          <cell r="D1927">
            <v>0</v>
          </cell>
          <cell r="E1927">
            <v>0</v>
          </cell>
          <cell r="F1927">
            <v>0</v>
          </cell>
          <cell r="G1927">
            <v>0</v>
          </cell>
          <cell r="H1927">
            <v>0</v>
          </cell>
          <cell r="I1927">
            <v>0</v>
          </cell>
          <cell r="J1927">
            <v>0</v>
          </cell>
          <cell r="K1927">
            <v>0</v>
          </cell>
          <cell r="L1927">
            <v>0</v>
          </cell>
          <cell r="M1927">
            <v>0</v>
          </cell>
          <cell r="N1927">
            <v>0</v>
          </cell>
          <cell r="O1927">
            <v>0</v>
          </cell>
          <cell r="P1927">
            <v>0</v>
          </cell>
          <cell r="Q1927">
            <v>0</v>
          </cell>
          <cell r="R1927">
            <v>0</v>
          </cell>
          <cell r="S1927">
            <v>0</v>
          </cell>
          <cell r="T1927">
            <v>0</v>
          </cell>
          <cell r="U1927">
            <v>0</v>
          </cell>
          <cell r="V1927">
            <v>0</v>
          </cell>
          <cell r="W1927">
            <v>0</v>
          </cell>
          <cell r="X1927">
            <v>0</v>
          </cell>
          <cell r="Y1927">
            <v>0</v>
          </cell>
          <cell r="Z1927">
            <v>0</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
      <sheetName val="BoS"/>
      <sheetName val="Sch1.1.1"/>
      <sheetName val="Sch1.1.2"/>
      <sheetName val="Sch1.2.1"/>
      <sheetName val="Sch1.2.2"/>
      <sheetName val="Sch4.1.1"/>
      <sheetName val="Sch4.1.2"/>
      <sheetName val="Sch4.2.1"/>
      <sheetName val="Sch4.2.2"/>
      <sheetName val="Sch5.1"/>
      <sheetName val="Sch5.2"/>
      <sheetName val="Sch5.3"/>
    </sheetNames>
    <sheetDataSet>
      <sheetData sheetId="0" refreshError="1"/>
      <sheetData sheetId="1">
        <row r="1">
          <cell r="B1">
            <v>1</v>
          </cell>
          <cell r="C1">
            <v>2</v>
          </cell>
          <cell r="D1">
            <v>3</v>
          </cell>
          <cell r="E1">
            <v>4</v>
          </cell>
          <cell r="F1">
            <v>0</v>
          </cell>
          <cell r="G1">
            <v>1</v>
          </cell>
          <cell r="H1">
            <v>2</v>
          </cell>
          <cell r="I1">
            <v>3</v>
          </cell>
          <cell r="J1">
            <v>4</v>
          </cell>
          <cell r="K1">
            <v>5</v>
          </cell>
          <cell r="L1">
            <v>6</v>
          </cell>
          <cell r="M1">
            <v>0</v>
          </cell>
          <cell r="N1">
            <v>7</v>
          </cell>
          <cell r="O1">
            <v>8</v>
          </cell>
          <cell r="P1">
            <v>0</v>
          </cell>
          <cell r="Q1">
            <v>0</v>
          </cell>
          <cell r="R1">
            <v>0</v>
          </cell>
          <cell r="S1">
            <v>0</v>
          </cell>
          <cell r="T1">
            <v>0</v>
          </cell>
          <cell r="U1">
            <v>0</v>
          </cell>
          <cell r="V1">
            <v>0</v>
          </cell>
          <cell r="W1">
            <v>0</v>
          </cell>
          <cell r="X1">
            <v>0</v>
          </cell>
          <cell r="Y1">
            <v>0</v>
          </cell>
          <cell r="Z1">
            <v>0</v>
          </cell>
          <cell r="AA1">
            <v>0</v>
          </cell>
          <cell r="AB1">
            <v>0</v>
          </cell>
        </row>
        <row r="2">
          <cell r="B2" t="str">
            <v>Bill of Specifications (BoS) - Detailed Description of Items in Schedules 1 and 4. This shall be read in conjunction with technical specifications.</v>
          </cell>
          <cell r="C2">
            <v>0</v>
          </cell>
          <cell r="D2">
            <v>0</v>
          </cell>
          <cell r="E2">
            <v>0</v>
          </cell>
          <cell r="F2">
            <v>0</v>
          </cell>
          <cell r="G2" t="str">
            <v>INTERNAL</v>
          </cell>
          <cell r="H2" t="str">
            <v>Selbstkosten?</v>
          </cell>
          <cell r="I2">
            <v>0</v>
          </cell>
          <cell r="J2">
            <v>0</v>
          </cell>
          <cell r="K2">
            <v>0</v>
          </cell>
          <cell r="L2">
            <v>0</v>
          </cell>
          <cell r="M2">
            <v>0</v>
          </cell>
          <cell r="N2">
            <v>0</v>
          </cell>
          <cell r="O2">
            <v>0</v>
          </cell>
          <cell r="P2">
            <v>0</v>
          </cell>
          <cell r="Q2">
            <v>0</v>
          </cell>
          <cell r="R2">
            <v>0</v>
          </cell>
          <cell r="S2">
            <v>0</v>
          </cell>
          <cell r="T2">
            <v>0</v>
          </cell>
          <cell r="U2">
            <v>0</v>
          </cell>
          <cell r="V2">
            <v>0</v>
          </cell>
          <cell r="W2">
            <v>0</v>
          </cell>
          <cell r="X2">
            <v>0</v>
          </cell>
          <cell r="Y2">
            <v>0</v>
          </cell>
          <cell r="Z2">
            <v>0</v>
          </cell>
          <cell r="AA2">
            <v>0</v>
          </cell>
          <cell r="AB2">
            <v>0</v>
          </cell>
        </row>
        <row r="3">
          <cell r="B3" t="str">
            <v>Contract No. 1</v>
          </cell>
          <cell r="C3">
            <v>0</v>
          </cell>
          <cell r="D3">
            <v>0</v>
          </cell>
          <cell r="E3">
            <v>0</v>
          </cell>
          <cell r="F3">
            <v>0</v>
          </cell>
          <cell r="G3">
            <v>0</v>
          </cell>
          <cell r="H3" t="str">
            <v>wenn N, dann verkaufspreis, wenn J dann Einkaufspreis</v>
          </cell>
          <cell r="I3">
            <v>0</v>
          </cell>
          <cell r="J3">
            <v>0</v>
          </cell>
          <cell r="K3">
            <v>0</v>
          </cell>
          <cell r="L3">
            <v>0</v>
          </cell>
          <cell r="M3">
            <v>0</v>
          </cell>
          <cell r="N3">
            <v>0</v>
          </cell>
          <cell r="O3">
            <v>0</v>
          </cell>
          <cell r="P3">
            <v>0</v>
          </cell>
          <cell r="Q3">
            <v>0</v>
          </cell>
          <cell r="R3">
            <v>0</v>
          </cell>
          <cell r="S3">
            <v>0</v>
          </cell>
          <cell r="T3">
            <v>0</v>
          </cell>
          <cell r="U3">
            <v>0</v>
          </cell>
          <cell r="V3">
            <v>0</v>
          </cell>
          <cell r="W3">
            <v>0</v>
          </cell>
          <cell r="X3">
            <v>0</v>
          </cell>
          <cell r="Y3">
            <v>0</v>
          </cell>
          <cell r="Z3">
            <v>0</v>
          </cell>
          <cell r="AA3">
            <v>0</v>
          </cell>
          <cell r="AB3">
            <v>0</v>
          </cell>
        </row>
        <row r="4">
          <cell r="B4" t="str">
            <v>Extension of Hargeisa Water Supply System to Southern and Northern Districts</v>
          </cell>
          <cell r="C4">
            <v>0</v>
          </cell>
          <cell r="D4">
            <v>0</v>
          </cell>
          <cell r="E4">
            <v>0</v>
          </cell>
          <cell r="F4">
            <v>0</v>
          </cell>
          <cell r="G4">
            <v>0</v>
          </cell>
          <cell r="H4">
            <v>0</v>
          </cell>
          <cell r="I4">
            <v>0</v>
          </cell>
          <cell r="J4">
            <v>0</v>
          </cell>
          <cell r="K4">
            <v>0</v>
          </cell>
          <cell r="L4" t="str">
            <v>Source</v>
          </cell>
          <cell r="M4" t="str">
            <v>Estimate 1270</v>
          </cell>
          <cell r="N4" t="str">
            <v>Pfeiffer 1270</v>
          </cell>
          <cell r="O4" t="str">
            <v>F&amp;M1270</v>
          </cell>
          <cell r="P4" t="str">
            <v>Pfeiffer 475</v>
          </cell>
          <cell r="Q4">
            <v>0</v>
          </cell>
          <cell r="R4">
            <v>0</v>
          </cell>
          <cell r="S4">
            <v>0</v>
          </cell>
          <cell r="T4">
            <v>0</v>
          </cell>
          <cell r="U4">
            <v>0</v>
          </cell>
          <cell r="V4">
            <v>0</v>
          </cell>
          <cell r="W4">
            <v>0</v>
          </cell>
          <cell r="X4">
            <v>0</v>
          </cell>
          <cell r="Y4">
            <v>0</v>
          </cell>
          <cell r="Z4">
            <v>0</v>
          </cell>
          <cell r="AA4">
            <v>0</v>
          </cell>
          <cell r="AB4">
            <v>0</v>
          </cell>
        </row>
        <row r="5">
          <cell r="B5" t="e">
            <v>#REF!</v>
          </cell>
          <cell r="C5">
            <v>0</v>
          </cell>
          <cell r="D5">
            <v>0</v>
          </cell>
          <cell r="E5">
            <v>0</v>
          </cell>
          <cell r="F5">
            <v>0</v>
          </cell>
          <cell r="G5">
            <v>0</v>
          </cell>
          <cell r="H5">
            <v>0</v>
          </cell>
          <cell r="I5">
            <v>0</v>
          </cell>
          <cell r="J5">
            <v>0</v>
          </cell>
          <cell r="K5">
            <v>0</v>
          </cell>
          <cell r="L5">
            <v>0</v>
          </cell>
          <cell r="M5">
            <v>0</v>
          </cell>
          <cell r="N5">
            <v>0</v>
          </cell>
          <cell r="O5">
            <v>0</v>
          </cell>
          <cell r="P5">
            <v>0</v>
          </cell>
          <cell r="Q5">
            <v>0</v>
          </cell>
          <cell r="R5">
            <v>0</v>
          </cell>
          <cell r="S5">
            <v>0</v>
          </cell>
          <cell r="T5">
            <v>0</v>
          </cell>
          <cell r="U5">
            <v>0</v>
          </cell>
          <cell r="V5">
            <v>0</v>
          </cell>
          <cell r="W5">
            <v>0</v>
          </cell>
          <cell r="X5">
            <v>0</v>
          </cell>
          <cell r="Y5">
            <v>0</v>
          </cell>
          <cell r="Z5">
            <v>0</v>
          </cell>
          <cell r="AA5">
            <v>0</v>
          </cell>
          <cell r="AB5">
            <v>0</v>
          </cell>
        </row>
        <row r="6">
          <cell r="B6">
            <v>0</v>
          </cell>
          <cell r="C6">
            <v>0</v>
          </cell>
          <cell r="D6">
            <v>0</v>
          </cell>
          <cell r="E6" t="str">
            <v>Unit Price</v>
          </cell>
          <cell r="F6">
            <v>0</v>
          </cell>
          <cell r="G6">
            <v>0</v>
          </cell>
          <cell r="H6">
            <v>0</v>
          </cell>
          <cell r="I6">
            <v>0</v>
          </cell>
          <cell r="J6">
            <v>0</v>
          </cell>
          <cell r="K6">
            <v>0</v>
          </cell>
          <cell r="L6">
            <v>0</v>
          </cell>
          <cell r="M6">
            <v>0</v>
          </cell>
          <cell r="N6">
            <v>0</v>
          </cell>
          <cell r="O6">
            <v>0</v>
          </cell>
          <cell r="P6">
            <v>0</v>
          </cell>
          <cell r="Q6">
            <v>0</v>
          </cell>
          <cell r="R6">
            <v>0</v>
          </cell>
          <cell r="S6">
            <v>0</v>
          </cell>
          <cell r="T6">
            <v>0</v>
          </cell>
          <cell r="U6">
            <v>0</v>
          </cell>
          <cell r="V6">
            <v>0</v>
          </cell>
          <cell r="W6">
            <v>0</v>
          </cell>
          <cell r="X6">
            <v>0</v>
          </cell>
          <cell r="Y6">
            <v>0</v>
          </cell>
          <cell r="Z6">
            <v>0</v>
          </cell>
          <cell r="AA6">
            <v>0</v>
          </cell>
          <cell r="AB6">
            <v>0</v>
          </cell>
        </row>
        <row r="7">
          <cell r="B7" t="str">
            <v>Item</v>
          </cell>
          <cell r="C7" t="str">
            <v>Description</v>
          </cell>
          <cell r="D7" t="str">
            <v>Unit</v>
          </cell>
          <cell r="E7" t="str">
            <v>USD</v>
          </cell>
          <cell r="F7">
            <v>0</v>
          </cell>
          <cell r="G7">
            <v>0</v>
          </cell>
          <cell r="H7">
            <v>0</v>
          </cell>
          <cell r="I7">
            <v>0</v>
          </cell>
          <cell r="J7">
            <v>0</v>
          </cell>
          <cell r="K7">
            <v>0</v>
          </cell>
          <cell r="L7">
            <v>0</v>
          </cell>
          <cell r="M7">
            <v>0</v>
          </cell>
          <cell r="N7">
            <v>0</v>
          </cell>
          <cell r="O7">
            <v>0</v>
          </cell>
          <cell r="P7">
            <v>0</v>
          </cell>
          <cell r="Q7">
            <v>0</v>
          </cell>
          <cell r="R7">
            <v>0</v>
          </cell>
          <cell r="S7">
            <v>0</v>
          </cell>
          <cell r="T7">
            <v>0</v>
          </cell>
          <cell r="U7">
            <v>0</v>
          </cell>
          <cell r="V7">
            <v>0</v>
          </cell>
          <cell r="W7">
            <v>0</v>
          </cell>
          <cell r="X7">
            <v>0</v>
          </cell>
          <cell r="Y7">
            <v>0</v>
          </cell>
          <cell r="Z7">
            <v>0</v>
          </cell>
          <cell r="AA7">
            <v>0</v>
          </cell>
          <cell r="AB7">
            <v>0</v>
          </cell>
        </row>
        <row r="8">
          <cell r="B8">
            <v>0</v>
          </cell>
          <cell r="C8">
            <v>0</v>
          </cell>
          <cell r="D8">
            <v>0</v>
          </cell>
          <cell r="E8" t="str">
            <v>without tax</v>
          </cell>
          <cell r="F8">
            <v>0</v>
          </cell>
          <cell r="G8">
            <v>0</v>
          </cell>
          <cell r="H8">
            <v>0</v>
          </cell>
          <cell r="I8">
            <v>0</v>
          </cell>
          <cell r="J8">
            <v>0</v>
          </cell>
          <cell r="K8">
            <v>0</v>
          </cell>
          <cell r="L8">
            <v>0</v>
          </cell>
          <cell r="M8">
            <v>0</v>
          </cell>
          <cell r="N8">
            <v>0</v>
          </cell>
          <cell r="O8">
            <v>0</v>
          </cell>
          <cell r="P8">
            <v>0</v>
          </cell>
          <cell r="Q8">
            <v>0</v>
          </cell>
          <cell r="R8">
            <v>0</v>
          </cell>
          <cell r="S8">
            <v>0</v>
          </cell>
          <cell r="T8">
            <v>0</v>
          </cell>
          <cell r="U8">
            <v>0</v>
          </cell>
          <cell r="V8">
            <v>0</v>
          </cell>
          <cell r="W8">
            <v>0</v>
          </cell>
          <cell r="X8">
            <v>0</v>
          </cell>
          <cell r="Y8">
            <v>0</v>
          </cell>
          <cell r="Z8">
            <v>0</v>
          </cell>
          <cell r="AA8">
            <v>0</v>
          </cell>
          <cell r="AB8">
            <v>0</v>
          </cell>
        </row>
        <row r="9">
          <cell r="B9">
            <v>1</v>
          </cell>
          <cell r="C9" t="str">
            <v>SITE INSTALLATION AND PREPARATORY WORKS</v>
          </cell>
          <cell r="D9">
            <v>0</v>
          </cell>
          <cell r="E9">
            <v>0</v>
          </cell>
          <cell r="F9">
            <v>0</v>
          </cell>
          <cell r="G9">
            <v>0</v>
          </cell>
          <cell r="H9">
            <v>0</v>
          </cell>
          <cell r="I9">
            <v>0</v>
          </cell>
          <cell r="J9">
            <v>0</v>
          </cell>
          <cell r="K9">
            <v>0</v>
          </cell>
          <cell r="L9">
            <v>0</v>
          </cell>
          <cell r="M9">
            <v>0</v>
          </cell>
          <cell r="N9">
            <v>0</v>
          </cell>
          <cell r="O9">
            <v>0</v>
          </cell>
          <cell r="P9">
            <v>0</v>
          </cell>
          <cell r="Q9">
            <v>0</v>
          </cell>
          <cell r="R9">
            <v>0</v>
          </cell>
          <cell r="S9">
            <v>0</v>
          </cell>
          <cell r="T9">
            <v>0</v>
          </cell>
          <cell r="U9">
            <v>0</v>
          </cell>
          <cell r="V9">
            <v>0</v>
          </cell>
          <cell r="W9">
            <v>0</v>
          </cell>
          <cell r="X9">
            <v>0</v>
          </cell>
          <cell r="Y9">
            <v>0</v>
          </cell>
          <cell r="Z9">
            <v>0</v>
          </cell>
          <cell r="AA9">
            <v>0</v>
          </cell>
          <cell r="AB9">
            <v>0</v>
          </cell>
        </row>
        <row r="10">
          <cell r="B10" t="str">
            <v>10.01</v>
          </cell>
          <cell r="C10" t="str">
            <v>Site installation of Contractor</v>
          </cell>
          <cell r="D10">
            <v>0</v>
          </cell>
          <cell r="E10">
            <v>0</v>
          </cell>
          <cell r="F10">
            <v>0</v>
          </cell>
          <cell r="G10">
            <v>0</v>
          </cell>
          <cell r="H10">
            <v>0</v>
          </cell>
          <cell r="I10">
            <v>0</v>
          </cell>
          <cell r="J10">
            <v>0</v>
          </cell>
          <cell r="K10">
            <v>0</v>
          </cell>
          <cell r="L10">
            <v>0</v>
          </cell>
          <cell r="M10">
            <v>0</v>
          </cell>
          <cell r="N10">
            <v>0</v>
          </cell>
          <cell r="O10">
            <v>0</v>
          </cell>
          <cell r="P10">
            <v>0</v>
          </cell>
          <cell r="Q10">
            <v>0</v>
          </cell>
          <cell r="R10">
            <v>0</v>
          </cell>
          <cell r="S10">
            <v>0</v>
          </cell>
          <cell r="T10">
            <v>0</v>
          </cell>
          <cell r="U10">
            <v>0</v>
          </cell>
          <cell r="V10">
            <v>0</v>
          </cell>
          <cell r="W10">
            <v>0</v>
          </cell>
          <cell r="X10">
            <v>0</v>
          </cell>
          <cell r="Y10">
            <v>0</v>
          </cell>
          <cell r="Z10">
            <v>0</v>
          </cell>
          <cell r="AA10">
            <v>0</v>
          </cell>
          <cell r="AB10">
            <v>0</v>
          </cell>
        </row>
        <row r="11">
          <cell r="B11">
            <v>0</v>
          </cell>
          <cell r="C11" t="str">
            <v>Remuneration for mobilisation, preparation of site, erection, operation and maintenance of all facilities during all the time required by the Contractor for completion of the works, dismantling of all facilities after completion of the Works, restoring site and complete demobilisation of Contractor.</v>
          </cell>
          <cell r="D11">
            <v>0</v>
          </cell>
          <cell r="E11">
            <v>0</v>
          </cell>
          <cell r="F11">
            <v>0</v>
          </cell>
          <cell r="G11">
            <v>0</v>
          </cell>
          <cell r="H11">
            <v>0</v>
          </cell>
          <cell r="I11">
            <v>0</v>
          </cell>
          <cell r="J11">
            <v>0</v>
          </cell>
          <cell r="K11">
            <v>0</v>
          </cell>
          <cell r="L11">
            <v>0</v>
          </cell>
          <cell r="M11">
            <v>0</v>
          </cell>
          <cell r="N11">
            <v>0</v>
          </cell>
          <cell r="O11">
            <v>0</v>
          </cell>
          <cell r="P11">
            <v>0</v>
          </cell>
          <cell r="Q11">
            <v>0</v>
          </cell>
          <cell r="R11">
            <v>0</v>
          </cell>
          <cell r="S11">
            <v>0</v>
          </cell>
          <cell r="T11">
            <v>0</v>
          </cell>
          <cell r="U11">
            <v>0</v>
          </cell>
          <cell r="V11">
            <v>0</v>
          </cell>
          <cell r="W11">
            <v>0</v>
          </cell>
          <cell r="X11">
            <v>0</v>
          </cell>
          <cell r="Y11">
            <v>0</v>
          </cell>
          <cell r="Z11">
            <v>0</v>
          </cell>
          <cell r="AA11">
            <v>0</v>
          </cell>
          <cell r="AB11">
            <v>0</v>
          </cell>
        </row>
        <row r="12">
          <cell r="B12">
            <v>0</v>
          </cell>
          <cell r="C12" t="str">
            <v>Payment of site installation shall be made as follows:</v>
          </cell>
          <cell r="D12">
            <v>0</v>
          </cell>
          <cell r="E12">
            <v>0</v>
          </cell>
          <cell r="F12">
            <v>0</v>
          </cell>
          <cell r="G12">
            <v>0</v>
          </cell>
          <cell r="H12">
            <v>0</v>
          </cell>
          <cell r="I12">
            <v>0</v>
          </cell>
          <cell r="J12">
            <v>0</v>
          </cell>
          <cell r="K12">
            <v>0</v>
          </cell>
          <cell r="L12">
            <v>0</v>
          </cell>
          <cell r="M12">
            <v>0</v>
          </cell>
          <cell r="N12">
            <v>0</v>
          </cell>
          <cell r="O12">
            <v>0</v>
          </cell>
          <cell r="P12">
            <v>0</v>
          </cell>
          <cell r="Q12">
            <v>0</v>
          </cell>
          <cell r="R12">
            <v>0</v>
          </cell>
          <cell r="S12">
            <v>0</v>
          </cell>
          <cell r="T12">
            <v>0</v>
          </cell>
          <cell r="U12">
            <v>0</v>
          </cell>
          <cell r="V12">
            <v>0</v>
          </cell>
          <cell r="W12">
            <v>0</v>
          </cell>
          <cell r="X12">
            <v>0</v>
          </cell>
          <cell r="Y12">
            <v>0</v>
          </cell>
          <cell r="Z12">
            <v>0</v>
          </cell>
          <cell r="AA12">
            <v>0</v>
          </cell>
          <cell r="AB12">
            <v>0</v>
          </cell>
        </row>
        <row r="13">
          <cell r="B13">
            <v>0</v>
          </cell>
          <cell r="C13" t="str">
            <v>The item includes also any and all security services related to the site.</v>
          </cell>
          <cell r="D13">
            <v>0</v>
          </cell>
          <cell r="E13">
            <v>0</v>
          </cell>
          <cell r="F13">
            <v>0</v>
          </cell>
          <cell r="G13">
            <v>0</v>
          </cell>
          <cell r="H13">
            <v>0</v>
          </cell>
          <cell r="I13">
            <v>0</v>
          </cell>
          <cell r="J13">
            <v>0</v>
          </cell>
          <cell r="K13">
            <v>0</v>
          </cell>
          <cell r="L13">
            <v>0</v>
          </cell>
          <cell r="M13">
            <v>0</v>
          </cell>
          <cell r="N13">
            <v>0</v>
          </cell>
          <cell r="O13">
            <v>0</v>
          </cell>
          <cell r="P13">
            <v>0</v>
          </cell>
          <cell r="Q13">
            <v>0</v>
          </cell>
          <cell r="R13">
            <v>0</v>
          </cell>
          <cell r="S13">
            <v>0</v>
          </cell>
          <cell r="T13">
            <v>0</v>
          </cell>
          <cell r="U13">
            <v>0</v>
          </cell>
          <cell r="V13">
            <v>0</v>
          </cell>
          <cell r="W13">
            <v>0</v>
          </cell>
          <cell r="X13">
            <v>0</v>
          </cell>
          <cell r="Y13">
            <v>0</v>
          </cell>
          <cell r="Z13">
            <v>0</v>
          </cell>
          <cell r="AA13">
            <v>0</v>
          </cell>
          <cell r="AB13">
            <v>0</v>
          </cell>
        </row>
        <row r="14">
          <cell r="B14">
            <v>0</v>
          </cell>
          <cell r="C14" t="str">
            <v>The unit rate is fixed and not to be priced by the Contractor.</v>
          </cell>
          <cell r="D14">
            <v>0</v>
          </cell>
          <cell r="E14">
            <v>0</v>
          </cell>
          <cell r="F14">
            <v>0</v>
          </cell>
          <cell r="G14">
            <v>0</v>
          </cell>
          <cell r="H14">
            <v>0</v>
          </cell>
          <cell r="I14">
            <v>0</v>
          </cell>
          <cell r="J14">
            <v>0</v>
          </cell>
          <cell r="K14">
            <v>0</v>
          </cell>
          <cell r="L14">
            <v>0</v>
          </cell>
          <cell r="M14">
            <v>0</v>
          </cell>
          <cell r="N14">
            <v>0</v>
          </cell>
          <cell r="O14">
            <v>0</v>
          </cell>
          <cell r="P14">
            <v>0</v>
          </cell>
          <cell r="Q14">
            <v>0</v>
          </cell>
          <cell r="R14">
            <v>0</v>
          </cell>
          <cell r="S14">
            <v>0</v>
          </cell>
          <cell r="T14">
            <v>0</v>
          </cell>
          <cell r="U14">
            <v>0</v>
          </cell>
          <cell r="V14">
            <v>0</v>
          </cell>
          <cell r="W14">
            <v>0</v>
          </cell>
          <cell r="X14">
            <v>0</v>
          </cell>
          <cell r="Y14">
            <v>0</v>
          </cell>
          <cell r="Z14">
            <v>0</v>
          </cell>
          <cell r="AA14">
            <v>0</v>
          </cell>
          <cell r="AB14">
            <v>0</v>
          </cell>
        </row>
        <row r="15">
          <cell r="B15">
            <v>0</v>
          </cell>
          <cell r="C15" t="str">
            <v>- 70% of the lump sum price after mobilisation</v>
          </cell>
          <cell r="D15">
            <v>0</v>
          </cell>
          <cell r="E15">
            <v>0</v>
          </cell>
          <cell r="F15">
            <v>0</v>
          </cell>
          <cell r="G15">
            <v>0</v>
          </cell>
          <cell r="H15">
            <v>0</v>
          </cell>
          <cell r="I15">
            <v>0</v>
          </cell>
          <cell r="J15">
            <v>0</v>
          </cell>
          <cell r="K15">
            <v>0</v>
          </cell>
          <cell r="L15">
            <v>0</v>
          </cell>
          <cell r="M15">
            <v>0</v>
          </cell>
          <cell r="N15">
            <v>0</v>
          </cell>
          <cell r="O15">
            <v>0</v>
          </cell>
          <cell r="P15">
            <v>0</v>
          </cell>
          <cell r="Q15">
            <v>0</v>
          </cell>
          <cell r="R15">
            <v>0</v>
          </cell>
          <cell r="S15">
            <v>0</v>
          </cell>
          <cell r="T15">
            <v>0</v>
          </cell>
          <cell r="U15">
            <v>0</v>
          </cell>
          <cell r="V15">
            <v>0</v>
          </cell>
          <cell r="W15">
            <v>0</v>
          </cell>
          <cell r="X15">
            <v>0</v>
          </cell>
          <cell r="Y15">
            <v>0</v>
          </cell>
          <cell r="Z15">
            <v>0</v>
          </cell>
          <cell r="AA15">
            <v>0</v>
          </cell>
          <cell r="AB15">
            <v>0</v>
          </cell>
        </row>
        <row r="16">
          <cell r="B16">
            <v>0</v>
          </cell>
          <cell r="C16" t="str">
            <v xml:space="preserve">- 30% of the lump sum price after demobilisation </v>
          </cell>
          <cell r="D16">
            <v>0</v>
          </cell>
          <cell r="E16">
            <v>0</v>
          </cell>
          <cell r="F16">
            <v>0</v>
          </cell>
          <cell r="G16">
            <v>0</v>
          </cell>
          <cell r="H16">
            <v>0</v>
          </cell>
          <cell r="I16">
            <v>0</v>
          </cell>
          <cell r="J16">
            <v>0</v>
          </cell>
          <cell r="K16">
            <v>0</v>
          </cell>
          <cell r="L16">
            <v>0</v>
          </cell>
          <cell r="M16">
            <v>0</v>
          </cell>
          <cell r="N16">
            <v>0</v>
          </cell>
          <cell r="O16">
            <v>0</v>
          </cell>
          <cell r="P16">
            <v>0</v>
          </cell>
          <cell r="Q16">
            <v>0</v>
          </cell>
          <cell r="R16">
            <v>0</v>
          </cell>
          <cell r="S16">
            <v>0</v>
          </cell>
          <cell r="T16">
            <v>0</v>
          </cell>
          <cell r="U16">
            <v>0</v>
          </cell>
          <cell r="V16">
            <v>0</v>
          </cell>
          <cell r="W16">
            <v>0</v>
          </cell>
          <cell r="X16">
            <v>0</v>
          </cell>
          <cell r="Y16">
            <v>0</v>
          </cell>
          <cell r="Z16">
            <v>0</v>
          </cell>
          <cell r="AA16">
            <v>0</v>
          </cell>
          <cell r="AB16">
            <v>0</v>
          </cell>
        </row>
        <row r="17">
          <cell r="B17" t="str">
            <v>10.01.01</v>
          </cell>
          <cell r="C17" t="str">
            <v xml:space="preserve">Site installation for works under Package No. 1 </v>
          </cell>
          <cell r="D17" t="str">
            <v>lump sum</v>
          </cell>
          <cell r="E17">
            <v>125000</v>
          </cell>
          <cell r="F17">
            <v>0</v>
          </cell>
          <cell r="G17">
            <v>0</v>
          </cell>
          <cell r="H17">
            <v>0</v>
          </cell>
          <cell r="I17">
            <v>0</v>
          </cell>
          <cell r="J17">
            <v>0</v>
          </cell>
          <cell r="K17">
            <v>0</v>
          </cell>
          <cell r="L17">
            <v>0</v>
          </cell>
          <cell r="M17">
            <v>0</v>
          </cell>
          <cell r="N17">
            <v>0</v>
          </cell>
          <cell r="O17">
            <v>0</v>
          </cell>
          <cell r="P17">
            <v>0</v>
          </cell>
          <cell r="Q17">
            <v>0</v>
          </cell>
          <cell r="R17">
            <v>0</v>
          </cell>
          <cell r="S17">
            <v>0</v>
          </cell>
          <cell r="T17">
            <v>0</v>
          </cell>
          <cell r="U17">
            <v>0</v>
          </cell>
          <cell r="V17">
            <v>0</v>
          </cell>
          <cell r="W17">
            <v>0</v>
          </cell>
          <cell r="X17">
            <v>0</v>
          </cell>
          <cell r="Y17">
            <v>0</v>
          </cell>
          <cell r="Z17">
            <v>0</v>
          </cell>
          <cell r="AA17">
            <v>0</v>
          </cell>
          <cell r="AB17">
            <v>0</v>
          </cell>
        </row>
        <row r="18">
          <cell r="B18" t="str">
            <v>10.01.02</v>
          </cell>
          <cell r="C18" t="str">
            <v>Site installation for works under Package No. 2</v>
          </cell>
          <cell r="D18" t="str">
            <v>lump sum</v>
          </cell>
          <cell r="E18">
            <v>125000</v>
          </cell>
          <cell r="F18">
            <v>0</v>
          </cell>
          <cell r="G18">
            <v>0</v>
          </cell>
          <cell r="H18">
            <v>0</v>
          </cell>
          <cell r="I18">
            <v>0</v>
          </cell>
          <cell r="J18">
            <v>0</v>
          </cell>
          <cell r="K18">
            <v>0</v>
          </cell>
          <cell r="L18">
            <v>0</v>
          </cell>
          <cell r="M18">
            <v>0</v>
          </cell>
          <cell r="N18">
            <v>0</v>
          </cell>
          <cell r="O18">
            <v>0</v>
          </cell>
          <cell r="P18">
            <v>0</v>
          </cell>
          <cell r="Q18">
            <v>0</v>
          </cell>
          <cell r="R18">
            <v>0</v>
          </cell>
          <cell r="S18">
            <v>0</v>
          </cell>
          <cell r="T18">
            <v>0</v>
          </cell>
          <cell r="U18">
            <v>0</v>
          </cell>
          <cell r="V18">
            <v>0</v>
          </cell>
          <cell r="W18">
            <v>0</v>
          </cell>
          <cell r="X18">
            <v>0</v>
          </cell>
          <cell r="Y18">
            <v>0</v>
          </cell>
          <cell r="Z18">
            <v>0</v>
          </cell>
          <cell r="AA18">
            <v>0</v>
          </cell>
          <cell r="AB18">
            <v>0</v>
          </cell>
        </row>
        <row r="19">
          <cell r="B19" t="str">
            <v>10.02</v>
          </cell>
          <cell r="C19" t="str">
            <v>Site office and transportation for the Engineer</v>
          </cell>
          <cell r="D19">
            <v>0</v>
          </cell>
          <cell r="E19">
            <v>0</v>
          </cell>
          <cell r="F19">
            <v>0</v>
          </cell>
          <cell r="G19">
            <v>0</v>
          </cell>
          <cell r="H19">
            <v>0</v>
          </cell>
          <cell r="I19">
            <v>0</v>
          </cell>
          <cell r="J19">
            <v>0</v>
          </cell>
          <cell r="K19">
            <v>0</v>
          </cell>
          <cell r="L19">
            <v>0</v>
          </cell>
          <cell r="M19">
            <v>0</v>
          </cell>
          <cell r="N19">
            <v>0</v>
          </cell>
          <cell r="O19">
            <v>0</v>
          </cell>
          <cell r="P19">
            <v>0</v>
          </cell>
          <cell r="Q19">
            <v>0</v>
          </cell>
          <cell r="R19">
            <v>0</v>
          </cell>
          <cell r="S19">
            <v>0</v>
          </cell>
          <cell r="T19">
            <v>0</v>
          </cell>
          <cell r="U19">
            <v>0</v>
          </cell>
          <cell r="V19">
            <v>0</v>
          </cell>
          <cell r="W19">
            <v>0</v>
          </cell>
          <cell r="X19">
            <v>0</v>
          </cell>
          <cell r="Y19">
            <v>0</v>
          </cell>
          <cell r="Z19">
            <v>0</v>
          </cell>
          <cell r="AA19">
            <v>0</v>
          </cell>
          <cell r="AB19">
            <v>0</v>
          </cell>
        </row>
        <row r="20">
          <cell r="B20">
            <v>0</v>
          </cell>
          <cell r="C20" t="str">
            <v>Provision of a fully furnished site office with two office rooms, of a total floor area not less than 60 m² for the Engineer including sanitary facilities, air conditioning, heating, electricity, refrigerator, telephone/internet connections.</v>
          </cell>
          <cell r="D20">
            <v>0</v>
          </cell>
          <cell r="E20">
            <v>0</v>
          </cell>
          <cell r="F20">
            <v>0</v>
          </cell>
          <cell r="G20">
            <v>0</v>
          </cell>
          <cell r="H20">
            <v>0</v>
          </cell>
          <cell r="I20">
            <v>0</v>
          </cell>
          <cell r="J20">
            <v>0</v>
          </cell>
          <cell r="K20">
            <v>0</v>
          </cell>
          <cell r="L20">
            <v>0</v>
          </cell>
          <cell r="M20">
            <v>0</v>
          </cell>
          <cell r="N20">
            <v>0</v>
          </cell>
          <cell r="O20">
            <v>0</v>
          </cell>
          <cell r="P20">
            <v>0</v>
          </cell>
          <cell r="Q20">
            <v>0</v>
          </cell>
          <cell r="R20">
            <v>0</v>
          </cell>
          <cell r="S20">
            <v>0</v>
          </cell>
          <cell r="T20">
            <v>0</v>
          </cell>
          <cell r="U20">
            <v>0</v>
          </cell>
          <cell r="V20">
            <v>0</v>
          </cell>
          <cell r="W20">
            <v>0</v>
          </cell>
          <cell r="X20">
            <v>0</v>
          </cell>
          <cell r="Y20">
            <v>0</v>
          </cell>
          <cell r="Z20">
            <v>0</v>
          </cell>
          <cell r="AA20">
            <v>0</v>
          </cell>
          <cell r="AB20">
            <v>0</v>
          </cell>
        </row>
        <row r="21">
          <cell r="B21">
            <v>0</v>
          </cell>
          <cell r="C21" t="str">
            <v>The furniture shall consist of:</v>
          </cell>
          <cell r="D21">
            <v>0</v>
          </cell>
          <cell r="E21">
            <v>0</v>
          </cell>
          <cell r="F21">
            <v>0</v>
          </cell>
          <cell r="G21">
            <v>0</v>
          </cell>
          <cell r="H21">
            <v>0</v>
          </cell>
          <cell r="I21">
            <v>0</v>
          </cell>
          <cell r="J21">
            <v>0</v>
          </cell>
          <cell r="K21">
            <v>0</v>
          </cell>
          <cell r="L21">
            <v>0</v>
          </cell>
          <cell r="M21">
            <v>0</v>
          </cell>
          <cell r="N21">
            <v>0</v>
          </cell>
          <cell r="O21">
            <v>0</v>
          </cell>
          <cell r="P21">
            <v>0</v>
          </cell>
          <cell r="Q21">
            <v>0</v>
          </cell>
          <cell r="R21">
            <v>0</v>
          </cell>
          <cell r="S21">
            <v>0</v>
          </cell>
          <cell r="T21">
            <v>0</v>
          </cell>
          <cell r="U21">
            <v>0</v>
          </cell>
          <cell r="V21">
            <v>0</v>
          </cell>
          <cell r="W21">
            <v>0</v>
          </cell>
          <cell r="X21">
            <v>0</v>
          </cell>
          <cell r="Y21">
            <v>0</v>
          </cell>
          <cell r="Z21">
            <v>0</v>
          </cell>
          <cell r="AA21">
            <v>0</v>
          </cell>
          <cell r="AB21">
            <v>0</v>
          </cell>
        </row>
        <row r="22">
          <cell r="B22">
            <v>0</v>
          </cell>
          <cell r="C22" t="str">
            <v>A - office desk with drawers: 2.5m x 1m (2 pieces)</v>
          </cell>
          <cell r="D22">
            <v>0</v>
          </cell>
          <cell r="E22">
            <v>0</v>
          </cell>
          <cell r="F22">
            <v>0</v>
          </cell>
          <cell r="G22">
            <v>0</v>
          </cell>
          <cell r="H22">
            <v>0</v>
          </cell>
          <cell r="I22">
            <v>0</v>
          </cell>
          <cell r="J22">
            <v>0</v>
          </cell>
          <cell r="K22">
            <v>0</v>
          </cell>
          <cell r="L22">
            <v>0</v>
          </cell>
          <cell r="M22">
            <v>0</v>
          </cell>
          <cell r="N22">
            <v>0</v>
          </cell>
          <cell r="O22">
            <v>0</v>
          </cell>
          <cell r="P22">
            <v>0</v>
          </cell>
          <cell r="Q22">
            <v>0</v>
          </cell>
          <cell r="R22">
            <v>0</v>
          </cell>
          <cell r="S22">
            <v>0</v>
          </cell>
          <cell r="T22">
            <v>0</v>
          </cell>
          <cell r="U22">
            <v>0</v>
          </cell>
          <cell r="V22">
            <v>0</v>
          </cell>
          <cell r="W22">
            <v>0</v>
          </cell>
          <cell r="X22">
            <v>0</v>
          </cell>
          <cell r="Y22">
            <v>0</v>
          </cell>
          <cell r="Z22">
            <v>0</v>
          </cell>
          <cell r="AA22">
            <v>0</v>
          </cell>
          <cell r="AB22">
            <v>0</v>
          </cell>
        </row>
        <row r="23">
          <cell r="B23">
            <v>0</v>
          </cell>
          <cell r="C23" t="str">
            <v>B - office chairs: (6 pieces)</v>
          </cell>
          <cell r="D23">
            <v>0</v>
          </cell>
          <cell r="E23">
            <v>0</v>
          </cell>
          <cell r="F23">
            <v>0</v>
          </cell>
          <cell r="G23">
            <v>0</v>
          </cell>
          <cell r="H23">
            <v>0</v>
          </cell>
          <cell r="I23">
            <v>0</v>
          </cell>
          <cell r="J23">
            <v>0</v>
          </cell>
          <cell r="K23">
            <v>0</v>
          </cell>
          <cell r="L23">
            <v>0</v>
          </cell>
          <cell r="M23">
            <v>0</v>
          </cell>
          <cell r="N23">
            <v>0</v>
          </cell>
          <cell r="O23">
            <v>0</v>
          </cell>
          <cell r="P23">
            <v>0</v>
          </cell>
          <cell r="Q23">
            <v>0</v>
          </cell>
          <cell r="R23">
            <v>0</v>
          </cell>
          <cell r="S23">
            <v>0</v>
          </cell>
          <cell r="T23">
            <v>0</v>
          </cell>
          <cell r="U23">
            <v>0</v>
          </cell>
          <cell r="V23">
            <v>0</v>
          </cell>
          <cell r="W23">
            <v>0</v>
          </cell>
          <cell r="X23">
            <v>0</v>
          </cell>
          <cell r="Y23">
            <v>0</v>
          </cell>
          <cell r="Z23">
            <v>0</v>
          </cell>
          <cell r="AA23">
            <v>0</v>
          </cell>
          <cell r="AB23">
            <v>0</v>
          </cell>
        </row>
        <row r="24">
          <cell r="B24">
            <v>0</v>
          </cell>
          <cell r="C24" t="str">
            <v>C - cup board: H = 2m, L = 1m (2 pieces, wood, 2 pieces steel, lockable)</v>
          </cell>
          <cell r="D24">
            <v>0</v>
          </cell>
          <cell r="E24">
            <v>0</v>
          </cell>
          <cell r="F24">
            <v>0</v>
          </cell>
          <cell r="G24">
            <v>0</v>
          </cell>
          <cell r="H24">
            <v>0</v>
          </cell>
          <cell r="I24">
            <v>0</v>
          </cell>
          <cell r="J24">
            <v>0</v>
          </cell>
          <cell r="K24">
            <v>0</v>
          </cell>
          <cell r="L24">
            <v>0</v>
          </cell>
          <cell r="M24">
            <v>0</v>
          </cell>
          <cell r="N24">
            <v>0</v>
          </cell>
          <cell r="O24">
            <v>0</v>
          </cell>
          <cell r="P24">
            <v>0</v>
          </cell>
          <cell r="Q24">
            <v>0</v>
          </cell>
          <cell r="R24">
            <v>0</v>
          </cell>
          <cell r="S24">
            <v>0</v>
          </cell>
          <cell r="T24">
            <v>0</v>
          </cell>
          <cell r="U24">
            <v>0</v>
          </cell>
          <cell r="V24">
            <v>0</v>
          </cell>
          <cell r="W24">
            <v>0</v>
          </cell>
          <cell r="X24">
            <v>0</v>
          </cell>
          <cell r="Y24">
            <v>0</v>
          </cell>
          <cell r="Z24">
            <v>0</v>
          </cell>
          <cell r="AA24">
            <v>0</v>
          </cell>
          <cell r="AB24">
            <v>0</v>
          </cell>
        </row>
        <row r="25">
          <cell r="B25">
            <v>0</v>
          </cell>
          <cell r="C25" t="str">
            <v>D - shelf: H = 2m, L = 2m (2 pieces)</v>
          </cell>
          <cell r="D25">
            <v>0</v>
          </cell>
          <cell r="E25">
            <v>0</v>
          </cell>
          <cell r="F25">
            <v>0</v>
          </cell>
          <cell r="G25">
            <v>0</v>
          </cell>
          <cell r="H25">
            <v>0</v>
          </cell>
          <cell r="I25">
            <v>0</v>
          </cell>
          <cell r="J25">
            <v>0</v>
          </cell>
          <cell r="K25">
            <v>0</v>
          </cell>
          <cell r="L25">
            <v>0</v>
          </cell>
          <cell r="M25">
            <v>0</v>
          </cell>
          <cell r="N25">
            <v>0</v>
          </cell>
          <cell r="O25">
            <v>0</v>
          </cell>
          <cell r="P25">
            <v>0</v>
          </cell>
          <cell r="Q25">
            <v>0</v>
          </cell>
          <cell r="R25">
            <v>0</v>
          </cell>
          <cell r="S25">
            <v>0</v>
          </cell>
          <cell r="T25">
            <v>0</v>
          </cell>
          <cell r="U25">
            <v>0</v>
          </cell>
          <cell r="V25">
            <v>0</v>
          </cell>
          <cell r="W25">
            <v>0</v>
          </cell>
          <cell r="X25">
            <v>0</v>
          </cell>
          <cell r="Y25">
            <v>0</v>
          </cell>
          <cell r="Z25">
            <v>0</v>
          </cell>
          <cell r="AA25">
            <v>0</v>
          </cell>
          <cell r="AB25">
            <v>0</v>
          </cell>
        </row>
        <row r="26">
          <cell r="B26">
            <v>0</v>
          </cell>
          <cell r="C26" t="str">
            <v xml:space="preserve">E - meeting table with ten (10) chairs </v>
          </cell>
          <cell r="D26">
            <v>0</v>
          </cell>
          <cell r="E26">
            <v>0</v>
          </cell>
          <cell r="F26">
            <v>0</v>
          </cell>
          <cell r="G26">
            <v>0</v>
          </cell>
          <cell r="H26">
            <v>0</v>
          </cell>
          <cell r="I26">
            <v>0</v>
          </cell>
          <cell r="J26">
            <v>0</v>
          </cell>
          <cell r="K26">
            <v>0</v>
          </cell>
          <cell r="L26">
            <v>0</v>
          </cell>
          <cell r="M26">
            <v>0</v>
          </cell>
          <cell r="N26">
            <v>0</v>
          </cell>
          <cell r="O26">
            <v>0</v>
          </cell>
          <cell r="P26">
            <v>0</v>
          </cell>
          <cell r="Q26">
            <v>0</v>
          </cell>
          <cell r="R26">
            <v>0</v>
          </cell>
          <cell r="S26">
            <v>0</v>
          </cell>
          <cell r="T26">
            <v>0</v>
          </cell>
          <cell r="U26">
            <v>0</v>
          </cell>
          <cell r="V26">
            <v>0</v>
          </cell>
          <cell r="W26">
            <v>0</v>
          </cell>
          <cell r="X26">
            <v>0</v>
          </cell>
          <cell r="Y26">
            <v>0</v>
          </cell>
          <cell r="Z26">
            <v>0</v>
          </cell>
          <cell r="AA26">
            <v>0</v>
          </cell>
          <cell r="AB26">
            <v>0</v>
          </cell>
        </row>
        <row r="27">
          <cell r="B27">
            <v>0</v>
          </cell>
          <cell r="C27" t="str">
            <v>F - desktop computer (3GHz, 2 GB RAM, &gt;80MB harddisk, CD writer, &gt;USB ports, high performance graphic card, 21" monitor, MSoffice, Autocad Lt, photo viewer, all latest versions,  colour printer A3,  scanner A4, UPS, stabilized voltage at socket</v>
          </cell>
          <cell r="D27">
            <v>0</v>
          </cell>
          <cell r="E27">
            <v>0</v>
          </cell>
          <cell r="F27">
            <v>0</v>
          </cell>
          <cell r="G27">
            <v>0</v>
          </cell>
          <cell r="H27">
            <v>0</v>
          </cell>
          <cell r="I27">
            <v>0</v>
          </cell>
          <cell r="J27">
            <v>0</v>
          </cell>
          <cell r="K27">
            <v>0</v>
          </cell>
          <cell r="L27">
            <v>0</v>
          </cell>
          <cell r="M27">
            <v>0</v>
          </cell>
          <cell r="N27">
            <v>0</v>
          </cell>
          <cell r="O27">
            <v>0</v>
          </cell>
          <cell r="P27">
            <v>0</v>
          </cell>
          <cell r="Q27">
            <v>0</v>
          </cell>
          <cell r="R27">
            <v>0</v>
          </cell>
          <cell r="S27">
            <v>0</v>
          </cell>
          <cell r="T27">
            <v>0</v>
          </cell>
          <cell r="U27">
            <v>0</v>
          </cell>
          <cell r="V27">
            <v>0</v>
          </cell>
          <cell r="W27">
            <v>0</v>
          </cell>
          <cell r="X27">
            <v>0</v>
          </cell>
          <cell r="Y27">
            <v>0</v>
          </cell>
          <cell r="Z27">
            <v>0</v>
          </cell>
          <cell r="AA27">
            <v>0</v>
          </cell>
          <cell r="AB27">
            <v>0</v>
          </cell>
        </row>
        <row r="28">
          <cell r="B28">
            <v>0</v>
          </cell>
          <cell r="C28" t="str">
            <v>The item also includes provision of transpot for the Engineer: 4x4 double cabin Pick-up, including maintenance of the car, for the entire contract duration</v>
          </cell>
          <cell r="D28">
            <v>0</v>
          </cell>
          <cell r="E28">
            <v>0</v>
          </cell>
          <cell r="F28">
            <v>0</v>
          </cell>
          <cell r="G28">
            <v>0</v>
          </cell>
          <cell r="H28">
            <v>0</v>
          </cell>
          <cell r="I28">
            <v>0</v>
          </cell>
          <cell r="J28">
            <v>0</v>
          </cell>
          <cell r="K28">
            <v>0</v>
          </cell>
          <cell r="L28">
            <v>0</v>
          </cell>
          <cell r="M28">
            <v>0</v>
          </cell>
          <cell r="N28">
            <v>0</v>
          </cell>
          <cell r="O28">
            <v>0</v>
          </cell>
          <cell r="P28">
            <v>0</v>
          </cell>
          <cell r="Q28">
            <v>0</v>
          </cell>
          <cell r="R28">
            <v>0</v>
          </cell>
          <cell r="S28">
            <v>0</v>
          </cell>
          <cell r="T28">
            <v>0</v>
          </cell>
          <cell r="U28">
            <v>0</v>
          </cell>
          <cell r="V28">
            <v>0</v>
          </cell>
          <cell r="W28">
            <v>0</v>
          </cell>
          <cell r="X28">
            <v>0</v>
          </cell>
          <cell r="Y28">
            <v>0</v>
          </cell>
          <cell r="Z28">
            <v>0</v>
          </cell>
          <cell r="AA28">
            <v>0</v>
          </cell>
          <cell r="AB28">
            <v>0</v>
          </cell>
        </row>
        <row r="29">
          <cell r="B29">
            <v>0</v>
          </cell>
          <cell r="C29" t="str">
            <v>The unit rate is fixed and not to be priced by the Contractor. It shall include operation, maintenance and cleaning of the site office until completion of the works. Payment of lump sum shall be made in equal monthly instalments within Time for Completion.</v>
          </cell>
          <cell r="D29">
            <v>0</v>
          </cell>
          <cell r="E29">
            <v>0</v>
          </cell>
          <cell r="F29">
            <v>0</v>
          </cell>
          <cell r="G29">
            <v>0</v>
          </cell>
          <cell r="H29">
            <v>0</v>
          </cell>
          <cell r="I29">
            <v>0</v>
          </cell>
          <cell r="J29">
            <v>0</v>
          </cell>
          <cell r="K29">
            <v>0</v>
          </cell>
          <cell r="L29">
            <v>0</v>
          </cell>
          <cell r="M29">
            <v>0</v>
          </cell>
          <cell r="N29">
            <v>0</v>
          </cell>
          <cell r="O29">
            <v>0</v>
          </cell>
          <cell r="P29">
            <v>0</v>
          </cell>
          <cell r="Q29">
            <v>0</v>
          </cell>
          <cell r="R29">
            <v>0</v>
          </cell>
          <cell r="S29">
            <v>0</v>
          </cell>
          <cell r="T29">
            <v>0</v>
          </cell>
          <cell r="U29">
            <v>0</v>
          </cell>
          <cell r="V29">
            <v>0</v>
          </cell>
          <cell r="W29">
            <v>0</v>
          </cell>
          <cell r="X29">
            <v>0</v>
          </cell>
          <cell r="Y29">
            <v>0</v>
          </cell>
          <cell r="Z29">
            <v>0</v>
          </cell>
          <cell r="AA29">
            <v>0</v>
          </cell>
          <cell r="AB29">
            <v>0</v>
          </cell>
        </row>
        <row r="30">
          <cell r="B30" t="str">
            <v>10.02.01</v>
          </cell>
          <cell r="C30" t="str">
            <v>Fully furnished Engineer's office and vehicle for transportation of the Engineer under Package No. 1</v>
          </cell>
          <cell r="D30" t="str">
            <v>lump sum</v>
          </cell>
          <cell r="E30">
            <v>55000</v>
          </cell>
          <cell r="F30">
            <v>0</v>
          </cell>
          <cell r="G30">
            <v>0</v>
          </cell>
          <cell r="H30">
            <v>0</v>
          </cell>
          <cell r="I30">
            <v>0</v>
          </cell>
          <cell r="J30">
            <v>0</v>
          </cell>
          <cell r="K30">
            <v>0</v>
          </cell>
          <cell r="L30">
            <v>0</v>
          </cell>
          <cell r="M30">
            <v>0</v>
          </cell>
          <cell r="N30">
            <v>0</v>
          </cell>
          <cell r="O30">
            <v>0</v>
          </cell>
          <cell r="P30">
            <v>0</v>
          </cell>
          <cell r="Q30">
            <v>0</v>
          </cell>
          <cell r="R30">
            <v>0</v>
          </cell>
          <cell r="S30">
            <v>0</v>
          </cell>
          <cell r="T30">
            <v>0</v>
          </cell>
          <cell r="U30">
            <v>0</v>
          </cell>
          <cell r="V30">
            <v>0</v>
          </cell>
          <cell r="W30">
            <v>0</v>
          </cell>
          <cell r="X30">
            <v>0</v>
          </cell>
          <cell r="Y30">
            <v>0</v>
          </cell>
          <cell r="Z30">
            <v>0</v>
          </cell>
          <cell r="AA30">
            <v>0</v>
          </cell>
          <cell r="AB30">
            <v>0</v>
          </cell>
        </row>
        <row r="31">
          <cell r="B31" t="str">
            <v>10.02.02</v>
          </cell>
          <cell r="C31" t="str">
            <v>Fully furnished Engineer's office and vehicle for transportation of the Engineer under Package No. 2</v>
          </cell>
          <cell r="D31" t="str">
            <v>lump sum</v>
          </cell>
          <cell r="E31">
            <v>55000</v>
          </cell>
          <cell r="F31">
            <v>0</v>
          </cell>
          <cell r="G31">
            <v>0</v>
          </cell>
          <cell r="H31">
            <v>0</v>
          </cell>
          <cell r="I31">
            <v>0</v>
          </cell>
          <cell r="J31">
            <v>0</v>
          </cell>
          <cell r="K31">
            <v>0</v>
          </cell>
          <cell r="L31">
            <v>0</v>
          </cell>
          <cell r="M31">
            <v>0</v>
          </cell>
          <cell r="N31">
            <v>0</v>
          </cell>
          <cell r="O31">
            <v>0</v>
          </cell>
          <cell r="P31">
            <v>0</v>
          </cell>
          <cell r="Q31">
            <v>0</v>
          </cell>
          <cell r="R31">
            <v>0</v>
          </cell>
          <cell r="S31">
            <v>0</v>
          </cell>
          <cell r="T31">
            <v>0</v>
          </cell>
          <cell r="U31">
            <v>0</v>
          </cell>
          <cell r="V31">
            <v>0</v>
          </cell>
          <cell r="W31">
            <v>0</v>
          </cell>
          <cell r="X31">
            <v>0</v>
          </cell>
          <cell r="Y31">
            <v>0</v>
          </cell>
          <cell r="Z31">
            <v>0</v>
          </cell>
          <cell r="AA31">
            <v>0</v>
          </cell>
          <cell r="AB31">
            <v>0</v>
          </cell>
        </row>
        <row r="32">
          <cell r="B32" t="str">
            <v>10.03</v>
          </cell>
          <cell r="C32" t="str">
            <v>Provision of site laboratory</v>
          </cell>
          <cell r="D32">
            <v>0</v>
          </cell>
          <cell r="E32">
            <v>0</v>
          </cell>
          <cell r="F32">
            <v>0</v>
          </cell>
          <cell r="G32">
            <v>0</v>
          </cell>
          <cell r="H32">
            <v>0</v>
          </cell>
          <cell r="I32">
            <v>0</v>
          </cell>
          <cell r="J32">
            <v>0</v>
          </cell>
          <cell r="K32">
            <v>0</v>
          </cell>
          <cell r="L32">
            <v>0</v>
          </cell>
          <cell r="M32">
            <v>0</v>
          </cell>
          <cell r="N32">
            <v>0</v>
          </cell>
          <cell r="O32">
            <v>0</v>
          </cell>
          <cell r="P32">
            <v>0</v>
          </cell>
          <cell r="Q32">
            <v>0</v>
          </cell>
          <cell r="R32">
            <v>0</v>
          </cell>
          <cell r="S32">
            <v>0</v>
          </cell>
          <cell r="T32">
            <v>0</v>
          </cell>
          <cell r="U32">
            <v>0</v>
          </cell>
          <cell r="V32">
            <v>0</v>
          </cell>
          <cell r="W32">
            <v>0</v>
          </cell>
          <cell r="X32">
            <v>0</v>
          </cell>
          <cell r="Y32">
            <v>0</v>
          </cell>
          <cell r="Z32">
            <v>0</v>
          </cell>
          <cell r="AA32">
            <v>0</v>
          </cell>
          <cell r="AB32">
            <v>0</v>
          </cell>
        </row>
        <row r="33">
          <cell r="B33">
            <v>0</v>
          </cell>
          <cell r="C33" t="str">
            <v>Provision of site laboratory including all necessary test equipment and tools, heating, electricity, air conditioning, telephone/fax/internet connections, etc. The unit rate shall also include operation by skilled staff provided by the Contractor as well as operation and maintenance of the laboratory. Supply, erection, dismantling, removal included in item 10.01. Payment of lump sum shall be made in equal monthly instalments within Time for Completion.</v>
          </cell>
          <cell r="D33">
            <v>0</v>
          </cell>
          <cell r="E33">
            <v>0</v>
          </cell>
          <cell r="F33">
            <v>0</v>
          </cell>
          <cell r="G33">
            <v>0</v>
          </cell>
          <cell r="H33">
            <v>0</v>
          </cell>
          <cell r="I33">
            <v>0</v>
          </cell>
          <cell r="J33">
            <v>0</v>
          </cell>
          <cell r="K33">
            <v>0</v>
          </cell>
          <cell r="L33">
            <v>0</v>
          </cell>
          <cell r="M33">
            <v>0</v>
          </cell>
          <cell r="N33">
            <v>0</v>
          </cell>
          <cell r="O33">
            <v>0</v>
          </cell>
          <cell r="P33">
            <v>0</v>
          </cell>
          <cell r="Q33">
            <v>0</v>
          </cell>
          <cell r="R33">
            <v>0</v>
          </cell>
          <cell r="S33">
            <v>0</v>
          </cell>
          <cell r="T33">
            <v>0</v>
          </cell>
          <cell r="U33">
            <v>0</v>
          </cell>
          <cell r="V33">
            <v>0</v>
          </cell>
          <cell r="W33">
            <v>0</v>
          </cell>
          <cell r="X33">
            <v>0</v>
          </cell>
          <cell r="Y33">
            <v>0</v>
          </cell>
          <cell r="Z33">
            <v>0</v>
          </cell>
          <cell r="AA33">
            <v>0</v>
          </cell>
          <cell r="AB33">
            <v>0</v>
          </cell>
        </row>
        <row r="34">
          <cell r="B34" t="str">
            <v>10.03.01</v>
          </cell>
          <cell r="C34" t="str">
            <v>Provision of site laboratory under Package No. 1</v>
          </cell>
          <cell r="D34" t="str">
            <v>lump sum</v>
          </cell>
          <cell r="E34">
            <v>24000</v>
          </cell>
          <cell r="F34">
            <v>0</v>
          </cell>
          <cell r="G34">
            <v>0</v>
          </cell>
          <cell r="H34">
            <v>0</v>
          </cell>
          <cell r="I34">
            <v>0</v>
          </cell>
          <cell r="J34">
            <v>0</v>
          </cell>
          <cell r="K34">
            <v>0</v>
          </cell>
          <cell r="L34">
            <v>0</v>
          </cell>
          <cell r="M34">
            <v>0</v>
          </cell>
          <cell r="N34">
            <v>0</v>
          </cell>
          <cell r="O34">
            <v>0</v>
          </cell>
          <cell r="P34">
            <v>0</v>
          </cell>
          <cell r="Q34">
            <v>0</v>
          </cell>
          <cell r="R34">
            <v>0</v>
          </cell>
          <cell r="S34">
            <v>0</v>
          </cell>
          <cell r="T34">
            <v>0</v>
          </cell>
          <cell r="U34">
            <v>0</v>
          </cell>
          <cell r="V34">
            <v>0</v>
          </cell>
          <cell r="W34">
            <v>0</v>
          </cell>
          <cell r="X34">
            <v>0</v>
          </cell>
          <cell r="Y34">
            <v>0</v>
          </cell>
          <cell r="Z34">
            <v>0</v>
          </cell>
          <cell r="AA34">
            <v>0</v>
          </cell>
          <cell r="AB34">
            <v>0</v>
          </cell>
        </row>
        <row r="35">
          <cell r="B35" t="str">
            <v>10.03.02</v>
          </cell>
          <cell r="C35" t="str">
            <v>Provision of site laboratory under Package No. 2</v>
          </cell>
          <cell r="D35" t="str">
            <v>lump sum</v>
          </cell>
          <cell r="E35">
            <v>24000</v>
          </cell>
          <cell r="F35">
            <v>0</v>
          </cell>
          <cell r="G35">
            <v>0</v>
          </cell>
          <cell r="H35">
            <v>0</v>
          </cell>
          <cell r="I35">
            <v>0</v>
          </cell>
          <cell r="J35">
            <v>0</v>
          </cell>
          <cell r="K35">
            <v>0</v>
          </cell>
          <cell r="L35">
            <v>0</v>
          </cell>
          <cell r="M35">
            <v>0</v>
          </cell>
          <cell r="N35">
            <v>0</v>
          </cell>
          <cell r="O35">
            <v>0</v>
          </cell>
          <cell r="P35">
            <v>0</v>
          </cell>
          <cell r="Q35">
            <v>0</v>
          </cell>
          <cell r="R35">
            <v>0</v>
          </cell>
          <cell r="S35">
            <v>0</v>
          </cell>
          <cell r="T35">
            <v>0</v>
          </cell>
          <cell r="U35">
            <v>0</v>
          </cell>
          <cell r="V35">
            <v>0</v>
          </cell>
          <cell r="W35">
            <v>0</v>
          </cell>
          <cell r="X35">
            <v>0</v>
          </cell>
          <cell r="Y35">
            <v>0</v>
          </cell>
          <cell r="Z35">
            <v>0</v>
          </cell>
          <cell r="AA35">
            <v>0</v>
          </cell>
          <cell r="AB35">
            <v>0</v>
          </cell>
        </row>
        <row r="36">
          <cell r="B36" t="str">
            <v>10.04</v>
          </cell>
          <cell r="C36" t="str">
            <v>Erection of project sign-boards</v>
          </cell>
          <cell r="D36">
            <v>0</v>
          </cell>
          <cell r="E36">
            <v>0</v>
          </cell>
          <cell r="F36">
            <v>0</v>
          </cell>
          <cell r="G36">
            <v>0</v>
          </cell>
          <cell r="H36">
            <v>0</v>
          </cell>
          <cell r="I36">
            <v>0</v>
          </cell>
          <cell r="J36">
            <v>0</v>
          </cell>
          <cell r="K36">
            <v>0</v>
          </cell>
          <cell r="L36">
            <v>0</v>
          </cell>
          <cell r="M36">
            <v>0</v>
          </cell>
          <cell r="N36">
            <v>0</v>
          </cell>
          <cell r="O36">
            <v>0</v>
          </cell>
          <cell r="P36">
            <v>0</v>
          </cell>
          <cell r="Q36">
            <v>0</v>
          </cell>
          <cell r="R36">
            <v>0</v>
          </cell>
          <cell r="S36">
            <v>0</v>
          </cell>
          <cell r="T36">
            <v>0</v>
          </cell>
          <cell r="U36">
            <v>0</v>
          </cell>
          <cell r="V36">
            <v>0</v>
          </cell>
          <cell r="W36">
            <v>0</v>
          </cell>
          <cell r="X36">
            <v>0</v>
          </cell>
          <cell r="Y36">
            <v>0</v>
          </cell>
          <cell r="Z36">
            <v>0</v>
          </cell>
          <cell r="AA36">
            <v>0</v>
          </cell>
          <cell r="AB36">
            <v>0</v>
          </cell>
        </row>
        <row r="37">
          <cell r="B37">
            <v>0</v>
          </cell>
          <cell r="C37" t="str">
            <v>Supply and erection of project sign-boards of size not less than 10m² at locations and with the text directed by the Engineer. Payment shall be made per sign-board actually erected and approved by the Engineer.</v>
          </cell>
          <cell r="D37">
            <v>0</v>
          </cell>
          <cell r="E37">
            <v>0</v>
          </cell>
          <cell r="F37">
            <v>0</v>
          </cell>
          <cell r="G37">
            <v>0</v>
          </cell>
          <cell r="H37">
            <v>0</v>
          </cell>
          <cell r="I37">
            <v>0</v>
          </cell>
          <cell r="J37">
            <v>0</v>
          </cell>
          <cell r="K37">
            <v>0</v>
          </cell>
          <cell r="L37">
            <v>0</v>
          </cell>
          <cell r="M37">
            <v>0</v>
          </cell>
          <cell r="N37">
            <v>0</v>
          </cell>
          <cell r="O37">
            <v>0</v>
          </cell>
          <cell r="P37">
            <v>0</v>
          </cell>
          <cell r="Q37">
            <v>0</v>
          </cell>
          <cell r="R37">
            <v>0</v>
          </cell>
          <cell r="S37">
            <v>0</v>
          </cell>
          <cell r="T37">
            <v>0</v>
          </cell>
          <cell r="U37">
            <v>0</v>
          </cell>
          <cell r="V37">
            <v>0</v>
          </cell>
          <cell r="W37">
            <v>0</v>
          </cell>
          <cell r="X37">
            <v>0</v>
          </cell>
          <cell r="Y37">
            <v>0</v>
          </cell>
          <cell r="Z37">
            <v>0</v>
          </cell>
          <cell r="AA37">
            <v>0</v>
          </cell>
          <cell r="AB37">
            <v>0</v>
          </cell>
        </row>
        <row r="38">
          <cell r="B38">
            <v>0</v>
          </cell>
          <cell r="C38" t="str">
            <v>The unit rate is fixed and not to be priced by the Contractor.</v>
          </cell>
          <cell r="D38">
            <v>0</v>
          </cell>
          <cell r="E38">
            <v>0</v>
          </cell>
          <cell r="F38">
            <v>0</v>
          </cell>
          <cell r="G38">
            <v>0</v>
          </cell>
          <cell r="H38">
            <v>0</v>
          </cell>
          <cell r="I38">
            <v>0</v>
          </cell>
          <cell r="J38">
            <v>0</v>
          </cell>
          <cell r="K38">
            <v>0</v>
          </cell>
          <cell r="L38">
            <v>0</v>
          </cell>
          <cell r="M38">
            <v>0</v>
          </cell>
          <cell r="N38">
            <v>0</v>
          </cell>
          <cell r="O38">
            <v>0</v>
          </cell>
          <cell r="P38">
            <v>0</v>
          </cell>
          <cell r="Q38">
            <v>0</v>
          </cell>
          <cell r="R38">
            <v>0</v>
          </cell>
          <cell r="S38">
            <v>0</v>
          </cell>
          <cell r="T38">
            <v>0</v>
          </cell>
          <cell r="U38">
            <v>0</v>
          </cell>
          <cell r="V38">
            <v>0</v>
          </cell>
          <cell r="W38">
            <v>0</v>
          </cell>
          <cell r="X38">
            <v>0</v>
          </cell>
          <cell r="Y38">
            <v>0</v>
          </cell>
          <cell r="Z38">
            <v>0</v>
          </cell>
          <cell r="AA38">
            <v>0</v>
          </cell>
          <cell r="AB38">
            <v>0</v>
          </cell>
        </row>
        <row r="39">
          <cell r="B39" t="str">
            <v>10.04.01</v>
          </cell>
          <cell r="C39" t="str">
            <v xml:space="preserve">Erection of project signboards under Package No. 1 </v>
          </cell>
          <cell r="D39" t="str">
            <v>pce.</v>
          </cell>
          <cell r="E39">
            <v>3000</v>
          </cell>
          <cell r="F39">
            <v>0</v>
          </cell>
          <cell r="G39">
            <v>0</v>
          </cell>
          <cell r="H39">
            <v>0</v>
          </cell>
          <cell r="I39">
            <v>0</v>
          </cell>
          <cell r="J39">
            <v>0</v>
          </cell>
          <cell r="K39">
            <v>0</v>
          </cell>
          <cell r="L39">
            <v>0</v>
          </cell>
          <cell r="M39">
            <v>0</v>
          </cell>
          <cell r="N39">
            <v>0</v>
          </cell>
          <cell r="O39">
            <v>0</v>
          </cell>
          <cell r="P39">
            <v>0</v>
          </cell>
          <cell r="Q39">
            <v>0</v>
          </cell>
          <cell r="R39">
            <v>0</v>
          </cell>
          <cell r="S39">
            <v>0</v>
          </cell>
          <cell r="T39">
            <v>0</v>
          </cell>
          <cell r="U39">
            <v>0</v>
          </cell>
          <cell r="V39">
            <v>0</v>
          </cell>
          <cell r="W39">
            <v>0</v>
          </cell>
          <cell r="X39">
            <v>0</v>
          </cell>
          <cell r="Y39">
            <v>0</v>
          </cell>
          <cell r="Z39">
            <v>0</v>
          </cell>
          <cell r="AA39">
            <v>0</v>
          </cell>
          <cell r="AB39">
            <v>0</v>
          </cell>
        </row>
        <row r="40">
          <cell r="B40" t="str">
            <v>10.04.02</v>
          </cell>
          <cell r="C40" t="str">
            <v>Erection of project signboards under Package No. 2</v>
          </cell>
          <cell r="D40" t="str">
            <v>pce.</v>
          </cell>
          <cell r="E40">
            <v>3000</v>
          </cell>
          <cell r="F40">
            <v>0</v>
          </cell>
          <cell r="G40">
            <v>0</v>
          </cell>
          <cell r="H40">
            <v>0</v>
          </cell>
          <cell r="I40">
            <v>0</v>
          </cell>
          <cell r="J40">
            <v>0</v>
          </cell>
          <cell r="K40">
            <v>0</v>
          </cell>
          <cell r="L40">
            <v>0</v>
          </cell>
          <cell r="M40">
            <v>0</v>
          </cell>
          <cell r="N40">
            <v>0</v>
          </cell>
          <cell r="O40">
            <v>0</v>
          </cell>
          <cell r="P40">
            <v>0</v>
          </cell>
          <cell r="Q40">
            <v>0</v>
          </cell>
          <cell r="R40">
            <v>0</v>
          </cell>
          <cell r="S40">
            <v>0</v>
          </cell>
          <cell r="T40">
            <v>0</v>
          </cell>
          <cell r="U40">
            <v>0</v>
          </cell>
          <cell r="V40">
            <v>0</v>
          </cell>
          <cell r="W40">
            <v>0</v>
          </cell>
          <cell r="X40">
            <v>0</v>
          </cell>
          <cell r="Y40">
            <v>0</v>
          </cell>
          <cell r="Z40">
            <v>0</v>
          </cell>
          <cell r="AA40">
            <v>0</v>
          </cell>
          <cell r="AB40">
            <v>0</v>
          </cell>
        </row>
        <row r="41">
          <cell r="B41" t="str">
            <v>10.05</v>
          </cell>
          <cell r="C41" t="str">
            <v xml:space="preserve">Preparatory works </v>
          </cell>
          <cell r="D41">
            <v>0</v>
          </cell>
          <cell r="E41">
            <v>0</v>
          </cell>
          <cell r="F41">
            <v>0</v>
          </cell>
          <cell r="G41">
            <v>0</v>
          </cell>
          <cell r="H41">
            <v>0</v>
          </cell>
          <cell r="I41">
            <v>0</v>
          </cell>
          <cell r="J41">
            <v>0</v>
          </cell>
          <cell r="K41">
            <v>0</v>
          </cell>
          <cell r="L41">
            <v>0</v>
          </cell>
          <cell r="M41">
            <v>0</v>
          </cell>
          <cell r="N41">
            <v>0</v>
          </cell>
          <cell r="O41">
            <v>0</v>
          </cell>
          <cell r="P41">
            <v>0</v>
          </cell>
          <cell r="Q41">
            <v>0</v>
          </cell>
          <cell r="R41">
            <v>0</v>
          </cell>
          <cell r="S41">
            <v>0</v>
          </cell>
          <cell r="T41">
            <v>0</v>
          </cell>
          <cell r="U41">
            <v>0</v>
          </cell>
          <cell r="V41">
            <v>0</v>
          </cell>
          <cell r="W41">
            <v>0</v>
          </cell>
          <cell r="X41">
            <v>0</v>
          </cell>
          <cell r="Y41">
            <v>0</v>
          </cell>
          <cell r="Z41">
            <v>0</v>
          </cell>
          <cell r="AA41">
            <v>0</v>
          </cell>
          <cell r="AB41">
            <v>0</v>
          </cell>
        </row>
        <row r="42">
          <cell r="B42">
            <v>0</v>
          </cell>
          <cell r="C42" t="str">
            <v>Preparatory works for pipe laying works and corresponding civil works including all works as defined in the Works Requirements Part B+C including:</v>
          </cell>
          <cell r="D42">
            <v>0</v>
          </cell>
          <cell r="E42">
            <v>0</v>
          </cell>
          <cell r="F42">
            <v>0</v>
          </cell>
          <cell r="G42">
            <v>0</v>
          </cell>
          <cell r="H42">
            <v>0</v>
          </cell>
          <cell r="I42">
            <v>0</v>
          </cell>
          <cell r="J42">
            <v>0</v>
          </cell>
          <cell r="K42">
            <v>0</v>
          </cell>
          <cell r="L42">
            <v>0</v>
          </cell>
          <cell r="M42">
            <v>0</v>
          </cell>
          <cell r="N42">
            <v>0</v>
          </cell>
          <cell r="O42">
            <v>0</v>
          </cell>
          <cell r="P42">
            <v>0</v>
          </cell>
          <cell r="Q42">
            <v>0</v>
          </cell>
          <cell r="R42">
            <v>0</v>
          </cell>
          <cell r="S42">
            <v>0</v>
          </cell>
          <cell r="T42">
            <v>0</v>
          </cell>
          <cell r="U42">
            <v>0</v>
          </cell>
          <cell r="V42">
            <v>0</v>
          </cell>
          <cell r="W42">
            <v>0</v>
          </cell>
          <cell r="X42">
            <v>0</v>
          </cell>
          <cell r="Y42">
            <v>0</v>
          </cell>
          <cell r="Z42">
            <v>0</v>
          </cell>
          <cell r="AA42">
            <v>0</v>
          </cell>
          <cell r="AB42">
            <v>0</v>
          </cell>
        </row>
        <row r="43">
          <cell r="B43">
            <v>0</v>
          </cell>
          <cell r="C43" t="str">
            <v>- additional topographic survey + drawings</v>
          </cell>
          <cell r="D43">
            <v>0</v>
          </cell>
          <cell r="E43">
            <v>0</v>
          </cell>
          <cell r="F43">
            <v>0</v>
          </cell>
          <cell r="G43">
            <v>0</v>
          </cell>
          <cell r="H43">
            <v>0</v>
          </cell>
          <cell r="I43">
            <v>0</v>
          </cell>
          <cell r="J43">
            <v>0</v>
          </cell>
          <cell r="K43">
            <v>0</v>
          </cell>
          <cell r="L43">
            <v>0</v>
          </cell>
          <cell r="M43">
            <v>0</v>
          </cell>
          <cell r="N43">
            <v>0</v>
          </cell>
          <cell r="O43">
            <v>0</v>
          </cell>
          <cell r="P43">
            <v>0</v>
          </cell>
          <cell r="Q43">
            <v>0</v>
          </cell>
          <cell r="R43">
            <v>0</v>
          </cell>
          <cell r="S43">
            <v>0</v>
          </cell>
          <cell r="T43">
            <v>0</v>
          </cell>
          <cell r="U43">
            <v>0</v>
          </cell>
          <cell r="V43">
            <v>0</v>
          </cell>
          <cell r="W43">
            <v>0</v>
          </cell>
          <cell r="X43">
            <v>0</v>
          </cell>
          <cell r="Y43">
            <v>0</v>
          </cell>
          <cell r="Z43">
            <v>0</v>
          </cell>
          <cell r="AA43">
            <v>0</v>
          </cell>
          <cell r="AB43">
            <v>0</v>
          </cell>
        </row>
        <row r="44">
          <cell r="B44">
            <v>0</v>
          </cell>
          <cell r="C44" t="str">
            <v>- setting out of the works and pipelines</v>
          </cell>
          <cell r="D44">
            <v>0</v>
          </cell>
          <cell r="E44">
            <v>0</v>
          </cell>
          <cell r="F44">
            <v>0</v>
          </cell>
          <cell r="G44">
            <v>0</v>
          </cell>
          <cell r="H44">
            <v>0</v>
          </cell>
          <cell r="I44">
            <v>0</v>
          </cell>
          <cell r="J44">
            <v>0</v>
          </cell>
          <cell r="K44">
            <v>0</v>
          </cell>
          <cell r="L44">
            <v>0</v>
          </cell>
          <cell r="M44">
            <v>0</v>
          </cell>
          <cell r="N44">
            <v>0</v>
          </cell>
          <cell r="O44">
            <v>0</v>
          </cell>
          <cell r="P44">
            <v>0</v>
          </cell>
          <cell r="Q44">
            <v>0</v>
          </cell>
          <cell r="R44">
            <v>0</v>
          </cell>
          <cell r="S44">
            <v>0</v>
          </cell>
          <cell r="T44">
            <v>0</v>
          </cell>
          <cell r="U44">
            <v>0</v>
          </cell>
          <cell r="V44">
            <v>0</v>
          </cell>
          <cell r="W44">
            <v>0</v>
          </cell>
          <cell r="X44">
            <v>0</v>
          </cell>
          <cell r="Y44">
            <v>0</v>
          </cell>
          <cell r="Z44">
            <v>0</v>
          </cell>
          <cell r="AA44">
            <v>0</v>
          </cell>
          <cell r="AB44">
            <v>0</v>
          </cell>
        </row>
        <row r="45">
          <cell r="B45">
            <v>0</v>
          </cell>
          <cell r="C45" t="str">
            <v>- investigations on existing pipelines and structures</v>
          </cell>
          <cell r="D45">
            <v>0</v>
          </cell>
          <cell r="E45">
            <v>0</v>
          </cell>
          <cell r="F45">
            <v>0</v>
          </cell>
          <cell r="G45">
            <v>0</v>
          </cell>
          <cell r="H45">
            <v>0</v>
          </cell>
          <cell r="I45">
            <v>0</v>
          </cell>
          <cell r="J45">
            <v>0</v>
          </cell>
          <cell r="K45">
            <v>0</v>
          </cell>
          <cell r="L45">
            <v>0</v>
          </cell>
          <cell r="M45">
            <v>0</v>
          </cell>
          <cell r="N45">
            <v>0</v>
          </cell>
          <cell r="O45">
            <v>0</v>
          </cell>
          <cell r="P45">
            <v>0</v>
          </cell>
          <cell r="Q45">
            <v>0</v>
          </cell>
          <cell r="R45">
            <v>0</v>
          </cell>
          <cell r="S45">
            <v>0</v>
          </cell>
          <cell r="T45">
            <v>0</v>
          </cell>
          <cell r="U45">
            <v>0</v>
          </cell>
          <cell r="V45">
            <v>0</v>
          </cell>
          <cell r="W45">
            <v>0</v>
          </cell>
          <cell r="X45">
            <v>0</v>
          </cell>
          <cell r="Y45">
            <v>0</v>
          </cell>
          <cell r="Z45">
            <v>0</v>
          </cell>
          <cell r="AA45">
            <v>0</v>
          </cell>
          <cell r="AB45">
            <v>0</v>
          </cell>
        </row>
        <row r="46">
          <cell r="B46">
            <v>0</v>
          </cell>
          <cell r="C46" t="str">
            <v xml:space="preserve">- all tests on building materials </v>
          </cell>
          <cell r="D46">
            <v>0</v>
          </cell>
          <cell r="E46">
            <v>0</v>
          </cell>
          <cell r="F46">
            <v>0</v>
          </cell>
          <cell r="G46">
            <v>0</v>
          </cell>
          <cell r="H46">
            <v>0</v>
          </cell>
          <cell r="I46">
            <v>0</v>
          </cell>
          <cell r="J46">
            <v>0</v>
          </cell>
          <cell r="K46">
            <v>0</v>
          </cell>
          <cell r="L46">
            <v>0</v>
          </cell>
          <cell r="M46">
            <v>0</v>
          </cell>
          <cell r="N46">
            <v>0</v>
          </cell>
          <cell r="O46">
            <v>0</v>
          </cell>
          <cell r="P46">
            <v>0</v>
          </cell>
          <cell r="Q46">
            <v>0</v>
          </cell>
          <cell r="R46">
            <v>0</v>
          </cell>
          <cell r="S46">
            <v>0</v>
          </cell>
          <cell r="T46">
            <v>0</v>
          </cell>
          <cell r="U46">
            <v>0</v>
          </cell>
          <cell r="V46">
            <v>0</v>
          </cell>
          <cell r="W46">
            <v>0</v>
          </cell>
          <cell r="X46">
            <v>0</v>
          </cell>
          <cell r="Y46">
            <v>0</v>
          </cell>
          <cell r="Z46">
            <v>0</v>
          </cell>
          <cell r="AA46">
            <v>0</v>
          </cell>
          <cell r="AB46">
            <v>0</v>
          </cell>
        </row>
        <row r="47">
          <cell r="B47">
            <v>0</v>
          </cell>
          <cell r="C47" t="str">
            <v>- preparation of all shop and working drawings for Engineer's approval</v>
          </cell>
          <cell r="D47">
            <v>0</v>
          </cell>
          <cell r="E47">
            <v>0</v>
          </cell>
          <cell r="F47">
            <v>0</v>
          </cell>
          <cell r="G47">
            <v>0</v>
          </cell>
          <cell r="H47">
            <v>0</v>
          </cell>
          <cell r="I47">
            <v>0</v>
          </cell>
          <cell r="J47">
            <v>0</v>
          </cell>
          <cell r="K47">
            <v>0</v>
          </cell>
          <cell r="L47">
            <v>0</v>
          </cell>
          <cell r="M47">
            <v>0</v>
          </cell>
          <cell r="N47">
            <v>0</v>
          </cell>
          <cell r="O47">
            <v>0</v>
          </cell>
          <cell r="P47">
            <v>0</v>
          </cell>
          <cell r="Q47">
            <v>0</v>
          </cell>
          <cell r="R47">
            <v>0</v>
          </cell>
          <cell r="S47">
            <v>0</v>
          </cell>
          <cell r="T47">
            <v>0</v>
          </cell>
          <cell r="U47">
            <v>0</v>
          </cell>
          <cell r="V47">
            <v>0</v>
          </cell>
          <cell r="W47">
            <v>0</v>
          </cell>
          <cell r="X47">
            <v>0</v>
          </cell>
          <cell r="Y47">
            <v>0</v>
          </cell>
          <cell r="Z47">
            <v>0</v>
          </cell>
          <cell r="AA47">
            <v>0</v>
          </cell>
          <cell r="AB47">
            <v>0</v>
          </cell>
        </row>
        <row r="48">
          <cell r="B48">
            <v>0</v>
          </cell>
          <cell r="C48" t="str">
            <v>- complete set of as-built drawings</v>
          </cell>
          <cell r="D48">
            <v>0</v>
          </cell>
          <cell r="E48">
            <v>0</v>
          </cell>
          <cell r="F48">
            <v>0</v>
          </cell>
          <cell r="G48">
            <v>0</v>
          </cell>
          <cell r="H48">
            <v>0</v>
          </cell>
          <cell r="I48">
            <v>0</v>
          </cell>
          <cell r="J48">
            <v>0</v>
          </cell>
          <cell r="K48">
            <v>0</v>
          </cell>
          <cell r="L48">
            <v>0</v>
          </cell>
          <cell r="M48">
            <v>0</v>
          </cell>
          <cell r="N48">
            <v>0</v>
          </cell>
          <cell r="O48">
            <v>0</v>
          </cell>
          <cell r="P48">
            <v>0</v>
          </cell>
          <cell r="Q48">
            <v>0</v>
          </cell>
          <cell r="R48">
            <v>0</v>
          </cell>
          <cell r="S48">
            <v>0</v>
          </cell>
          <cell r="T48">
            <v>0</v>
          </cell>
          <cell r="U48">
            <v>0</v>
          </cell>
          <cell r="V48">
            <v>0</v>
          </cell>
          <cell r="W48">
            <v>0</v>
          </cell>
          <cell r="X48">
            <v>0</v>
          </cell>
          <cell r="Y48">
            <v>0</v>
          </cell>
          <cell r="Z48">
            <v>0</v>
          </cell>
          <cell r="AA48">
            <v>0</v>
          </cell>
          <cell r="AB48">
            <v>0</v>
          </cell>
        </row>
        <row r="49">
          <cell r="B49">
            <v>0</v>
          </cell>
          <cell r="C49" t="str">
            <v>- preconstruction and implementation photographs</v>
          </cell>
          <cell r="D49">
            <v>0</v>
          </cell>
          <cell r="E49">
            <v>0</v>
          </cell>
          <cell r="F49">
            <v>0</v>
          </cell>
          <cell r="G49">
            <v>0</v>
          </cell>
          <cell r="H49">
            <v>0</v>
          </cell>
          <cell r="I49">
            <v>0</v>
          </cell>
          <cell r="J49">
            <v>0</v>
          </cell>
          <cell r="K49">
            <v>0</v>
          </cell>
          <cell r="L49">
            <v>0</v>
          </cell>
          <cell r="M49">
            <v>0</v>
          </cell>
          <cell r="N49">
            <v>0</v>
          </cell>
          <cell r="O49">
            <v>0</v>
          </cell>
          <cell r="P49">
            <v>0</v>
          </cell>
          <cell r="Q49">
            <v>0</v>
          </cell>
          <cell r="R49">
            <v>0</v>
          </cell>
          <cell r="S49">
            <v>0</v>
          </cell>
          <cell r="T49">
            <v>0</v>
          </cell>
          <cell r="U49">
            <v>0</v>
          </cell>
          <cell r="V49">
            <v>0</v>
          </cell>
          <cell r="W49">
            <v>0</v>
          </cell>
          <cell r="X49">
            <v>0</v>
          </cell>
          <cell r="Y49">
            <v>0</v>
          </cell>
          <cell r="Z49">
            <v>0</v>
          </cell>
          <cell r="AA49">
            <v>0</v>
          </cell>
          <cell r="AB49">
            <v>0</v>
          </cell>
        </row>
        <row r="50">
          <cell r="B50">
            <v>0</v>
          </cell>
          <cell r="C50" t="str">
            <v>- preparation and submission of any reports as required by the Engineer or set out in the contract</v>
          </cell>
          <cell r="D50">
            <v>0</v>
          </cell>
          <cell r="E50">
            <v>0</v>
          </cell>
          <cell r="F50">
            <v>0</v>
          </cell>
          <cell r="G50">
            <v>0</v>
          </cell>
          <cell r="H50">
            <v>0</v>
          </cell>
          <cell r="I50">
            <v>0</v>
          </cell>
          <cell r="J50">
            <v>0</v>
          </cell>
          <cell r="K50">
            <v>0</v>
          </cell>
          <cell r="L50">
            <v>0</v>
          </cell>
          <cell r="M50">
            <v>0</v>
          </cell>
          <cell r="N50">
            <v>0</v>
          </cell>
          <cell r="O50">
            <v>0</v>
          </cell>
          <cell r="P50">
            <v>0</v>
          </cell>
          <cell r="Q50">
            <v>0</v>
          </cell>
          <cell r="R50">
            <v>0</v>
          </cell>
          <cell r="S50">
            <v>0</v>
          </cell>
          <cell r="T50">
            <v>0</v>
          </cell>
          <cell r="U50">
            <v>0</v>
          </cell>
          <cell r="V50">
            <v>0</v>
          </cell>
          <cell r="W50">
            <v>0</v>
          </cell>
          <cell r="X50">
            <v>0</v>
          </cell>
          <cell r="Y50">
            <v>0</v>
          </cell>
          <cell r="Z50">
            <v>0</v>
          </cell>
          <cell r="AA50">
            <v>0</v>
          </cell>
          <cell r="AB50">
            <v>0</v>
          </cell>
        </row>
        <row r="51">
          <cell r="B51">
            <v>0</v>
          </cell>
          <cell r="C51" t="str">
            <v>- preparation and submission of operation &amp; maintenance manuals, at completion of the works</v>
          </cell>
          <cell r="D51">
            <v>0</v>
          </cell>
          <cell r="E51">
            <v>0</v>
          </cell>
          <cell r="F51">
            <v>0</v>
          </cell>
          <cell r="G51">
            <v>0</v>
          </cell>
          <cell r="H51">
            <v>0</v>
          </cell>
          <cell r="I51">
            <v>0</v>
          </cell>
          <cell r="J51">
            <v>0</v>
          </cell>
          <cell r="K51">
            <v>0</v>
          </cell>
          <cell r="L51">
            <v>0</v>
          </cell>
          <cell r="M51">
            <v>0</v>
          </cell>
          <cell r="N51">
            <v>0</v>
          </cell>
          <cell r="O51">
            <v>0</v>
          </cell>
          <cell r="P51">
            <v>0</v>
          </cell>
          <cell r="Q51">
            <v>0</v>
          </cell>
          <cell r="R51">
            <v>0</v>
          </cell>
          <cell r="S51">
            <v>0</v>
          </cell>
          <cell r="T51">
            <v>0</v>
          </cell>
          <cell r="U51">
            <v>0</v>
          </cell>
          <cell r="V51">
            <v>0</v>
          </cell>
          <cell r="W51">
            <v>0</v>
          </cell>
          <cell r="X51">
            <v>0</v>
          </cell>
          <cell r="Y51">
            <v>0</v>
          </cell>
          <cell r="Z51">
            <v>0</v>
          </cell>
          <cell r="AA51">
            <v>0</v>
          </cell>
          <cell r="AB51">
            <v>0</v>
          </cell>
        </row>
        <row r="52">
          <cell r="B52">
            <v>0</v>
          </cell>
          <cell r="C52" t="str">
            <v>- all works, costs and services required for the preparation of the works not explicitly stated   in one of the other pay items</v>
          </cell>
          <cell r="D52">
            <v>0</v>
          </cell>
          <cell r="E52">
            <v>0</v>
          </cell>
          <cell r="F52">
            <v>0</v>
          </cell>
          <cell r="G52">
            <v>0</v>
          </cell>
          <cell r="H52">
            <v>0</v>
          </cell>
          <cell r="I52">
            <v>0</v>
          </cell>
          <cell r="J52">
            <v>0</v>
          </cell>
          <cell r="K52">
            <v>0</v>
          </cell>
          <cell r="L52">
            <v>0</v>
          </cell>
          <cell r="M52">
            <v>0</v>
          </cell>
          <cell r="N52">
            <v>0</v>
          </cell>
          <cell r="O52">
            <v>0</v>
          </cell>
          <cell r="P52">
            <v>0</v>
          </cell>
          <cell r="Q52">
            <v>0</v>
          </cell>
          <cell r="R52">
            <v>0</v>
          </cell>
          <cell r="S52">
            <v>0</v>
          </cell>
          <cell r="T52">
            <v>0</v>
          </cell>
          <cell r="U52">
            <v>0</v>
          </cell>
          <cell r="V52">
            <v>0</v>
          </cell>
          <cell r="W52">
            <v>0</v>
          </cell>
          <cell r="X52">
            <v>0</v>
          </cell>
          <cell r="Y52">
            <v>0</v>
          </cell>
          <cell r="Z52">
            <v>0</v>
          </cell>
          <cell r="AA52">
            <v>0</v>
          </cell>
          <cell r="AB52">
            <v>0</v>
          </cell>
        </row>
        <row r="53">
          <cell r="B53">
            <v>0</v>
          </cell>
          <cell r="C53" t="str">
            <v>The unit rate is fixed and not to be priced by the Contractor.</v>
          </cell>
          <cell r="D53">
            <v>0</v>
          </cell>
          <cell r="E53">
            <v>0</v>
          </cell>
          <cell r="F53">
            <v>0</v>
          </cell>
          <cell r="G53">
            <v>0</v>
          </cell>
          <cell r="H53">
            <v>0</v>
          </cell>
          <cell r="I53">
            <v>0</v>
          </cell>
          <cell r="J53">
            <v>0</v>
          </cell>
          <cell r="K53">
            <v>0</v>
          </cell>
          <cell r="L53">
            <v>0</v>
          </cell>
          <cell r="M53">
            <v>0</v>
          </cell>
          <cell r="N53">
            <v>0</v>
          </cell>
          <cell r="O53">
            <v>0</v>
          </cell>
          <cell r="P53">
            <v>0</v>
          </cell>
          <cell r="Q53">
            <v>0</v>
          </cell>
          <cell r="R53">
            <v>0</v>
          </cell>
          <cell r="S53">
            <v>0</v>
          </cell>
          <cell r="T53">
            <v>0</v>
          </cell>
          <cell r="U53">
            <v>0</v>
          </cell>
          <cell r="V53">
            <v>0</v>
          </cell>
          <cell r="W53">
            <v>0</v>
          </cell>
          <cell r="X53">
            <v>0</v>
          </cell>
          <cell r="Y53">
            <v>0</v>
          </cell>
          <cell r="Z53">
            <v>0</v>
          </cell>
          <cell r="AA53">
            <v>0</v>
          </cell>
          <cell r="AB53">
            <v>0</v>
          </cell>
        </row>
        <row r="54">
          <cell r="B54">
            <v>0</v>
          </cell>
          <cell r="C54" t="str">
            <v>Payment shall be made per lump sum pro rata of works progress.</v>
          </cell>
          <cell r="D54">
            <v>0</v>
          </cell>
          <cell r="E54">
            <v>0</v>
          </cell>
          <cell r="F54">
            <v>0</v>
          </cell>
          <cell r="G54">
            <v>0</v>
          </cell>
          <cell r="H54">
            <v>0</v>
          </cell>
          <cell r="I54">
            <v>0</v>
          </cell>
          <cell r="J54">
            <v>0</v>
          </cell>
          <cell r="K54">
            <v>0</v>
          </cell>
          <cell r="L54">
            <v>0</v>
          </cell>
          <cell r="M54">
            <v>0</v>
          </cell>
          <cell r="N54">
            <v>0</v>
          </cell>
          <cell r="O54">
            <v>0</v>
          </cell>
          <cell r="P54">
            <v>0</v>
          </cell>
          <cell r="Q54">
            <v>0</v>
          </cell>
          <cell r="R54">
            <v>0</v>
          </cell>
          <cell r="S54">
            <v>0</v>
          </cell>
          <cell r="T54">
            <v>0</v>
          </cell>
          <cell r="U54">
            <v>0</v>
          </cell>
          <cell r="V54">
            <v>0</v>
          </cell>
          <cell r="W54">
            <v>0</v>
          </cell>
          <cell r="X54">
            <v>0</v>
          </cell>
          <cell r="Y54">
            <v>0</v>
          </cell>
          <cell r="Z54">
            <v>0</v>
          </cell>
          <cell r="AA54">
            <v>0</v>
          </cell>
          <cell r="AB54">
            <v>0</v>
          </cell>
        </row>
        <row r="55">
          <cell r="B55" t="str">
            <v>10.05.01</v>
          </cell>
          <cell r="C55" t="str">
            <v>Preparatory works under Package No. 1</v>
          </cell>
          <cell r="D55" t="str">
            <v>lump sum</v>
          </cell>
          <cell r="E55">
            <v>140000</v>
          </cell>
          <cell r="F55">
            <v>0</v>
          </cell>
          <cell r="G55">
            <v>0</v>
          </cell>
          <cell r="H55">
            <v>0</v>
          </cell>
          <cell r="I55">
            <v>0</v>
          </cell>
          <cell r="J55">
            <v>0</v>
          </cell>
          <cell r="K55">
            <v>0</v>
          </cell>
          <cell r="L55">
            <v>0</v>
          </cell>
          <cell r="M55">
            <v>0</v>
          </cell>
          <cell r="N55">
            <v>0</v>
          </cell>
          <cell r="O55">
            <v>0</v>
          </cell>
          <cell r="P55">
            <v>0</v>
          </cell>
          <cell r="Q55">
            <v>0</v>
          </cell>
          <cell r="R55">
            <v>0</v>
          </cell>
          <cell r="S55">
            <v>0</v>
          </cell>
          <cell r="T55">
            <v>0</v>
          </cell>
          <cell r="U55">
            <v>0</v>
          </cell>
          <cell r="V55">
            <v>0</v>
          </cell>
          <cell r="W55">
            <v>0</v>
          </cell>
          <cell r="X55">
            <v>0</v>
          </cell>
          <cell r="Y55">
            <v>0</v>
          </cell>
          <cell r="Z55">
            <v>0</v>
          </cell>
          <cell r="AA55">
            <v>0</v>
          </cell>
          <cell r="AB55">
            <v>0</v>
          </cell>
        </row>
        <row r="56">
          <cell r="B56" t="str">
            <v>10.05.02</v>
          </cell>
          <cell r="C56" t="str">
            <v>Preparatory works under Package No. 2</v>
          </cell>
          <cell r="D56" t="str">
            <v>lump sum</v>
          </cell>
          <cell r="E56">
            <v>140000</v>
          </cell>
          <cell r="F56">
            <v>0</v>
          </cell>
          <cell r="G56">
            <v>0</v>
          </cell>
          <cell r="H56">
            <v>0</v>
          </cell>
          <cell r="I56">
            <v>0</v>
          </cell>
          <cell r="J56">
            <v>0</v>
          </cell>
          <cell r="K56">
            <v>0</v>
          </cell>
          <cell r="L56">
            <v>0</v>
          </cell>
          <cell r="M56">
            <v>0</v>
          </cell>
          <cell r="N56">
            <v>0</v>
          </cell>
          <cell r="O56">
            <v>0</v>
          </cell>
          <cell r="P56">
            <v>0</v>
          </cell>
          <cell r="Q56">
            <v>0</v>
          </cell>
          <cell r="R56">
            <v>0</v>
          </cell>
          <cell r="S56">
            <v>0</v>
          </cell>
          <cell r="T56">
            <v>0</v>
          </cell>
          <cell r="U56">
            <v>0</v>
          </cell>
          <cell r="V56">
            <v>0</v>
          </cell>
          <cell r="W56">
            <v>0</v>
          </cell>
          <cell r="X56">
            <v>0</v>
          </cell>
          <cell r="Y56">
            <v>0</v>
          </cell>
          <cell r="Z56">
            <v>0</v>
          </cell>
          <cell r="AA56">
            <v>0</v>
          </cell>
          <cell r="AB56">
            <v>0</v>
          </cell>
        </row>
        <row r="57">
          <cell r="B57" t="str">
            <v>10.06</v>
          </cell>
          <cell r="C57" t="str">
            <v>Traffic management and diversion</v>
          </cell>
          <cell r="D57">
            <v>0</v>
          </cell>
          <cell r="E57">
            <v>0</v>
          </cell>
          <cell r="F57">
            <v>0</v>
          </cell>
          <cell r="G57">
            <v>0</v>
          </cell>
          <cell r="H57">
            <v>0</v>
          </cell>
          <cell r="I57">
            <v>0</v>
          </cell>
          <cell r="J57">
            <v>0</v>
          </cell>
          <cell r="K57">
            <v>0</v>
          </cell>
          <cell r="L57">
            <v>0</v>
          </cell>
          <cell r="M57">
            <v>0</v>
          </cell>
          <cell r="N57">
            <v>0</v>
          </cell>
          <cell r="O57">
            <v>0</v>
          </cell>
          <cell r="P57">
            <v>0</v>
          </cell>
          <cell r="Q57">
            <v>0</v>
          </cell>
          <cell r="R57">
            <v>0</v>
          </cell>
          <cell r="S57">
            <v>0</v>
          </cell>
          <cell r="T57">
            <v>0</v>
          </cell>
          <cell r="U57">
            <v>0</v>
          </cell>
          <cell r="V57">
            <v>0</v>
          </cell>
          <cell r="W57">
            <v>0</v>
          </cell>
          <cell r="X57">
            <v>0</v>
          </cell>
          <cell r="Y57">
            <v>0</v>
          </cell>
          <cell r="Z57">
            <v>0</v>
          </cell>
          <cell r="AA57">
            <v>0</v>
          </cell>
          <cell r="AB57">
            <v>0</v>
          </cell>
        </row>
        <row r="58">
          <cell r="B58">
            <v>0</v>
          </cell>
          <cell r="C58" t="str">
            <v>Provision, organisation and maintenance of traffic management and public safety facilities according to local traffic police regulations, including traffic diversions, relevant traffic signs, protection barriers, illumination during night hours, pedestrian crossings over trenches, etc. during the execution of the works. Payment shall be made per lump sum pro rata of works progress.</v>
          </cell>
          <cell r="D58">
            <v>0</v>
          </cell>
          <cell r="E58">
            <v>0</v>
          </cell>
          <cell r="F58">
            <v>0</v>
          </cell>
          <cell r="G58">
            <v>0</v>
          </cell>
          <cell r="H58">
            <v>0</v>
          </cell>
          <cell r="I58">
            <v>0</v>
          </cell>
          <cell r="J58">
            <v>0</v>
          </cell>
          <cell r="K58">
            <v>0</v>
          </cell>
          <cell r="L58">
            <v>0</v>
          </cell>
          <cell r="M58">
            <v>0</v>
          </cell>
          <cell r="N58">
            <v>0</v>
          </cell>
          <cell r="O58">
            <v>0</v>
          </cell>
          <cell r="P58">
            <v>0</v>
          </cell>
          <cell r="Q58">
            <v>0</v>
          </cell>
          <cell r="R58">
            <v>0</v>
          </cell>
          <cell r="S58">
            <v>0</v>
          </cell>
          <cell r="T58">
            <v>0</v>
          </cell>
          <cell r="U58">
            <v>0</v>
          </cell>
          <cell r="V58">
            <v>0</v>
          </cell>
          <cell r="W58">
            <v>0</v>
          </cell>
          <cell r="X58">
            <v>0</v>
          </cell>
          <cell r="Y58">
            <v>0</v>
          </cell>
          <cell r="Z58">
            <v>0</v>
          </cell>
          <cell r="AA58">
            <v>0</v>
          </cell>
          <cell r="AB58">
            <v>0</v>
          </cell>
        </row>
        <row r="59">
          <cell r="B59">
            <v>0</v>
          </cell>
          <cell r="C59" t="str">
            <v>The unit rate is fixed and not to be priced by the Contractor.</v>
          </cell>
          <cell r="D59">
            <v>0</v>
          </cell>
          <cell r="E59">
            <v>0</v>
          </cell>
          <cell r="F59">
            <v>0</v>
          </cell>
          <cell r="G59">
            <v>0</v>
          </cell>
          <cell r="H59">
            <v>0</v>
          </cell>
          <cell r="I59">
            <v>0</v>
          </cell>
          <cell r="J59">
            <v>0</v>
          </cell>
          <cell r="K59">
            <v>0</v>
          </cell>
          <cell r="L59">
            <v>0</v>
          </cell>
          <cell r="M59">
            <v>0</v>
          </cell>
          <cell r="N59">
            <v>0</v>
          </cell>
          <cell r="O59">
            <v>0</v>
          </cell>
          <cell r="P59">
            <v>0</v>
          </cell>
          <cell r="Q59">
            <v>0</v>
          </cell>
          <cell r="R59">
            <v>0</v>
          </cell>
          <cell r="S59">
            <v>0</v>
          </cell>
          <cell r="T59">
            <v>0</v>
          </cell>
          <cell r="U59">
            <v>0</v>
          </cell>
          <cell r="V59">
            <v>0</v>
          </cell>
          <cell r="W59">
            <v>0</v>
          </cell>
          <cell r="X59">
            <v>0</v>
          </cell>
          <cell r="Y59">
            <v>0</v>
          </cell>
          <cell r="Z59">
            <v>0</v>
          </cell>
          <cell r="AA59">
            <v>0</v>
          </cell>
          <cell r="AB59">
            <v>0</v>
          </cell>
        </row>
        <row r="60">
          <cell r="B60" t="str">
            <v>10.06.01</v>
          </cell>
          <cell r="C60" t="str">
            <v>Traffic diversion for the works under Package No. 1</v>
          </cell>
          <cell r="D60" t="str">
            <v>lump sum</v>
          </cell>
          <cell r="E60">
            <v>40000</v>
          </cell>
          <cell r="F60">
            <v>0</v>
          </cell>
          <cell r="G60">
            <v>0</v>
          </cell>
          <cell r="H60">
            <v>0</v>
          </cell>
          <cell r="I60">
            <v>0</v>
          </cell>
          <cell r="J60">
            <v>0</v>
          </cell>
          <cell r="K60">
            <v>0</v>
          </cell>
          <cell r="L60">
            <v>0</v>
          </cell>
          <cell r="M60">
            <v>0</v>
          </cell>
          <cell r="N60">
            <v>0</v>
          </cell>
          <cell r="O60">
            <v>0</v>
          </cell>
          <cell r="P60">
            <v>0</v>
          </cell>
          <cell r="Q60">
            <v>0</v>
          </cell>
          <cell r="R60">
            <v>0</v>
          </cell>
          <cell r="S60">
            <v>0</v>
          </cell>
          <cell r="T60">
            <v>0</v>
          </cell>
          <cell r="U60">
            <v>0</v>
          </cell>
          <cell r="V60">
            <v>0</v>
          </cell>
          <cell r="W60">
            <v>0</v>
          </cell>
          <cell r="X60">
            <v>0</v>
          </cell>
          <cell r="Y60">
            <v>0</v>
          </cell>
          <cell r="Z60">
            <v>0</v>
          </cell>
          <cell r="AA60">
            <v>0</v>
          </cell>
          <cell r="AB60">
            <v>0</v>
          </cell>
        </row>
        <row r="61">
          <cell r="B61" t="str">
            <v>10.06.02</v>
          </cell>
          <cell r="C61" t="str">
            <v>Traffic diversion for the works under Package No. 2</v>
          </cell>
          <cell r="D61" t="str">
            <v>lump sum</v>
          </cell>
          <cell r="E61">
            <v>40000</v>
          </cell>
          <cell r="F61">
            <v>0</v>
          </cell>
          <cell r="G61">
            <v>0</v>
          </cell>
          <cell r="H61">
            <v>0</v>
          </cell>
          <cell r="I61">
            <v>0</v>
          </cell>
          <cell r="J61">
            <v>0</v>
          </cell>
          <cell r="K61">
            <v>0</v>
          </cell>
          <cell r="L61">
            <v>0</v>
          </cell>
          <cell r="M61">
            <v>0</v>
          </cell>
          <cell r="N61">
            <v>0</v>
          </cell>
          <cell r="O61">
            <v>0</v>
          </cell>
          <cell r="P61">
            <v>0</v>
          </cell>
          <cell r="Q61">
            <v>0</v>
          </cell>
          <cell r="R61">
            <v>0</v>
          </cell>
          <cell r="S61">
            <v>0</v>
          </cell>
          <cell r="T61">
            <v>0</v>
          </cell>
          <cell r="U61">
            <v>0</v>
          </cell>
          <cell r="V61">
            <v>0</v>
          </cell>
          <cell r="W61">
            <v>0</v>
          </cell>
          <cell r="X61">
            <v>0</v>
          </cell>
          <cell r="Y61">
            <v>0</v>
          </cell>
          <cell r="Z61">
            <v>0</v>
          </cell>
          <cell r="AA61">
            <v>0</v>
          </cell>
          <cell r="AB61">
            <v>0</v>
          </cell>
        </row>
        <row r="62">
          <cell r="B62">
            <v>2</v>
          </cell>
          <cell r="C62" t="str">
            <v>EARTHWORKS AND ROADWORKS</v>
          </cell>
          <cell r="D62">
            <v>0</v>
          </cell>
          <cell r="E62">
            <v>0</v>
          </cell>
          <cell r="F62">
            <v>0</v>
          </cell>
          <cell r="G62">
            <v>0</v>
          </cell>
          <cell r="H62">
            <v>0</v>
          </cell>
          <cell r="I62">
            <v>0</v>
          </cell>
          <cell r="J62">
            <v>0</v>
          </cell>
          <cell r="K62">
            <v>0</v>
          </cell>
          <cell r="L62">
            <v>0</v>
          </cell>
          <cell r="M62">
            <v>0</v>
          </cell>
          <cell r="N62">
            <v>0</v>
          </cell>
          <cell r="O62">
            <v>0</v>
          </cell>
          <cell r="P62">
            <v>0</v>
          </cell>
          <cell r="Q62">
            <v>0</v>
          </cell>
          <cell r="R62">
            <v>0</v>
          </cell>
          <cell r="S62">
            <v>0</v>
          </cell>
          <cell r="T62">
            <v>0</v>
          </cell>
          <cell r="U62">
            <v>0</v>
          </cell>
          <cell r="V62">
            <v>0</v>
          </cell>
          <cell r="W62">
            <v>0</v>
          </cell>
          <cell r="X62">
            <v>0</v>
          </cell>
          <cell r="Y62">
            <v>0</v>
          </cell>
          <cell r="Z62">
            <v>0</v>
          </cell>
          <cell r="AA62">
            <v>0</v>
          </cell>
          <cell r="AB62">
            <v>0</v>
          </cell>
        </row>
        <row r="63">
          <cell r="B63">
            <v>21</v>
          </cell>
          <cell r="C63" t="str">
            <v>SITE CLEARANCE AND DEMOLITION WORKS</v>
          </cell>
          <cell r="D63">
            <v>0</v>
          </cell>
          <cell r="E63">
            <v>0</v>
          </cell>
          <cell r="F63">
            <v>0</v>
          </cell>
          <cell r="G63">
            <v>0</v>
          </cell>
          <cell r="H63">
            <v>0</v>
          </cell>
          <cell r="I63">
            <v>0</v>
          </cell>
          <cell r="J63">
            <v>0</v>
          </cell>
          <cell r="K63">
            <v>0</v>
          </cell>
          <cell r="L63">
            <v>0</v>
          </cell>
          <cell r="M63">
            <v>0</v>
          </cell>
          <cell r="N63">
            <v>0</v>
          </cell>
          <cell r="O63">
            <v>0</v>
          </cell>
          <cell r="P63">
            <v>0</v>
          </cell>
          <cell r="Q63">
            <v>0</v>
          </cell>
          <cell r="R63">
            <v>0</v>
          </cell>
          <cell r="S63">
            <v>0</v>
          </cell>
          <cell r="T63">
            <v>0</v>
          </cell>
          <cell r="U63">
            <v>0</v>
          </cell>
          <cell r="V63">
            <v>0</v>
          </cell>
          <cell r="W63">
            <v>0</v>
          </cell>
          <cell r="X63">
            <v>0</v>
          </cell>
          <cell r="Y63">
            <v>0</v>
          </cell>
          <cell r="Z63">
            <v>0</v>
          </cell>
          <cell r="AA63">
            <v>0</v>
          </cell>
          <cell r="AB63">
            <v>0</v>
          </cell>
        </row>
        <row r="64">
          <cell r="B64" t="str">
            <v>21.01</v>
          </cell>
          <cell r="C64" t="str">
            <v xml:space="preserve">Complete site clearance of reservoir sites </v>
          </cell>
          <cell r="D64">
            <v>0</v>
          </cell>
          <cell r="E64">
            <v>0</v>
          </cell>
          <cell r="F64">
            <v>0</v>
          </cell>
          <cell r="G64">
            <v>0</v>
          </cell>
          <cell r="H64">
            <v>0</v>
          </cell>
          <cell r="I64">
            <v>0</v>
          </cell>
          <cell r="J64">
            <v>0</v>
          </cell>
          <cell r="K64">
            <v>0</v>
          </cell>
          <cell r="L64">
            <v>0</v>
          </cell>
          <cell r="M64">
            <v>0</v>
          </cell>
          <cell r="N64">
            <v>0</v>
          </cell>
          <cell r="O64">
            <v>0</v>
          </cell>
          <cell r="P64">
            <v>0</v>
          </cell>
          <cell r="Q64">
            <v>0</v>
          </cell>
          <cell r="R64">
            <v>0</v>
          </cell>
          <cell r="S64">
            <v>0</v>
          </cell>
          <cell r="T64">
            <v>0</v>
          </cell>
          <cell r="U64">
            <v>0</v>
          </cell>
          <cell r="V64">
            <v>0</v>
          </cell>
          <cell r="W64">
            <v>0</v>
          </cell>
          <cell r="X64">
            <v>0</v>
          </cell>
          <cell r="Y64">
            <v>0</v>
          </cell>
          <cell r="Z64">
            <v>0</v>
          </cell>
          <cell r="AA64">
            <v>0</v>
          </cell>
          <cell r="AB64">
            <v>0</v>
          </cell>
        </row>
        <row r="65">
          <cell r="B65">
            <v>0</v>
          </cell>
          <cell r="C65" t="str">
            <v>The works shall include:</v>
          </cell>
          <cell r="D65">
            <v>0</v>
          </cell>
          <cell r="E65">
            <v>0</v>
          </cell>
          <cell r="F65">
            <v>0</v>
          </cell>
          <cell r="G65">
            <v>0</v>
          </cell>
          <cell r="H65">
            <v>0</v>
          </cell>
          <cell r="I65">
            <v>0</v>
          </cell>
          <cell r="J65">
            <v>0</v>
          </cell>
          <cell r="K65">
            <v>0</v>
          </cell>
          <cell r="L65">
            <v>0</v>
          </cell>
          <cell r="M65">
            <v>0</v>
          </cell>
          <cell r="N65">
            <v>0</v>
          </cell>
          <cell r="O65">
            <v>0</v>
          </cell>
          <cell r="P65">
            <v>0</v>
          </cell>
          <cell r="Q65">
            <v>0</v>
          </cell>
          <cell r="R65">
            <v>0</v>
          </cell>
          <cell r="S65">
            <v>0</v>
          </cell>
          <cell r="T65">
            <v>0</v>
          </cell>
          <cell r="U65">
            <v>0</v>
          </cell>
          <cell r="V65">
            <v>0</v>
          </cell>
          <cell r="W65">
            <v>0</v>
          </cell>
          <cell r="X65">
            <v>0</v>
          </cell>
          <cell r="Y65">
            <v>0</v>
          </cell>
          <cell r="Z65">
            <v>0</v>
          </cell>
          <cell r="AA65">
            <v>0</v>
          </cell>
          <cell r="AB65">
            <v>0</v>
          </cell>
        </row>
        <row r="66">
          <cell r="B66">
            <v>0</v>
          </cell>
          <cell r="C66" t="str">
            <v>- removal of all bushes, shrubs, grass, garbage, roots, refuse, debris</v>
          </cell>
          <cell r="D66">
            <v>0</v>
          </cell>
          <cell r="E66">
            <v>0</v>
          </cell>
          <cell r="F66">
            <v>0</v>
          </cell>
          <cell r="G66">
            <v>0</v>
          </cell>
          <cell r="H66">
            <v>0</v>
          </cell>
          <cell r="I66">
            <v>0</v>
          </cell>
          <cell r="J66">
            <v>0</v>
          </cell>
          <cell r="K66">
            <v>0</v>
          </cell>
          <cell r="L66">
            <v>0</v>
          </cell>
          <cell r="M66">
            <v>0</v>
          </cell>
          <cell r="N66">
            <v>0</v>
          </cell>
          <cell r="O66">
            <v>0</v>
          </cell>
          <cell r="P66">
            <v>0</v>
          </cell>
          <cell r="Q66">
            <v>0</v>
          </cell>
          <cell r="R66">
            <v>0</v>
          </cell>
          <cell r="S66">
            <v>0</v>
          </cell>
          <cell r="T66">
            <v>0</v>
          </cell>
          <cell r="U66">
            <v>0</v>
          </cell>
          <cell r="V66">
            <v>0</v>
          </cell>
          <cell r="W66">
            <v>0</v>
          </cell>
          <cell r="X66">
            <v>0</v>
          </cell>
          <cell r="Y66">
            <v>0</v>
          </cell>
          <cell r="Z66">
            <v>0</v>
          </cell>
          <cell r="AA66">
            <v>0</v>
          </cell>
          <cell r="AB66">
            <v>0</v>
          </cell>
        </row>
        <row r="67">
          <cell r="B67">
            <v>0</v>
          </cell>
          <cell r="C67" t="str">
            <v>- any other obstructions not explicitly included in other items of the BOS and BOQ, except those objects marked for conservation</v>
          </cell>
          <cell r="D67">
            <v>0</v>
          </cell>
          <cell r="E67">
            <v>0</v>
          </cell>
          <cell r="F67">
            <v>0</v>
          </cell>
          <cell r="G67">
            <v>0</v>
          </cell>
          <cell r="H67">
            <v>0</v>
          </cell>
          <cell r="I67">
            <v>0</v>
          </cell>
          <cell r="J67">
            <v>0</v>
          </cell>
          <cell r="K67">
            <v>0</v>
          </cell>
          <cell r="L67">
            <v>0</v>
          </cell>
          <cell r="M67">
            <v>0</v>
          </cell>
          <cell r="N67">
            <v>0</v>
          </cell>
          <cell r="O67">
            <v>0</v>
          </cell>
          <cell r="P67">
            <v>0</v>
          </cell>
          <cell r="Q67">
            <v>0</v>
          </cell>
          <cell r="R67">
            <v>0</v>
          </cell>
          <cell r="S67">
            <v>0</v>
          </cell>
          <cell r="T67">
            <v>0</v>
          </cell>
          <cell r="U67">
            <v>0</v>
          </cell>
          <cell r="V67">
            <v>0</v>
          </cell>
          <cell r="W67">
            <v>0</v>
          </cell>
          <cell r="X67">
            <v>0</v>
          </cell>
          <cell r="Y67">
            <v>0</v>
          </cell>
          <cell r="Z67">
            <v>0</v>
          </cell>
          <cell r="AA67">
            <v>0</v>
          </cell>
          <cell r="AB67">
            <v>0</v>
          </cell>
        </row>
        <row r="68">
          <cell r="B68">
            <v>0</v>
          </cell>
          <cell r="C68" t="str">
            <v>The works shall also include collection, loading, handling, transport to a waste deposit and/or another site approved by the Engineer and located within a radius of 20km, unloading, etc.</v>
          </cell>
          <cell r="D68">
            <v>0</v>
          </cell>
          <cell r="E68">
            <v>0</v>
          </cell>
          <cell r="F68">
            <v>0</v>
          </cell>
          <cell r="G68">
            <v>0</v>
          </cell>
          <cell r="H68">
            <v>0</v>
          </cell>
          <cell r="I68">
            <v>0</v>
          </cell>
          <cell r="J68">
            <v>0</v>
          </cell>
          <cell r="K68">
            <v>0</v>
          </cell>
          <cell r="L68">
            <v>0</v>
          </cell>
          <cell r="M68">
            <v>0</v>
          </cell>
          <cell r="N68">
            <v>0</v>
          </cell>
          <cell r="O68">
            <v>0</v>
          </cell>
          <cell r="P68">
            <v>0</v>
          </cell>
          <cell r="Q68">
            <v>0</v>
          </cell>
          <cell r="R68">
            <v>0</v>
          </cell>
          <cell r="S68">
            <v>0</v>
          </cell>
          <cell r="T68">
            <v>0</v>
          </cell>
          <cell r="U68">
            <v>0</v>
          </cell>
          <cell r="V68">
            <v>0</v>
          </cell>
          <cell r="W68">
            <v>0</v>
          </cell>
          <cell r="X68">
            <v>0</v>
          </cell>
          <cell r="Y68">
            <v>0</v>
          </cell>
          <cell r="Z68">
            <v>0</v>
          </cell>
          <cell r="AA68">
            <v>0</v>
          </cell>
          <cell r="AB68">
            <v>0</v>
          </cell>
        </row>
        <row r="69">
          <cell r="B69">
            <v>0</v>
          </cell>
          <cell r="C69" t="str">
            <v xml:space="preserve"> Site clearance shall be executed within the limits shown on drawings including temporary and permanent site boundaries. </v>
          </cell>
          <cell r="D69">
            <v>0</v>
          </cell>
          <cell r="E69">
            <v>0</v>
          </cell>
          <cell r="F69">
            <v>0</v>
          </cell>
          <cell r="G69">
            <v>0</v>
          </cell>
          <cell r="H69">
            <v>0</v>
          </cell>
          <cell r="I69">
            <v>0</v>
          </cell>
          <cell r="J69">
            <v>0</v>
          </cell>
          <cell r="K69">
            <v>0</v>
          </cell>
          <cell r="L69">
            <v>0</v>
          </cell>
          <cell r="M69">
            <v>0</v>
          </cell>
          <cell r="N69">
            <v>0</v>
          </cell>
          <cell r="O69">
            <v>0</v>
          </cell>
          <cell r="P69">
            <v>0</v>
          </cell>
          <cell r="Q69">
            <v>0</v>
          </cell>
          <cell r="R69">
            <v>0</v>
          </cell>
          <cell r="S69">
            <v>0</v>
          </cell>
          <cell r="T69">
            <v>0</v>
          </cell>
          <cell r="U69">
            <v>0</v>
          </cell>
          <cell r="V69">
            <v>0</v>
          </cell>
          <cell r="W69">
            <v>0</v>
          </cell>
          <cell r="X69">
            <v>0</v>
          </cell>
          <cell r="Y69">
            <v>0</v>
          </cell>
          <cell r="Z69">
            <v>0</v>
          </cell>
          <cell r="AA69">
            <v>0</v>
          </cell>
          <cell r="AB69">
            <v>0</v>
          </cell>
        </row>
        <row r="70">
          <cell r="B70">
            <v>0</v>
          </cell>
          <cell r="C70" t="str">
            <v xml:space="preserve">The unit rate shall also include all materials, labour, equipment, tools and other incidental costs required for shoring and strutting to ensure the stability of existing remaining structures. </v>
          </cell>
          <cell r="D70">
            <v>0</v>
          </cell>
          <cell r="E70">
            <v>0</v>
          </cell>
          <cell r="F70">
            <v>0</v>
          </cell>
          <cell r="G70">
            <v>0</v>
          </cell>
          <cell r="H70">
            <v>0</v>
          </cell>
          <cell r="I70">
            <v>0</v>
          </cell>
          <cell r="J70">
            <v>0</v>
          </cell>
          <cell r="K70">
            <v>0</v>
          </cell>
          <cell r="L70">
            <v>0</v>
          </cell>
          <cell r="M70">
            <v>0</v>
          </cell>
          <cell r="N70">
            <v>0</v>
          </cell>
          <cell r="O70">
            <v>0</v>
          </cell>
          <cell r="P70">
            <v>0</v>
          </cell>
          <cell r="Q70">
            <v>0</v>
          </cell>
          <cell r="R70">
            <v>0</v>
          </cell>
          <cell r="S70">
            <v>0</v>
          </cell>
          <cell r="T70">
            <v>0</v>
          </cell>
          <cell r="U70">
            <v>0</v>
          </cell>
          <cell r="V70">
            <v>0</v>
          </cell>
          <cell r="W70">
            <v>0</v>
          </cell>
          <cell r="X70">
            <v>0</v>
          </cell>
          <cell r="Y70">
            <v>0</v>
          </cell>
          <cell r="Z70">
            <v>0</v>
          </cell>
          <cell r="AA70">
            <v>0</v>
          </cell>
          <cell r="AB70">
            <v>0</v>
          </cell>
        </row>
        <row r="71">
          <cell r="B71">
            <v>0</v>
          </cell>
          <cell r="C71" t="str">
            <v>The unit rate is fixed and not to be priced by the Contractor.</v>
          </cell>
          <cell r="D71">
            <v>0</v>
          </cell>
          <cell r="E71">
            <v>0</v>
          </cell>
          <cell r="F71">
            <v>0</v>
          </cell>
          <cell r="G71">
            <v>0</v>
          </cell>
          <cell r="H71">
            <v>0</v>
          </cell>
          <cell r="I71">
            <v>0</v>
          </cell>
          <cell r="J71">
            <v>0</v>
          </cell>
          <cell r="K71">
            <v>0</v>
          </cell>
          <cell r="L71">
            <v>0</v>
          </cell>
          <cell r="M71">
            <v>0</v>
          </cell>
          <cell r="N71">
            <v>0</v>
          </cell>
          <cell r="O71">
            <v>0</v>
          </cell>
          <cell r="P71">
            <v>0</v>
          </cell>
          <cell r="Q71">
            <v>0</v>
          </cell>
          <cell r="R71">
            <v>0</v>
          </cell>
          <cell r="S71">
            <v>0</v>
          </cell>
          <cell r="T71">
            <v>0</v>
          </cell>
          <cell r="U71">
            <v>0</v>
          </cell>
          <cell r="V71">
            <v>0</v>
          </cell>
          <cell r="W71">
            <v>0</v>
          </cell>
          <cell r="X71">
            <v>0</v>
          </cell>
          <cell r="Y71">
            <v>0</v>
          </cell>
          <cell r="Z71">
            <v>0</v>
          </cell>
          <cell r="AA71">
            <v>0</v>
          </cell>
          <cell r="AB71">
            <v>0</v>
          </cell>
        </row>
        <row r="72">
          <cell r="B72">
            <v>0</v>
          </cell>
          <cell r="C72" t="str">
            <v>Payment shall be made as a lump sum for the complete site clearance of a reservoir site</v>
          </cell>
          <cell r="D72">
            <v>0</v>
          </cell>
          <cell r="E72">
            <v>0</v>
          </cell>
          <cell r="F72">
            <v>0</v>
          </cell>
          <cell r="G72">
            <v>0</v>
          </cell>
          <cell r="H72">
            <v>0</v>
          </cell>
          <cell r="I72">
            <v>0</v>
          </cell>
          <cell r="J72">
            <v>0</v>
          </cell>
          <cell r="K72">
            <v>0</v>
          </cell>
          <cell r="L72">
            <v>0</v>
          </cell>
          <cell r="M72">
            <v>0</v>
          </cell>
          <cell r="N72">
            <v>0</v>
          </cell>
          <cell r="O72">
            <v>0</v>
          </cell>
          <cell r="P72">
            <v>0</v>
          </cell>
          <cell r="Q72">
            <v>0</v>
          </cell>
          <cell r="R72">
            <v>0</v>
          </cell>
          <cell r="S72">
            <v>0</v>
          </cell>
          <cell r="T72">
            <v>0</v>
          </cell>
          <cell r="U72">
            <v>0</v>
          </cell>
          <cell r="V72">
            <v>0</v>
          </cell>
          <cell r="W72">
            <v>0</v>
          </cell>
          <cell r="X72">
            <v>0</v>
          </cell>
          <cell r="Y72">
            <v>0</v>
          </cell>
          <cell r="Z72">
            <v>0</v>
          </cell>
          <cell r="AA72">
            <v>0</v>
          </cell>
          <cell r="AB72">
            <v>0</v>
          </cell>
        </row>
        <row r="73">
          <cell r="B73" t="str">
            <v>21.01.01</v>
          </cell>
          <cell r="C73" t="str">
            <v>Complete site clearance of reservoir D site</v>
          </cell>
          <cell r="D73" t="str">
            <v>lump sum</v>
          </cell>
          <cell r="E73">
            <v>15000</v>
          </cell>
          <cell r="F73">
            <v>0</v>
          </cell>
          <cell r="G73">
            <v>0</v>
          </cell>
          <cell r="H73">
            <v>0</v>
          </cell>
          <cell r="I73">
            <v>0</v>
          </cell>
          <cell r="J73">
            <v>0</v>
          </cell>
          <cell r="K73">
            <v>0</v>
          </cell>
          <cell r="L73">
            <v>0</v>
          </cell>
          <cell r="M73">
            <v>0</v>
          </cell>
          <cell r="N73">
            <v>0</v>
          </cell>
          <cell r="O73">
            <v>0</v>
          </cell>
          <cell r="P73">
            <v>0</v>
          </cell>
          <cell r="Q73">
            <v>0</v>
          </cell>
          <cell r="R73">
            <v>0</v>
          </cell>
          <cell r="S73">
            <v>0</v>
          </cell>
          <cell r="T73">
            <v>0</v>
          </cell>
          <cell r="U73">
            <v>0</v>
          </cell>
          <cell r="V73">
            <v>0</v>
          </cell>
          <cell r="W73">
            <v>0</v>
          </cell>
          <cell r="X73">
            <v>0</v>
          </cell>
          <cell r="Y73">
            <v>0</v>
          </cell>
          <cell r="Z73">
            <v>0</v>
          </cell>
          <cell r="AA73">
            <v>0</v>
          </cell>
          <cell r="AB73">
            <v>0</v>
          </cell>
        </row>
        <row r="74">
          <cell r="B74" t="str">
            <v>21.01.02</v>
          </cell>
          <cell r="C74" t="str">
            <v>Complete site clearance of reservoir A site</v>
          </cell>
          <cell r="D74" t="str">
            <v>lump sum</v>
          </cell>
          <cell r="E74">
            <v>10000</v>
          </cell>
          <cell r="F74">
            <v>0</v>
          </cell>
          <cell r="G74">
            <v>0</v>
          </cell>
          <cell r="H74">
            <v>0</v>
          </cell>
          <cell r="I74">
            <v>0</v>
          </cell>
          <cell r="J74">
            <v>0</v>
          </cell>
          <cell r="K74">
            <v>0</v>
          </cell>
          <cell r="L74">
            <v>0</v>
          </cell>
          <cell r="M74">
            <v>0</v>
          </cell>
          <cell r="N74">
            <v>0</v>
          </cell>
          <cell r="O74">
            <v>0</v>
          </cell>
          <cell r="P74">
            <v>0</v>
          </cell>
          <cell r="Q74">
            <v>0</v>
          </cell>
          <cell r="R74">
            <v>0</v>
          </cell>
          <cell r="S74">
            <v>0</v>
          </cell>
          <cell r="T74">
            <v>0</v>
          </cell>
          <cell r="U74">
            <v>0</v>
          </cell>
          <cell r="V74">
            <v>0</v>
          </cell>
          <cell r="W74">
            <v>0</v>
          </cell>
          <cell r="X74">
            <v>0</v>
          </cell>
          <cell r="Y74">
            <v>0</v>
          </cell>
          <cell r="Z74">
            <v>0</v>
          </cell>
          <cell r="AA74">
            <v>0</v>
          </cell>
          <cell r="AB74">
            <v>0</v>
          </cell>
        </row>
        <row r="75">
          <cell r="B75" t="str">
            <v>21.01.03</v>
          </cell>
          <cell r="C75" t="str">
            <v>Complete site clearance of reservoir B site</v>
          </cell>
          <cell r="D75" t="str">
            <v>lump sum</v>
          </cell>
          <cell r="E75">
            <v>10000</v>
          </cell>
          <cell r="F75">
            <v>0</v>
          </cell>
          <cell r="G75">
            <v>0</v>
          </cell>
          <cell r="H75">
            <v>0</v>
          </cell>
          <cell r="I75">
            <v>0</v>
          </cell>
          <cell r="J75">
            <v>0</v>
          </cell>
          <cell r="K75">
            <v>0</v>
          </cell>
          <cell r="L75">
            <v>0</v>
          </cell>
          <cell r="M75">
            <v>0</v>
          </cell>
          <cell r="N75">
            <v>0</v>
          </cell>
          <cell r="O75">
            <v>0</v>
          </cell>
          <cell r="P75">
            <v>0</v>
          </cell>
          <cell r="Q75">
            <v>0</v>
          </cell>
          <cell r="R75">
            <v>0</v>
          </cell>
          <cell r="S75">
            <v>0</v>
          </cell>
          <cell r="T75">
            <v>0</v>
          </cell>
          <cell r="U75">
            <v>0</v>
          </cell>
          <cell r="V75">
            <v>0</v>
          </cell>
          <cell r="W75">
            <v>0</v>
          </cell>
          <cell r="X75">
            <v>0</v>
          </cell>
          <cell r="Y75">
            <v>0</v>
          </cell>
          <cell r="Z75">
            <v>0</v>
          </cell>
          <cell r="AA75">
            <v>0</v>
          </cell>
          <cell r="AB75">
            <v>0</v>
          </cell>
        </row>
        <row r="76">
          <cell r="B76" t="str">
            <v>21.01.04</v>
          </cell>
          <cell r="C76" t="str">
            <v>Complete site clearance of reservoir C site</v>
          </cell>
          <cell r="D76" t="str">
            <v>lump sum</v>
          </cell>
          <cell r="E76">
            <v>10000</v>
          </cell>
          <cell r="F76">
            <v>0</v>
          </cell>
          <cell r="G76">
            <v>0</v>
          </cell>
          <cell r="H76">
            <v>0</v>
          </cell>
          <cell r="I76">
            <v>0</v>
          </cell>
          <cell r="J76">
            <v>0</v>
          </cell>
          <cell r="K76">
            <v>0</v>
          </cell>
          <cell r="L76">
            <v>0</v>
          </cell>
          <cell r="M76">
            <v>0</v>
          </cell>
          <cell r="N76">
            <v>0</v>
          </cell>
          <cell r="O76">
            <v>0</v>
          </cell>
          <cell r="P76">
            <v>0</v>
          </cell>
          <cell r="Q76">
            <v>0</v>
          </cell>
          <cell r="R76">
            <v>0</v>
          </cell>
          <cell r="S76">
            <v>0</v>
          </cell>
          <cell r="T76">
            <v>0</v>
          </cell>
          <cell r="U76">
            <v>0</v>
          </cell>
          <cell r="V76">
            <v>0</v>
          </cell>
          <cell r="W76">
            <v>0</v>
          </cell>
          <cell r="X76">
            <v>0</v>
          </cell>
          <cell r="Y76">
            <v>0</v>
          </cell>
          <cell r="Z76">
            <v>0</v>
          </cell>
          <cell r="AA76">
            <v>0</v>
          </cell>
          <cell r="AB76">
            <v>0</v>
          </cell>
        </row>
        <row r="77">
          <cell r="B77" t="str">
            <v>21.01.05</v>
          </cell>
          <cell r="C77" t="str">
            <v>Complete site clearance of existing British Reservoir</v>
          </cell>
          <cell r="D77" t="str">
            <v>lump sum</v>
          </cell>
          <cell r="E77">
            <v>10000</v>
          </cell>
          <cell r="F77">
            <v>0</v>
          </cell>
          <cell r="G77">
            <v>0</v>
          </cell>
          <cell r="H77">
            <v>0</v>
          </cell>
          <cell r="I77">
            <v>0</v>
          </cell>
          <cell r="J77">
            <v>0</v>
          </cell>
          <cell r="K77">
            <v>0</v>
          </cell>
          <cell r="L77">
            <v>0</v>
          </cell>
          <cell r="M77">
            <v>0</v>
          </cell>
          <cell r="N77">
            <v>0</v>
          </cell>
          <cell r="O77">
            <v>0</v>
          </cell>
          <cell r="P77">
            <v>0</v>
          </cell>
          <cell r="Q77">
            <v>0</v>
          </cell>
          <cell r="R77">
            <v>0</v>
          </cell>
          <cell r="S77">
            <v>0</v>
          </cell>
          <cell r="T77">
            <v>0</v>
          </cell>
          <cell r="U77">
            <v>0</v>
          </cell>
          <cell r="V77">
            <v>0</v>
          </cell>
          <cell r="W77">
            <v>0</v>
          </cell>
          <cell r="X77">
            <v>0</v>
          </cell>
          <cell r="Y77">
            <v>0</v>
          </cell>
          <cell r="Z77">
            <v>0</v>
          </cell>
          <cell r="AA77">
            <v>0</v>
          </cell>
          <cell r="AB77">
            <v>0</v>
          </cell>
        </row>
        <row r="78">
          <cell r="B78" t="str">
            <v>21.02</v>
          </cell>
          <cell r="C78" t="str">
            <v>General site clearance for pipe laying works</v>
          </cell>
          <cell r="D78">
            <v>0</v>
          </cell>
          <cell r="E78">
            <v>0</v>
          </cell>
          <cell r="F78">
            <v>0</v>
          </cell>
          <cell r="G78">
            <v>0</v>
          </cell>
          <cell r="H78">
            <v>0</v>
          </cell>
          <cell r="I78">
            <v>0</v>
          </cell>
          <cell r="J78">
            <v>0</v>
          </cell>
          <cell r="K78">
            <v>0</v>
          </cell>
          <cell r="L78">
            <v>0</v>
          </cell>
          <cell r="M78">
            <v>0</v>
          </cell>
          <cell r="N78">
            <v>0</v>
          </cell>
          <cell r="O78">
            <v>0</v>
          </cell>
          <cell r="P78">
            <v>0</v>
          </cell>
          <cell r="Q78">
            <v>0</v>
          </cell>
          <cell r="R78">
            <v>0</v>
          </cell>
          <cell r="S78">
            <v>0</v>
          </cell>
          <cell r="T78">
            <v>0</v>
          </cell>
          <cell r="U78">
            <v>0</v>
          </cell>
          <cell r="V78">
            <v>0</v>
          </cell>
          <cell r="W78">
            <v>0</v>
          </cell>
          <cell r="X78">
            <v>0</v>
          </cell>
          <cell r="Y78">
            <v>0</v>
          </cell>
          <cell r="Z78">
            <v>0</v>
          </cell>
          <cell r="AA78">
            <v>0</v>
          </cell>
          <cell r="AB78">
            <v>0</v>
          </cell>
        </row>
        <row r="79">
          <cell r="B79">
            <v>0</v>
          </cell>
          <cell r="C79" t="str">
            <v>Removal of all bushes, shrubs, grass, garbage, roots, refuse, debris and obstructions not explicitly included in other items of the BOS and BOQ, except those objects marked for conservation. The works shall also include collection, loading, handling, transport to a waste deposit and/or another site approved by the Engineer and located within a radius of 20km, unloading, etc. Site clearance shall be executed within the limits shown on drawings or as directed by the Engineer. The unit rate shall include all materials, labour, equipment, tools and other incidental costs required to complete the works. Payment shall be made per lump sum pro rata of works progress.</v>
          </cell>
          <cell r="D79">
            <v>0</v>
          </cell>
          <cell r="E79">
            <v>0</v>
          </cell>
          <cell r="F79">
            <v>0</v>
          </cell>
          <cell r="G79">
            <v>0</v>
          </cell>
          <cell r="H79">
            <v>0</v>
          </cell>
          <cell r="I79">
            <v>0</v>
          </cell>
          <cell r="J79">
            <v>0</v>
          </cell>
          <cell r="K79">
            <v>0</v>
          </cell>
          <cell r="L79">
            <v>0</v>
          </cell>
          <cell r="M79">
            <v>0</v>
          </cell>
          <cell r="N79">
            <v>0</v>
          </cell>
          <cell r="O79">
            <v>0</v>
          </cell>
          <cell r="P79">
            <v>0</v>
          </cell>
          <cell r="Q79">
            <v>0</v>
          </cell>
          <cell r="R79">
            <v>0</v>
          </cell>
          <cell r="S79">
            <v>0</v>
          </cell>
          <cell r="T79">
            <v>0</v>
          </cell>
          <cell r="U79">
            <v>0</v>
          </cell>
          <cell r="V79">
            <v>0</v>
          </cell>
          <cell r="W79">
            <v>0</v>
          </cell>
          <cell r="X79">
            <v>0</v>
          </cell>
          <cell r="Y79">
            <v>0</v>
          </cell>
          <cell r="Z79">
            <v>0</v>
          </cell>
          <cell r="AA79">
            <v>0</v>
          </cell>
          <cell r="AB79">
            <v>0</v>
          </cell>
        </row>
        <row r="80">
          <cell r="B80" t="str">
            <v>21.02.01</v>
          </cell>
          <cell r="C80" t="str">
            <v>General site clearance for pipe laying works under Package No. 1</v>
          </cell>
          <cell r="D80" t="str">
            <v>lump sum</v>
          </cell>
          <cell r="E80">
            <v>35000</v>
          </cell>
          <cell r="F80">
            <v>0</v>
          </cell>
          <cell r="G80">
            <v>0</v>
          </cell>
          <cell r="H80">
            <v>0</v>
          </cell>
          <cell r="I80">
            <v>0</v>
          </cell>
          <cell r="J80">
            <v>0</v>
          </cell>
          <cell r="K80">
            <v>0</v>
          </cell>
          <cell r="L80">
            <v>0</v>
          </cell>
          <cell r="M80">
            <v>0</v>
          </cell>
          <cell r="N80">
            <v>0</v>
          </cell>
          <cell r="O80">
            <v>0</v>
          </cell>
          <cell r="P80">
            <v>0</v>
          </cell>
          <cell r="Q80">
            <v>0</v>
          </cell>
          <cell r="R80">
            <v>0</v>
          </cell>
          <cell r="S80">
            <v>0</v>
          </cell>
          <cell r="T80">
            <v>0</v>
          </cell>
          <cell r="U80">
            <v>0</v>
          </cell>
          <cell r="V80">
            <v>0</v>
          </cell>
          <cell r="W80">
            <v>0</v>
          </cell>
          <cell r="X80">
            <v>0</v>
          </cell>
          <cell r="Y80">
            <v>0</v>
          </cell>
          <cell r="Z80">
            <v>0</v>
          </cell>
          <cell r="AA80">
            <v>0</v>
          </cell>
          <cell r="AB80">
            <v>0</v>
          </cell>
        </row>
        <row r="81">
          <cell r="B81" t="str">
            <v>21.02.02</v>
          </cell>
          <cell r="C81" t="str">
            <v>General site clearance for pipe laying works under Package No. 2</v>
          </cell>
          <cell r="D81" t="str">
            <v>lump sum</v>
          </cell>
          <cell r="E81">
            <v>28000</v>
          </cell>
          <cell r="F81">
            <v>0</v>
          </cell>
          <cell r="G81">
            <v>0</v>
          </cell>
          <cell r="H81">
            <v>0</v>
          </cell>
          <cell r="I81">
            <v>0</v>
          </cell>
          <cell r="J81">
            <v>0</v>
          </cell>
          <cell r="K81">
            <v>0</v>
          </cell>
          <cell r="L81">
            <v>0</v>
          </cell>
          <cell r="M81">
            <v>0</v>
          </cell>
          <cell r="N81">
            <v>0</v>
          </cell>
          <cell r="O81">
            <v>0</v>
          </cell>
          <cell r="P81">
            <v>0</v>
          </cell>
          <cell r="Q81">
            <v>0</v>
          </cell>
          <cell r="R81">
            <v>0</v>
          </cell>
          <cell r="S81">
            <v>0</v>
          </cell>
          <cell r="T81">
            <v>0</v>
          </cell>
          <cell r="U81">
            <v>0</v>
          </cell>
          <cell r="V81">
            <v>0</v>
          </cell>
          <cell r="W81">
            <v>0</v>
          </cell>
          <cell r="X81">
            <v>0</v>
          </cell>
          <cell r="Y81">
            <v>0</v>
          </cell>
          <cell r="Z81">
            <v>0</v>
          </cell>
          <cell r="AA81">
            <v>0</v>
          </cell>
          <cell r="AB81">
            <v>0</v>
          </cell>
        </row>
        <row r="82">
          <cell r="B82" t="str">
            <v>21.03</v>
          </cell>
          <cell r="C82" t="str">
            <v>Cutting of trees and disposal of trunks</v>
          </cell>
          <cell r="D82">
            <v>0</v>
          </cell>
          <cell r="E82">
            <v>0</v>
          </cell>
          <cell r="F82">
            <v>0</v>
          </cell>
          <cell r="G82">
            <v>0</v>
          </cell>
          <cell r="H82">
            <v>0</v>
          </cell>
          <cell r="I82">
            <v>0</v>
          </cell>
          <cell r="J82">
            <v>0</v>
          </cell>
          <cell r="K82">
            <v>0</v>
          </cell>
          <cell r="L82">
            <v>0</v>
          </cell>
          <cell r="M82">
            <v>0</v>
          </cell>
          <cell r="N82">
            <v>0</v>
          </cell>
          <cell r="O82">
            <v>0</v>
          </cell>
          <cell r="P82">
            <v>0</v>
          </cell>
          <cell r="Q82">
            <v>0</v>
          </cell>
          <cell r="R82">
            <v>0</v>
          </cell>
          <cell r="S82">
            <v>0</v>
          </cell>
          <cell r="T82">
            <v>0</v>
          </cell>
          <cell r="U82">
            <v>0</v>
          </cell>
          <cell r="V82">
            <v>0</v>
          </cell>
          <cell r="W82">
            <v>0</v>
          </cell>
          <cell r="X82">
            <v>0</v>
          </cell>
          <cell r="Y82">
            <v>0</v>
          </cell>
          <cell r="Z82">
            <v>0</v>
          </cell>
          <cell r="AA82">
            <v>0</v>
          </cell>
          <cell r="AB82">
            <v>0</v>
          </cell>
        </row>
        <row r="83">
          <cell r="B83">
            <v>0</v>
          </cell>
          <cell r="C83" t="str">
            <v>Cutting of trees including loading, handling, transport to a site approved by the Engineer and</v>
          </cell>
          <cell r="D83">
            <v>0</v>
          </cell>
          <cell r="E83">
            <v>0</v>
          </cell>
          <cell r="F83">
            <v>0</v>
          </cell>
          <cell r="G83">
            <v>0</v>
          </cell>
          <cell r="H83">
            <v>0</v>
          </cell>
          <cell r="I83">
            <v>0</v>
          </cell>
          <cell r="J83">
            <v>0</v>
          </cell>
          <cell r="K83">
            <v>0</v>
          </cell>
          <cell r="L83">
            <v>0</v>
          </cell>
          <cell r="M83">
            <v>0</v>
          </cell>
          <cell r="N83">
            <v>0</v>
          </cell>
          <cell r="O83">
            <v>0</v>
          </cell>
          <cell r="P83">
            <v>0</v>
          </cell>
          <cell r="Q83">
            <v>0</v>
          </cell>
          <cell r="R83">
            <v>0</v>
          </cell>
          <cell r="S83">
            <v>0</v>
          </cell>
          <cell r="T83">
            <v>0</v>
          </cell>
          <cell r="U83">
            <v>0</v>
          </cell>
          <cell r="V83">
            <v>0</v>
          </cell>
          <cell r="W83">
            <v>0</v>
          </cell>
          <cell r="X83">
            <v>0</v>
          </cell>
          <cell r="Y83">
            <v>0</v>
          </cell>
          <cell r="Z83">
            <v>0</v>
          </cell>
          <cell r="AA83">
            <v>0</v>
          </cell>
          <cell r="AB83">
            <v>0</v>
          </cell>
        </row>
        <row r="84">
          <cell r="B84">
            <v>0</v>
          </cell>
          <cell r="C84" t="str">
            <v xml:space="preserve"> situated within a radius of 20km from the cutting site, unloading and disposal of the trees. The</v>
          </cell>
          <cell r="D84">
            <v>0</v>
          </cell>
          <cell r="E84">
            <v>0</v>
          </cell>
          <cell r="F84">
            <v>0</v>
          </cell>
          <cell r="G84">
            <v>0</v>
          </cell>
          <cell r="H84">
            <v>0</v>
          </cell>
          <cell r="I84">
            <v>0</v>
          </cell>
          <cell r="J84">
            <v>0</v>
          </cell>
          <cell r="K84">
            <v>0</v>
          </cell>
          <cell r="L84">
            <v>0</v>
          </cell>
          <cell r="M84">
            <v>0</v>
          </cell>
          <cell r="N84">
            <v>0</v>
          </cell>
          <cell r="O84">
            <v>0</v>
          </cell>
          <cell r="P84">
            <v>0</v>
          </cell>
          <cell r="Q84">
            <v>0</v>
          </cell>
          <cell r="R84">
            <v>0</v>
          </cell>
          <cell r="S84">
            <v>0</v>
          </cell>
          <cell r="T84">
            <v>0</v>
          </cell>
          <cell r="U84">
            <v>0</v>
          </cell>
          <cell r="V84">
            <v>0</v>
          </cell>
          <cell r="W84">
            <v>0</v>
          </cell>
          <cell r="X84">
            <v>0</v>
          </cell>
          <cell r="Y84">
            <v>0</v>
          </cell>
          <cell r="Z84">
            <v>0</v>
          </cell>
          <cell r="AA84">
            <v>0</v>
          </cell>
          <cell r="AB84">
            <v>0</v>
          </cell>
        </row>
        <row r="85">
          <cell r="B85">
            <v>0</v>
          </cell>
          <cell r="C85" t="str">
            <v xml:space="preserve"> works shall also include the removal and disposal of the roots and the backfilling of the hole</v>
          </cell>
          <cell r="D85">
            <v>0</v>
          </cell>
          <cell r="E85">
            <v>0</v>
          </cell>
          <cell r="F85">
            <v>0</v>
          </cell>
          <cell r="G85">
            <v>0</v>
          </cell>
          <cell r="H85">
            <v>0</v>
          </cell>
          <cell r="I85">
            <v>0</v>
          </cell>
          <cell r="J85">
            <v>0</v>
          </cell>
          <cell r="K85">
            <v>0</v>
          </cell>
          <cell r="L85">
            <v>0</v>
          </cell>
          <cell r="M85">
            <v>0</v>
          </cell>
          <cell r="N85">
            <v>0</v>
          </cell>
          <cell r="O85">
            <v>0</v>
          </cell>
          <cell r="P85">
            <v>0</v>
          </cell>
          <cell r="Q85">
            <v>0</v>
          </cell>
          <cell r="R85">
            <v>0</v>
          </cell>
          <cell r="S85">
            <v>0</v>
          </cell>
          <cell r="T85">
            <v>0</v>
          </cell>
          <cell r="U85">
            <v>0</v>
          </cell>
          <cell r="V85">
            <v>0</v>
          </cell>
          <cell r="W85">
            <v>0</v>
          </cell>
          <cell r="X85">
            <v>0</v>
          </cell>
          <cell r="Y85">
            <v>0</v>
          </cell>
          <cell r="Z85">
            <v>0</v>
          </cell>
          <cell r="AA85">
            <v>0</v>
          </cell>
          <cell r="AB85">
            <v>0</v>
          </cell>
        </row>
        <row r="86">
          <cell r="B86">
            <v>0</v>
          </cell>
          <cell r="C86" t="str">
            <v xml:space="preserve"> with top soil. </v>
          </cell>
          <cell r="D86">
            <v>0</v>
          </cell>
          <cell r="E86">
            <v>0</v>
          </cell>
          <cell r="F86">
            <v>0</v>
          </cell>
          <cell r="G86">
            <v>0</v>
          </cell>
          <cell r="H86">
            <v>0</v>
          </cell>
          <cell r="I86">
            <v>0</v>
          </cell>
          <cell r="J86">
            <v>0</v>
          </cell>
          <cell r="K86">
            <v>0</v>
          </cell>
          <cell r="L86">
            <v>0</v>
          </cell>
          <cell r="M86">
            <v>0</v>
          </cell>
          <cell r="N86">
            <v>0</v>
          </cell>
          <cell r="O86">
            <v>0</v>
          </cell>
          <cell r="P86">
            <v>0</v>
          </cell>
          <cell r="Q86">
            <v>0</v>
          </cell>
          <cell r="R86">
            <v>0</v>
          </cell>
          <cell r="S86">
            <v>0</v>
          </cell>
          <cell r="T86">
            <v>0</v>
          </cell>
          <cell r="U86">
            <v>0</v>
          </cell>
          <cell r="V86">
            <v>0</v>
          </cell>
          <cell r="W86">
            <v>0</v>
          </cell>
          <cell r="X86">
            <v>0</v>
          </cell>
          <cell r="Y86">
            <v>0</v>
          </cell>
          <cell r="Z86">
            <v>0</v>
          </cell>
          <cell r="AA86">
            <v>0</v>
          </cell>
          <cell r="AB86">
            <v>0</v>
          </cell>
        </row>
        <row r="87">
          <cell r="B87">
            <v>0</v>
          </cell>
          <cell r="C87" t="str">
            <v>The unit rate shall include all materials, labour, equipment, tools and other incidental</v>
          </cell>
          <cell r="D87">
            <v>0</v>
          </cell>
          <cell r="E87">
            <v>0</v>
          </cell>
          <cell r="F87">
            <v>0</v>
          </cell>
          <cell r="G87">
            <v>0</v>
          </cell>
          <cell r="H87">
            <v>0</v>
          </cell>
          <cell r="I87">
            <v>0</v>
          </cell>
          <cell r="J87">
            <v>0</v>
          </cell>
          <cell r="K87">
            <v>0</v>
          </cell>
          <cell r="L87">
            <v>0</v>
          </cell>
          <cell r="M87">
            <v>0</v>
          </cell>
          <cell r="N87">
            <v>0</v>
          </cell>
          <cell r="O87">
            <v>0</v>
          </cell>
          <cell r="P87">
            <v>0</v>
          </cell>
          <cell r="Q87">
            <v>0</v>
          </cell>
          <cell r="R87">
            <v>0</v>
          </cell>
          <cell r="S87">
            <v>0</v>
          </cell>
          <cell r="T87">
            <v>0</v>
          </cell>
          <cell r="U87">
            <v>0</v>
          </cell>
          <cell r="V87">
            <v>0</v>
          </cell>
          <cell r="W87">
            <v>0</v>
          </cell>
          <cell r="X87">
            <v>0</v>
          </cell>
          <cell r="Y87">
            <v>0</v>
          </cell>
          <cell r="Z87">
            <v>0</v>
          </cell>
          <cell r="AA87">
            <v>0</v>
          </cell>
          <cell r="AB87">
            <v>0</v>
          </cell>
        </row>
        <row r="88">
          <cell r="B88">
            <v>0</v>
          </cell>
          <cell r="C88" t="str">
            <v xml:space="preserve"> costs required to complete the works. Payment shall be made per tree actually</v>
          </cell>
          <cell r="D88">
            <v>0</v>
          </cell>
          <cell r="E88">
            <v>0</v>
          </cell>
          <cell r="F88">
            <v>0</v>
          </cell>
          <cell r="G88">
            <v>0</v>
          </cell>
          <cell r="H88">
            <v>0</v>
          </cell>
          <cell r="I88">
            <v>0</v>
          </cell>
          <cell r="J88">
            <v>0</v>
          </cell>
          <cell r="K88">
            <v>0</v>
          </cell>
          <cell r="L88">
            <v>0</v>
          </cell>
          <cell r="M88">
            <v>0</v>
          </cell>
          <cell r="N88">
            <v>0</v>
          </cell>
          <cell r="O88">
            <v>0</v>
          </cell>
          <cell r="P88">
            <v>0</v>
          </cell>
          <cell r="Q88">
            <v>0</v>
          </cell>
          <cell r="R88">
            <v>0</v>
          </cell>
          <cell r="S88">
            <v>0</v>
          </cell>
          <cell r="T88">
            <v>0</v>
          </cell>
          <cell r="U88">
            <v>0</v>
          </cell>
          <cell r="V88">
            <v>0</v>
          </cell>
          <cell r="W88">
            <v>0</v>
          </cell>
          <cell r="X88">
            <v>0</v>
          </cell>
          <cell r="Y88">
            <v>0</v>
          </cell>
          <cell r="Z88">
            <v>0</v>
          </cell>
          <cell r="AA88">
            <v>0</v>
          </cell>
          <cell r="AB88">
            <v>0</v>
          </cell>
        </row>
        <row r="89">
          <cell r="B89">
            <v>0</v>
          </cell>
          <cell r="C89" t="str">
            <v xml:space="preserve"> removed as instructed by the Engineer. The trunk diameter of the tree shall</v>
          </cell>
          <cell r="D89">
            <v>0</v>
          </cell>
          <cell r="E89">
            <v>0</v>
          </cell>
          <cell r="F89">
            <v>0</v>
          </cell>
          <cell r="G89">
            <v>0</v>
          </cell>
          <cell r="H89">
            <v>0</v>
          </cell>
          <cell r="I89">
            <v>0</v>
          </cell>
          <cell r="J89">
            <v>0</v>
          </cell>
          <cell r="K89">
            <v>0</v>
          </cell>
          <cell r="L89">
            <v>0</v>
          </cell>
          <cell r="M89">
            <v>0</v>
          </cell>
          <cell r="N89">
            <v>0</v>
          </cell>
          <cell r="O89">
            <v>0</v>
          </cell>
          <cell r="P89">
            <v>0</v>
          </cell>
          <cell r="Q89">
            <v>0</v>
          </cell>
          <cell r="R89">
            <v>0</v>
          </cell>
          <cell r="S89">
            <v>0</v>
          </cell>
          <cell r="T89">
            <v>0</v>
          </cell>
          <cell r="U89">
            <v>0</v>
          </cell>
          <cell r="V89">
            <v>0</v>
          </cell>
          <cell r="W89">
            <v>0</v>
          </cell>
          <cell r="X89">
            <v>0</v>
          </cell>
          <cell r="Y89">
            <v>0</v>
          </cell>
          <cell r="Z89">
            <v>0</v>
          </cell>
          <cell r="AA89">
            <v>0</v>
          </cell>
          <cell r="AB89">
            <v>0</v>
          </cell>
        </row>
        <row r="90">
          <cell r="B90">
            <v>0</v>
          </cell>
          <cell r="C90" t="str">
            <v xml:space="preserve"> be measured at 1m above the ground level. Trees shall not be cut except upon written instruction of the Engineer.</v>
          </cell>
          <cell r="D90">
            <v>0</v>
          </cell>
          <cell r="E90">
            <v>0</v>
          </cell>
          <cell r="F90">
            <v>0</v>
          </cell>
          <cell r="G90">
            <v>0</v>
          </cell>
          <cell r="H90">
            <v>0</v>
          </cell>
          <cell r="I90">
            <v>0</v>
          </cell>
          <cell r="J90">
            <v>0</v>
          </cell>
          <cell r="K90">
            <v>0</v>
          </cell>
          <cell r="L90">
            <v>0</v>
          </cell>
          <cell r="M90">
            <v>0</v>
          </cell>
          <cell r="N90">
            <v>0</v>
          </cell>
          <cell r="O90">
            <v>0</v>
          </cell>
          <cell r="P90">
            <v>0</v>
          </cell>
          <cell r="Q90">
            <v>0</v>
          </cell>
          <cell r="R90">
            <v>0</v>
          </cell>
          <cell r="S90">
            <v>0</v>
          </cell>
          <cell r="T90">
            <v>0</v>
          </cell>
          <cell r="U90">
            <v>0</v>
          </cell>
          <cell r="V90">
            <v>0</v>
          </cell>
          <cell r="W90">
            <v>0</v>
          </cell>
          <cell r="X90">
            <v>0</v>
          </cell>
          <cell r="Y90">
            <v>0</v>
          </cell>
          <cell r="Z90">
            <v>0</v>
          </cell>
          <cell r="AA90">
            <v>0</v>
          </cell>
          <cell r="AB90">
            <v>0</v>
          </cell>
        </row>
        <row r="91">
          <cell r="B91" t="str">
            <v>21.03.01</v>
          </cell>
          <cell r="C91" t="str">
            <v>Cutting of trees with a trunk diameter ≤ 30 cm</v>
          </cell>
          <cell r="D91" t="str">
            <v>pce.</v>
          </cell>
          <cell r="E91">
            <v>300</v>
          </cell>
          <cell r="F91">
            <v>0</v>
          </cell>
          <cell r="G91">
            <v>0</v>
          </cell>
          <cell r="H91">
            <v>0</v>
          </cell>
          <cell r="I91">
            <v>0</v>
          </cell>
          <cell r="J91">
            <v>0</v>
          </cell>
          <cell r="K91">
            <v>0</v>
          </cell>
          <cell r="L91">
            <v>0</v>
          </cell>
          <cell r="M91">
            <v>0</v>
          </cell>
          <cell r="N91">
            <v>0</v>
          </cell>
          <cell r="O91">
            <v>0</v>
          </cell>
          <cell r="P91">
            <v>0</v>
          </cell>
          <cell r="Q91">
            <v>0</v>
          </cell>
          <cell r="R91">
            <v>0</v>
          </cell>
          <cell r="S91">
            <v>0</v>
          </cell>
          <cell r="T91">
            <v>0</v>
          </cell>
          <cell r="U91">
            <v>0</v>
          </cell>
          <cell r="V91">
            <v>0</v>
          </cell>
          <cell r="W91">
            <v>0</v>
          </cell>
          <cell r="X91">
            <v>0</v>
          </cell>
          <cell r="Y91">
            <v>0</v>
          </cell>
          <cell r="Z91">
            <v>0</v>
          </cell>
          <cell r="AA91">
            <v>0</v>
          </cell>
          <cell r="AB91">
            <v>0</v>
          </cell>
        </row>
        <row r="92">
          <cell r="B92" t="str">
            <v>21.03.02</v>
          </cell>
          <cell r="C92" t="str">
            <v>Cutting of trees with a trunk diameter &gt; 30cm and ≤ 1m</v>
          </cell>
          <cell r="D92" t="str">
            <v>pce.</v>
          </cell>
          <cell r="E92">
            <v>400</v>
          </cell>
          <cell r="F92">
            <v>0</v>
          </cell>
          <cell r="G92">
            <v>0</v>
          </cell>
          <cell r="H92">
            <v>0</v>
          </cell>
          <cell r="I92">
            <v>0</v>
          </cell>
          <cell r="J92">
            <v>0</v>
          </cell>
          <cell r="K92">
            <v>0</v>
          </cell>
          <cell r="L92">
            <v>0</v>
          </cell>
          <cell r="M92">
            <v>0</v>
          </cell>
          <cell r="N92">
            <v>0</v>
          </cell>
          <cell r="O92">
            <v>0</v>
          </cell>
          <cell r="P92">
            <v>0</v>
          </cell>
          <cell r="Q92">
            <v>0</v>
          </cell>
          <cell r="R92">
            <v>0</v>
          </cell>
          <cell r="S92">
            <v>0</v>
          </cell>
          <cell r="T92">
            <v>0</v>
          </cell>
          <cell r="U92">
            <v>0</v>
          </cell>
          <cell r="V92">
            <v>0</v>
          </cell>
          <cell r="W92">
            <v>0</v>
          </cell>
          <cell r="X92">
            <v>0</v>
          </cell>
          <cell r="Y92">
            <v>0</v>
          </cell>
          <cell r="Z92">
            <v>0</v>
          </cell>
          <cell r="AA92">
            <v>0</v>
          </cell>
          <cell r="AB92">
            <v>0</v>
          </cell>
        </row>
        <row r="93">
          <cell r="B93" t="str">
            <v>21.05</v>
          </cell>
          <cell r="C93" t="str">
            <v>Demolition and removal of existing small solid structures and walls (under and above the ground level)</v>
          </cell>
          <cell r="D93">
            <v>0</v>
          </cell>
          <cell r="E93">
            <v>0</v>
          </cell>
          <cell r="F93">
            <v>0</v>
          </cell>
          <cell r="G93">
            <v>0</v>
          </cell>
          <cell r="H93">
            <v>0</v>
          </cell>
          <cell r="I93">
            <v>0</v>
          </cell>
          <cell r="J93">
            <v>0</v>
          </cell>
          <cell r="K93">
            <v>0</v>
          </cell>
          <cell r="L93">
            <v>0</v>
          </cell>
          <cell r="M93">
            <v>0</v>
          </cell>
          <cell r="N93">
            <v>0</v>
          </cell>
          <cell r="O93">
            <v>0</v>
          </cell>
          <cell r="P93">
            <v>0</v>
          </cell>
          <cell r="Q93">
            <v>0</v>
          </cell>
          <cell r="R93">
            <v>0</v>
          </cell>
          <cell r="S93">
            <v>0</v>
          </cell>
          <cell r="T93">
            <v>0</v>
          </cell>
          <cell r="U93">
            <v>0</v>
          </cell>
          <cell r="V93">
            <v>0</v>
          </cell>
          <cell r="W93">
            <v>0</v>
          </cell>
          <cell r="X93">
            <v>0</v>
          </cell>
          <cell r="Y93">
            <v>0</v>
          </cell>
          <cell r="Z93">
            <v>0</v>
          </cell>
          <cell r="AA93">
            <v>0</v>
          </cell>
          <cell r="AB93">
            <v>0</v>
          </cell>
        </row>
        <row r="94">
          <cell r="B94">
            <v>0</v>
          </cell>
          <cell r="C94" t="str">
            <v xml:space="preserve">Removal of small structures shall include demolition, dismantling, removal, etc. of existing small solid structures and walls (under and above the ground level) as well as loading, handling, transport to Contractor's deposit within a radius of 20km from the demolition site, unloading, etc. of  debris. The unit rate shall include all materials, labour, equipment, tools and other incidental costs required to complete the works including shoring and strutting to ensure the stability of existing remaining structures. </v>
          </cell>
          <cell r="D94">
            <v>0</v>
          </cell>
          <cell r="E94">
            <v>0</v>
          </cell>
          <cell r="F94">
            <v>0</v>
          </cell>
          <cell r="G94">
            <v>0</v>
          </cell>
          <cell r="H94">
            <v>0</v>
          </cell>
          <cell r="I94">
            <v>0</v>
          </cell>
          <cell r="J94">
            <v>0</v>
          </cell>
          <cell r="K94">
            <v>0</v>
          </cell>
          <cell r="L94">
            <v>0</v>
          </cell>
          <cell r="M94">
            <v>0</v>
          </cell>
          <cell r="N94">
            <v>0</v>
          </cell>
          <cell r="O94">
            <v>0</v>
          </cell>
          <cell r="P94">
            <v>0</v>
          </cell>
          <cell r="Q94">
            <v>0</v>
          </cell>
          <cell r="R94">
            <v>0</v>
          </cell>
          <cell r="S94">
            <v>0</v>
          </cell>
          <cell r="T94">
            <v>0</v>
          </cell>
          <cell r="U94">
            <v>0</v>
          </cell>
          <cell r="V94">
            <v>0</v>
          </cell>
          <cell r="W94">
            <v>0</v>
          </cell>
          <cell r="X94">
            <v>0</v>
          </cell>
          <cell r="Y94">
            <v>0</v>
          </cell>
          <cell r="Z94">
            <v>0</v>
          </cell>
          <cell r="AA94">
            <v>0</v>
          </cell>
          <cell r="AB94">
            <v>0</v>
          </cell>
        </row>
        <row r="95">
          <cell r="B95">
            <v>0</v>
          </cell>
          <cell r="C95" t="str">
            <v>The works shall also include for excavation, backfilling, compaction, dewatering of holes and trenches, loading, handling, transport of any surplus or backfill material to or from a site approved by the Engineer and situated within a radius of 20km, unloading, etc.</v>
          </cell>
          <cell r="D95">
            <v>0</v>
          </cell>
          <cell r="E95">
            <v>0</v>
          </cell>
          <cell r="F95">
            <v>0</v>
          </cell>
          <cell r="G95">
            <v>0</v>
          </cell>
          <cell r="H95">
            <v>0</v>
          </cell>
          <cell r="I95">
            <v>0</v>
          </cell>
          <cell r="J95">
            <v>0</v>
          </cell>
          <cell r="K95">
            <v>0</v>
          </cell>
          <cell r="L95">
            <v>0</v>
          </cell>
          <cell r="M95">
            <v>0</v>
          </cell>
          <cell r="N95">
            <v>0</v>
          </cell>
          <cell r="O95">
            <v>0</v>
          </cell>
          <cell r="P95">
            <v>0</v>
          </cell>
          <cell r="Q95">
            <v>0</v>
          </cell>
          <cell r="R95">
            <v>0</v>
          </cell>
          <cell r="S95">
            <v>0</v>
          </cell>
          <cell r="T95">
            <v>0</v>
          </cell>
          <cell r="U95">
            <v>0</v>
          </cell>
          <cell r="V95">
            <v>0</v>
          </cell>
          <cell r="W95">
            <v>0</v>
          </cell>
          <cell r="X95">
            <v>0</v>
          </cell>
          <cell r="Y95">
            <v>0</v>
          </cell>
          <cell r="Z95">
            <v>0</v>
          </cell>
          <cell r="AA95">
            <v>0</v>
          </cell>
          <cell r="AB95">
            <v>0</v>
          </cell>
        </row>
        <row r="96">
          <cell r="B96">
            <v>0</v>
          </cell>
          <cell r="C96" t="str">
            <v>Payment shall be made per cubic meter of structure actually removed and measured in situ.</v>
          </cell>
          <cell r="D96">
            <v>0</v>
          </cell>
          <cell r="E96">
            <v>0</v>
          </cell>
          <cell r="F96">
            <v>0</v>
          </cell>
          <cell r="G96">
            <v>0</v>
          </cell>
          <cell r="H96">
            <v>0</v>
          </cell>
          <cell r="I96">
            <v>0</v>
          </cell>
          <cell r="J96">
            <v>0</v>
          </cell>
          <cell r="K96">
            <v>0</v>
          </cell>
          <cell r="L96">
            <v>0</v>
          </cell>
          <cell r="M96">
            <v>0</v>
          </cell>
          <cell r="N96">
            <v>0</v>
          </cell>
          <cell r="O96">
            <v>0</v>
          </cell>
          <cell r="P96">
            <v>0</v>
          </cell>
          <cell r="Q96">
            <v>0</v>
          </cell>
          <cell r="R96">
            <v>0</v>
          </cell>
          <cell r="S96">
            <v>0</v>
          </cell>
          <cell r="T96">
            <v>0</v>
          </cell>
          <cell r="U96">
            <v>0</v>
          </cell>
          <cell r="V96">
            <v>0</v>
          </cell>
          <cell r="W96">
            <v>0</v>
          </cell>
          <cell r="X96">
            <v>0</v>
          </cell>
          <cell r="Y96">
            <v>0</v>
          </cell>
          <cell r="Z96">
            <v>0</v>
          </cell>
          <cell r="AA96">
            <v>0</v>
          </cell>
          <cell r="AB96">
            <v>0</v>
          </cell>
        </row>
        <row r="97">
          <cell r="B97" t="str">
            <v>21.05.01</v>
          </cell>
          <cell r="C97" t="str">
            <v>Demolition/removal of plain concrete structures</v>
          </cell>
          <cell r="D97" t="str">
            <v>cu.m</v>
          </cell>
          <cell r="E97">
            <v>150</v>
          </cell>
          <cell r="F97">
            <v>0</v>
          </cell>
          <cell r="G97">
            <v>0</v>
          </cell>
          <cell r="H97">
            <v>0</v>
          </cell>
          <cell r="I97">
            <v>0</v>
          </cell>
          <cell r="J97">
            <v>0</v>
          </cell>
          <cell r="K97">
            <v>0</v>
          </cell>
          <cell r="L97">
            <v>0</v>
          </cell>
          <cell r="M97">
            <v>0</v>
          </cell>
          <cell r="N97">
            <v>0</v>
          </cell>
          <cell r="O97">
            <v>0</v>
          </cell>
          <cell r="P97">
            <v>0</v>
          </cell>
          <cell r="Q97">
            <v>0</v>
          </cell>
          <cell r="R97">
            <v>0</v>
          </cell>
          <cell r="S97">
            <v>0</v>
          </cell>
          <cell r="T97">
            <v>0</v>
          </cell>
          <cell r="U97">
            <v>0</v>
          </cell>
          <cell r="V97">
            <v>0</v>
          </cell>
          <cell r="W97">
            <v>0</v>
          </cell>
          <cell r="X97">
            <v>0</v>
          </cell>
          <cell r="Y97">
            <v>0</v>
          </cell>
          <cell r="Z97">
            <v>0</v>
          </cell>
          <cell r="AA97">
            <v>0</v>
          </cell>
          <cell r="AB97">
            <v>0</v>
          </cell>
        </row>
        <row r="98">
          <cell r="B98" t="str">
            <v>21.05.02</v>
          </cell>
          <cell r="C98" t="str">
            <v>Demolition/removal of reinforced concrete structures</v>
          </cell>
          <cell r="D98" t="str">
            <v>cu.m</v>
          </cell>
          <cell r="E98">
            <v>250</v>
          </cell>
          <cell r="F98">
            <v>0</v>
          </cell>
          <cell r="G98">
            <v>0</v>
          </cell>
          <cell r="H98">
            <v>0</v>
          </cell>
          <cell r="I98">
            <v>0</v>
          </cell>
          <cell r="J98">
            <v>0</v>
          </cell>
          <cell r="K98">
            <v>0</v>
          </cell>
          <cell r="L98">
            <v>0</v>
          </cell>
          <cell r="M98">
            <v>0</v>
          </cell>
          <cell r="N98">
            <v>0</v>
          </cell>
          <cell r="O98">
            <v>0</v>
          </cell>
          <cell r="P98">
            <v>0</v>
          </cell>
          <cell r="Q98">
            <v>0</v>
          </cell>
          <cell r="R98">
            <v>0</v>
          </cell>
          <cell r="S98">
            <v>0</v>
          </cell>
          <cell r="T98">
            <v>0</v>
          </cell>
          <cell r="U98">
            <v>0</v>
          </cell>
          <cell r="V98">
            <v>0</v>
          </cell>
          <cell r="W98">
            <v>0</v>
          </cell>
          <cell r="X98">
            <v>0</v>
          </cell>
          <cell r="Y98">
            <v>0</v>
          </cell>
          <cell r="Z98">
            <v>0</v>
          </cell>
          <cell r="AA98">
            <v>0</v>
          </cell>
          <cell r="AB98">
            <v>0</v>
          </cell>
        </row>
        <row r="99">
          <cell r="B99" t="str">
            <v>21.05.03</v>
          </cell>
          <cell r="C99" t="str">
            <v>Demolition/removal of brick or stone masonry structures</v>
          </cell>
          <cell r="D99" t="str">
            <v>cu.m</v>
          </cell>
          <cell r="E99">
            <v>100</v>
          </cell>
          <cell r="F99">
            <v>0</v>
          </cell>
          <cell r="G99">
            <v>0</v>
          </cell>
          <cell r="H99">
            <v>0</v>
          </cell>
          <cell r="I99">
            <v>0</v>
          </cell>
          <cell r="J99">
            <v>0</v>
          </cell>
          <cell r="K99">
            <v>0</v>
          </cell>
          <cell r="L99">
            <v>0</v>
          </cell>
          <cell r="M99">
            <v>0</v>
          </cell>
          <cell r="N99">
            <v>0</v>
          </cell>
          <cell r="O99">
            <v>0</v>
          </cell>
          <cell r="P99">
            <v>0</v>
          </cell>
          <cell r="Q99">
            <v>0</v>
          </cell>
          <cell r="R99">
            <v>0</v>
          </cell>
          <cell r="S99">
            <v>0</v>
          </cell>
          <cell r="T99">
            <v>0</v>
          </cell>
          <cell r="U99">
            <v>0</v>
          </cell>
          <cell r="V99">
            <v>0</v>
          </cell>
          <cell r="W99">
            <v>0</v>
          </cell>
          <cell r="X99">
            <v>0</v>
          </cell>
          <cell r="Y99">
            <v>0</v>
          </cell>
          <cell r="Z99">
            <v>0</v>
          </cell>
          <cell r="AA99">
            <v>0</v>
          </cell>
          <cell r="AB99">
            <v>0</v>
          </cell>
        </row>
        <row r="100">
          <cell r="B100" t="str">
            <v>21.08</v>
          </cell>
          <cell r="C100" t="str">
            <v>Demolition and removal of manholes</v>
          </cell>
          <cell r="D100">
            <v>0</v>
          </cell>
          <cell r="E100">
            <v>0</v>
          </cell>
          <cell r="F100">
            <v>0</v>
          </cell>
          <cell r="G100">
            <v>0</v>
          </cell>
          <cell r="H100">
            <v>0</v>
          </cell>
          <cell r="I100">
            <v>0</v>
          </cell>
          <cell r="J100">
            <v>0</v>
          </cell>
          <cell r="K100">
            <v>0</v>
          </cell>
          <cell r="L100">
            <v>0</v>
          </cell>
          <cell r="M100">
            <v>0</v>
          </cell>
          <cell r="N100">
            <v>0</v>
          </cell>
          <cell r="O100">
            <v>0</v>
          </cell>
          <cell r="P100">
            <v>0</v>
          </cell>
          <cell r="Q100">
            <v>0</v>
          </cell>
          <cell r="R100">
            <v>0</v>
          </cell>
          <cell r="S100">
            <v>0</v>
          </cell>
          <cell r="T100">
            <v>0</v>
          </cell>
          <cell r="U100">
            <v>0</v>
          </cell>
          <cell r="V100">
            <v>0</v>
          </cell>
          <cell r="W100">
            <v>0</v>
          </cell>
          <cell r="X100">
            <v>0</v>
          </cell>
          <cell r="Y100">
            <v>0</v>
          </cell>
          <cell r="Z100">
            <v>0</v>
          </cell>
          <cell r="AA100">
            <v>0</v>
          </cell>
          <cell r="AB100">
            <v>0</v>
          </cell>
        </row>
        <row r="101">
          <cell r="B101">
            <v>0</v>
          </cell>
          <cell r="C101" t="str">
            <v>The works shall include demolition, dismantling, removal, loading, etc. of existing manholes as well as handling, transport to Contractor's deposit within a radius of 20km from the demolition site, unloading, etc. of debris. The unit rate shall include all materials, labour, equipment, tools and other incidental costs required to complete the works. Payment shall be made per piece based on the measurement of the gross-volume of the manhole in its original and undisturbed condition and approved by the Engineer.</v>
          </cell>
          <cell r="D101">
            <v>0</v>
          </cell>
          <cell r="E101">
            <v>0</v>
          </cell>
          <cell r="F101">
            <v>0</v>
          </cell>
          <cell r="G101">
            <v>0</v>
          </cell>
          <cell r="H101">
            <v>0</v>
          </cell>
          <cell r="I101">
            <v>0</v>
          </cell>
          <cell r="J101">
            <v>0</v>
          </cell>
          <cell r="K101">
            <v>0</v>
          </cell>
          <cell r="L101">
            <v>0</v>
          </cell>
          <cell r="M101">
            <v>0</v>
          </cell>
          <cell r="N101">
            <v>0</v>
          </cell>
          <cell r="O101">
            <v>0</v>
          </cell>
          <cell r="P101">
            <v>0</v>
          </cell>
          <cell r="Q101">
            <v>0</v>
          </cell>
          <cell r="R101">
            <v>0</v>
          </cell>
          <cell r="S101">
            <v>0</v>
          </cell>
          <cell r="T101">
            <v>0</v>
          </cell>
          <cell r="U101">
            <v>0</v>
          </cell>
          <cell r="V101">
            <v>0</v>
          </cell>
          <cell r="W101">
            <v>0</v>
          </cell>
          <cell r="X101">
            <v>0</v>
          </cell>
          <cell r="Y101">
            <v>0</v>
          </cell>
          <cell r="Z101">
            <v>0</v>
          </cell>
          <cell r="AA101">
            <v>0</v>
          </cell>
          <cell r="AB101">
            <v>0</v>
          </cell>
        </row>
        <row r="102">
          <cell r="B102">
            <v>0</v>
          </cell>
          <cell r="C102" t="str">
            <v>No separate payment will be made for excavation, backfilling, compaction, dewatering of holes and trenches, loading, handling, transport of any surplus or backfill material to or from a site approved by the Engineer and situated within a radius of 20km, unloading, etc., which shall be deemed to have been included in the present unit rates.</v>
          </cell>
          <cell r="D102">
            <v>0</v>
          </cell>
          <cell r="E102">
            <v>0</v>
          </cell>
          <cell r="F102">
            <v>0</v>
          </cell>
          <cell r="G102">
            <v>0</v>
          </cell>
          <cell r="H102">
            <v>0</v>
          </cell>
          <cell r="I102">
            <v>0</v>
          </cell>
          <cell r="J102">
            <v>0</v>
          </cell>
          <cell r="K102">
            <v>0</v>
          </cell>
          <cell r="L102">
            <v>0</v>
          </cell>
          <cell r="M102">
            <v>0</v>
          </cell>
          <cell r="N102">
            <v>0</v>
          </cell>
          <cell r="O102">
            <v>0</v>
          </cell>
          <cell r="P102">
            <v>0</v>
          </cell>
          <cell r="Q102">
            <v>0</v>
          </cell>
          <cell r="R102">
            <v>0</v>
          </cell>
          <cell r="S102">
            <v>0</v>
          </cell>
          <cell r="T102">
            <v>0</v>
          </cell>
          <cell r="U102">
            <v>0</v>
          </cell>
          <cell r="V102">
            <v>0</v>
          </cell>
          <cell r="W102">
            <v>0</v>
          </cell>
          <cell r="X102">
            <v>0</v>
          </cell>
          <cell r="Y102">
            <v>0</v>
          </cell>
          <cell r="Z102">
            <v>0</v>
          </cell>
          <cell r="AA102">
            <v>0</v>
          </cell>
          <cell r="AB102">
            <v>0</v>
          </cell>
        </row>
        <row r="103">
          <cell r="B103" t="str">
            <v>21.08.01</v>
          </cell>
          <cell r="C103" t="str">
            <v>Demolition/removal of manholes of gross volume not exceeding 10 m³</v>
          </cell>
          <cell r="D103" t="str">
            <v>pce.</v>
          </cell>
          <cell r="E103">
            <v>500</v>
          </cell>
          <cell r="F103">
            <v>0</v>
          </cell>
          <cell r="G103">
            <v>0</v>
          </cell>
          <cell r="H103">
            <v>0</v>
          </cell>
          <cell r="I103">
            <v>0</v>
          </cell>
          <cell r="J103">
            <v>0</v>
          </cell>
          <cell r="K103">
            <v>0</v>
          </cell>
          <cell r="L103">
            <v>0</v>
          </cell>
          <cell r="M103">
            <v>0</v>
          </cell>
          <cell r="N103">
            <v>0</v>
          </cell>
          <cell r="O103">
            <v>0</v>
          </cell>
          <cell r="P103">
            <v>0</v>
          </cell>
          <cell r="Q103">
            <v>0</v>
          </cell>
          <cell r="R103">
            <v>0</v>
          </cell>
          <cell r="S103">
            <v>0</v>
          </cell>
          <cell r="T103">
            <v>0</v>
          </cell>
          <cell r="U103">
            <v>0</v>
          </cell>
          <cell r="V103">
            <v>0</v>
          </cell>
          <cell r="W103">
            <v>0</v>
          </cell>
          <cell r="X103">
            <v>0</v>
          </cell>
          <cell r="Y103">
            <v>0</v>
          </cell>
          <cell r="Z103">
            <v>0</v>
          </cell>
          <cell r="AA103">
            <v>0</v>
          </cell>
          <cell r="AB103">
            <v>0</v>
          </cell>
        </row>
        <row r="104">
          <cell r="B104" t="str">
            <v>21.08.02</v>
          </cell>
          <cell r="C104" t="str">
            <v>Demolition/removal of manholes of gross volume not exceeding 20m³</v>
          </cell>
          <cell r="D104" t="str">
            <v>pce.</v>
          </cell>
          <cell r="E104">
            <v>700</v>
          </cell>
          <cell r="F104">
            <v>0</v>
          </cell>
          <cell r="G104">
            <v>0</v>
          </cell>
          <cell r="H104">
            <v>0</v>
          </cell>
          <cell r="I104">
            <v>0</v>
          </cell>
          <cell r="J104">
            <v>0</v>
          </cell>
          <cell r="K104">
            <v>0</v>
          </cell>
          <cell r="L104">
            <v>0</v>
          </cell>
          <cell r="M104">
            <v>0</v>
          </cell>
          <cell r="N104">
            <v>0</v>
          </cell>
          <cell r="O104">
            <v>0</v>
          </cell>
          <cell r="P104">
            <v>0</v>
          </cell>
          <cell r="Q104">
            <v>0</v>
          </cell>
          <cell r="R104">
            <v>0</v>
          </cell>
          <cell r="S104">
            <v>0</v>
          </cell>
          <cell r="T104">
            <v>0</v>
          </cell>
          <cell r="U104">
            <v>0</v>
          </cell>
          <cell r="V104">
            <v>0</v>
          </cell>
          <cell r="W104">
            <v>0</v>
          </cell>
          <cell r="X104">
            <v>0</v>
          </cell>
          <cell r="Y104">
            <v>0</v>
          </cell>
          <cell r="Z104">
            <v>0</v>
          </cell>
          <cell r="AA104">
            <v>0</v>
          </cell>
          <cell r="AB104">
            <v>0</v>
          </cell>
        </row>
        <row r="105">
          <cell r="B105" t="str">
            <v>21.11</v>
          </cell>
          <cell r="C105" t="str">
            <v>Cleaning, demolition and removal of septic tanks</v>
          </cell>
          <cell r="D105">
            <v>0</v>
          </cell>
          <cell r="E105">
            <v>0</v>
          </cell>
          <cell r="F105">
            <v>0</v>
          </cell>
          <cell r="G105">
            <v>0</v>
          </cell>
          <cell r="H105">
            <v>0</v>
          </cell>
          <cell r="I105">
            <v>0</v>
          </cell>
          <cell r="J105">
            <v>0</v>
          </cell>
          <cell r="K105">
            <v>0</v>
          </cell>
          <cell r="L105">
            <v>0</v>
          </cell>
          <cell r="M105">
            <v>0</v>
          </cell>
          <cell r="N105">
            <v>0</v>
          </cell>
          <cell r="O105">
            <v>0</v>
          </cell>
          <cell r="P105">
            <v>0</v>
          </cell>
          <cell r="Q105">
            <v>0</v>
          </cell>
          <cell r="R105">
            <v>0</v>
          </cell>
          <cell r="S105">
            <v>0</v>
          </cell>
          <cell r="T105">
            <v>0</v>
          </cell>
          <cell r="U105">
            <v>0</v>
          </cell>
          <cell r="V105">
            <v>0</v>
          </cell>
          <cell r="W105">
            <v>0</v>
          </cell>
          <cell r="X105">
            <v>0</v>
          </cell>
          <cell r="Y105">
            <v>0</v>
          </cell>
          <cell r="Z105">
            <v>0</v>
          </cell>
          <cell r="AA105">
            <v>0</v>
          </cell>
          <cell r="AB105">
            <v>0</v>
          </cell>
        </row>
        <row r="106">
          <cell r="B106">
            <v>0</v>
          </cell>
          <cell r="C106" t="str">
            <v xml:space="preserve">The works shall include cleaning of septic tank debris, demolition, dismantling, removal of existing septic tanks including loading, handling, transport to Contractor's deposit within a radius of 20km from the demolition site, unloading of debris, as directed by the Engineer.                                                                                         </v>
          </cell>
          <cell r="D106">
            <v>0</v>
          </cell>
          <cell r="E106">
            <v>0</v>
          </cell>
          <cell r="F106">
            <v>0</v>
          </cell>
          <cell r="G106">
            <v>0</v>
          </cell>
          <cell r="H106">
            <v>0</v>
          </cell>
          <cell r="I106">
            <v>0</v>
          </cell>
          <cell r="J106">
            <v>0</v>
          </cell>
          <cell r="K106">
            <v>0</v>
          </cell>
          <cell r="L106">
            <v>0</v>
          </cell>
          <cell r="M106">
            <v>0</v>
          </cell>
          <cell r="N106">
            <v>0</v>
          </cell>
          <cell r="O106">
            <v>0</v>
          </cell>
          <cell r="P106">
            <v>0</v>
          </cell>
          <cell r="Q106">
            <v>0</v>
          </cell>
          <cell r="R106">
            <v>0</v>
          </cell>
          <cell r="S106">
            <v>0</v>
          </cell>
          <cell r="T106">
            <v>0</v>
          </cell>
          <cell r="U106">
            <v>0</v>
          </cell>
          <cell r="V106">
            <v>0</v>
          </cell>
          <cell r="W106">
            <v>0</v>
          </cell>
          <cell r="X106">
            <v>0</v>
          </cell>
          <cell r="Y106">
            <v>0</v>
          </cell>
          <cell r="Z106">
            <v>0</v>
          </cell>
          <cell r="AA106">
            <v>0</v>
          </cell>
          <cell r="AB106">
            <v>0</v>
          </cell>
        </row>
        <row r="107">
          <cell r="B107">
            <v>0</v>
          </cell>
          <cell r="C107" t="str">
            <v xml:space="preserve">The works shall also include required excavation, dewatering of holes and trenches, backfilling, compaction, loading, handling, transport of any surplus or backfill material to or from a site situated within a radius of 20km, unloading of materials etc., as directed by the Engineer.  </v>
          </cell>
          <cell r="D107">
            <v>0</v>
          </cell>
          <cell r="E107">
            <v>0</v>
          </cell>
          <cell r="F107">
            <v>0</v>
          </cell>
          <cell r="G107">
            <v>0</v>
          </cell>
          <cell r="H107">
            <v>0</v>
          </cell>
          <cell r="I107">
            <v>0</v>
          </cell>
          <cell r="J107">
            <v>0</v>
          </cell>
          <cell r="K107">
            <v>0</v>
          </cell>
          <cell r="L107">
            <v>0</v>
          </cell>
          <cell r="M107">
            <v>0</v>
          </cell>
          <cell r="N107">
            <v>0</v>
          </cell>
          <cell r="O107">
            <v>0</v>
          </cell>
          <cell r="P107">
            <v>0</v>
          </cell>
          <cell r="Q107">
            <v>0</v>
          </cell>
          <cell r="R107">
            <v>0</v>
          </cell>
          <cell r="S107">
            <v>0</v>
          </cell>
          <cell r="T107">
            <v>0</v>
          </cell>
          <cell r="U107">
            <v>0</v>
          </cell>
          <cell r="V107">
            <v>0</v>
          </cell>
          <cell r="W107">
            <v>0</v>
          </cell>
          <cell r="X107">
            <v>0</v>
          </cell>
          <cell r="Y107">
            <v>0</v>
          </cell>
          <cell r="Z107">
            <v>0</v>
          </cell>
          <cell r="AA107">
            <v>0</v>
          </cell>
          <cell r="AB107">
            <v>0</v>
          </cell>
        </row>
        <row r="108">
          <cell r="B108">
            <v>0</v>
          </cell>
          <cell r="C108" t="str">
            <v xml:space="preserve">The unit rate shall include all materials, labour, equipment, tools and other incidental costs required to complete the works.  </v>
          </cell>
          <cell r="D108">
            <v>0</v>
          </cell>
          <cell r="E108">
            <v>0</v>
          </cell>
          <cell r="F108">
            <v>0</v>
          </cell>
          <cell r="G108">
            <v>0</v>
          </cell>
          <cell r="H108">
            <v>0</v>
          </cell>
          <cell r="I108">
            <v>0</v>
          </cell>
          <cell r="J108">
            <v>0</v>
          </cell>
          <cell r="K108">
            <v>0</v>
          </cell>
          <cell r="L108">
            <v>0</v>
          </cell>
          <cell r="M108">
            <v>0</v>
          </cell>
          <cell r="N108">
            <v>0</v>
          </cell>
          <cell r="O108">
            <v>0</v>
          </cell>
          <cell r="P108">
            <v>0</v>
          </cell>
          <cell r="Q108">
            <v>0</v>
          </cell>
          <cell r="R108">
            <v>0</v>
          </cell>
          <cell r="S108">
            <v>0</v>
          </cell>
          <cell r="T108">
            <v>0</v>
          </cell>
          <cell r="U108">
            <v>0</v>
          </cell>
          <cell r="V108">
            <v>0</v>
          </cell>
          <cell r="W108">
            <v>0</v>
          </cell>
          <cell r="X108">
            <v>0</v>
          </cell>
          <cell r="Y108">
            <v>0</v>
          </cell>
          <cell r="Z108">
            <v>0</v>
          </cell>
          <cell r="AA108">
            <v>0</v>
          </cell>
          <cell r="AB108">
            <v>0</v>
          </cell>
        </row>
        <row r="109">
          <cell r="B109">
            <v>0</v>
          </cell>
          <cell r="C109" t="str">
            <v>Payment shall be made per piece based on the measurement of the gross-volume of the septic tanks in its original condition and approved by the Engineer.</v>
          </cell>
          <cell r="D109">
            <v>0</v>
          </cell>
          <cell r="E109">
            <v>0</v>
          </cell>
          <cell r="F109">
            <v>0</v>
          </cell>
          <cell r="G109">
            <v>0</v>
          </cell>
          <cell r="H109">
            <v>0</v>
          </cell>
          <cell r="I109">
            <v>0</v>
          </cell>
          <cell r="J109">
            <v>0</v>
          </cell>
          <cell r="K109">
            <v>0</v>
          </cell>
          <cell r="L109">
            <v>0</v>
          </cell>
          <cell r="M109">
            <v>0</v>
          </cell>
          <cell r="N109">
            <v>0</v>
          </cell>
          <cell r="O109">
            <v>0</v>
          </cell>
          <cell r="P109">
            <v>0</v>
          </cell>
          <cell r="Q109">
            <v>0</v>
          </cell>
          <cell r="R109">
            <v>0</v>
          </cell>
          <cell r="S109">
            <v>0</v>
          </cell>
          <cell r="T109">
            <v>0</v>
          </cell>
          <cell r="U109">
            <v>0</v>
          </cell>
          <cell r="V109">
            <v>0</v>
          </cell>
          <cell r="W109">
            <v>0</v>
          </cell>
          <cell r="X109">
            <v>0</v>
          </cell>
          <cell r="Y109">
            <v>0</v>
          </cell>
          <cell r="Z109">
            <v>0</v>
          </cell>
          <cell r="AA109">
            <v>0</v>
          </cell>
          <cell r="AB109">
            <v>0</v>
          </cell>
        </row>
        <row r="110">
          <cell r="B110" t="str">
            <v>21.11.01</v>
          </cell>
          <cell r="C110" t="str">
            <v>Cleaning, demolition and removal of septic tanks of gross volume not exceeding 10 m³</v>
          </cell>
          <cell r="D110" t="str">
            <v>pce.</v>
          </cell>
          <cell r="E110">
            <v>500</v>
          </cell>
          <cell r="F110">
            <v>0</v>
          </cell>
          <cell r="G110">
            <v>0</v>
          </cell>
          <cell r="H110">
            <v>0</v>
          </cell>
          <cell r="I110">
            <v>0</v>
          </cell>
          <cell r="J110">
            <v>0</v>
          </cell>
          <cell r="K110">
            <v>0</v>
          </cell>
          <cell r="L110">
            <v>0</v>
          </cell>
          <cell r="M110">
            <v>0</v>
          </cell>
          <cell r="N110">
            <v>0</v>
          </cell>
          <cell r="O110">
            <v>0</v>
          </cell>
          <cell r="P110">
            <v>0</v>
          </cell>
          <cell r="Q110">
            <v>0</v>
          </cell>
          <cell r="R110">
            <v>0</v>
          </cell>
          <cell r="S110">
            <v>0</v>
          </cell>
          <cell r="T110">
            <v>0</v>
          </cell>
          <cell r="U110">
            <v>0</v>
          </cell>
          <cell r="V110">
            <v>0</v>
          </cell>
          <cell r="W110">
            <v>0</v>
          </cell>
          <cell r="X110">
            <v>0</v>
          </cell>
          <cell r="Y110">
            <v>0</v>
          </cell>
          <cell r="Z110">
            <v>0</v>
          </cell>
          <cell r="AA110">
            <v>0</v>
          </cell>
          <cell r="AB110">
            <v>0</v>
          </cell>
        </row>
        <row r="111">
          <cell r="B111" t="str">
            <v>21.11.02</v>
          </cell>
          <cell r="C111" t="str">
            <v>Cleaning, demolition and removal of septic tanks of gross volume not exceeding 20 m³</v>
          </cell>
          <cell r="D111" t="str">
            <v>pce.</v>
          </cell>
          <cell r="E111">
            <v>800</v>
          </cell>
          <cell r="F111">
            <v>0</v>
          </cell>
          <cell r="G111">
            <v>0</v>
          </cell>
          <cell r="H111">
            <v>0</v>
          </cell>
          <cell r="I111">
            <v>0</v>
          </cell>
          <cell r="J111">
            <v>0</v>
          </cell>
          <cell r="K111">
            <v>0</v>
          </cell>
          <cell r="L111">
            <v>0</v>
          </cell>
          <cell r="M111">
            <v>0</v>
          </cell>
          <cell r="N111">
            <v>0</v>
          </cell>
          <cell r="O111">
            <v>0</v>
          </cell>
          <cell r="P111">
            <v>0</v>
          </cell>
          <cell r="Q111">
            <v>0</v>
          </cell>
          <cell r="R111">
            <v>0</v>
          </cell>
          <cell r="S111">
            <v>0</v>
          </cell>
          <cell r="T111">
            <v>0</v>
          </cell>
          <cell r="U111">
            <v>0</v>
          </cell>
          <cell r="V111">
            <v>0</v>
          </cell>
          <cell r="W111">
            <v>0</v>
          </cell>
          <cell r="X111">
            <v>0</v>
          </cell>
          <cell r="Y111">
            <v>0</v>
          </cell>
          <cell r="Z111">
            <v>0</v>
          </cell>
          <cell r="AA111">
            <v>0</v>
          </cell>
          <cell r="AB111">
            <v>0</v>
          </cell>
        </row>
        <row r="112">
          <cell r="B112" t="str">
            <v>21.12</v>
          </cell>
          <cell r="C112" t="str">
            <v>Dismantling and reinstatement of existing signboards</v>
          </cell>
          <cell r="D112">
            <v>0</v>
          </cell>
          <cell r="E112">
            <v>0</v>
          </cell>
          <cell r="F112">
            <v>0</v>
          </cell>
          <cell r="G112">
            <v>0</v>
          </cell>
          <cell r="H112">
            <v>0</v>
          </cell>
          <cell r="I112">
            <v>0</v>
          </cell>
          <cell r="J112">
            <v>0</v>
          </cell>
          <cell r="K112">
            <v>0</v>
          </cell>
          <cell r="L112">
            <v>0</v>
          </cell>
          <cell r="M112">
            <v>0</v>
          </cell>
          <cell r="N112">
            <v>0</v>
          </cell>
          <cell r="O112">
            <v>0</v>
          </cell>
          <cell r="P112">
            <v>0</v>
          </cell>
          <cell r="Q112">
            <v>0</v>
          </cell>
          <cell r="R112">
            <v>0</v>
          </cell>
          <cell r="S112">
            <v>0</v>
          </cell>
          <cell r="T112">
            <v>0</v>
          </cell>
          <cell r="U112">
            <v>0</v>
          </cell>
          <cell r="V112">
            <v>0</v>
          </cell>
          <cell r="W112">
            <v>0</v>
          </cell>
          <cell r="X112">
            <v>0</v>
          </cell>
          <cell r="Y112">
            <v>0</v>
          </cell>
          <cell r="Z112">
            <v>0</v>
          </cell>
          <cell r="AA112">
            <v>0</v>
          </cell>
          <cell r="AB112">
            <v>0</v>
          </cell>
        </row>
        <row r="113">
          <cell r="B113">
            <v>0</v>
          </cell>
          <cell r="C113" t="str">
            <v xml:space="preserve">The works shall include the dismantling and reinstatement of existing signboards, their supports </v>
          </cell>
          <cell r="D113">
            <v>0</v>
          </cell>
          <cell r="E113">
            <v>0</v>
          </cell>
          <cell r="F113">
            <v>0</v>
          </cell>
          <cell r="G113">
            <v>0</v>
          </cell>
          <cell r="H113">
            <v>0</v>
          </cell>
          <cell r="I113">
            <v>0</v>
          </cell>
          <cell r="J113">
            <v>0</v>
          </cell>
          <cell r="K113">
            <v>0</v>
          </cell>
          <cell r="L113">
            <v>0</v>
          </cell>
          <cell r="M113">
            <v>0</v>
          </cell>
          <cell r="N113">
            <v>0</v>
          </cell>
          <cell r="O113">
            <v>0</v>
          </cell>
          <cell r="P113">
            <v>0</v>
          </cell>
          <cell r="Q113">
            <v>0</v>
          </cell>
          <cell r="R113">
            <v>0</v>
          </cell>
          <cell r="S113">
            <v>0</v>
          </cell>
          <cell r="T113">
            <v>0</v>
          </cell>
          <cell r="U113">
            <v>0</v>
          </cell>
          <cell r="V113">
            <v>0</v>
          </cell>
          <cell r="W113">
            <v>0</v>
          </cell>
          <cell r="X113">
            <v>0</v>
          </cell>
          <cell r="Y113">
            <v>0</v>
          </cell>
          <cell r="Z113">
            <v>0</v>
          </cell>
          <cell r="AA113">
            <v>0</v>
          </cell>
          <cell r="AB113">
            <v>0</v>
          </cell>
        </row>
        <row r="114">
          <cell r="B114">
            <v>0</v>
          </cell>
          <cell r="C114" t="str">
            <v>and foundations, including storage of dismantled material at site, removal, loading, handling,</v>
          </cell>
          <cell r="D114">
            <v>0</v>
          </cell>
          <cell r="E114">
            <v>0</v>
          </cell>
          <cell r="F114">
            <v>0</v>
          </cell>
          <cell r="G114">
            <v>0</v>
          </cell>
          <cell r="H114">
            <v>0</v>
          </cell>
          <cell r="I114">
            <v>0</v>
          </cell>
          <cell r="J114">
            <v>0</v>
          </cell>
          <cell r="K114">
            <v>0</v>
          </cell>
          <cell r="L114">
            <v>0</v>
          </cell>
          <cell r="M114">
            <v>0</v>
          </cell>
          <cell r="N114">
            <v>0</v>
          </cell>
          <cell r="O114">
            <v>0</v>
          </cell>
          <cell r="P114">
            <v>0</v>
          </cell>
          <cell r="Q114">
            <v>0</v>
          </cell>
          <cell r="R114">
            <v>0</v>
          </cell>
          <cell r="S114">
            <v>0</v>
          </cell>
          <cell r="T114">
            <v>0</v>
          </cell>
          <cell r="U114">
            <v>0</v>
          </cell>
          <cell r="V114">
            <v>0</v>
          </cell>
          <cell r="W114">
            <v>0</v>
          </cell>
          <cell r="X114">
            <v>0</v>
          </cell>
          <cell r="Y114">
            <v>0</v>
          </cell>
          <cell r="Z114">
            <v>0</v>
          </cell>
          <cell r="AA114">
            <v>0</v>
          </cell>
          <cell r="AB114">
            <v>0</v>
          </cell>
        </row>
        <row r="115">
          <cell r="B115">
            <v>0</v>
          </cell>
          <cell r="C115" t="str">
            <v>transport to Contractor's deposit within a radius of 20km from the site, unloading, etc. of any</v>
          </cell>
          <cell r="D115">
            <v>0</v>
          </cell>
          <cell r="E115">
            <v>0</v>
          </cell>
          <cell r="F115">
            <v>0</v>
          </cell>
          <cell r="G115">
            <v>0</v>
          </cell>
          <cell r="H115">
            <v>0</v>
          </cell>
          <cell r="I115">
            <v>0</v>
          </cell>
          <cell r="J115">
            <v>0</v>
          </cell>
          <cell r="K115">
            <v>0</v>
          </cell>
          <cell r="L115">
            <v>0</v>
          </cell>
          <cell r="M115">
            <v>0</v>
          </cell>
          <cell r="N115">
            <v>0</v>
          </cell>
          <cell r="O115">
            <v>0</v>
          </cell>
          <cell r="P115">
            <v>0</v>
          </cell>
          <cell r="Q115">
            <v>0</v>
          </cell>
          <cell r="R115">
            <v>0</v>
          </cell>
          <cell r="S115">
            <v>0</v>
          </cell>
          <cell r="T115">
            <v>0</v>
          </cell>
          <cell r="U115">
            <v>0</v>
          </cell>
          <cell r="V115">
            <v>0</v>
          </cell>
          <cell r="W115">
            <v>0</v>
          </cell>
          <cell r="X115">
            <v>0</v>
          </cell>
          <cell r="Y115">
            <v>0</v>
          </cell>
          <cell r="Z115">
            <v>0</v>
          </cell>
          <cell r="AA115">
            <v>0</v>
          </cell>
          <cell r="AB115">
            <v>0</v>
          </cell>
        </row>
        <row r="116">
          <cell r="B116">
            <v>0</v>
          </cell>
          <cell r="C116" t="str">
            <v>debris, supply and transport of material required for reinstatement.</v>
          </cell>
          <cell r="D116">
            <v>0</v>
          </cell>
          <cell r="E116">
            <v>0</v>
          </cell>
          <cell r="F116">
            <v>0</v>
          </cell>
          <cell r="G116">
            <v>0</v>
          </cell>
          <cell r="H116">
            <v>0</v>
          </cell>
          <cell r="I116">
            <v>0</v>
          </cell>
          <cell r="J116">
            <v>0</v>
          </cell>
          <cell r="K116">
            <v>0</v>
          </cell>
          <cell r="L116">
            <v>0</v>
          </cell>
          <cell r="M116">
            <v>0</v>
          </cell>
          <cell r="N116">
            <v>0</v>
          </cell>
          <cell r="O116">
            <v>0</v>
          </cell>
          <cell r="P116">
            <v>0</v>
          </cell>
          <cell r="Q116">
            <v>0</v>
          </cell>
          <cell r="R116">
            <v>0</v>
          </cell>
          <cell r="S116">
            <v>0</v>
          </cell>
          <cell r="T116">
            <v>0</v>
          </cell>
          <cell r="U116">
            <v>0</v>
          </cell>
          <cell r="V116">
            <v>0</v>
          </cell>
          <cell r="W116">
            <v>0</v>
          </cell>
          <cell r="X116">
            <v>0</v>
          </cell>
          <cell r="Y116">
            <v>0</v>
          </cell>
          <cell r="Z116">
            <v>0</v>
          </cell>
          <cell r="AA116">
            <v>0</v>
          </cell>
          <cell r="AB116">
            <v>0</v>
          </cell>
        </row>
        <row r="117">
          <cell r="B117">
            <v>0</v>
          </cell>
          <cell r="C117" t="str">
            <v xml:space="preserve">The unit rate shall include all materials, labour, equipment, tools and other incidental costs </v>
          </cell>
          <cell r="D117">
            <v>0</v>
          </cell>
          <cell r="E117">
            <v>0</v>
          </cell>
          <cell r="F117">
            <v>0</v>
          </cell>
          <cell r="G117">
            <v>0</v>
          </cell>
          <cell r="H117">
            <v>0</v>
          </cell>
          <cell r="I117">
            <v>0</v>
          </cell>
          <cell r="J117">
            <v>0</v>
          </cell>
          <cell r="K117">
            <v>0</v>
          </cell>
          <cell r="L117">
            <v>0</v>
          </cell>
          <cell r="M117">
            <v>0</v>
          </cell>
          <cell r="N117">
            <v>0</v>
          </cell>
          <cell r="O117">
            <v>0</v>
          </cell>
          <cell r="P117">
            <v>0</v>
          </cell>
          <cell r="Q117">
            <v>0</v>
          </cell>
          <cell r="R117">
            <v>0</v>
          </cell>
          <cell r="S117">
            <v>0</v>
          </cell>
          <cell r="T117">
            <v>0</v>
          </cell>
          <cell r="U117">
            <v>0</v>
          </cell>
          <cell r="V117">
            <v>0</v>
          </cell>
          <cell r="W117">
            <v>0</v>
          </cell>
          <cell r="X117">
            <v>0</v>
          </cell>
          <cell r="Y117">
            <v>0</v>
          </cell>
          <cell r="Z117">
            <v>0</v>
          </cell>
          <cell r="AA117">
            <v>0</v>
          </cell>
          <cell r="AB117">
            <v>0</v>
          </cell>
        </row>
        <row r="118">
          <cell r="B118">
            <v>0</v>
          </cell>
          <cell r="C118" t="str">
            <v xml:space="preserve">required to complete the works. </v>
          </cell>
          <cell r="D118">
            <v>0</v>
          </cell>
          <cell r="E118">
            <v>0</v>
          </cell>
          <cell r="F118">
            <v>0</v>
          </cell>
          <cell r="G118">
            <v>0</v>
          </cell>
          <cell r="H118">
            <v>0</v>
          </cell>
          <cell r="I118">
            <v>0</v>
          </cell>
          <cell r="J118">
            <v>0</v>
          </cell>
          <cell r="K118">
            <v>0</v>
          </cell>
          <cell r="L118">
            <v>0</v>
          </cell>
          <cell r="M118">
            <v>0</v>
          </cell>
          <cell r="N118">
            <v>0</v>
          </cell>
          <cell r="O118">
            <v>0</v>
          </cell>
          <cell r="P118">
            <v>0</v>
          </cell>
          <cell r="Q118">
            <v>0</v>
          </cell>
          <cell r="R118">
            <v>0</v>
          </cell>
          <cell r="S118">
            <v>0</v>
          </cell>
          <cell r="T118">
            <v>0</v>
          </cell>
          <cell r="U118">
            <v>0</v>
          </cell>
          <cell r="V118">
            <v>0</v>
          </cell>
          <cell r="W118">
            <v>0</v>
          </cell>
          <cell r="X118">
            <v>0</v>
          </cell>
          <cell r="Y118">
            <v>0</v>
          </cell>
          <cell r="Z118">
            <v>0</v>
          </cell>
          <cell r="AA118">
            <v>0</v>
          </cell>
          <cell r="AB118">
            <v>0</v>
          </cell>
        </row>
        <row r="119">
          <cell r="B119">
            <v>0</v>
          </cell>
          <cell r="C119" t="str">
            <v>Payment for dismantling and reinstatement of signboards shall be made per piece based on the measurement of the area of signboard approved by the Engineer.</v>
          </cell>
          <cell r="D119">
            <v>0</v>
          </cell>
          <cell r="E119">
            <v>0</v>
          </cell>
          <cell r="F119">
            <v>0</v>
          </cell>
          <cell r="G119">
            <v>0</v>
          </cell>
          <cell r="H119">
            <v>0</v>
          </cell>
          <cell r="I119">
            <v>0</v>
          </cell>
          <cell r="J119">
            <v>0</v>
          </cell>
          <cell r="K119">
            <v>0</v>
          </cell>
          <cell r="L119">
            <v>0</v>
          </cell>
          <cell r="M119">
            <v>0</v>
          </cell>
          <cell r="N119">
            <v>0</v>
          </cell>
          <cell r="O119">
            <v>0</v>
          </cell>
          <cell r="P119">
            <v>0</v>
          </cell>
          <cell r="Q119">
            <v>0</v>
          </cell>
          <cell r="R119">
            <v>0</v>
          </cell>
          <cell r="S119">
            <v>0</v>
          </cell>
          <cell r="T119">
            <v>0</v>
          </cell>
          <cell r="U119">
            <v>0</v>
          </cell>
          <cell r="V119">
            <v>0</v>
          </cell>
          <cell r="W119">
            <v>0</v>
          </cell>
          <cell r="X119">
            <v>0</v>
          </cell>
          <cell r="Y119">
            <v>0</v>
          </cell>
          <cell r="Z119">
            <v>0</v>
          </cell>
          <cell r="AA119">
            <v>0</v>
          </cell>
          <cell r="AB119">
            <v>0</v>
          </cell>
        </row>
        <row r="120">
          <cell r="B120">
            <v>0</v>
          </cell>
          <cell r="C120" t="str">
            <v>No separate payment will be made for excavation, backfilling, compaction, dewatering of holes and trenches, loading, handling, transport of any surplus or backfill material to or from a site approved by the Engineer and situated within a radius of 20km, unloading, etc., which shall be deemed to have been included in the present unit rates.</v>
          </cell>
          <cell r="D120">
            <v>0</v>
          </cell>
          <cell r="E120">
            <v>0</v>
          </cell>
          <cell r="F120">
            <v>0</v>
          </cell>
          <cell r="G120">
            <v>0</v>
          </cell>
          <cell r="H120">
            <v>0</v>
          </cell>
          <cell r="I120">
            <v>0</v>
          </cell>
          <cell r="J120">
            <v>0</v>
          </cell>
          <cell r="K120">
            <v>0</v>
          </cell>
          <cell r="L120">
            <v>0</v>
          </cell>
          <cell r="M120">
            <v>0</v>
          </cell>
          <cell r="N120">
            <v>0</v>
          </cell>
          <cell r="O120">
            <v>0</v>
          </cell>
          <cell r="P120">
            <v>0</v>
          </cell>
          <cell r="Q120">
            <v>0</v>
          </cell>
          <cell r="R120">
            <v>0</v>
          </cell>
          <cell r="S120">
            <v>0</v>
          </cell>
          <cell r="T120">
            <v>0</v>
          </cell>
          <cell r="U120">
            <v>0</v>
          </cell>
          <cell r="V120">
            <v>0</v>
          </cell>
          <cell r="W120">
            <v>0</v>
          </cell>
          <cell r="X120">
            <v>0</v>
          </cell>
          <cell r="Y120">
            <v>0</v>
          </cell>
          <cell r="Z120">
            <v>0</v>
          </cell>
          <cell r="AA120">
            <v>0</v>
          </cell>
          <cell r="AB120">
            <v>0</v>
          </cell>
        </row>
        <row r="121">
          <cell r="B121" t="str">
            <v>21.12.01</v>
          </cell>
          <cell r="C121" t="str">
            <v>Dismantling and reinstatement of existing signboard, area of signboard &lt;= 10m2</v>
          </cell>
          <cell r="D121" t="str">
            <v>pce.</v>
          </cell>
          <cell r="E121">
            <v>500</v>
          </cell>
          <cell r="F121">
            <v>0</v>
          </cell>
          <cell r="G121">
            <v>0</v>
          </cell>
          <cell r="H121">
            <v>0</v>
          </cell>
          <cell r="I121">
            <v>0</v>
          </cell>
          <cell r="J121">
            <v>0</v>
          </cell>
          <cell r="K121">
            <v>0</v>
          </cell>
          <cell r="L121">
            <v>0</v>
          </cell>
          <cell r="M121">
            <v>0</v>
          </cell>
          <cell r="N121">
            <v>0</v>
          </cell>
          <cell r="O121">
            <v>0</v>
          </cell>
          <cell r="P121">
            <v>0</v>
          </cell>
          <cell r="Q121">
            <v>0</v>
          </cell>
          <cell r="R121">
            <v>0</v>
          </cell>
          <cell r="S121">
            <v>0</v>
          </cell>
          <cell r="T121">
            <v>0</v>
          </cell>
          <cell r="U121">
            <v>0</v>
          </cell>
          <cell r="V121">
            <v>0</v>
          </cell>
          <cell r="W121">
            <v>0</v>
          </cell>
          <cell r="X121">
            <v>0</v>
          </cell>
          <cell r="Y121">
            <v>0</v>
          </cell>
          <cell r="Z121">
            <v>0</v>
          </cell>
          <cell r="AA121">
            <v>0</v>
          </cell>
          <cell r="AB121">
            <v>0</v>
          </cell>
        </row>
        <row r="122">
          <cell r="B122" t="str">
            <v>21.12.02</v>
          </cell>
          <cell r="C122" t="str">
            <v>Dismantling and reinstatement of existing signboard, area of signboard &gt;10 m2 &lt;= 25m2</v>
          </cell>
          <cell r="D122" t="str">
            <v>pce.</v>
          </cell>
          <cell r="E122">
            <v>700</v>
          </cell>
          <cell r="F122">
            <v>0</v>
          </cell>
          <cell r="G122">
            <v>0</v>
          </cell>
          <cell r="H122">
            <v>0</v>
          </cell>
          <cell r="I122">
            <v>0</v>
          </cell>
          <cell r="J122">
            <v>0</v>
          </cell>
          <cell r="K122">
            <v>0</v>
          </cell>
          <cell r="L122">
            <v>0</v>
          </cell>
          <cell r="M122">
            <v>0</v>
          </cell>
          <cell r="N122">
            <v>0</v>
          </cell>
          <cell r="O122">
            <v>0</v>
          </cell>
          <cell r="P122">
            <v>0</v>
          </cell>
          <cell r="Q122">
            <v>0</v>
          </cell>
          <cell r="R122">
            <v>0</v>
          </cell>
          <cell r="S122">
            <v>0</v>
          </cell>
          <cell r="T122">
            <v>0</v>
          </cell>
          <cell r="U122">
            <v>0</v>
          </cell>
          <cell r="V122">
            <v>0</v>
          </cell>
          <cell r="W122">
            <v>0</v>
          </cell>
          <cell r="X122">
            <v>0</v>
          </cell>
          <cell r="Y122">
            <v>0</v>
          </cell>
          <cell r="Z122">
            <v>0</v>
          </cell>
          <cell r="AA122">
            <v>0</v>
          </cell>
          <cell r="AB122">
            <v>0</v>
          </cell>
        </row>
        <row r="123">
          <cell r="B123" t="str">
            <v>21.12.03</v>
          </cell>
          <cell r="C123" t="str">
            <v>Dismantling and reinstatement of existing signboard, area of signboard &gt;25 m2 &lt;= 50m2</v>
          </cell>
          <cell r="D123" t="str">
            <v>pce.</v>
          </cell>
          <cell r="E123">
            <v>1000</v>
          </cell>
          <cell r="F123">
            <v>0</v>
          </cell>
          <cell r="G123">
            <v>0</v>
          </cell>
          <cell r="H123">
            <v>0</v>
          </cell>
          <cell r="I123">
            <v>0</v>
          </cell>
          <cell r="J123">
            <v>0</v>
          </cell>
          <cell r="K123">
            <v>0</v>
          </cell>
          <cell r="L123">
            <v>0</v>
          </cell>
          <cell r="M123">
            <v>0</v>
          </cell>
          <cell r="N123">
            <v>0</v>
          </cell>
          <cell r="O123">
            <v>0</v>
          </cell>
          <cell r="P123">
            <v>0</v>
          </cell>
          <cell r="Q123">
            <v>0</v>
          </cell>
          <cell r="R123">
            <v>0</v>
          </cell>
          <cell r="S123">
            <v>0</v>
          </cell>
          <cell r="T123">
            <v>0</v>
          </cell>
          <cell r="U123">
            <v>0</v>
          </cell>
          <cell r="V123">
            <v>0</v>
          </cell>
          <cell r="W123">
            <v>0</v>
          </cell>
          <cell r="X123">
            <v>0</v>
          </cell>
          <cell r="Y123">
            <v>0</v>
          </cell>
          <cell r="Z123">
            <v>0</v>
          </cell>
          <cell r="AA123">
            <v>0</v>
          </cell>
          <cell r="AB123">
            <v>0</v>
          </cell>
        </row>
        <row r="124">
          <cell r="B124" t="str">
            <v>21.15</v>
          </cell>
          <cell r="C124" t="str">
            <v>Extra over "excavation" items for demolition and removal of surfaces with bituminous, tarred or concrete pavement</v>
          </cell>
          <cell r="D124">
            <v>0</v>
          </cell>
          <cell r="E124">
            <v>0</v>
          </cell>
          <cell r="F124">
            <v>0</v>
          </cell>
          <cell r="G124">
            <v>0</v>
          </cell>
          <cell r="H124">
            <v>0</v>
          </cell>
          <cell r="I124">
            <v>0</v>
          </cell>
          <cell r="J124">
            <v>0</v>
          </cell>
          <cell r="K124">
            <v>0</v>
          </cell>
          <cell r="L124">
            <v>0</v>
          </cell>
          <cell r="M124">
            <v>0</v>
          </cell>
          <cell r="N124">
            <v>0</v>
          </cell>
          <cell r="O124">
            <v>0</v>
          </cell>
          <cell r="P124">
            <v>0</v>
          </cell>
          <cell r="Q124">
            <v>0</v>
          </cell>
          <cell r="R124">
            <v>0</v>
          </cell>
          <cell r="S124">
            <v>0</v>
          </cell>
          <cell r="T124">
            <v>0</v>
          </cell>
          <cell r="U124">
            <v>0</v>
          </cell>
          <cell r="V124">
            <v>0</v>
          </cell>
          <cell r="W124">
            <v>0</v>
          </cell>
          <cell r="X124">
            <v>0</v>
          </cell>
          <cell r="Y124">
            <v>0</v>
          </cell>
          <cell r="Z124">
            <v>0</v>
          </cell>
          <cell r="AA124">
            <v>0</v>
          </cell>
          <cell r="AB124">
            <v>0</v>
          </cell>
        </row>
        <row r="125">
          <cell r="B125">
            <v>0</v>
          </cell>
          <cell r="C125" t="str">
            <v>The works shall include:</v>
          </cell>
          <cell r="D125">
            <v>0</v>
          </cell>
          <cell r="E125">
            <v>0</v>
          </cell>
          <cell r="F125">
            <v>0</v>
          </cell>
          <cell r="G125">
            <v>0</v>
          </cell>
          <cell r="H125">
            <v>0</v>
          </cell>
          <cell r="I125">
            <v>0</v>
          </cell>
          <cell r="J125">
            <v>0</v>
          </cell>
          <cell r="K125">
            <v>0</v>
          </cell>
          <cell r="L125">
            <v>0</v>
          </cell>
          <cell r="M125">
            <v>0</v>
          </cell>
          <cell r="N125">
            <v>0</v>
          </cell>
          <cell r="O125">
            <v>0</v>
          </cell>
          <cell r="P125">
            <v>0</v>
          </cell>
          <cell r="Q125">
            <v>0</v>
          </cell>
          <cell r="R125">
            <v>0</v>
          </cell>
          <cell r="S125">
            <v>0</v>
          </cell>
          <cell r="T125">
            <v>0</v>
          </cell>
          <cell r="U125">
            <v>0</v>
          </cell>
          <cell r="V125">
            <v>0</v>
          </cell>
          <cell r="W125">
            <v>0</v>
          </cell>
          <cell r="X125">
            <v>0</v>
          </cell>
          <cell r="Y125">
            <v>0</v>
          </cell>
          <cell r="Z125">
            <v>0</v>
          </cell>
          <cell r="AA125">
            <v>0</v>
          </cell>
          <cell r="AB125">
            <v>0</v>
          </cell>
        </row>
        <row r="126">
          <cell r="B126">
            <v>0</v>
          </cell>
          <cell r="C126" t="str">
            <v>- cutting of existing road and/or sidewalk pavement with pavement cutter</v>
          </cell>
          <cell r="D126">
            <v>0</v>
          </cell>
          <cell r="E126">
            <v>0</v>
          </cell>
          <cell r="F126">
            <v>0</v>
          </cell>
          <cell r="G126">
            <v>0</v>
          </cell>
          <cell r="H126">
            <v>0</v>
          </cell>
          <cell r="I126">
            <v>0</v>
          </cell>
          <cell r="J126">
            <v>0</v>
          </cell>
          <cell r="K126">
            <v>0</v>
          </cell>
          <cell r="L126">
            <v>0</v>
          </cell>
          <cell r="M126">
            <v>0</v>
          </cell>
          <cell r="N126">
            <v>0</v>
          </cell>
          <cell r="O126">
            <v>0</v>
          </cell>
          <cell r="P126">
            <v>0</v>
          </cell>
          <cell r="Q126">
            <v>0</v>
          </cell>
          <cell r="R126">
            <v>0</v>
          </cell>
          <cell r="S126">
            <v>0</v>
          </cell>
          <cell r="T126">
            <v>0</v>
          </cell>
          <cell r="U126">
            <v>0</v>
          </cell>
          <cell r="V126">
            <v>0</v>
          </cell>
          <cell r="W126">
            <v>0</v>
          </cell>
          <cell r="X126">
            <v>0</v>
          </cell>
          <cell r="Y126">
            <v>0</v>
          </cell>
          <cell r="Z126">
            <v>0</v>
          </cell>
          <cell r="AA126">
            <v>0</v>
          </cell>
          <cell r="AB126">
            <v>0</v>
          </cell>
        </row>
        <row r="127">
          <cell r="B127">
            <v>0</v>
          </cell>
          <cell r="C127" t="str">
            <v xml:space="preserve">- demolition and removal of asphalt concrete, tarred or concrete pavement, including demolition and removal of wearing course and base course, as well as loading, handling, transport to Contractor's deposit within a radius of 20km from the demolition site, unloading of  debris etc., as directed by the Engineer </v>
          </cell>
          <cell r="D127">
            <v>0</v>
          </cell>
          <cell r="E127">
            <v>0</v>
          </cell>
          <cell r="F127">
            <v>0</v>
          </cell>
          <cell r="G127">
            <v>0</v>
          </cell>
          <cell r="H127">
            <v>0</v>
          </cell>
          <cell r="I127">
            <v>0</v>
          </cell>
          <cell r="J127">
            <v>0</v>
          </cell>
          <cell r="K127">
            <v>0</v>
          </cell>
          <cell r="L127">
            <v>0</v>
          </cell>
          <cell r="M127">
            <v>0</v>
          </cell>
          <cell r="N127">
            <v>0</v>
          </cell>
          <cell r="O127">
            <v>0</v>
          </cell>
          <cell r="P127">
            <v>0</v>
          </cell>
          <cell r="Q127">
            <v>0</v>
          </cell>
          <cell r="R127">
            <v>0</v>
          </cell>
          <cell r="S127">
            <v>0</v>
          </cell>
          <cell r="T127">
            <v>0</v>
          </cell>
          <cell r="U127">
            <v>0</v>
          </cell>
          <cell r="V127">
            <v>0</v>
          </cell>
          <cell r="W127">
            <v>0</v>
          </cell>
          <cell r="X127">
            <v>0</v>
          </cell>
          <cell r="Y127">
            <v>0</v>
          </cell>
          <cell r="Z127">
            <v>0</v>
          </cell>
          <cell r="AA127">
            <v>0</v>
          </cell>
          <cell r="AB127">
            <v>0</v>
          </cell>
        </row>
        <row r="128">
          <cell r="B128">
            <v>0</v>
          </cell>
          <cell r="C128" t="str">
            <v>Excavation of granular road base and sub base shall be measured and paid under item 22.02.</v>
          </cell>
          <cell r="D128">
            <v>0</v>
          </cell>
          <cell r="E128">
            <v>0</v>
          </cell>
          <cell r="F128">
            <v>0</v>
          </cell>
          <cell r="G128">
            <v>0</v>
          </cell>
          <cell r="H128">
            <v>0</v>
          </cell>
          <cell r="I128">
            <v>0</v>
          </cell>
          <cell r="J128">
            <v>0</v>
          </cell>
          <cell r="K128">
            <v>0</v>
          </cell>
          <cell r="L128">
            <v>0</v>
          </cell>
          <cell r="M128">
            <v>0</v>
          </cell>
          <cell r="N128">
            <v>0</v>
          </cell>
          <cell r="O128">
            <v>0</v>
          </cell>
          <cell r="P128">
            <v>0</v>
          </cell>
          <cell r="Q128">
            <v>0</v>
          </cell>
          <cell r="R128">
            <v>0</v>
          </cell>
          <cell r="S128">
            <v>0</v>
          </cell>
          <cell r="T128">
            <v>0</v>
          </cell>
          <cell r="U128">
            <v>0</v>
          </cell>
          <cell r="V128">
            <v>0</v>
          </cell>
          <cell r="W128">
            <v>0</v>
          </cell>
          <cell r="X128">
            <v>0</v>
          </cell>
          <cell r="Y128">
            <v>0</v>
          </cell>
          <cell r="Z128">
            <v>0</v>
          </cell>
          <cell r="AA128">
            <v>0</v>
          </cell>
          <cell r="AB128">
            <v>0</v>
          </cell>
        </row>
        <row r="129">
          <cell r="B129">
            <v>0</v>
          </cell>
          <cell r="C129" t="str">
            <v xml:space="preserve">The unit rate shall include all materials, labour, equipment, tools and other incidental costs required to complete the works. </v>
          </cell>
          <cell r="D129">
            <v>0</v>
          </cell>
          <cell r="E129">
            <v>0</v>
          </cell>
          <cell r="F129">
            <v>0</v>
          </cell>
          <cell r="G129">
            <v>0</v>
          </cell>
          <cell r="H129">
            <v>0</v>
          </cell>
          <cell r="I129">
            <v>0</v>
          </cell>
          <cell r="J129">
            <v>0</v>
          </cell>
          <cell r="K129">
            <v>0</v>
          </cell>
          <cell r="L129">
            <v>0</v>
          </cell>
          <cell r="M129">
            <v>0</v>
          </cell>
          <cell r="N129">
            <v>0</v>
          </cell>
          <cell r="O129">
            <v>0</v>
          </cell>
          <cell r="P129">
            <v>0</v>
          </cell>
          <cell r="Q129">
            <v>0</v>
          </cell>
          <cell r="R129">
            <v>0</v>
          </cell>
          <cell r="S129">
            <v>0</v>
          </cell>
          <cell r="T129">
            <v>0</v>
          </cell>
          <cell r="U129">
            <v>0</v>
          </cell>
          <cell r="V129">
            <v>0</v>
          </cell>
          <cell r="W129">
            <v>0</v>
          </cell>
          <cell r="X129">
            <v>0</v>
          </cell>
          <cell r="Y129">
            <v>0</v>
          </cell>
          <cell r="Z129">
            <v>0</v>
          </cell>
          <cell r="AA129">
            <v>0</v>
          </cell>
          <cell r="AB129">
            <v>0</v>
          </cell>
        </row>
        <row r="130">
          <cell r="B130">
            <v>0</v>
          </cell>
          <cell r="C130" t="str">
            <v>Payment for removal of pavement shall be made per square meter based on the measurement of the area removed. The area removed is defined as the length of pavement actually removed and approved by the Engineer multiplied by the minimum trench width according to the Works Requirements Part B+C and Drawings.</v>
          </cell>
          <cell r="D130">
            <v>0</v>
          </cell>
          <cell r="E130">
            <v>0</v>
          </cell>
          <cell r="F130">
            <v>0</v>
          </cell>
          <cell r="G130">
            <v>0</v>
          </cell>
          <cell r="H130">
            <v>0</v>
          </cell>
          <cell r="I130">
            <v>0</v>
          </cell>
          <cell r="J130">
            <v>0</v>
          </cell>
          <cell r="K130">
            <v>0</v>
          </cell>
          <cell r="L130">
            <v>0</v>
          </cell>
          <cell r="M130">
            <v>0</v>
          </cell>
          <cell r="N130">
            <v>0</v>
          </cell>
          <cell r="O130">
            <v>0</v>
          </cell>
          <cell r="P130">
            <v>0</v>
          </cell>
          <cell r="Q130">
            <v>0</v>
          </cell>
          <cell r="R130">
            <v>0</v>
          </cell>
          <cell r="S130">
            <v>0</v>
          </cell>
          <cell r="T130">
            <v>0</v>
          </cell>
          <cell r="U130">
            <v>0</v>
          </cell>
          <cell r="V130">
            <v>0</v>
          </cell>
          <cell r="W130">
            <v>0</v>
          </cell>
          <cell r="X130">
            <v>0</v>
          </cell>
          <cell r="Y130">
            <v>0</v>
          </cell>
          <cell r="Z130">
            <v>0</v>
          </cell>
          <cell r="AA130">
            <v>0</v>
          </cell>
          <cell r="AB130">
            <v>0</v>
          </cell>
        </row>
        <row r="131">
          <cell r="B131">
            <v>0</v>
          </cell>
          <cell r="C131" t="str">
            <v>Extra over removal  beyond standard trench width shall be deemed to be included in the rates.</v>
          </cell>
          <cell r="D131">
            <v>0</v>
          </cell>
          <cell r="E131">
            <v>0</v>
          </cell>
          <cell r="F131">
            <v>0</v>
          </cell>
          <cell r="G131">
            <v>0</v>
          </cell>
          <cell r="H131">
            <v>0</v>
          </cell>
          <cell r="I131">
            <v>0</v>
          </cell>
          <cell r="J131">
            <v>0</v>
          </cell>
          <cell r="K131">
            <v>0</v>
          </cell>
          <cell r="L131">
            <v>0</v>
          </cell>
          <cell r="M131">
            <v>0</v>
          </cell>
          <cell r="N131">
            <v>0</v>
          </cell>
          <cell r="O131">
            <v>0</v>
          </cell>
          <cell r="P131">
            <v>0</v>
          </cell>
          <cell r="Q131">
            <v>0</v>
          </cell>
          <cell r="R131">
            <v>0</v>
          </cell>
          <cell r="S131">
            <v>0</v>
          </cell>
          <cell r="T131">
            <v>0</v>
          </cell>
          <cell r="U131">
            <v>0</v>
          </cell>
          <cell r="V131">
            <v>0</v>
          </cell>
          <cell r="W131">
            <v>0</v>
          </cell>
          <cell r="X131">
            <v>0</v>
          </cell>
          <cell r="Y131">
            <v>0</v>
          </cell>
          <cell r="Z131">
            <v>0</v>
          </cell>
          <cell r="AA131">
            <v>0</v>
          </cell>
          <cell r="AB131">
            <v>0</v>
          </cell>
        </row>
        <row r="132">
          <cell r="B132" t="str">
            <v>21.15.01</v>
          </cell>
          <cell r="C132" t="str">
            <v>Extra over "excavation" items for demolition and removal of asphalt concrete or tarred pavement</v>
          </cell>
          <cell r="D132" t="str">
            <v>sq.m</v>
          </cell>
          <cell r="E132">
            <v>40</v>
          </cell>
          <cell r="F132">
            <v>0</v>
          </cell>
          <cell r="G132">
            <v>0</v>
          </cell>
          <cell r="H132">
            <v>0</v>
          </cell>
          <cell r="I132">
            <v>0</v>
          </cell>
          <cell r="J132">
            <v>0</v>
          </cell>
          <cell r="K132">
            <v>0</v>
          </cell>
          <cell r="L132">
            <v>0</v>
          </cell>
          <cell r="M132">
            <v>0</v>
          </cell>
          <cell r="N132">
            <v>0</v>
          </cell>
          <cell r="O132">
            <v>0</v>
          </cell>
          <cell r="P132">
            <v>0</v>
          </cell>
          <cell r="Q132">
            <v>0</v>
          </cell>
          <cell r="R132">
            <v>0</v>
          </cell>
          <cell r="S132">
            <v>0</v>
          </cell>
          <cell r="T132">
            <v>0</v>
          </cell>
          <cell r="U132">
            <v>0</v>
          </cell>
          <cell r="V132">
            <v>0</v>
          </cell>
          <cell r="W132">
            <v>0</v>
          </cell>
          <cell r="X132">
            <v>0</v>
          </cell>
          <cell r="Y132">
            <v>0</v>
          </cell>
          <cell r="Z132">
            <v>0</v>
          </cell>
          <cell r="AA132">
            <v>0</v>
          </cell>
          <cell r="AB132">
            <v>0</v>
          </cell>
        </row>
        <row r="133">
          <cell r="B133" t="str">
            <v>21.15.02</v>
          </cell>
          <cell r="C133" t="str">
            <v>Extra over "excavation" items for demolition and removal of concrete  or reinforced concrete pavement of thickness &gt; 50mm and ≤ 100mm</v>
          </cell>
          <cell r="D133" t="str">
            <v>sq.m</v>
          </cell>
          <cell r="E133">
            <v>60</v>
          </cell>
          <cell r="F133">
            <v>0</v>
          </cell>
          <cell r="G133">
            <v>0</v>
          </cell>
          <cell r="H133">
            <v>0</v>
          </cell>
          <cell r="I133">
            <v>0</v>
          </cell>
          <cell r="J133">
            <v>0</v>
          </cell>
          <cell r="K133">
            <v>0</v>
          </cell>
          <cell r="L133">
            <v>0</v>
          </cell>
          <cell r="M133">
            <v>0</v>
          </cell>
          <cell r="N133">
            <v>0</v>
          </cell>
          <cell r="O133">
            <v>0</v>
          </cell>
          <cell r="P133">
            <v>0</v>
          </cell>
          <cell r="Q133">
            <v>0</v>
          </cell>
          <cell r="R133">
            <v>0</v>
          </cell>
          <cell r="S133">
            <v>0</v>
          </cell>
          <cell r="T133">
            <v>0</v>
          </cell>
          <cell r="U133">
            <v>0</v>
          </cell>
          <cell r="V133">
            <v>0</v>
          </cell>
          <cell r="W133">
            <v>0</v>
          </cell>
          <cell r="X133">
            <v>0</v>
          </cell>
          <cell r="Y133">
            <v>0</v>
          </cell>
          <cell r="Z133">
            <v>0</v>
          </cell>
          <cell r="AA133">
            <v>0</v>
          </cell>
          <cell r="AB133">
            <v>0</v>
          </cell>
        </row>
        <row r="134">
          <cell r="B134" t="str">
            <v>21.15.03</v>
          </cell>
          <cell r="C134" t="str">
            <v>Extra over "excavation" items for demolition and removal of concrete or reinforced concrete pavement of thickness &gt; 100mm and ≤ 150mm</v>
          </cell>
          <cell r="D134" t="str">
            <v>sq.m</v>
          </cell>
          <cell r="E134">
            <v>80</v>
          </cell>
          <cell r="F134">
            <v>0</v>
          </cell>
          <cell r="G134">
            <v>0</v>
          </cell>
          <cell r="H134">
            <v>0</v>
          </cell>
          <cell r="I134">
            <v>0</v>
          </cell>
          <cell r="J134">
            <v>0</v>
          </cell>
          <cell r="K134">
            <v>0</v>
          </cell>
          <cell r="L134">
            <v>0</v>
          </cell>
          <cell r="M134">
            <v>0</v>
          </cell>
          <cell r="N134">
            <v>0</v>
          </cell>
          <cell r="O134">
            <v>0</v>
          </cell>
          <cell r="P134">
            <v>0</v>
          </cell>
          <cell r="Q134">
            <v>0</v>
          </cell>
          <cell r="R134">
            <v>0</v>
          </cell>
          <cell r="S134">
            <v>0</v>
          </cell>
          <cell r="T134">
            <v>0</v>
          </cell>
          <cell r="U134">
            <v>0</v>
          </cell>
          <cell r="V134">
            <v>0</v>
          </cell>
          <cell r="W134">
            <v>0</v>
          </cell>
          <cell r="X134">
            <v>0</v>
          </cell>
          <cell r="Y134">
            <v>0</v>
          </cell>
          <cell r="Z134">
            <v>0</v>
          </cell>
          <cell r="AA134">
            <v>0</v>
          </cell>
          <cell r="AB134">
            <v>0</v>
          </cell>
        </row>
        <row r="135">
          <cell r="B135" t="str">
            <v>21.15.04</v>
          </cell>
          <cell r="C135" t="str">
            <v xml:space="preserve">Extra over "excavation" items for demolition and removal of concrete or reinforced concrete pavement of thickness &gt; 150mm </v>
          </cell>
          <cell r="D135" t="str">
            <v>cu.m</v>
          </cell>
          <cell r="E135">
            <v>100</v>
          </cell>
          <cell r="F135">
            <v>0</v>
          </cell>
          <cell r="G135">
            <v>0</v>
          </cell>
          <cell r="H135">
            <v>0</v>
          </cell>
          <cell r="I135">
            <v>0</v>
          </cell>
          <cell r="J135">
            <v>0</v>
          </cell>
          <cell r="K135">
            <v>0</v>
          </cell>
          <cell r="L135">
            <v>0</v>
          </cell>
          <cell r="M135">
            <v>0</v>
          </cell>
          <cell r="N135">
            <v>0</v>
          </cell>
          <cell r="O135">
            <v>0</v>
          </cell>
          <cell r="P135">
            <v>0</v>
          </cell>
          <cell r="Q135">
            <v>0</v>
          </cell>
          <cell r="R135">
            <v>0</v>
          </cell>
          <cell r="S135">
            <v>0</v>
          </cell>
          <cell r="T135">
            <v>0</v>
          </cell>
          <cell r="U135">
            <v>0</v>
          </cell>
          <cell r="V135">
            <v>0</v>
          </cell>
          <cell r="W135">
            <v>0</v>
          </cell>
          <cell r="X135">
            <v>0</v>
          </cell>
          <cell r="Y135">
            <v>0</v>
          </cell>
          <cell r="Z135">
            <v>0</v>
          </cell>
          <cell r="AA135">
            <v>0</v>
          </cell>
          <cell r="AB135">
            <v>0</v>
          </cell>
        </row>
        <row r="136">
          <cell r="B136" t="str">
            <v>21.20</v>
          </cell>
          <cell r="C136" t="str">
            <v>Extra over "excavation" items for removal of existing water pipes encountered during excavation</v>
          </cell>
          <cell r="D136">
            <v>0</v>
          </cell>
          <cell r="E136">
            <v>0</v>
          </cell>
          <cell r="F136">
            <v>0</v>
          </cell>
          <cell r="G136">
            <v>0</v>
          </cell>
          <cell r="H136">
            <v>0</v>
          </cell>
          <cell r="I136">
            <v>0</v>
          </cell>
          <cell r="J136">
            <v>0</v>
          </cell>
          <cell r="K136">
            <v>0</v>
          </cell>
          <cell r="L136">
            <v>0</v>
          </cell>
          <cell r="M136">
            <v>0</v>
          </cell>
          <cell r="N136">
            <v>0</v>
          </cell>
          <cell r="O136">
            <v>0</v>
          </cell>
          <cell r="P136">
            <v>0</v>
          </cell>
          <cell r="Q136">
            <v>0</v>
          </cell>
          <cell r="R136">
            <v>0</v>
          </cell>
          <cell r="S136">
            <v>0</v>
          </cell>
          <cell r="T136">
            <v>0</v>
          </cell>
          <cell r="U136">
            <v>0</v>
          </cell>
          <cell r="V136">
            <v>0</v>
          </cell>
          <cell r="W136">
            <v>0</v>
          </cell>
          <cell r="X136">
            <v>0</v>
          </cell>
          <cell r="Y136">
            <v>0</v>
          </cell>
          <cell r="Z136">
            <v>0</v>
          </cell>
          <cell r="AA136">
            <v>0</v>
          </cell>
          <cell r="AB136">
            <v>0</v>
          </cell>
        </row>
        <row r="137">
          <cell r="B137">
            <v>0</v>
          </cell>
          <cell r="C137" t="str">
            <v xml:space="preserve">The works shall include the demolition, dismantling, removal, loading, handling, transport to the relevant authorities' store yard or to Contractor's deposit within a radius of 20km from the demolition site as directed by the Engineer, unloading, etc. of water pipes, fittings, pipe appurtenances and material covering the pipe. </v>
          </cell>
          <cell r="D137">
            <v>0</v>
          </cell>
          <cell r="E137">
            <v>0</v>
          </cell>
          <cell r="F137">
            <v>0</v>
          </cell>
          <cell r="G137">
            <v>0</v>
          </cell>
          <cell r="H137">
            <v>0</v>
          </cell>
          <cell r="I137">
            <v>0</v>
          </cell>
          <cell r="J137">
            <v>0</v>
          </cell>
          <cell r="K137">
            <v>0</v>
          </cell>
          <cell r="L137">
            <v>0</v>
          </cell>
          <cell r="M137">
            <v>0</v>
          </cell>
          <cell r="N137">
            <v>0</v>
          </cell>
          <cell r="O137">
            <v>0</v>
          </cell>
          <cell r="P137">
            <v>0</v>
          </cell>
          <cell r="Q137">
            <v>0</v>
          </cell>
          <cell r="R137">
            <v>0</v>
          </cell>
          <cell r="S137">
            <v>0</v>
          </cell>
          <cell r="T137">
            <v>0</v>
          </cell>
          <cell r="U137">
            <v>0</v>
          </cell>
          <cell r="V137">
            <v>0</v>
          </cell>
          <cell r="W137">
            <v>0</v>
          </cell>
          <cell r="X137">
            <v>0</v>
          </cell>
          <cell r="Y137">
            <v>0</v>
          </cell>
          <cell r="Z137">
            <v>0</v>
          </cell>
          <cell r="AA137">
            <v>0</v>
          </cell>
          <cell r="AB137">
            <v>0</v>
          </cell>
        </row>
        <row r="138">
          <cell r="B138">
            <v>0</v>
          </cell>
          <cell r="C138" t="str">
            <v>The unit rate shall include all materials, labour, equipment, tools and other incidental costs required to complete the works. The unit rate shall also include the cost of dewatering the pipes</v>
          </cell>
          <cell r="D138">
            <v>0</v>
          </cell>
          <cell r="E138">
            <v>0</v>
          </cell>
          <cell r="F138">
            <v>0</v>
          </cell>
          <cell r="G138">
            <v>0</v>
          </cell>
          <cell r="H138">
            <v>0</v>
          </cell>
          <cell r="I138">
            <v>0</v>
          </cell>
          <cell r="J138">
            <v>0</v>
          </cell>
          <cell r="K138">
            <v>0</v>
          </cell>
          <cell r="L138">
            <v>0</v>
          </cell>
          <cell r="M138">
            <v>0</v>
          </cell>
          <cell r="N138">
            <v>0</v>
          </cell>
          <cell r="O138">
            <v>0</v>
          </cell>
          <cell r="P138">
            <v>0</v>
          </cell>
          <cell r="Q138">
            <v>0</v>
          </cell>
          <cell r="R138">
            <v>0</v>
          </cell>
          <cell r="S138">
            <v>0</v>
          </cell>
          <cell r="T138">
            <v>0</v>
          </cell>
          <cell r="U138">
            <v>0</v>
          </cell>
          <cell r="V138">
            <v>0</v>
          </cell>
          <cell r="W138">
            <v>0</v>
          </cell>
          <cell r="X138">
            <v>0</v>
          </cell>
          <cell r="Y138">
            <v>0</v>
          </cell>
          <cell r="Z138">
            <v>0</v>
          </cell>
          <cell r="AA138">
            <v>0</v>
          </cell>
          <cell r="AB138">
            <v>0</v>
          </cell>
        </row>
        <row r="139">
          <cell r="B139">
            <v>0</v>
          </cell>
          <cell r="C139" t="str">
            <v>when required. The cost for the co-ordination with the relevant authority shall also be included in the unit rate.</v>
          </cell>
          <cell r="D139">
            <v>0</v>
          </cell>
          <cell r="E139">
            <v>0</v>
          </cell>
          <cell r="F139">
            <v>0</v>
          </cell>
          <cell r="G139">
            <v>0</v>
          </cell>
          <cell r="H139">
            <v>0</v>
          </cell>
          <cell r="I139">
            <v>0</v>
          </cell>
          <cell r="J139">
            <v>0</v>
          </cell>
          <cell r="K139">
            <v>0</v>
          </cell>
          <cell r="L139">
            <v>0</v>
          </cell>
          <cell r="M139">
            <v>0</v>
          </cell>
          <cell r="N139">
            <v>0</v>
          </cell>
          <cell r="O139">
            <v>0</v>
          </cell>
          <cell r="P139">
            <v>0</v>
          </cell>
          <cell r="Q139">
            <v>0</v>
          </cell>
          <cell r="R139">
            <v>0</v>
          </cell>
          <cell r="S139">
            <v>0</v>
          </cell>
          <cell r="T139">
            <v>0</v>
          </cell>
          <cell r="U139">
            <v>0</v>
          </cell>
          <cell r="V139">
            <v>0</v>
          </cell>
          <cell r="W139">
            <v>0</v>
          </cell>
          <cell r="X139">
            <v>0</v>
          </cell>
          <cell r="Y139">
            <v>0</v>
          </cell>
          <cell r="Z139">
            <v>0</v>
          </cell>
          <cell r="AA139">
            <v>0</v>
          </cell>
          <cell r="AB139">
            <v>0</v>
          </cell>
        </row>
        <row r="140">
          <cell r="B140">
            <v>0</v>
          </cell>
          <cell r="C140" t="str">
            <v>Payment shall be made per linear meter based on the measurement of the length of pipe actually removed and approved by the Engineer.</v>
          </cell>
          <cell r="D140">
            <v>0</v>
          </cell>
          <cell r="E140">
            <v>0</v>
          </cell>
          <cell r="F140">
            <v>0</v>
          </cell>
          <cell r="G140">
            <v>0</v>
          </cell>
          <cell r="H140">
            <v>0</v>
          </cell>
          <cell r="I140">
            <v>0</v>
          </cell>
          <cell r="J140">
            <v>0</v>
          </cell>
          <cell r="K140">
            <v>0</v>
          </cell>
          <cell r="L140">
            <v>0</v>
          </cell>
          <cell r="M140">
            <v>0</v>
          </cell>
          <cell r="N140">
            <v>0</v>
          </cell>
          <cell r="O140">
            <v>0</v>
          </cell>
          <cell r="P140">
            <v>0</v>
          </cell>
          <cell r="Q140">
            <v>0</v>
          </cell>
          <cell r="R140">
            <v>0</v>
          </cell>
          <cell r="S140">
            <v>0</v>
          </cell>
          <cell r="T140">
            <v>0</v>
          </cell>
          <cell r="U140">
            <v>0</v>
          </cell>
          <cell r="V140">
            <v>0</v>
          </cell>
          <cell r="W140">
            <v>0</v>
          </cell>
          <cell r="X140">
            <v>0</v>
          </cell>
          <cell r="Y140">
            <v>0</v>
          </cell>
          <cell r="Z140">
            <v>0</v>
          </cell>
          <cell r="AA140">
            <v>0</v>
          </cell>
          <cell r="AB140">
            <v>0</v>
          </cell>
        </row>
        <row r="141">
          <cell r="B141">
            <v>0</v>
          </cell>
          <cell r="C141" t="str">
            <v xml:space="preserve">The unit rate shall include all materials, labour, equipment, tools and other incidental costs required to complete the works. </v>
          </cell>
          <cell r="D141">
            <v>0</v>
          </cell>
          <cell r="E141">
            <v>0</v>
          </cell>
          <cell r="F141">
            <v>0</v>
          </cell>
          <cell r="G141">
            <v>0</v>
          </cell>
          <cell r="H141">
            <v>0</v>
          </cell>
          <cell r="I141">
            <v>0</v>
          </cell>
          <cell r="J141">
            <v>0</v>
          </cell>
          <cell r="K141">
            <v>0</v>
          </cell>
          <cell r="L141">
            <v>0</v>
          </cell>
          <cell r="M141">
            <v>0</v>
          </cell>
          <cell r="N141">
            <v>0</v>
          </cell>
          <cell r="O141">
            <v>0</v>
          </cell>
          <cell r="P141">
            <v>0</v>
          </cell>
          <cell r="Q141">
            <v>0</v>
          </cell>
          <cell r="R141">
            <v>0</v>
          </cell>
          <cell r="S141">
            <v>0</v>
          </cell>
          <cell r="T141">
            <v>0</v>
          </cell>
          <cell r="U141">
            <v>0</v>
          </cell>
          <cell r="V141">
            <v>0</v>
          </cell>
          <cell r="W141">
            <v>0</v>
          </cell>
          <cell r="X141">
            <v>0</v>
          </cell>
          <cell r="Y141">
            <v>0</v>
          </cell>
          <cell r="Z141">
            <v>0</v>
          </cell>
          <cell r="AA141">
            <v>0</v>
          </cell>
          <cell r="AB141">
            <v>0</v>
          </cell>
        </row>
        <row r="142">
          <cell r="B142" t="str">
            <v>21.20.01</v>
          </cell>
          <cell r="C142" t="str">
            <v>Extra over "excavation" items for removal of water pipe not exceeding DN 150</v>
          </cell>
          <cell r="D142" t="str">
            <v>lin. m.</v>
          </cell>
          <cell r="E142">
            <v>45</v>
          </cell>
          <cell r="F142">
            <v>0</v>
          </cell>
          <cell r="G142">
            <v>0</v>
          </cell>
          <cell r="H142">
            <v>0</v>
          </cell>
          <cell r="I142">
            <v>0</v>
          </cell>
          <cell r="J142">
            <v>0</v>
          </cell>
          <cell r="K142">
            <v>0</v>
          </cell>
          <cell r="L142">
            <v>0</v>
          </cell>
          <cell r="M142">
            <v>0</v>
          </cell>
          <cell r="N142">
            <v>0</v>
          </cell>
          <cell r="O142">
            <v>0</v>
          </cell>
          <cell r="P142">
            <v>0</v>
          </cell>
          <cell r="Q142">
            <v>0</v>
          </cell>
          <cell r="R142">
            <v>0</v>
          </cell>
          <cell r="S142">
            <v>0</v>
          </cell>
          <cell r="T142">
            <v>0</v>
          </cell>
          <cell r="U142">
            <v>0</v>
          </cell>
          <cell r="V142">
            <v>0</v>
          </cell>
          <cell r="W142">
            <v>0</v>
          </cell>
          <cell r="X142">
            <v>0</v>
          </cell>
          <cell r="Y142">
            <v>0</v>
          </cell>
          <cell r="Z142">
            <v>0</v>
          </cell>
          <cell r="AA142">
            <v>0</v>
          </cell>
          <cell r="AB142">
            <v>0</v>
          </cell>
        </row>
        <row r="143">
          <cell r="B143" t="str">
            <v>21.20.02</v>
          </cell>
          <cell r="C143" t="str">
            <v>Extra over "excavation" items for removal of water pipe &gt; DN 150 &lt;= DN 400</v>
          </cell>
          <cell r="D143" t="str">
            <v>lin. m.</v>
          </cell>
          <cell r="E143">
            <v>65</v>
          </cell>
          <cell r="F143">
            <v>0</v>
          </cell>
          <cell r="G143">
            <v>0</v>
          </cell>
          <cell r="H143">
            <v>0</v>
          </cell>
          <cell r="I143">
            <v>0</v>
          </cell>
          <cell r="J143">
            <v>0</v>
          </cell>
          <cell r="K143">
            <v>0</v>
          </cell>
          <cell r="L143">
            <v>0</v>
          </cell>
          <cell r="M143">
            <v>0</v>
          </cell>
          <cell r="N143">
            <v>0</v>
          </cell>
          <cell r="O143">
            <v>0</v>
          </cell>
          <cell r="P143">
            <v>0</v>
          </cell>
          <cell r="Q143">
            <v>0</v>
          </cell>
          <cell r="R143">
            <v>0</v>
          </cell>
          <cell r="S143">
            <v>0</v>
          </cell>
          <cell r="T143">
            <v>0</v>
          </cell>
          <cell r="U143">
            <v>0</v>
          </cell>
          <cell r="V143">
            <v>0</v>
          </cell>
          <cell r="W143">
            <v>0</v>
          </cell>
          <cell r="X143">
            <v>0</v>
          </cell>
          <cell r="Y143">
            <v>0</v>
          </cell>
          <cell r="Z143">
            <v>0</v>
          </cell>
          <cell r="AA143">
            <v>0</v>
          </cell>
          <cell r="AB143">
            <v>0</v>
          </cell>
        </row>
        <row r="144">
          <cell r="B144" t="str">
            <v>21.21</v>
          </cell>
          <cell r="C144" t="str">
            <v xml:space="preserve">Extra over "excavation" items for removal and reinstatement of existing culverts </v>
          </cell>
          <cell r="D144">
            <v>0</v>
          </cell>
          <cell r="E144">
            <v>0</v>
          </cell>
          <cell r="F144">
            <v>0</v>
          </cell>
          <cell r="G144">
            <v>0</v>
          </cell>
          <cell r="H144">
            <v>0</v>
          </cell>
          <cell r="I144">
            <v>0</v>
          </cell>
          <cell r="J144">
            <v>0</v>
          </cell>
          <cell r="K144">
            <v>0</v>
          </cell>
          <cell r="L144">
            <v>0</v>
          </cell>
          <cell r="M144">
            <v>0</v>
          </cell>
          <cell r="N144">
            <v>0</v>
          </cell>
          <cell r="O144">
            <v>0</v>
          </cell>
          <cell r="P144">
            <v>0</v>
          </cell>
          <cell r="Q144">
            <v>0</v>
          </cell>
          <cell r="R144">
            <v>0</v>
          </cell>
          <cell r="S144">
            <v>0</v>
          </cell>
          <cell r="T144">
            <v>0</v>
          </cell>
          <cell r="U144">
            <v>0</v>
          </cell>
          <cell r="V144">
            <v>0</v>
          </cell>
          <cell r="W144">
            <v>0</v>
          </cell>
          <cell r="X144">
            <v>0</v>
          </cell>
          <cell r="Y144">
            <v>0</v>
          </cell>
          <cell r="Z144">
            <v>0</v>
          </cell>
          <cell r="AA144">
            <v>0</v>
          </cell>
          <cell r="AB144">
            <v>0</v>
          </cell>
        </row>
        <row r="145">
          <cell r="B145">
            <v>0</v>
          </cell>
          <cell r="C145" t="str">
            <v>The works shall include the demolition and make good, dismantling, removal, loading, handling, transport to the relevant authorities' store yard or to Contractor's deposit within a radius of 20km from the demolition site as directed by the Engineer, unloading, etc. of sewers and culverts and material covering them. The unit rate shall include temporary diversions of water, all materials, labour, equipment, tools and other incidental costs required to complete the works. The cost for the co-ordination with the relevant authority shall also be included in the unit rate. Payment shall be made per linear meter based on the measurement of the length of culvert actually removed and reinstated and approved by the Engineer.</v>
          </cell>
          <cell r="D145">
            <v>0</v>
          </cell>
          <cell r="E145">
            <v>0</v>
          </cell>
          <cell r="F145">
            <v>0</v>
          </cell>
          <cell r="G145">
            <v>0</v>
          </cell>
          <cell r="H145">
            <v>0</v>
          </cell>
          <cell r="I145">
            <v>0</v>
          </cell>
          <cell r="J145">
            <v>0</v>
          </cell>
          <cell r="K145">
            <v>0</v>
          </cell>
          <cell r="L145">
            <v>0</v>
          </cell>
          <cell r="M145">
            <v>0</v>
          </cell>
          <cell r="N145">
            <v>0</v>
          </cell>
          <cell r="O145">
            <v>0</v>
          </cell>
          <cell r="P145">
            <v>0</v>
          </cell>
          <cell r="Q145">
            <v>0</v>
          </cell>
          <cell r="R145">
            <v>0</v>
          </cell>
          <cell r="S145">
            <v>0</v>
          </cell>
          <cell r="T145">
            <v>0</v>
          </cell>
          <cell r="U145">
            <v>0</v>
          </cell>
          <cell r="V145">
            <v>0</v>
          </cell>
          <cell r="W145">
            <v>0</v>
          </cell>
          <cell r="X145">
            <v>0</v>
          </cell>
          <cell r="Y145">
            <v>0</v>
          </cell>
          <cell r="Z145">
            <v>0</v>
          </cell>
          <cell r="AA145">
            <v>0</v>
          </cell>
          <cell r="AB145">
            <v>0</v>
          </cell>
        </row>
        <row r="146">
          <cell r="B146" t="str">
            <v>21.21.07</v>
          </cell>
          <cell r="C146" t="str">
            <v>Extra over "excavation" items for removal and reinstatement of existing culverts of internal cross-section not exceeding 3.0m²</v>
          </cell>
          <cell r="D146" t="str">
            <v>lin. m.</v>
          </cell>
          <cell r="E146">
            <v>1100</v>
          </cell>
          <cell r="F146">
            <v>0</v>
          </cell>
          <cell r="G146">
            <v>0</v>
          </cell>
          <cell r="H146">
            <v>0</v>
          </cell>
          <cell r="I146">
            <v>0</v>
          </cell>
          <cell r="J146">
            <v>0</v>
          </cell>
          <cell r="K146">
            <v>0</v>
          </cell>
          <cell r="L146">
            <v>0</v>
          </cell>
          <cell r="M146">
            <v>0</v>
          </cell>
          <cell r="N146">
            <v>0</v>
          </cell>
          <cell r="O146">
            <v>0</v>
          </cell>
          <cell r="P146">
            <v>0</v>
          </cell>
          <cell r="Q146">
            <v>0</v>
          </cell>
          <cell r="R146">
            <v>0</v>
          </cell>
          <cell r="S146">
            <v>0</v>
          </cell>
          <cell r="T146">
            <v>0</v>
          </cell>
          <cell r="U146">
            <v>0</v>
          </cell>
          <cell r="V146">
            <v>0</v>
          </cell>
          <cell r="W146">
            <v>0</v>
          </cell>
          <cell r="X146">
            <v>0</v>
          </cell>
          <cell r="Y146">
            <v>0</v>
          </cell>
          <cell r="Z146">
            <v>0</v>
          </cell>
          <cell r="AA146">
            <v>0</v>
          </cell>
          <cell r="AB146">
            <v>0</v>
          </cell>
        </row>
        <row r="147">
          <cell r="B147" t="str">
            <v>21.21.08</v>
          </cell>
          <cell r="C147" t="str">
            <v>Extra over "excavation" items for removal and reinstatement of existing culverts of internal cross-section not exceeding 6.0m²</v>
          </cell>
          <cell r="D147" t="str">
            <v>lin. m.</v>
          </cell>
          <cell r="E147">
            <v>1200</v>
          </cell>
          <cell r="F147">
            <v>0</v>
          </cell>
          <cell r="G147">
            <v>0</v>
          </cell>
          <cell r="H147">
            <v>0</v>
          </cell>
          <cell r="I147">
            <v>0</v>
          </cell>
          <cell r="J147">
            <v>0</v>
          </cell>
          <cell r="K147">
            <v>0</v>
          </cell>
          <cell r="L147">
            <v>0</v>
          </cell>
          <cell r="M147">
            <v>0</v>
          </cell>
          <cell r="N147">
            <v>0</v>
          </cell>
          <cell r="O147">
            <v>0</v>
          </cell>
          <cell r="P147">
            <v>0</v>
          </cell>
          <cell r="Q147">
            <v>0</v>
          </cell>
          <cell r="R147">
            <v>0</v>
          </cell>
          <cell r="S147">
            <v>0</v>
          </cell>
          <cell r="T147">
            <v>0</v>
          </cell>
          <cell r="U147">
            <v>0</v>
          </cell>
          <cell r="V147">
            <v>0</v>
          </cell>
          <cell r="W147">
            <v>0</v>
          </cell>
          <cell r="X147">
            <v>0</v>
          </cell>
          <cell r="Y147">
            <v>0</v>
          </cell>
          <cell r="Z147">
            <v>0</v>
          </cell>
          <cell r="AA147">
            <v>0</v>
          </cell>
          <cell r="AB147">
            <v>0</v>
          </cell>
        </row>
        <row r="148">
          <cell r="B148" t="str">
            <v>21.24</v>
          </cell>
          <cell r="C148" t="str">
            <v>Extra over "excavation" items for removal and reinstatement of existing earth ditches encountered during excavation</v>
          </cell>
          <cell r="D148">
            <v>0</v>
          </cell>
          <cell r="E148">
            <v>0</v>
          </cell>
          <cell r="F148">
            <v>0</v>
          </cell>
          <cell r="G148">
            <v>0</v>
          </cell>
          <cell r="H148">
            <v>0</v>
          </cell>
          <cell r="I148">
            <v>0</v>
          </cell>
          <cell r="J148">
            <v>0</v>
          </cell>
          <cell r="K148">
            <v>0</v>
          </cell>
          <cell r="L148">
            <v>0</v>
          </cell>
          <cell r="M148">
            <v>0</v>
          </cell>
          <cell r="N148">
            <v>0</v>
          </cell>
          <cell r="O148">
            <v>0</v>
          </cell>
          <cell r="P148">
            <v>0</v>
          </cell>
          <cell r="Q148">
            <v>0</v>
          </cell>
          <cell r="R148">
            <v>0</v>
          </cell>
          <cell r="S148">
            <v>0</v>
          </cell>
          <cell r="T148">
            <v>0</v>
          </cell>
          <cell r="U148">
            <v>0</v>
          </cell>
          <cell r="V148">
            <v>0</v>
          </cell>
          <cell r="W148">
            <v>0</v>
          </cell>
          <cell r="X148">
            <v>0</v>
          </cell>
          <cell r="Y148">
            <v>0</v>
          </cell>
          <cell r="Z148">
            <v>0</v>
          </cell>
        </row>
        <row r="149">
          <cell r="B149">
            <v>0</v>
          </cell>
          <cell r="C149" t="str">
            <v>The works shall include demolition, removal and reinstatement of existing earth ditches as well as storage at site and/or loading, handling, transport to Contractor's deposit within a radius of 20km from the execution site, unloading, etc. of any debris. The works shall also include temporary diversions and realignment of ditches as well as supply and transport of material for reinstatement.</v>
          </cell>
          <cell r="D149">
            <v>0</v>
          </cell>
          <cell r="E149">
            <v>0</v>
          </cell>
          <cell r="F149">
            <v>0</v>
          </cell>
          <cell r="G149">
            <v>0</v>
          </cell>
          <cell r="H149">
            <v>0</v>
          </cell>
          <cell r="I149">
            <v>0</v>
          </cell>
          <cell r="J149">
            <v>0</v>
          </cell>
          <cell r="K149">
            <v>0</v>
          </cell>
          <cell r="L149">
            <v>0</v>
          </cell>
          <cell r="M149">
            <v>0</v>
          </cell>
          <cell r="N149">
            <v>0</v>
          </cell>
          <cell r="O149">
            <v>0</v>
          </cell>
          <cell r="P149">
            <v>0</v>
          </cell>
          <cell r="Q149">
            <v>0</v>
          </cell>
          <cell r="R149">
            <v>0</v>
          </cell>
          <cell r="S149">
            <v>0</v>
          </cell>
          <cell r="T149">
            <v>0</v>
          </cell>
          <cell r="U149">
            <v>0</v>
          </cell>
          <cell r="V149">
            <v>0</v>
          </cell>
          <cell r="W149">
            <v>0</v>
          </cell>
          <cell r="X149">
            <v>0</v>
          </cell>
          <cell r="Y149">
            <v>0</v>
          </cell>
          <cell r="Z149">
            <v>0</v>
          </cell>
        </row>
        <row r="150">
          <cell r="B150">
            <v>0</v>
          </cell>
          <cell r="C150" t="str">
            <v>The unit rate shall include all materials, labour, equipment, tools and other incidental costs required to complete the works. Payment shall be made per linear meter based on the measurement of the cross-section and length of ditch actually removed and approved by the Engineer.</v>
          </cell>
          <cell r="D150">
            <v>0</v>
          </cell>
          <cell r="E150">
            <v>0</v>
          </cell>
          <cell r="F150">
            <v>0</v>
          </cell>
          <cell r="G150">
            <v>0</v>
          </cell>
          <cell r="H150">
            <v>0</v>
          </cell>
          <cell r="I150">
            <v>0</v>
          </cell>
          <cell r="J150">
            <v>0</v>
          </cell>
          <cell r="K150">
            <v>0</v>
          </cell>
          <cell r="L150">
            <v>0</v>
          </cell>
          <cell r="M150">
            <v>0</v>
          </cell>
          <cell r="N150">
            <v>0</v>
          </cell>
          <cell r="O150">
            <v>0</v>
          </cell>
          <cell r="P150">
            <v>0</v>
          </cell>
          <cell r="Q150">
            <v>0</v>
          </cell>
          <cell r="R150">
            <v>0</v>
          </cell>
          <cell r="S150">
            <v>0</v>
          </cell>
          <cell r="T150">
            <v>0</v>
          </cell>
          <cell r="U150">
            <v>0</v>
          </cell>
          <cell r="V150">
            <v>0</v>
          </cell>
          <cell r="W150">
            <v>0</v>
          </cell>
          <cell r="X150">
            <v>0</v>
          </cell>
          <cell r="Y150">
            <v>0</v>
          </cell>
          <cell r="Z150">
            <v>0</v>
          </cell>
        </row>
        <row r="151">
          <cell r="B151" t="str">
            <v>21.24.01</v>
          </cell>
          <cell r="C151" t="str">
            <v>Removal and reinstatement of existing earth ditches, clear cross-section not exceeding 3m²</v>
          </cell>
          <cell r="D151" t="str">
            <v xml:space="preserve">lin. m </v>
          </cell>
          <cell r="E151">
            <v>300</v>
          </cell>
          <cell r="F151">
            <v>0</v>
          </cell>
          <cell r="G151">
            <v>0</v>
          </cell>
          <cell r="H151">
            <v>0</v>
          </cell>
          <cell r="I151">
            <v>0</v>
          </cell>
          <cell r="J151">
            <v>0</v>
          </cell>
          <cell r="K151">
            <v>0</v>
          </cell>
          <cell r="L151">
            <v>0</v>
          </cell>
          <cell r="M151">
            <v>0</v>
          </cell>
          <cell r="N151">
            <v>0</v>
          </cell>
          <cell r="O151">
            <v>0</v>
          </cell>
          <cell r="P151">
            <v>0</v>
          </cell>
          <cell r="Q151">
            <v>0</v>
          </cell>
          <cell r="R151">
            <v>0</v>
          </cell>
          <cell r="S151">
            <v>0</v>
          </cell>
          <cell r="T151">
            <v>0</v>
          </cell>
          <cell r="U151">
            <v>0</v>
          </cell>
          <cell r="V151">
            <v>0</v>
          </cell>
          <cell r="W151">
            <v>0</v>
          </cell>
          <cell r="X151">
            <v>0</v>
          </cell>
          <cell r="Y151">
            <v>0</v>
          </cell>
          <cell r="Z151">
            <v>0</v>
          </cell>
        </row>
        <row r="152">
          <cell r="B152" t="str">
            <v>21.24.02</v>
          </cell>
          <cell r="C152" t="str">
            <v>Removal and reinstatement of existing earth ditches, clear cross-section not exceeding 6m²</v>
          </cell>
          <cell r="D152" t="str">
            <v xml:space="preserve">lin. m </v>
          </cell>
          <cell r="E152">
            <v>400</v>
          </cell>
          <cell r="F152">
            <v>0</v>
          </cell>
          <cell r="G152">
            <v>0</v>
          </cell>
          <cell r="H152">
            <v>0</v>
          </cell>
          <cell r="I152">
            <v>0</v>
          </cell>
          <cell r="J152">
            <v>0</v>
          </cell>
          <cell r="K152">
            <v>0</v>
          </cell>
          <cell r="L152">
            <v>0</v>
          </cell>
          <cell r="M152">
            <v>0</v>
          </cell>
          <cell r="N152">
            <v>0</v>
          </cell>
          <cell r="O152">
            <v>0</v>
          </cell>
          <cell r="P152">
            <v>0</v>
          </cell>
          <cell r="Q152">
            <v>0</v>
          </cell>
          <cell r="R152">
            <v>0</v>
          </cell>
          <cell r="S152">
            <v>0</v>
          </cell>
          <cell r="T152">
            <v>0</v>
          </cell>
          <cell r="U152">
            <v>0</v>
          </cell>
          <cell r="V152">
            <v>0</v>
          </cell>
          <cell r="W152">
            <v>0</v>
          </cell>
          <cell r="X152">
            <v>0</v>
          </cell>
          <cell r="Y152">
            <v>0</v>
          </cell>
          <cell r="Z152">
            <v>0</v>
          </cell>
        </row>
        <row r="153">
          <cell r="B153">
            <v>22</v>
          </cell>
          <cell r="C153" t="str">
            <v>EXCAVATION AND BACKFILL</v>
          </cell>
          <cell r="D153">
            <v>0</v>
          </cell>
          <cell r="E153">
            <v>0</v>
          </cell>
          <cell r="F153">
            <v>0</v>
          </cell>
          <cell r="G153">
            <v>0</v>
          </cell>
          <cell r="H153">
            <v>0</v>
          </cell>
          <cell r="I153">
            <v>0</v>
          </cell>
          <cell r="J153">
            <v>0</v>
          </cell>
          <cell r="K153">
            <v>0</v>
          </cell>
          <cell r="L153">
            <v>0</v>
          </cell>
          <cell r="M153">
            <v>0</v>
          </cell>
          <cell r="N153">
            <v>0</v>
          </cell>
          <cell r="O153">
            <v>0</v>
          </cell>
          <cell r="P153">
            <v>0</v>
          </cell>
          <cell r="Q153">
            <v>0</v>
          </cell>
          <cell r="R153">
            <v>0</v>
          </cell>
          <cell r="S153">
            <v>0</v>
          </cell>
          <cell r="T153">
            <v>0</v>
          </cell>
          <cell r="U153">
            <v>0</v>
          </cell>
          <cell r="V153">
            <v>0</v>
          </cell>
          <cell r="W153">
            <v>0</v>
          </cell>
          <cell r="X153">
            <v>0</v>
          </cell>
          <cell r="Y153">
            <v>0</v>
          </cell>
          <cell r="Z153">
            <v>0</v>
          </cell>
          <cell r="AA153">
            <v>0</v>
          </cell>
          <cell r="AB153">
            <v>0</v>
          </cell>
        </row>
        <row r="154">
          <cell r="B154" t="str">
            <v>22.02</v>
          </cell>
          <cell r="C154" t="str">
            <v>Trench excavation</v>
          </cell>
          <cell r="D154">
            <v>0</v>
          </cell>
          <cell r="E154">
            <v>0</v>
          </cell>
          <cell r="F154">
            <v>0</v>
          </cell>
          <cell r="G154">
            <v>0</v>
          </cell>
          <cell r="H154">
            <v>0</v>
          </cell>
          <cell r="I154">
            <v>0</v>
          </cell>
          <cell r="J154">
            <v>0</v>
          </cell>
          <cell r="K154">
            <v>0</v>
          </cell>
          <cell r="L154">
            <v>0</v>
          </cell>
          <cell r="M154">
            <v>0</v>
          </cell>
          <cell r="N154">
            <v>0</v>
          </cell>
          <cell r="O154">
            <v>0</v>
          </cell>
          <cell r="P154">
            <v>0</v>
          </cell>
          <cell r="Q154">
            <v>0</v>
          </cell>
          <cell r="R154">
            <v>0</v>
          </cell>
          <cell r="S154">
            <v>0</v>
          </cell>
          <cell r="T154">
            <v>0</v>
          </cell>
          <cell r="U154">
            <v>0</v>
          </cell>
          <cell r="V154">
            <v>0</v>
          </cell>
          <cell r="W154">
            <v>0</v>
          </cell>
          <cell r="X154">
            <v>0</v>
          </cell>
          <cell r="Y154">
            <v>0</v>
          </cell>
          <cell r="Z154">
            <v>0</v>
          </cell>
          <cell r="AA154">
            <v>0</v>
          </cell>
          <cell r="AB154">
            <v>0</v>
          </cell>
        </row>
        <row r="155">
          <cell r="B155">
            <v>0</v>
          </cell>
          <cell r="C155" t="str">
            <v xml:space="preserve">The works shall include trench excavation in any type of soil including rock, either by machine or hand including: </v>
          </cell>
          <cell r="D155">
            <v>0</v>
          </cell>
          <cell r="E155">
            <v>0</v>
          </cell>
          <cell r="F155">
            <v>0</v>
          </cell>
          <cell r="G155">
            <v>0</v>
          </cell>
          <cell r="H155">
            <v>0</v>
          </cell>
          <cell r="I155">
            <v>0</v>
          </cell>
          <cell r="J155">
            <v>0</v>
          </cell>
          <cell r="K155">
            <v>0</v>
          </cell>
          <cell r="L155">
            <v>0</v>
          </cell>
          <cell r="M155">
            <v>0</v>
          </cell>
          <cell r="N155">
            <v>0</v>
          </cell>
          <cell r="O155">
            <v>0</v>
          </cell>
          <cell r="P155">
            <v>0</v>
          </cell>
          <cell r="Q155">
            <v>0</v>
          </cell>
          <cell r="R155">
            <v>0</v>
          </cell>
          <cell r="S155">
            <v>0</v>
          </cell>
          <cell r="T155">
            <v>0</v>
          </cell>
          <cell r="U155">
            <v>0</v>
          </cell>
          <cell r="V155">
            <v>0</v>
          </cell>
          <cell r="W155">
            <v>0</v>
          </cell>
          <cell r="X155">
            <v>0</v>
          </cell>
          <cell r="Y155">
            <v>0</v>
          </cell>
          <cell r="Z155">
            <v>0</v>
          </cell>
          <cell r="AA155">
            <v>0</v>
          </cell>
          <cell r="AB155">
            <v>0</v>
          </cell>
        </row>
        <row r="156">
          <cell r="B156">
            <v>0</v>
          </cell>
          <cell r="C156" t="str">
            <v xml:space="preserve">- levelling, trimming and compaction of trench bottom </v>
          </cell>
          <cell r="D156">
            <v>0</v>
          </cell>
          <cell r="E156">
            <v>0</v>
          </cell>
          <cell r="F156">
            <v>0</v>
          </cell>
          <cell r="G156">
            <v>0</v>
          </cell>
          <cell r="H156">
            <v>0</v>
          </cell>
          <cell r="I156">
            <v>0</v>
          </cell>
          <cell r="J156">
            <v>0</v>
          </cell>
          <cell r="K156">
            <v>0</v>
          </cell>
          <cell r="L156">
            <v>0</v>
          </cell>
          <cell r="M156">
            <v>0</v>
          </cell>
          <cell r="N156">
            <v>0</v>
          </cell>
          <cell r="O156">
            <v>0</v>
          </cell>
          <cell r="P156">
            <v>0</v>
          </cell>
          <cell r="Q156">
            <v>0</v>
          </cell>
          <cell r="R156">
            <v>0</v>
          </cell>
          <cell r="S156">
            <v>0</v>
          </cell>
          <cell r="T156">
            <v>0</v>
          </cell>
          <cell r="U156">
            <v>0</v>
          </cell>
          <cell r="V156">
            <v>0</v>
          </cell>
          <cell r="W156">
            <v>0</v>
          </cell>
          <cell r="X156">
            <v>0</v>
          </cell>
          <cell r="Y156">
            <v>0</v>
          </cell>
          <cell r="Z156">
            <v>0</v>
          </cell>
          <cell r="AA156">
            <v>0</v>
          </cell>
          <cell r="AB156">
            <v>0</v>
          </cell>
        </row>
        <row r="157">
          <cell r="B157">
            <v>0</v>
          </cell>
          <cell r="C157" t="str">
            <v xml:space="preserve">- sheeting and piling of trenches </v>
          </cell>
          <cell r="D157">
            <v>0</v>
          </cell>
          <cell r="E157">
            <v>0</v>
          </cell>
          <cell r="F157">
            <v>0</v>
          </cell>
          <cell r="G157">
            <v>0</v>
          </cell>
          <cell r="H157">
            <v>0</v>
          </cell>
          <cell r="I157">
            <v>0</v>
          </cell>
          <cell r="J157">
            <v>0</v>
          </cell>
          <cell r="K157">
            <v>0</v>
          </cell>
          <cell r="L157">
            <v>0</v>
          </cell>
          <cell r="M157">
            <v>0</v>
          </cell>
          <cell r="N157">
            <v>0</v>
          </cell>
          <cell r="O157">
            <v>0</v>
          </cell>
          <cell r="P157">
            <v>0</v>
          </cell>
          <cell r="Q157">
            <v>0</v>
          </cell>
          <cell r="R157">
            <v>0</v>
          </cell>
          <cell r="S157">
            <v>0</v>
          </cell>
          <cell r="T157">
            <v>0</v>
          </cell>
          <cell r="U157">
            <v>0</v>
          </cell>
          <cell r="V157">
            <v>0</v>
          </cell>
          <cell r="W157">
            <v>0</v>
          </cell>
          <cell r="X157">
            <v>0</v>
          </cell>
          <cell r="Y157">
            <v>0</v>
          </cell>
          <cell r="Z157">
            <v>0</v>
          </cell>
          <cell r="AA157">
            <v>0</v>
          </cell>
          <cell r="AB157">
            <v>0</v>
          </cell>
        </row>
        <row r="158">
          <cell r="B158">
            <v>0</v>
          </cell>
          <cell r="C158" t="str">
            <v>- bracing and protection of slopes</v>
          </cell>
          <cell r="D158">
            <v>0</v>
          </cell>
          <cell r="E158">
            <v>0</v>
          </cell>
          <cell r="F158">
            <v>0</v>
          </cell>
          <cell r="G158">
            <v>0</v>
          </cell>
          <cell r="H158">
            <v>0</v>
          </cell>
          <cell r="I158">
            <v>0</v>
          </cell>
          <cell r="J158">
            <v>0</v>
          </cell>
          <cell r="K158">
            <v>0</v>
          </cell>
          <cell r="L158">
            <v>0</v>
          </cell>
          <cell r="M158">
            <v>0</v>
          </cell>
          <cell r="N158">
            <v>0</v>
          </cell>
          <cell r="O158">
            <v>0</v>
          </cell>
          <cell r="P158">
            <v>0</v>
          </cell>
          <cell r="Q158">
            <v>0</v>
          </cell>
          <cell r="R158">
            <v>0</v>
          </cell>
          <cell r="S158">
            <v>0</v>
          </cell>
          <cell r="T158">
            <v>0</v>
          </cell>
          <cell r="U158">
            <v>0</v>
          </cell>
          <cell r="V158">
            <v>0</v>
          </cell>
          <cell r="W158">
            <v>0</v>
          </cell>
          <cell r="X158">
            <v>0</v>
          </cell>
          <cell r="Y158">
            <v>0</v>
          </cell>
          <cell r="Z158">
            <v>0</v>
          </cell>
          <cell r="AA158">
            <v>0</v>
          </cell>
          <cell r="AB158">
            <v>0</v>
          </cell>
        </row>
        <row r="159">
          <cell r="B159">
            <v>0</v>
          </cell>
          <cell r="C159" t="str">
            <v xml:space="preserve">- storage at site and protection of excavated material suitable for later reuse, including loading, handling, transport alongside the trench, where required, unloading, selecting. </v>
          </cell>
          <cell r="D159">
            <v>0</v>
          </cell>
          <cell r="E159">
            <v>0</v>
          </cell>
          <cell r="F159">
            <v>0</v>
          </cell>
          <cell r="G159">
            <v>0</v>
          </cell>
          <cell r="H159">
            <v>0</v>
          </cell>
          <cell r="I159">
            <v>0</v>
          </cell>
          <cell r="J159">
            <v>0</v>
          </cell>
          <cell r="K159">
            <v>0</v>
          </cell>
          <cell r="L159">
            <v>0</v>
          </cell>
          <cell r="M159">
            <v>0</v>
          </cell>
          <cell r="N159">
            <v>0</v>
          </cell>
          <cell r="O159">
            <v>0</v>
          </cell>
          <cell r="P159">
            <v>0</v>
          </cell>
          <cell r="Q159">
            <v>0</v>
          </cell>
          <cell r="R159">
            <v>0</v>
          </cell>
          <cell r="S159">
            <v>0</v>
          </cell>
          <cell r="T159">
            <v>0</v>
          </cell>
          <cell r="U159">
            <v>0</v>
          </cell>
          <cell r="V159">
            <v>0</v>
          </cell>
          <cell r="W159">
            <v>0</v>
          </cell>
          <cell r="X159">
            <v>0</v>
          </cell>
          <cell r="Y159">
            <v>0</v>
          </cell>
          <cell r="Z159">
            <v>0</v>
          </cell>
          <cell r="AA159">
            <v>0</v>
          </cell>
          <cell r="AB159">
            <v>0</v>
          </cell>
        </row>
        <row r="160">
          <cell r="B160">
            <v>0</v>
          </cell>
          <cell r="C160" t="str">
            <v>- transport and disposal of surplus and unsuitable material to a site approved by the Engineer and situated within a radius of 20km from the excavation site</v>
          </cell>
          <cell r="D160">
            <v>0</v>
          </cell>
          <cell r="E160">
            <v>0</v>
          </cell>
          <cell r="F160">
            <v>0</v>
          </cell>
          <cell r="G160">
            <v>0</v>
          </cell>
          <cell r="H160">
            <v>0</v>
          </cell>
          <cell r="I160">
            <v>0</v>
          </cell>
          <cell r="J160">
            <v>0</v>
          </cell>
          <cell r="K160">
            <v>0</v>
          </cell>
          <cell r="L160">
            <v>0</v>
          </cell>
          <cell r="M160">
            <v>0</v>
          </cell>
          <cell r="N160">
            <v>0</v>
          </cell>
          <cell r="O160">
            <v>0</v>
          </cell>
          <cell r="P160">
            <v>0</v>
          </cell>
          <cell r="Q160">
            <v>0</v>
          </cell>
          <cell r="R160">
            <v>0</v>
          </cell>
          <cell r="S160">
            <v>0</v>
          </cell>
          <cell r="T160">
            <v>0</v>
          </cell>
          <cell r="U160">
            <v>0</v>
          </cell>
          <cell r="V160">
            <v>0</v>
          </cell>
          <cell r="W160">
            <v>0</v>
          </cell>
          <cell r="X160">
            <v>0</v>
          </cell>
          <cell r="Y160">
            <v>0</v>
          </cell>
          <cell r="Z160">
            <v>0</v>
          </cell>
          <cell r="AA160">
            <v>0</v>
          </cell>
          <cell r="AB160">
            <v>0</v>
          </cell>
        </row>
        <row r="161">
          <cell r="B161">
            <v>0</v>
          </cell>
          <cell r="C161" t="str">
            <v>- maintenance and reinstatement of existing services except if pay items are provided for</v>
          </cell>
          <cell r="D161">
            <v>0</v>
          </cell>
          <cell r="E161">
            <v>0</v>
          </cell>
          <cell r="F161">
            <v>0</v>
          </cell>
          <cell r="G161">
            <v>0</v>
          </cell>
          <cell r="H161">
            <v>0</v>
          </cell>
          <cell r="I161">
            <v>0</v>
          </cell>
          <cell r="J161">
            <v>0</v>
          </cell>
          <cell r="K161">
            <v>0</v>
          </cell>
          <cell r="L161">
            <v>0</v>
          </cell>
          <cell r="M161">
            <v>0</v>
          </cell>
          <cell r="N161">
            <v>0</v>
          </cell>
          <cell r="O161">
            <v>0</v>
          </cell>
          <cell r="P161">
            <v>0</v>
          </cell>
          <cell r="Q161">
            <v>0</v>
          </cell>
          <cell r="R161">
            <v>0</v>
          </cell>
          <cell r="S161">
            <v>0</v>
          </cell>
          <cell r="T161">
            <v>0</v>
          </cell>
          <cell r="U161">
            <v>0</v>
          </cell>
          <cell r="V161">
            <v>0</v>
          </cell>
          <cell r="W161">
            <v>0</v>
          </cell>
          <cell r="X161">
            <v>0</v>
          </cell>
          <cell r="Y161">
            <v>0</v>
          </cell>
          <cell r="Z161">
            <v>0</v>
          </cell>
          <cell r="AA161">
            <v>0</v>
          </cell>
          <cell r="AB161">
            <v>0</v>
          </cell>
        </row>
        <row r="162">
          <cell r="B162">
            <v>0</v>
          </cell>
          <cell r="C162" t="str">
            <v>- temporary diversions of existing services, including their realignment, backfilling and reinstatement</v>
          </cell>
          <cell r="D162">
            <v>0</v>
          </cell>
          <cell r="E162">
            <v>0</v>
          </cell>
          <cell r="F162">
            <v>0</v>
          </cell>
          <cell r="G162">
            <v>0</v>
          </cell>
          <cell r="H162">
            <v>0</v>
          </cell>
          <cell r="I162">
            <v>0</v>
          </cell>
          <cell r="J162">
            <v>0</v>
          </cell>
          <cell r="K162">
            <v>0</v>
          </cell>
          <cell r="L162">
            <v>0</v>
          </cell>
          <cell r="M162">
            <v>0</v>
          </cell>
          <cell r="N162">
            <v>0</v>
          </cell>
          <cell r="O162">
            <v>0</v>
          </cell>
          <cell r="P162">
            <v>0</v>
          </cell>
          <cell r="Q162">
            <v>0</v>
          </cell>
          <cell r="R162">
            <v>0</v>
          </cell>
          <cell r="S162">
            <v>0</v>
          </cell>
          <cell r="T162">
            <v>0</v>
          </cell>
          <cell r="U162">
            <v>0</v>
          </cell>
          <cell r="V162">
            <v>0</v>
          </cell>
          <cell r="W162">
            <v>0</v>
          </cell>
          <cell r="X162">
            <v>0</v>
          </cell>
          <cell r="Y162">
            <v>0</v>
          </cell>
          <cell r="Z162">
            <v>0</v>
          </cell>
          <cell r="AA162">
            <v>0</v>
          </cell>
          <cell r="AB162">
            <v>0</v>
          </cell>
        </row>
        <row r="163">
          <cell r="B163">
            <v>0</v>
          </cell>
          <cell r="C163" t="str">
            <v>- dewatering of trenches</v>
          </cell>
          <cell r="D163">
            <v>0</v>
          </cell>
          <cell r="E163">
            <v>0</v>
          </cell>
          <cell r="F163">
            <v>0</v>
          </cell>
          <cell r="G163">
            <v>0</v>
          </cell>
          <cell r="H163">
            <v>0</v>
          </cell>
          <cell r="I163">
            <v>0</v>
          </cell>
          <cell r="J163">
            <v>0</v>
          </cell>
          <cell r="K163">
            <v>0</v>
          </cell>
          <cell r="L163">
            <v>0</v>
          </cell>
          <cell r="M163">
            <v>0</v>
          </cell>
          <cell r="N163">
            <v>0</v>
          </cell>
          <cell r="O163">
            <v>0</v>
          </cell>
          <cell r="P163">
            <v>0</v>
          </cell>
          <cell r="Q163">
            <v>0</v>
          </cell>
          <cell r="R163">
            <v>0</v>
          </cell>
          <cell r="S163">
            <v>0</v>
          </cell>
          <cell r="T163">
            <v>0</v>
          </cell>
          <cell r="U163">
            <v>0</v>
          </cell>
          <cell r="V163">
            <v>0</v>
          </cell>
          <cell r="W163">
            <v>0</v>
          </cell>
          <cell r="X163">
            <v>0</v>
          </cell>
          <cell r="Y163">
            <v>0</v>
          </cell>
          <cell r="Z163">
            <v>0</v>
          </cell>
          <cell r="AA163">
            <v>0</v>
          </cell>
          <cell r="AB163">
            <v>0</v>
          </cell>
        </row>
        <row r="164">
          <cell r="B164">
            <v>0</v>
          </cell>
          <cell r="C164" t="str">
            <v>The unit rate shall include all materials, labour, equipment, tools, and all other incidental costs required to complete the works.</v>
          </cell>
          <cell r="D164">
            <v>0</v>
          </cell>
          <cell r="E164">
            <v>0</v>
          </cell>
          <cell r="F164">
            <v>0</v>
          </cell>
          <cell r="G164">
            <v>0</v>
          </cell>
          <cell r="H164">
            <v>0</v>
          </cell>
          <cell r="I164">
            <v>0</v>
          </cell>
          <cell r="J164">
            <v>0</v>
          </cell>
          <cell r="K164">
            <v>0</v>
          </cell>
          <cell r="L164">
            <v>0</v>
          </cell>
          <cell r="M164">
            <v>0</v>
          </cell>
          <cell r="N164">
            <v>0</v>
          </cell>
          <cell r="O164">
            <v>0</v>
          </cell>
          <cell r="P164">
            <v>0</v>
          </cell>
          <cell r="Q164">
            <v>0</v>
          </cell>
          <cell r="R164">
            <v>0</v>
          </cell>
          <cell r="S164">
            <v>0</v>
          </cell>
          <cell r="T164">
            <v>0</v>
          </cell>
          <cell r="U164">
            <v>0</v>
          </cell>
          <cell r="V164">
            <v>0</v>
          </cell>
          <cell r="W164">
            <v>0</v>
          </cell>
          <cell r="X164">
            <v>0</v>
          </cell>
          <cell r="Y164">
            <v>0</v>
          </cell>
          <cell r="Z164">
            <v>0</v>
          </cell>
          <cell r="AA164">
            <v>0</v>
          </cell>
          <cell r="AB164">
            <v>0</v>
          </cell>
        </row>
        <row r="165">
          <cell r="B165">
            <v>0</v>
          </cell>
          <cell r="C165" t="str">
            <v>Payment shall be made per cubic meter applying the following payment limits:</v>
          </cell>
          <cell r="D165">
            <v>0</v>
          </cell>
          <cell r="E165">
            <v>0</v>
          </cell>
          <cell r="F165">
            <v>0</v>
          </cell>
          <cell r="G165">
            <v>0</v>
          </cell>
          <cell r="H165">
            <v>0</v>
          </cell>
          <cell r="I165">
            <v>0</v>
          </cell>
          <cell r="J165">
            <v>0</v>
          </cell>
          <cell r="K165">
            <v>0</v>
          </cell>
          <cell r="L165">
            <v>0</v>
          </cell>
          <cell r="M165">
            <v>0</v>
          </cell>
          <cell r="N165">
            <v>0</v>
          </cell>
          <cell r="O165">
            <v>0</v>
          </cell>
          <cell r="P165">
            <v>0</v>
          </cell>
          <cell r="Q165">
            <v>0</v>
          </cell>
          <cell r="R165">
            <v>0</v>
          </cell>
          <cell r="S165">
            <v>0</v>
          </cell>
          <cell r="T165">
            <v>0</v>
          </cell>
          <cell r="U165">
            <v>0</v>
          </cell>
          <cell r="V165">
            <v>0</v>
          </cell>
          <cell r="W165">
            <v>0</v>
          </cell>
          <cell r="X165">
            <v>0</v>
          </cell>
          <cell r="Y165">
            <v>0</v>
          </cell>
          <cell r="Z165">
            <v>0</v>
          </cell>
          <cell r="AA165">
            <v>0</v>
          </cell>
          <cell r="AB165">
            <v>0</v>
          </cell>
        </row>
        <row r="166">
          <cell r="B166">
            <v>0</v>
          </cell>
          <cell r="C166" t="str">
            <v>- width: minimum width according to the Works Requirements Part B+C and Standard Dwg. STD-2.01</v>
          </cell>
          <cell r="D166">
            <v>0</v>
          </cell>
          <cell r="E166">
            <v>0</v>
          </cell>
          <cell r="F166">
            <v>0</v>
          </cell>
          <cell r="G166">
            <v>0</v>
          </cell>
          <cell r="H166">
            <v>0</v>
          </cell>
          <cell r="I166">
            <v>0</v>
          </cell>
          <cell r="J166">
            <v>0</v>
          </cell>
          <cell r="K166">
            <v>0</v>
          </cell>
          <cell r="L166">
            <v>0</v>
          </cell>
          <cell r="M166">
            <v>0</v>
          </cell>
          <cell r="N166">
            <v>0</v>
          </cell>
          <cell r="O166">
            <v>0</v>
          </cell>
          <cell r="P166">
            <v>0</v>
          </cell>
          <cell r="Q166">
            <v>0</v>
          </cell>
          <cell r="R166">
            <v>0</v>
          </cell>
          <cell r="S166">
            <v>0</v>
          </cell>
          <cell r="T166">
            <v>0</v>
          </cell>
          <cell r="U166">
            <v>0</v>
          </cell>
          <cell r="V166">
            <v>0</v>
          </cell>
          <cell r="W166">
            <v>0</v>
          </cell>
          <cell r="X166">
            <v>0</v>
          </cell>
          <cell r="Y166">
            <v>0</v>
          </cell>
          <cell r="Z166">
            <v>0</v>
          </cell>
          <cell r="AA166">
            <v>0</v>
          </cell>
          <cell r="AB166">
            <v>0</v>
          </cell>
        </row>
        <row r="167">
          <cell r="B167">
            <v>0</v>
          </cell>
          <cell r="C167" t="str">
            <v>- length: length of trench actually excavated and approved by the Engineer</v>
          </cell>
          <cell r="D167">
            <v>0</v>
          </cell>
          <cell r="E167">
            <v>0</v>
          </cell>
          <cell r="F167">
            <v>0</v>
          </cell>
          <cell r="G167">
            <v>0</v>
          </cell>
          <cell r="H167">
            <v>0</v>
          </cell>
          <cell r="I167">
            <v>0</v>
          </cell>
          <cell r="J167">
            <v>0</v>
          </cell>
          <cell r="K167">
            <v>0</v>
          </cell>
          <cell r="L167">
            <v>0</v>
          </cell>
          <cell r="M167">
            <v>0</v>
          </cell>
          <cell r="N167">
            <v>0</v>
          </cell>
          <cell r="O167">
            <v>0</v>
          </cell>
          <cell r="P167">
            <v>0</v>
          </cell>
          <cell r="Q167">
            <v>0</v>
          </cell>
          <cell r="R167">
            <v>0</v>
          </cell>
          <cell r="S167">
            <v>0</v>
          </cell>
          <cell r="T167">
            <v>0</v>
          </cell>
          <cell r="U167">
            <v>0</v>
          </cell>
          <cell r="V167">
            <v>0</v>
          </cell>
          <cell r="W167">
            <v>0</v>
          </cell>
          <cell r="X167">
            <v>0</v>
          </cell>
          <cell r="Y167">
            <v>0</v>
          </cell>
          <cell r="Z167">
            <v>0</v>
          </cell>
          <cell r="AA167">
            <v>0</v>
          </cell>
          <cell r="AB167">
            <v>0</v>
          </cell>
        </row>
        <row r="168">
          <cell r="B168">
            <v>0</v>
          </cell>
          <cell r="C168" t="str">
            <v>- depth: vertical distance between ground level and bottom of pipe bedding, which is equal to pipe bottom + 15cm and as approved by the Engineer</v>
          </cell>
          <cell r="D168">
            <v>0</v>
          </cell>
          <cell r="E168">
            <v>0</v>
          </cell>
          <cell r="F168">
            <v>0</v>
          </cell>
          <cell r="G168">
            <v>0</v>
          </cell>
          <cell r="H168">
            <v>0</v>
          </cell>
          <cell r="I168">
            <v>0</v>
          </cell>
          <cell r="J168">
            <v>0</v>
          </cell>
          <cell r="K168">
            <v>0</v>
          </cell>
          <cell r="L168">
            <v>0</v>
          </cell>
          <cell r="M168">
            <v>0</v>
          </cell>
          <cell r="N168">
            <v>0</v>
          </cell>
          <cell r="O168">
            <v>0</v>
          </cell>
          <cell r="P168">
            <v>0</v>
          </cell>
          <cell r="Q168">
            <v>0</v>
          </cell>
          <cell r="R168">
            <v>0</v>
          </cell>
          <cell r="S168">
            <v>0</v>
          </cell>
          <cell r="T168">
            <v>0</v>
          </cell>
          <cell r="U168">
            <v>0</v>
          </cell>
          <cell r="V168">
            <v>0</v>
          </cell>
          <cell r="W168">
            <v>0</v>
          </cell>
          <cell r="X168">
            <v>0</v>
          </cell>
          <cell r="Y168">
            <v>0</v>
          </cell>
          <cell r="Z168">
            <v>0</v>
          </cell>
          <cell r="AA168">
            <v>0</v>
          </cell>
          <cell r="AB168">
            <v>0</v>
          </cell>
        </row>
        <row r="169">
          <cell r="B169">
            <v>0</v>
          </cell>
          <cell r="C169" t="str">
            <v>No separate payment will be made for additional excavation necessary for joints, fittings, thrust blocks, encasements, accommodation of temporary supports, bell holes and all other working space required to carry out the works, etc., which shall be deemed to have been included in the present unit rates.</v>
          </cell>
          <cell r="D169">
            <v>0</v>
          </cell>
          <cell r="E169">
            <v>0</v>
          </cell>
          <cell r="F169">
            <v>0</v>
          </cell>
          <cell r="G169">
            <v>0</v>
          </cell>
          <cell r="H169">
            <v>0</v>
          </cell>
          <cell r="I169">
            <v>0</v>
          </cell>
          <cell r="J169">
            <v>0</v>
          </cell>
          <cell r="K169">
            <v>0</v>
          </cell>
          <cell r="L169">
            <v>0</v>
          </cell>
          <cell r="M169">
            <v>0</v>
          </cell>
          <cell r="N169">
            <v>0</v>
          </cell>
          <cell r="O169">
            <v>0</v>
          </cell>
          <cell r="P169">
            <v>0</v>
          </cell>
          <cell r="Q169">
            <v>0</v>
          </cell>
          <cell r="R169">
            <v>0</v>
          </cell>
          <cell r="S169">
            <v>0</v>
          </cell>
          <cell r="T169">
            <v>0</v>
          </cell>
          <cell r="U169">
            <v>0</v>
          </cell>
          <cell r="V169">
            <v>0</v>
          </cell>
          <cell r="W169">
            <v>0</v>
          </cell>
          <cell r="X169">
            <v>0</v>
          </cell>
          <cell r="Y169">
            <v>0</v>
          </cell>
          <cell r="Z169">
            <v>0</v>
          </cell>
          <cell r="AA169">
            <v>0</v>
          </cell>
          <cell r="AB169">
            <v>0</v>
          </cell>
        </row>
        <row r="170">
          <cell r="B170" t="str">
            <v>22.02.01</v>
          </cell>
          <cell r="C170" t="str">
            <v>Trench excavation to a depth not exceeding 1.75m</v>
          </cell>
          <cell r="D170" t="str">
            <v>cu.m</v>
          </cell>
          <cell r="E170">
            <v>55</v>
          </cell>
          <cell r="F170">
            <v>0</v>
          </cell>
          <cell r="G170">
            <v>0</v>
          </cell>
          <cell r="H170">
            <v>0</v>
          </cell>
          <cell r="I170">
            <v>0</v>
          </cell>
          <cell r="J170">
            <v>0</v>
          </cell>
          <cell r="K170">
            <v>0</v>
          </cell>
          <cell r="L170">
            <v>0</v>
          </cell>
          <cell r="M170">
            <v>0</v>
          </cell>
          <cell r="N170">
            <v>0</v>
          </cell>
          <cell r="O170">
            <v>0</v>
          </cell>
          <cell r="P170">
            <v>0</v>
          </cell>
          <cell r="Q170">
            <v>0</v>
          </cell>
          <cell r="R170">
            <v>0</v>
          </cell>
          <cell r="S170">
            <v>0</v>
          </cell>
          <cell r="T170">
            <v>0</v>
          </cell>
          <cell r="U170">
            <v>0</v>
          </cell>
          <cell r="V170">
            <v>0</v>
          </cell>
          <cell r="W170">
            <v>0</v>
          </cell>
          <cell r="X170">
            <v>0</v>
          </cell>
          <cell r="Y170">
            <v>0</v>
          </cell>
          <cell r="Z170">
            <v>0</v>
          </cell>
          <cell r="AA170">
            <v>0</v>
          </cell>
          <cell r="AB170">
            <v>0</v>
          </cell>
        </row>
        <row r="171">
          <cell r="B171" t="str">
            <v>22.02.02</v>
          </cell>
          <cell r="C171" t="str">
            <v>Trench excavation to a depth not exceeding 3.00m</v>
          </cell>
          <cell r="D171" t="str">
            <v>cu.m</v>
          </cell>
          <cell r="E171">
            <v>60</v>
          </cell>
          <cell r="F171">
            <v>0</v>
          </cell>
          <cell r="G171">
            <v>0</v>
          </cell>
          <cell r="H171">
            <v>0</v>
          </cell>
          <cell r="I171">
            <v>0</v>
          </cell>
          <cell r="J171">
            <v>0</v>
          </cell>
          <cell r="K171">
            <v>0</v>
          </cell>
          <cell r="L171">
            <v>0</v>
          </cell>
          <cell r="M171">
            <v>0</v>
          </cell>
          <cell r="N171">
            <v>0</v>
          </cell>
          <cell r="O171">
            <v>0</v>
          </cell>
          <cell r="P171">
            <v>0</v>
          </cell>
          <cell r="Q171">
            <v>0</v>
          </cell>
          <cell r="R171">
            <v>0</v>
          </cell>
          <cell r="S171">
            <v>0</v>
          </cell>
          <cell r="T171">
            <v>0</v>
          </cell>
          <cell r="U171">
            <v>0</v>
          </cell>
          <cell r="V171">
            <v>0</v>
          </cell>
          <cell r="W171">
            <v>0</v>
          </cell>
          <cell r="X171">
            <v>0</v>
          </cell>
          <cell r="Y171">
            <v>0</v>
          </cell>
          <cell r="Z171">
            <v>0</v>
          </cell>
          <cell r="AA171">
            <v>0</v>
          </cell>
          <cell r="AB171">
            <v>0</v>
          </cell>
        </row>
        <row r="172">
          <cell r="B172" t="str">
            <v>22.02.03</v>
          </cell>
          <cell r="C172" t="str">
            <v>Trench excavation to a depth not exceeding 5.00m</v>
          </cell>
          <cell r="D172" t="str">
            <v>cu.m</v>
          </cell>
          <cell r="E172">
            <v>65</v>
          </cell>
          <cell r="F172">
            <v>0</v>
          </cell>
          <cell r="G172">
            <v>0</v>
          </cell>
          <cell r="H172">
            <v>0</v>
          </cell>
          <cell r="I172">
            <v>0</v>
          </cell>
          <cell r="J172">
            <v>0</v>
          </cell>
          <cell r="K172">
            <v>0</v>
          </cell>
          <cell r="L172">
            <v>0</v>
          </cell>
          <cell r="M172">
            <v>0</v>
          </cell>
          <cell r="N172">
            <v>0</v>
          </cell>
          <cell r="O172">
            <v>0</v>
          </cell>
          <cell r="P172">
            <v>0</v>
          </cell>
          <cell r="Q172">
            <v>0</v>
          </cell>
          <cell r="R172">
            <v>0</v>
          </cell>
          <cell r="S172">
            <v>0</v>
          </cell>
          <cell r="T172">
            <v>0</v>
          </cell>
          <cell r="U172">
            <v>0</v>
          </cell>
          <cell r="V172">
            <v>0</v>
          </cell>
          <cell r="W172">
            <v>0</v>
          </cell>
          <cell r="X172">
            <v>0</v>
          </cell>
          <cell r="Y172">
            <v>0</v>
          </cell>
          <cell r="Z172">
            <v>0</v>
          </cell>
          <cell r="AA172">
            <v>0</v>
          </cell>
          <cell r="AB172">
            <v>0</v>
          </cell>
        </row>
        <row r="173">
          <cell r="B173" t="str">
            <v>22.02.04</v>
          </cell>
          <cell r="C173" t="str">
            <v>Trench excavation to a depth not exceeding 7.00m</v>
          </cell>
          <cell r="D173" t="str">
            <v>cu.m</v>
          </cell>
          <cell r="E173">
            <v>75</v>
          </cell>
          <cell r="F173">
            <v>0</v>
          </cell>
          <cell r="G173">
            <v>0</v>
          </cell>
          <cell r="H173">
            <v>0</v>
          </cell>
          <cell r="I173">
            <v>0</v>
          </cell>
          <cell r="J173">
            <v>0</v>
          </cell>
          <cell r="K173">
            <v>0</v>
          </cell>
          <cell r="L173">
            <v>0</v>
          </cell>
          <cell r="M173">
            <v>0</v>
          </cell>
          <cell r="N173">
            <v>0</v>
          </cell>
          <cell r="O173">
            <v>0</v>
          </cell>
          <cell r="P173">
            <v>0</v>
          </cell>
          <cell r="Q173">
            <v>0</v>
          </cell>
          <cell r="R173">
            <v>0</v>
          </cell>
          <cell r="S173">
            <v>0</v>
          </cell>
          <cell r="T173">
            <v>0</v>
          </cell>
          <cell r="U173">
            <v>0</v>
          </cell>
          <cell r="V173">
            <v>0</v>
          </cell>
          <cell r="W173">
            <v>0</v>
          </cell>
          <cell r="X173">
            <v>0</v>
          </cell>
          <cell r="Y173">
            <v>0</v>
          </cell>
          <cell r="Z173">
            <v>0</v>
          </cell>
          <cell r="AA173">
            <v>0</v>
          </cell>
          <cell r="AB173">
            <v>0</v>
          </cell>
        </row>
        <row r="174">
          <cell r="B174" t="str">
            <v>22.05</v>
          </cell>
          <cell r="C174" t="str">
            <v>Bulk excavation</v>
          </cell>
          <cell r="D174">
            <v>0</v>
          </cell>
          <cell r="E174">
            <v>0</v>
          </cell>
          <cell r="F174">
            <v>0</v>
          </cell>
          <cell r="G174">
            <v>0</v>
          </cell>
          <cell r="H174">
            <v>0</v>
          </cell>
          <cell r="I174">
            <v>0</v>
          </cell>
          <cell r="J174">
            <v>0</v>
          </cell>
          <cell r="K174">
            <v>0</v>
          </cell>
          <cell r="L174">
            <v>0</v>
          </cell>
          <cell r="M174">
            <v>0</v>
          </cell>
          <cell r="N174">
            <v>0</v>
          </cell>
          <cell r="O174">
            <v>0</v>
          </cell>
          <cell r="P174">
            <v>0</v>
          </cell>
          <cell r="Q174">
            <v>0</v>
          </cell>
          <cell r="R174">
            <v>0</v>
          </cell>
          <cell r="S174">
            <v>0</v>
          </cell>
          <cell r="T174">
            <v>0</v>
          </cell>
          <cell r="U174">
            <v>0</v>
          </cell>
          <cell r="V174">
            <v>0</v>
          </cell>
          <cell r="W174">
            <v>0</v>
          </cell>
          <cell r="X174">
            <v>0</v>
          </cell>
          <cell r="Y174">
            <v>0</v>
          </cell>
          <cell r="Z174">
            <v>0</v>
          </cell>
          <cell r="AA174">
            <v>0</v>
          </cell>
          <cell r="AB174">
            <v>0</v>
          </cell>
        </row>
        <row r="175">
          <cell r="B175">
            <v>0</v>
          </cell>
          <cell r="C175" t="str">
            <v>The work shall include the bulk excavation in any type of soil including rock for structures, roads, parking areas, etc. by machine or hand including:</v>
          </cell>
          <cell r="D175">
            <v>0</v>
          </cell>
          <cell r="E175">
            <v>0</v>
          </cell>
          <cell r="F175">
            <v>0</v>
          </cell>
          <cell r="G175">
            <v>0</v>
          </cell>
          <cell r="H175">
            <v>0</v>
          </cell>
          <cell r="I175">
            <v>0</v>
          </cell>
          <cell r="J175">
            <v>0</v>
          </cell>
          <cell r="K175">
            <v>0</v>
          </cell>
          <cell r="L175">
            <v>0</v>
          </cell>
          <cell r="M175">
            <v>0</v>
          </cell>
          <cell r="N175">
            <v>0</v>
          </cell>
          <cell r="O175">
            <v>0</v>
          </cell>
          <cell r="P175">
            <v>0</v>
          </cell>
          <cell r="Q175">
            <v>0</v>
          </cell>
          <cell r="R175">
            <v>0</v>
          </cell>
          <cell r="S175">
            <v>0</v>
          </cell>
          <cell r="T175">
            <v>0</v>
          </cell>
          <cell r="U175">
            <v>0</v>
          </cell>
          <cell r="V175">
            <v>0</v>
          </cell>
          <cell r="W175">
            <v>0</v>
          </cell>
          <cell r="X175">
            <v>0</v>
          </cell>
          <cell r="Y175">
            <v>0</v>
          </cell>
          <cell r="Z175">
            <v>0</v>
          </cell>
          <cell r="AA175">
            <v>0</v>
          </cell>
          <cell r="AB175">
            <v>0</v>
          </cell>
        </row>
        <row r="176">
          <cell r="B176">
            <v>0</v>
          </cell>
          <cell r="C176" t="str">
            <v>- excavating</v>
          </cell>
          <cell r="D176">
            <v>0</v>
          </cell>
          <cell r="E176">
            <v>0</v>
          </cell>
          <cell r="F176">
            <v>0</v>
          </cell>
          <cell r="G176">
            <v>0</v>
          </cell>
          <cell r="H176">
            <v>0</v>
          </cell>
          <cell r="I176">
            <v>0</v>
          </cell>
          <cell r="J176">
            <v>0</v>
          </cell>
          <cell r="K176">
            <v>0</v>
          </cell>
          <cell r="L176">
            <v>0</v>
          </cell>
          <cell r="M176">
            <v>0</v>
          </cell>
          <cell r="N176">
            <v>0</v>
          </cell>
          <cell r="O176">
            <v>0</v>
          </cell>
          <cell r="P176">
            <v>0</v>
          </cell>
          <cell r="Q176">
            <v>0</v>
          </cell>
          <cell r="R176">
            <v>0</v>
          </cell>
          <cell r="S176">
            <v>0</v>
          </cell>
          <cell r="T176">
            <v>0</v>
          </cell>
          <cell r="U176">
            <v>0</v>
          </cell>
          <cell r="V176">
            <v>0</v>
          </cell>
          <cell r="W176">
            <v>0</v>
          </cell>
          <cell r="X176">
            <v>0</v>
          </cell>
          <cell r="Y176">
            <v>0</v>
          </cell>
          <cell r="Z176">
            <v>0</v>
          </cell>
          <cell r="AA176">
            <v>0</v>
          </cell>
          <cell r="AB176">
            <v>0</v>
          </cell>
        </row>
        <row r="177">
          <cell r="B177">
            <v>0</v>
          </cell>
          <cell r="C177" t="str">
            <v>- levelling, trimming and compaction of excavation pit bottom not less than 100% Proctor Standard</v>
          </cell>
          <cell r="D177">
            <v>0</v>
          </cell>
          <cell r="E177">
            <v>0</v>
          </cell>
          <cell r="F177">
            <v>0</v>
          </cell>
          <cell r="G177">
            <v>0</v>
          </cell>
          <cell r="H177">
            <v>0</v>
          </cell>
          <cell r="I177">
            <v>0</v>
          </cell>
          <cell r="J177">
            <v>0</v>
          </cell>
          <cell r="K177">
            <v>0</v>
          </cell>
          <cell r="L177">
            <v>0</v>
          </cell>
          <cell r="M177">
            <v>0</v>
          </cell>
          <cell r="N177">
            <v>0</v>
          </cell>
          <cell r="O177">
            <v>0</v>
          </cell>
          <cell r="P177">
            <v>0</v>
          </cell>
          <cell r="Q177">
            <v>0</v>
          </cell>
          <cell r="R177">
            <v>0</v>
          </cell>
          <cell r="S177">
            <v>0</v>
          </cell>
          <cell r="T177">
            <v>0</v>
          </cell>
          <cell r="U177">
            <v>0</v>
          </cell>
          <cell r="V177">
            <v>0</v>
          </cell>
          <cell r="W177">
            <v>0</v>
          </cell>
          <cell r="X177">
            <v>0</v>
          </cell>
          <cell r="Y177">
            <v>0</v>
          </cell>
          <cell r="Z177">
            <v>0</v>
          </cell>
          <cell r="AA177">
            <v>0</v>
          </cell>
          <cell r="AB177">
            <v>0</v>
          </cell>
        </row>
        <row r="178">
          <cell r="B178">
            <v>0</v>
          </cell>
          <cell r="C178" t="str">
            <v>- sheeting and piling of pit</v>
          </cell>
          <cell r="D178">
            <v>0</v>
          </cell>
          <cell r="E178">
            <v>0</v>
          </cell>
          <cell r="F178">
            <v>0</v>
          </cell>
          <cell r="G178">
            <v>0</v>
          </cell>
          <cell r="H178">
            <v>0</v>
          </cell>
          <cell r="I178">
            <v>0</v>
          </cell>
          <cell r="J178">
            <v>0</v>
          </cell>
          <cell r="K178">
            <v>0</v>
          </cell>
          <cell r="L178">
            <v>0</v>
          </cell>
          <cell r="M178">
            <v>0</v>
          </cell>
          <cell r="N178">
            <v>0</v>
          </cell>
          <cell r="O178">
            <v>0</v>
          </cell>
          <cell r="P178">
            <v>0</v>
          </cell>
          <cell r="Q178">
            <v>0</v>
          </cell>
          <cell r="R178">
            <v>0</v>
          </cell>
          <cell r="S178">
            <v>0</v>
          </cell>
          <cell r="T178">
            <v>0</v>
          </cell>
          <cell r="U178">
            <v>0</v>
          </cell>
          <cell r="V178">
            <v>0</v>
          </cell>
          <cell r="W178">
            <v>0</v>
          </cell>
          <cell r="X178">
            <v>0</v>
          </cell>
          <cell r="Y178">
            <v>0</v>
          </cell>
          <cell r="Z178">
            <v>0</v>
          </cell>
          <cell r="AA178">
            <v>0</v>
          </cell>
          <cell r="AB178">
            <v>0</v>
          </cell>
        </row>
        <row r="179">
          <cell r="B179">
            <v>0</v>
          </cell>
          <cell r="C179" t="str">
            <v>- transport and disposal of surplus and unsuitable material to a site approved by the Engineer and situated within a radius of 20km from the excavation site</v>
          </cell>
          <cell r="D179">
            <v>0</v>
          </cell>
          <cell r="E179">
            <v>0</v>
          </cell>
          <cell r="F179">
            <v>0</v>
          </cell>
          <cell r="G179">
            <v>0</v>
          </cell>
          <cell r="H179">
            <v>0</v>
          </cell>
          <cell r="I179">
            <v>0</v>
          </cell>
          <cell r="J179">
            <v>0</v>
          </cell>
          <cell r="K179">
            <v>0</v>
          </cell>
          <cell r="L179">
            <v>0</v>
          </cell>
          <cell r="M179">
            <v>0</v>
          </cell>
          <cell r="N179">
            <v>0</v>
          </cell>
          <cell r="O179">
            <v>0</v>
          </cell>
          <cell r="P179">
            <v>0</v>
          </cell>
          <cell r="Q179">
            <v>0</v>
          </cell>
          <cell r="R179">
            <v>0</v>
          </cell>
          <cell r="S179">
            <v>0</v>
          </cell>
          <cell r="T179">
            <v>0</v>
          </cell>
          <cell r="U179">
            <v>0</v>
          </cell>
          <cell r="V179">
            <v>0</v>
          </cell>
          <cell r="W179">
            <v>0</v>
          </cell>
          <cell r="X179">
            <v>0</v>
          </cell>
          <cell r="Y179">
            <v>0</v>
          </cell>
          <cell r="Z179">
            <v>0</v>
          </cell>
          <cell r="AA179">
            <v>0</v>
          </cell>
          <cell r="AB179">
            <v>0</v>
          </cell>
        </row>
        <row r="180">
          <cell r="B180">
            <v>0</v>
          </cell>
          <cell r="C180" t="str">
            <v>- bracing and protection of slopes</v>
          </cell>
          <cell r="D180">
            <v>0</v>
          </cell>
          <cell r="E180">
            <v>0</v>
          </cell>
          <cell r="F180">
            <v>0</v>
          </cell>
          <cell r="G180">
            <v>0</v>
          </cell>
          <cell r="H180">
            <v>0</v>
          </cell>
          <cell r="I180">
            <v>0</v>
          </cell>
          <cell r="J180">
            <v>0</v>
          </cell>
          <cell r="K180">
            <v>0</v>
          </cell>
          <cell r="L180">
            <v>0</v>
          </cell>
          <cell r="M180">
            <v>0</v>
          </cell>
          <cell r="N180">
            <v>0</v>
          </cell>
          <cell r="O180">
            <v>0</v>
          </cell>
          <cell r="P180">
            <v>0</v>
          </cell>
          <cell r="Q180">
            <v>0</v>
          </cell>
          <cell r="R180">
            <v>0</v>
          </cell>
          <cell r="S180">
            <v>0</v>
          </cell>
          <cell r="T180">
            <v>0</v>
          </cell>
          <cell r="U180">
            <v>0</v>
          </cell>
          <cell r="V180">
            <v>0</v>
          </cell>
          <cell r="W180">
            <v>0</v>
          </cell>
          <cell r="X180">
            <v>0</v>
          </cell>
          <cell r="Y180">
            <v>0</v>
          </cell>
          <cell r="Z180">
            <v>0</v>
          </cell>
          <cell r="AA180">
            <v>0</v>
          </cell>
          <cell r="AB180">
            <v>0</v>
          </cell>
        </row>
        <row r="181">
          <cell r="B181">
            <v>0</v>
          </cell>
          <cell r="C181" t="str">
            <v>- storage at site and protection of excavated material suitable for later reuse where directed by the Engineer,</v>
          </cell>
          <cell r="D181">
            <v>0</v>
          </cell>
          <cell r="E181">
            <v>0</v>
          </cell>
          <cell r="F181">
            <v>0</v>
          </cell>
          <cell r="G181">
            <v>0</v>
          </cell>
          <cell r="H181">
            <v>0</v>
          </cell>
          <cell r="I181">
            <v>0</v>
          </cell>
          <cell r="J181">
            <v>0</v>
          </cell>
          <cell r="K181">
            <v>0</v>
          </cell>
          <cell r="L181">
            <v>0</v>
          </cell>
          <cell r="M181">
            <v>0</v>
          </cell>
          <cell r="N181">
            <v>0</v>
          </cell>
          <cell r="O181">
            <v>0</v>
          </cell>
          <cell r="P181">
            <v>0</v>
          </cell>
          <cell r="Q181">
            <v>0</v>
          </cell>
          <cell r="R181">
            <v>0</v>
          </cell>
          <cell r="S181">
            <v>0</v>
          </cell>
          <cell r="T181">
            <v>0</v>
          </cell>
          <cell r="U181">
            <v>0</v>
          </cell>
          <cell r="V181">
            <v>0</v>
          </cell>
          <cell r="W181">
            <v>0</v>
          </cell>
          <cell r="X181">
            <v>0</v>
          </cell>
          <cell r="Y181">
            <v>0</v>
          </cell>
          <cell r="Z181">
            <v>0</v>
          </cell>
          <cell r="AA181">
            <v>0</v>
          </cell>
          <cell r="AB181">
            <v>0</v>
          </cell>
        </row>
        <row r="182">
          <cell r="B182">
            <v>0</v>
          </cell>
          <cell r="C182" t="str">
            <v>- loading, handling, unloading, etc. at the dedicated site of material not to be stored on site,</v>
          </cell>
          <cell r="D182">
            <v>0</v>
          </cell>
          <cell r="E182">
            <v>0</v>
          </cell>
          <cell r="F182">
            <v>0</v>
          </cell>
          <cell r="G182">
            <v>0</v>
          </cell>
          <cell r="H182">
            <v>0</v>
          </cell>
          <cell r="I182">
            <v>0</v>
          </cell>
          <cell r="J182">
            <v>0</v>
          </cell>
          <cell r="K182">
            <v>0</v>
          </cell>
          <cell r="L182">
            <v>0</v>
          </cell>
          <cell r="M182">
            <v>0</v>
          </cell>
          <cell r="N182">
            <v>0</v>
          </cell>
          <cell r="O182">
            <v>0</v>
          </cell>
          <cell r="P182">
            <v>0</v>
          </cell>
          <cell r="Q182">
            <v>0</v>
          </cell>
          <cell r="R182">
            <v>0</v>
          </cell>
          <cell r="S182">
            <v>0</v>
          </cell>
          <cell r="T182">
            <v>0</v>
          </cell>
          <cell r="U182">
            <v>0</v>
          </cell>
          <cell r="V182">
            <v>0</v>
          </cell>
          <cell r="W182">
            <v>0</v>
          </cell>
          <cell r="X182">
            <v>0</v>
          </cell>
          <cell r="Y182">
            <v>0</v>
          </cell>
          <cell r="Z182">
            <v>0</v>
          </cell>
          <cell r="AA182">
            <v>0</v>
          </cell>
          <cell r="AB182">
            <v>0</v>
          </cell>
        </row>
        <row r="183">
          <cell r="B183">
            <v>0</v>
          </cell>
          <cell r="C183" t="str">
            <v>- dewatering of excavation</v>
          </cell>
          <cell r="D183">
            <v>0</v>
          </cell>
          <cell r="E183">
            <v>0</v>
          </cell>
          <cell r="F183">
            <v>0</v>
          </cell>
          <cell r="G183">
            <v>0</v>
          </cell>
          <cell r="H183">
            <v>0</v>
          </cell>
          <cell r="I183">
            <v>0</v>
          </cell>
          <cell r="J183">
            <v>0</v>
          </cell>
          <cell r="K183">
            <v>0</v>
          </cell>
          <cell r="L183">
            <v>0</v>
          </cell>
          <cell r="M183">
            <v>0</v>
          </cell>
          <cell r="N183">
            <v>0</v>
          </cell>
          <cell r="O183">
            <v>0</v>
          </cell>
          <cell r="P183">
            <v>0</v>
          </cell>
          <cell r="Q183">
            <v>0</v>
          </cell>
          <cell r="R183">
            <v>0</v>
          </cell>
          <cell r="S183">
            <v>0</v>
          </cell>
          <cell r="T183">
            <v>0</v>
          </cell>
          <cell r="U183">
            <v>0</v>
          </cell>
          <cell r="V183">
            <v>0</v>
          </cell>
          <cell r="W183">
            <v>0</v>
          </cell>
          <cell r="X183">
            <v>0</v>
          </cell>
          <cell r="Y183">
            <v>0</v>
          </cell>
          <cell r="Z183">
            <v>0</v>
          </cell>
          <cell r="AA183">
            <v>0</v>
          </cell>
          <cell r="AB183">
            <v>0</v>
          </cell>
        </row>
        <row r="184">
          <cell r="B184">
            <v>0</v>
          </cell>
          <cell r="C184" t="str">
            <v>The unit rate shall include all materials, labour, equipment, tools, and all other incidental costs required to complete the works.</v>
          </cell>
          <cell r="D184">
            <v>0</v>
          </cell>
          <cell r="E184">
            <v>0</v>
          </cell>
          <cell r="F184">
            <v>0</v>
          </cell>
          <cell r="G184">
            <v>0</v>
          </cell>
          <cell r="H184">
            <v>0</v>
          </cell>
          <cell r="I184">
            <v>0</v>
          </cell>
          <cell r="J184">
            <v>0</v>
          </cell>
          <cell r="K184">
            <v>0</v>
          </cell>
          <cell r="L184">
            <v>0</v>
          </cell>
          <cell r="M184">
            <v>0</v>
          </cell>
          <cell r="N184">
            <v>0</v>
          </cell>
          <cell r="O184">
            <v>0</v>
          </cell>
          <cell r="P184">
            <v>0</v>
          </cell>
          <cell r="Q184">
            <v>0</v>
          </cell>
          <cell r="R184">
            <v>0</v>
          </cell>
          <cell r="S184">
            <v>0</v>
          </cell>
          <cell r="T184">
            <v>0</v>
          </cell>
          <cell r="U184">
            <v>0</v>
          </cell>
          <cell r="V184">
            <v>0</v>
          </cell>
          <cell r="W184">
            <v>0</v>
          </cell>
          <cell r="X184">
            <v>0</v>
          </cell>
          <cell r="Y184">
            <v>0</v>
          </cell>
          <cell r="Z184">
            <v>0</v>
          </cell>
          <cell r="AA184">
            <v>0</v>
          </cell>
          <cell r="AB184">
            <v>0</v>
          </cell>
        </row>
        <row r="185">
          <cell r="B185">
            <v>0</v>
          </cell>
          <cell r="C185" t="str">
            <v>Measurement shall be made in situ and the quantity to be paid shall be equal to the actual volume of the construction pit as executed acc. to drawing or as directed by the Engineer.</v>
          </cell>
          <cell r="D185">
            <v>0</v>
          </cell>
          <cell r="E185">
            <v>0</v>
          </cell>
          <cell r="F185">
            <v>0</v>
          </cell>
          <cell r="G185">
            <v>0</v>
          </cell>
          <cell r="H185">
            <v>0</v>
          </cell>
          <cell r="I185">
            <v>0</v>
          </cell>
          <cell r="J185">
            <v>0</v>
          </cell>
          <cell r="K185">
            <v>0</v>
          </cell>
          <cell r="L185">
            <v>0</v>
          </cell>
          <cell r="M185">
            <v>0</v>
          </cell>
          <cell r="N185">
            <v>0</v>
          </cell>
          <cell r="O185">
            <v>0</v>
          </cell>
          <cell r="P185">
            <v>0</v>
          </cell>
          <cell r="Q185">
            <v>0</v>
          </cell>
          <cell r="R185">
            <v>0</v>
          </cell>
          <cell r="S185">
            <v>0</v>
          </cell>
          <cell r="T185">
            <v>0</v>
          </cell>
          <cell r="U185">
            <v>0</v>
          </cell>
          <cell r="V185">
            <v>0</v>
          </cell>
          <cell r="W185">
            <v>0</v>
          </cell>
          <cell r="X185">
            <v>0</v>
          </cell>
          <cell r="Y185">
            <v>0</v>
          </cell>
          <cell r="Z185">
            <v>0</v>
          </cell>
          <cell r="AA185">
            <v>0</v>
          </cell>
          <cell r="AB185">
            <v>0</v>
          </cell>
        </row>
        <row r="186">
          <cell r="B186">
            <v>0</v>
          </cell>
          <cell r="C186" t="str">
            <v>Payment shall be made per cubic meter measured, completed, verified and approved by the Engineer.</v>
          </cell>
          <cell r="D186">
            <v>0</v>
          </cell>
          <cell r="E186">
            <v>0</v>
          </cell>
          <cell r="F186">
            <v>0</v>
          </cell>
          <cell r="G186">
            <v>0</v>
          </cell>
          <cell r="H186">
            <v>0</v>
          </cell>
          <cell r="I186">
            <v>0</v>
          </cell>
          <cell r="J186">
            <v>0</v>
          </cell>
          <cell r="K186">
            <v>0</v>
          </cell>
          <cell r="L186">
            <v>0</v>
          </cell>
          <cell r="M186">
            <v>0</v>
          </cell>
          <cell r="N186">
            <v>0</v>
          </cell>
          <cell r="O186">
            <v>0</v>
          </cell>
          <cell r="P186">
            <v>0</v>
          </cell>
          <cell r="Q186">
            <v>0</v>
          </cell>
          <cell r="R186">
            <v>0</v>
          </cell>
          <cell r="S186">
            <v>0</v>
          </cell>
          <cell r="T186">
            <v>0</v>
          </cell>
          <cell r="U186">
            <v>0</v>
          </cell>
          <cell r="V186">
            <v>0</v>
          </cell>
          <cell r="W186">
            <v>0</v>
          </cell>
          <cell r="X186">
            <v>0</v>
          </cell>
          <cell r="Y186">
            <v>0</v>
          </cell>
          <cell r="Z186">
            <v>0</v>
          </cell>
          <cell r="AA186">
            <v>0</v>
          </cell>
          <cell r="AB186">
            <v>0</v>
          </cell>
        </row>
        <row r="187">
          <cell r="B187" t="str">
            <v>22.05.01</v>
          </cell>
          <cell r="C187" t="str">
            <v>Bulk excavation</v>
          </cell>
          <cell r="D187" t="str">
            <v>cu.m</v>
          </cell>
          <cell r="E187">
            <v>65</v>
          </cell>
          <cell r="F187">
            <v>0</v>
          </cell>
          <cell r="G187">
            <v>0</v>
          </cell>
          <cell r="H187">
            <v>0</v>
          </cell>
          <cell r="I187">
            <v>0</v>
          </cell>
          <cell r="J187">
            <v>0</v>
          </cell>
          <cell r="K187">
            <v>0</v>
          </cell>
          <cell r="L187">
            <v>0</v>
          </cell>
          <cell r="M187">
            <v>0</v>
          </cell>
          <cell r="N187">
            <v>0</v>
          </cell>
          <cell r="O187">
            <v>0</v>
          </cell>
          <cell r="P187">
            <v>0</v>
          </cell>
          <cell r="Q187">
            <v>0</v>
          </cell>
          <cell r="R187">
            <v>0</v>
          </cell>
          <cell r="S187">
            <v>0</v>
          </cell>
          <cell r="T187">
            <v>0</v>
          </cell>
          <cell r="U187">
            <v>0</v>
          </cell>
          <cell r="V187">
            <v>0</v>
          </cell>
          <cell r="W187">
            <v>0</v>
          </cell>
          <cell r="X187">
            <v>0</v>
          </cell>
          <cell r="Y187">
            <v>0</v>
          </cell>
          <cell r="Z187">
            <v>0</v>
          </cell>
          <cell r="AA187">
            <v>0</v>
          </cell>
          <cell r="AB187">
            <v>0</v>
          </cell>
        </row>
        <row r="188">
          <cell r="B188" t="str">
            <v>22.07</v>
          </cell>
          <cell r="C188" t="str">
            <v>Trial pit excavation and sounding trenches</v>
          </cell>
          <cell r="D188">
            <v>0</v>
          </cell>
          <cell r="E188">
            <v>0</v>
          </cell>
          <cell r="F188">
            <v>0</v>
          </cell>
          <cell r="G188">
            <v>0</v>
          </cell>
          <cell r="H188">
            <v>0</v>
          </cell>
          <cell r="I188">
            <v>0</v>
          </cell>
          <cell r="J188">
            <v>0</v>
          </cell>
          <cell r="K188">
            <v>0</v>
          </cell>
          <cell r="L188">
            <v>0</v>
          </cell>
          <cell r="M188">
            <v>0</v>
          </cell>
          <cell r="N188">
            <v>0</v>
          </cell>
          <cell r="O188">
            <v>0</v>
          </cell>
          <cell r="P188">
            <v>0</v>
          </cell>
          <cell r="Q188">
            <v>0</v>
          </cell>
          <cell r="R188">
            <v>0</v>
          </cell>
          <cell r="S188">
            <v>0</v>
          </cell>
          <cell r="T188">
            <v>0</v>
          </cell>
          <cell r="U188">
            <v>0</v>
          </cell>
          <cell r="V188">
            <v>0</v>
          </cell>
          <cell r="W188">
            <v>0</v>
          </cell>
          <cell r="X188">
            <v>0</v>
          </cell>
          <cell r="Y188">
            <v>0</v>
          </cell>
          <cell r="Z188">
            <v>0</v>
          </cell>
          <cell r="AA188">
            <v>0</v>
          </cell>
          <cell r="AB188">
            <v>0</v>
          </cell>
        </row>
        <row r="189">
          <cell r="B189">
            <v>0</v>
          </cell>
          <cell r="C189" t="str">
            <v xml:space="preserve">The work shall include excavation of trial pits and sounding trenches by hand or using suitable plant and equipment in any type of soil including rock as directed by the Engineer including: </v>
          </cell>
          <cell r="D189">
            <v>0</v>
          </cell>
          <cell r="E189">
            <v>0</v>
          </cell>
          <cell r="F189">
            <v>0</v>
          </cell>
          <cell r="G189">
            <v>0</v>
          </cell>
          <cell r="H189">
            <v>0</v>
          </cell>
          <cell r="I189">
            <v>0</v>
          </cell>
          <cell r="J189">
            <v>0</v>
          </cell>
          <cell r="K189">
            <v>0</v>
          </cell>
          <cell r="L189">
            <v>0</v>
          </cell>
          <cell r="M189">
            <v>0</v>
          </cell>
          <cell r="N189">
            <v>0</v>
          </cell>
          <cell r="O189">
            <v>0</v>
          </cell>
          <cell r="P189">
            <v>0</v>
          </cell>
          <cell r="Q189">
            <v>0</v>
          </cell>
          <cell r="R189">
            <v>0</v>
          </cell>
          <cell r="S189">
            <v>0</v>
          </cell>
          <cell r="T189">
            <v>0</v>
          </cell>
          <cell r="U189">
            <v>0</v>
          </cell>
          <cell r="V189">
            <v>0</v>
          </cell>
          <cell r="W189">
            <v>0</v>
          </cell>
          <cell r="X189">
            <v>0</v>
          </cell>
          <cell r="Y189">
            <v>0</v>
          </cell>
          <cell r="Z189">
            <v>0</v>
          </cell>
          <cell r="AA189">
            <v>0</v>
          </cell>
          <cell r="AB189">
            <v>0</v>
          </cell>
        </row>
        <row r="190">
          <cell r="B190">
            <v>0</v>
          </cell>
          <cell r="C190" t="str">
            <v xml:space="preserve">- sheeting and piling of pits or trenches </v>
          </cell>
          <cell r="D190">
            <v>0</v>
          </cell>
          <cell r="E190">
            <v>0</v>
          </cell>
          <cell r="F190">
            <v>0</v>
          </cell>
          <cell r="G190">
            <v>0</v>
          </cell>
          <cell r="H190">
            <v>0</v>
          </cell>
          <cell r="I190">
            <v>0</v>
          </cell>
          <cell r="J190">
            <v>0</v>
          </cell>
          <cell r="K190">
            <v>0</v>
          </cell>
          <cell r="L190">
            <v>0</v>
          </cell>
          <cell r="M190">
            <v>0</v>
          </cell>
          <cell r="N190">
            <v>0</v>
          </cell>
          <cell r="O190">
            <v>0</v>
          </cell>
          <cell r="P190">
            <v>0</v>
          </cell>
          <cell r="Q190">
            <v>0</v>
          </cell>
          <cell r="R190">
            <v>0</v>
          </cell>
          <cell r="S190">
            <v>0</v>
          </cell>
          <cell r="T190">
            <v>0</v>
          </cell>
          <cell r="U190">
            <v>0</v>
          </cell>
          <cell r="V190">
            <v>0</v>
          </cell>
          <cell r="W190">
            <v>0</v>
          </cell>
          <cell r="X190">
            <v>0</v>
          </cell>
          <cell r="Y190">
            <v>0</v>
          </cell>
          <cell r="Z190">
            <v>0</v>
          </cell>
          <cell r="AA190">
            <v>0</v>
          </cell>
          <cell r="AB190">
            <v>0</v>
          </cell>
        </row>
        <row r="191">
          <cell r="B191">
            <v>0</v>
          </cell>
          <cell r="C191" t="str">
            <v>- bracing and protection of slopes</v>
          </cell>
          <cell r="D191">
            <v>0</v>
          </cell>
          <cell r="E191">
            <v>0</v>
          </cell>
          <cell r="F191">
            <v>0</v>
          </cell>
          <cell r="G191">
            <v>0</v>
          </cell>
          <cell r="H191">
            <v>0</v>
          </cell>
          <cell r="I191">
            <v>0</v>
          </cell>
          <cell r="J191">
            <v>0</v>
          </cell>
          <cell r="K191">
            <v>0</v>
          </cell>
          <cell r="L191">
            <v>0</v>
          </cell>
          <cell r="M191">
            <v>0</v>
          </cell>
          <cell r="N191">
            <v>0</v>
          </cell>
          <cell r="O191">
            <v>0</v>
          </cell>
          <cell r="P191">
            <v>0</v>
          </cell>
          <cell r="Q191">
            <v>0</v>
          </cell>
          <cell r="R191">
            <v>0</v>
          </cell>
          <cell r="S191">
            <v>0</v>
          </cell>
          <cell r="T191">
            <v>0</v>
          </cell>
          <cell r="U191">
            <v>0</v>
          </cell>
          <cell r="V191">
            <v>0</v>
          </cell>
          <cell r="W191">
            <v>0</v>
          </cell>
          <cell r="X191">
            <v>0</v>
          </cell>
          <cell r="Y191">
            <v>0</v>
          </cell>
          <cell r="Z191">
            <v>0</v>
          </cell>
          <cell r="AA191">
            <v>0</v>
          </cell>
          <cell r="AB191">
            <v>0</v>
          </cell>
        </row>
        <row r="192">
          <cell r="B192">
            <v>0</v>
          </cell>
          <cell r="C192" t="str">
            <v xml:space="preserve">- storage at site and protection of excavated material suitable for later reuse, including loading, handling, transport to a storage site approved by the Engineer </v>
          </cell>
          <cell r="D192">
            <v>0</v>
          </cell>
          <cell r="E192">
            <v>0</v>
          </cell>
          <cell r="F192">
            <v>0</v>
          </cell>
          <cell r="G192">
            <v>0</v>
          </cell>
          <cell r="H192">
            <v>0</v>
          </cell>
          <cell r="I192">
            <v>0</v>
          </cell>
          <cell r="J192">
            <v>0</v>
          </cell>
          <cell r="K192">
            <v>0</v>
          </cell>
          <cell r="L192">
            <v>0</v>
          </cell>
          <cell r="M192">
            <v>0</v>
          </cell>
          <cell r="N192">
            <v>0</v>
          </cell>
          <cell r="O192">
            <v>0</v>
          </cell>
          <cell r="P192">
            <v>0</v>
          </cell>
          <cell r="Q192">
            <v>0</v>
          </cell>
          <cell r="R192">
            <v>0</v>
          </cell>
          <cell r="S192">
            <v>0</v>
          </cell>
          <cell r="T192">
            <v>0</v>
          </cell>
          <cell r="U192">
            <v>0</v>
          </cell>
          <cell r="V192">
            <v>0</v>
          </cell>
          <cell r="W192">
            <v>0</v>
          </cell>
          <cell r="X192">
            <v>0</v>
          </cell>
          <cell r="Y192">
            <v>0</v>
          </cell>
          <cell r="Z192">
            <v>0</v>
          </cell>
          <cell r="AA192">
            <v>0</v>
          </cell>
          <cell r="AB192">
            <v>0</v>
          </cell>
        </row>
        <row r="193">
          <cell r="B193">
            <v>0</v>
          </cell>
          <cell r="C193" t="str">
            <v xml:space="preserve">and situated within a radius of 5km from the excavation site, unloading, etc. </v>
          </cell>
          <cell r="D193">
            <v>0</v>
          </cell>
          <cell r="E193">
            <v>0</v>
          </cell>
          <cell r="F193">
            <v>0</v>
          </cell>
          <cell r="G193">
            <v>0</v>
          </cell>
          <cell r="H193">
            <v>0</v>
          </cell>
          <cell r="I193">
            <v>0</v>
          </cell>
          <cell r="J193">
            <v>0</v>
          </cell>
          <cell r="K193">
            <v>0</v>
          </cell>
          <cell r="L193">
            <v>0</v>
          </cell>
          <cell r="M193">
            <v>0</v>
          </cell>
          <cell r="N193">
            <v>0</v>
          </cell>
          <cell r="O193">
            <v>0</v>
          </cell>
          <cell r="P193">
            <v>0</v>
          </cell>
          <cell r="Q193">
            <v>0</v>
          </cell>
          <cell r="R193">
            <v>0</v>
          </cell>
          <cell r="S193">
            <v>0</v>
          </cell>
          <cell r="T193">
            <v>0</v>
          </cell>
          <cell r="U193">
            <v>0</v>
          </cell>
          <cell r="V193">
            <v>0</v>
          </cell>
          <cell r="W193">
            <v>0</v>
          </cell>
          <cell r="X193">
            <v>0</v>
          </cell>
          <cell r="Y193">
            <v>0</v>
          </cell>
          <cell r="Z193">
            <v>0</v>
          </cell>
          <cell r="AA193">
            <v>0</v>
          </cell>
          <cell r="AB193">
            <v>0</v>
          </cell>
        </row>
        <row r="194">
          <cell r="B194">
            <v>0</v>
          </cell>
          <cell r="C194" t="str">
            <v>- transport and disposal of surplus and unsuitable material to a site approved by the Engineer and situated within a radius of 20km from the excavation site</v>
          </cell>
          <cell r="D194">
            <v>0</v>
          </cell>
          <cell r="E194">
            <v>0</v>
          </cell>
          <cell r="F194">
            <v>0</v>
          </cell>
          <cell r="G194">
            <v>0</v>
          </cell>
          <cell r="H194">
            <v>0</v>
          </cell>
          <cell r="I194">
            <v>0</v>
          </cell>
          <cell r="J194">
            <v>0</v>
          </cell>
          <cell r="K194">
            <v>0</v>
          </cell>
          <cell r="L194">
            <v>0</v>
          </cell>
          <cell r="M194">
            <v>0</v>
          </cell>
          <cell r="N194">
            <v>0</v>
          </cell>
          <cell r="O194">
            <v>0</v>
          </cell>
          <cell r="P194">
            <v>0</v>
          </cell>
          <cell r="Q194">
            <v>0</v>
          </cell>
          <cell r="R194">
            <v>0</v>
          </cell>
          <cell r="S194">
            <v>0</v>
          </cell>
          <cell r="T194">
            <v>0</v>
          </cell>
          <cell r="U194">
            <v>0</v>
          </cell>
          <cell r="V194">
            <v>0</v>
          </cell>
          <cell r="W194">
            <v>0</v>
          </cell>
          <cell r="X194">
            <v>0</v>
          </cell>
          <cell r="Y194">
            <v>0</v>
          </cell>
          <cell r="Z194">
            <v>0</v>
          </cell>
          <cell r="AA194">
            <v>0</v>
          </cell>
          <cell r="AB194">
            <v>0</v>
          </cell>
        </row>
        <row r="195">
          <cell r="B195">
            <v>0</v>
          </cell>
          <cell r="C195" t="str">
            <v>- dewatering of excavation</v>
          </cell>
          <cell r="D195">
            <v>0</v>
          </cell>
          <cell r="E195">
            <v>0</v>
          </cell>
          <cell r="F195">
            <v>0</v>
          </cell>
          <cell r="G195">
            <v>0</v>
          </cell>
          <cell r="H195">
            <v>0</v>
          </cell>
          <cell r="I195">
            <v>0</v>
          </cell>
          <cell r="J195">
            <v>0</v>
          </cell>
          <cell r="K195">
            <v>0</v>
          </cell>
          <cell r="L195">
            <v>0</v>
          </cell>
          <cell r="M195">
            <v>0</v>
          </cell>
          <cell r="N195">
            <v>0</v>
          </cell>
          <cell r="O195">
            <v>0</v>
          </cell>
          <cell r="P195">
            <v>0</v>
          </cell>
          <cell r="Q195">
            <v>0</v>
          </cell>
          <cell r="R195">
            <v>0</v>
          </cell>
          <cell r="S195">
            <v>0</v>
          </cell>
          <cell r="T195">
            <v>0</v>
          </cell>
          <cell r="U195">
            <v>0</v>
          </cell>
          <cell r="V195">
            <v>0</v>
          </cell>
          <cell r="W195">
            <v>0</v>
          </cell>
          <cell r="X195">
            <v>0</v>
          </cell>
          <cell r="Y195">
            <v>0</v>
          </cell>
          <cell r="Z195">
            <v>0</v>
          </cell>
          <cell r="AA195">
            <v>0</v>
          </cell>
          <cell r="AB195">
            <v>0</v>
          </cell>
        </row>
        <row r="196">
          <cell r="B196">
            <v>0</v>
          </cell>
          <cell r="C196" t="str">
            <v>- maintenance and reinstatement of existing services</v>
          </cell>
          <cell r="D196">
            <v>0</v>
          </cell>
          <cell r="E196">
            <v>0</v>
          </cell>
          <cell r="F196">
            <v>0</v>
          </cell>
          <cell r="G196">
            <v>0</v>
          </cell>
          <cell r="H196">
            <v>0</v>
          </cell>
          <cell r="I196">
            <v>0</v>
          </cell>
          <cell r="J196">
            <v>0</v>
          </cell>
          <cell r="K196">
            <v>0</v>
          </cell>
          <cell r="L196">
            <v>0</v>
          </cell>
          <cell r="M196">
            <v>0</v>
          </cell>
          <cell r="N196">
            <v>0</v>
          </cell>
          <cell r="O196">
            <v>0</v>
          </cell>
          <cell r="P196">
            <v>0</v>
          </cell>
          <cell r="Q196">
            <v>0</v>
          </cell>
          <cell r="R196">
            <v>0</v>
          </cell>
          <cell r="S196">
            <v>0</v>
          </cell>
          <cell r="T196">
            <v>0</v>
          </cell>
          <cell r="U196">
            <v>0</v>
          </cell>
          <cell r="V196">
            <v>0</v>
          </cell>
          <cell r="W196">
            <v>0</v>
          </cell>
          <cell r="X196">
            <v>0</v>
          </cell>
          <cell r="Y196">
            <v>0</v>
          </cell>
          <cell r="Z196">
            <v>0</v>
          </cell>
          <cell r="AA196">
            <v>0</v>
          </cell>
          <cell r="AB196">
            <v>0</v>
          </cell>
        </row>
        <row r="197">
          <cell r="B197">
            <v>0</v>
          </cell>
          <cell r="C197" t="str">
            <v>- temporary diversions of existing services, including their realignment, backfilling and reinstatement</v>
          </cell>
          <cell r="D197">
            <v>0</v>
          </cell>
          <cell r="E197">
            <v>0</v>
          </cell>
          <cell r="F197">
            <v>0</v>
          </cell>
          <cell r="G197">
            <v>0</v>
          </cell>
          <cell r="H197">
            <v>0</v>
          </cell>
          <cell r="I197">
            <v>0</v>
          </cell>
          <cell r="J197">
            <v>0</v>
          </cell>
          <cell r="K197">
            <v>0</v>
          </cell>
          <cell r="L197">
            <v>0</v>
          </cell>
          <cell r="M197">
            <v>0</v>
          </cell>
          <cell r="N197">
            <v>0</v>
          </cell>
          <cell r="O197">
            <v>0</v>
          </cell>
          <cell r="P197">
            <v>0</v>
          </cell>
          <cell r="Q197">
            <v>0</v>
          </cell>
          <cell r="R197">
            <v>0</v>
          </cell>
          <cell r="S197">
            <v>0</v>
          </cell>
          <cell r="T197">
            <v>0</v>
          </cell>
          <cell r="U197">
            <v>0</v>
          </cell>
          <cell r="V197">
            <v>0</v>
          </cell>
          <cell r="W197">
            <v>0</v>
          </cell>
          <cell r="X197">
            <v>0</v>
          </cell>
          <cell r="Y197">
            <v>0</v>
          </cell>
          <cell r="Z197">
            <v>0</v>
          </cell>
          <cell r="AA197">
            <v>0</v>
          </cell>
          <cell r="AB197">
            <v>0</v>
          </cell>
        </row>
        <row r="198">
          <cell r="B198">
            <v>0</v>
          </cell>
          <cell r="C198" t="str">
            <v>- backfilling of excavation and compaction of backfill material</v>
          </cell>
          <cell r="D198">
            <v>0</v>
          </cell>
          <cell r="E198">
            <v>0</v>
          </cell>
          <cell r="F198">
            <v>0</v>
          </cell>
          <cell r="G198">
            <v>0</v>
          </cell>
          <cell r="H198">
            <v>0</v>
          </cell>
          <cell r="I198">
            <v>0</v>
          </cell>
          <cell r="J198">
            <v>0</v>
          </cell>
          <cell r="K198">
            <v>0</v>
          </cell>
          <cell r="L198">
            <v>0</v>
          </cell>
          <cell r="M198">
            <v>0</v>
          </cell>
          <cell r="N198">
            <v>0</v>
          </cell>
          <cell r="O198">
            <v>0</v>
          </cell>
          <cell r="P198">
            <v>0</v>
          </cell>
          <cell r="Q198">
            <v>0</v>
          </cell>
          <cell r="R198">
            <v>0</v>
          </cell>
          <cell r="S198">
            <v>0</v>
          </cell>
          <cell r="T198">
            <v>0</v>
          </cell>
          <cell r="U198">
            <v>0</v>
          </cell>
          <cell r="V198">
            <v>0</v>
          </cell>
          <cell r="W198">
            <v>0</v>
          </cell>
          <cell r="X198">
            <v>0</v>
          </cell>
          <cell r="Y198">
            <v>0</v>
          </cell>
          <cell r="Z198">
            <v>0</v>
          </cell>
          <cell r="AA198">
            <v>0</v>
          </cell>
          <cell r="AB198">
            <v>0</v>
          </cell>
        </row>
        <row r="199">
          <cell r="B199">
            <v>0</v>
          </cell>
          <cell r="C199" t="str">
            <v>The unit rate shall include all materials, labour, equipment, tools, and all other incidental costs required to complete the works.</v>
          </cell>
          <cell r="D199">
            <v>0</v>
          </cell>
          <cell r="E199">
            <v>0</v>
          </cell>
          <cell r="F199">
            <v>0</v>
          </cell>
          <cell r="G199">
            <v>0</v>
          </cell>
          <cell r="H199">
            <v>0</v>
          </cell>
          <cell r="I199">
            <v>0</v>
          </cell>
          <cell r="J199">
            <v>0</v>
          </cell>
          <cell r="K199">
            <v>0</v>
          </cell>
          <cell r="L199">
            <v>0</v>
          </cell>
          <cell r="M199">
            <v>0</v>
          </cell>
          <cell r="N199">
            <v>0</v>
          </cell>
          <cell r="O199">
            <v>0</v>
          </cell>
          <cell r="P199">
            <v>0</v>
          </cell>
          <cell r="Q199">
            <v>0</v>
          </cell>
          <cell r="R199">
            <v>0</v>
          </cell>
          <cell r="S199">
            <v>0</v>
          </cell>
          <cell r="T199">
            <v>0</v>
          </cell>
          <cell r="U199">
            <v>0</v>
          </cell>
          <cell r="V199">
            <v>0</v>
          </cell>
          <cell r="W199">
            <v>0</v>
          </cell>
          <cell r="X199">
            <v>0</v>
          </cell>
          <cell r="Y199">
            <v>0</v>
          </cell>
          <cell r="Z199">
            <v>0</v>
          </cell>
          <cell r="AA199">
            <v>0</v>
          </cell>
          <cell r="AB199">
            <v>0</v>
          </cell>
        </row>
        <row r="200">
          <cell r="B200">
            <v>0</v>
          </cell>
          <cell r="C200" t="str">
            <v>Payment for trial pits shall be made per pit actually excavated according to the dimensions stated below and approved by the Engineer. Payment for sounding trenches shall be made per linear meter based on the measurement of the length of trench actually excavated according to the dimensions stated below and approved by the Engineer.</v>
          </cell>
          <cell r="D200">
            <v>0</v>
          </cell>
          <cell r="E200">
            <v>0</v>
          </cell>
          <cell r="F200">
            <v>0</v>
          </cell>
          <cell r="G200">
            <v>0</v>
          </cell>
          <cell r="H200">
            <v>0</v>
          </cell>
          <cell r="I200">
            <v>0</v>
          </cell>
          <cell r="J200">
            <v>0</v>
          </cell>
          <cell r="K200">
            <v>0</v>
          </cell>
          <cell r="L200">
            <v>0</v>
          </cell>
          <cell r="M200">
            <v>0</v>
          </cell>
          <cell r="N200">
            <v>0</v>
          </cell>
          <cell r="O200">
            <v>0</v>
          </cell>
          <cell r="P200">
            <v>0</v>
          </cell>
          <cell r="Q200">
            <v>0</v>
          </cell>
          <cell r="R200">
            <v>0</v>
          </cell>
          <cell r="S200">
            <v>0</v>
          </cell>
          <cell r="T200">
            <v>0</v>
          </cell>
          <cell r="U200">
            <v>0</v>
          </cell>
          <cell r="V200">
            <v>0</v>
          </cell>
          <cell r="W200">
            <v>0</v>
          </cell>
          <cell r="X200">
            <v>0</v>
          </cell>
          <cell r="Y200">
            <v>0</v>
          </cell>
          <cell r="Z200">
            <v>0</v>
          </cell>
          <cell r="AA200">
            <v>0</v>
          </cell>
          <cell r="AB200">
            <v>0</v>
          </cell>
        </row>
        <row r="201">
          <cell r="B201" t="str">
            <v>22.07.01</v>
          </cell>
          <cell r="C201" t="str">
            <v>Trial pit excavation to a depth not exceeding 1.50 m; cross-section of 1.0m x 1.0m</v>
          </cell>
          <cell r="D201" t="str">
            <v>pce.</v>
          </cell>
          <cell r="E201">
            <v>132</v>
          </cell>
          <cell r="F201">
            <v>0</v>
          </cell>
          <cell r="G201">
            <v>0</v>
          </cell>
          <cell r="H201">
            <v>0</v>
          </cell>
          <cell r="I201">
            <v>0</v>
          </cell>
          <cell r="J201">
            <v>0</v>
          </cell>
          <cell r="K201">
            <v>0</v>
          </cell>
          <cell r="L201">
            <v>0</v>
          </cell>
          <cell r="M201">
            <v>0</v>
          </cell>
          <cell r="N201">
            <v>0</v>
          </cell>
          <cell r="O201">
            <v>0</v>
          </cell>
          <cell r="P201">
            <v>0</v>
          </cell>
          <cell r="Q201">
            <v>0</v>
          </cell>
          <cell r="R201">
            <v>0</v>
          </cell>
          <cell r="S201">
            <v>0</v>
          </cell>
          <cell r="T201">
            <v>0</v>
          </cell>
          <cell r="U201">
            <v>0</v>
          </cell>
          <cell r="V201">
            <v>0</v>
          </cell>
          <cell r="W201">
            <v>0</v>
          </cell>
          <cell r="X201">
            <v>0</v>
          </cell>
          <cell r="Y201">
            <v>0</v>
          </cell>
          <cell r="Z201">
            <v>0</v>
          </cell>
          <cell r="AA201">
            <v>0</v>
          </cell>
          <cell r="AB201">
            <v>0</v>
          </cell>
        </row>
        <row r="202">
          <cell r="B202" t="str">
            <v>22.07.02</v>
          </cell>
          <cell r="C202" t="str">
            <v>Trial pit excavation to a depth not exceeding 3.0m; cross-section of 1.5m x 1.5m</v>
          </cell>
          <cell r="D202" t="str">
            <v>pce.</v>
          </cell>
          <cell r="E202">
            <v>250</v>
          </cell>
          <cell r="F202">
            <v>0</v>
          </cell>
          <cell r="G202">
            <v>0</v>
          </cell>
          <cell r="H202">
            <v>0</v>
          </cell>
          <cell r="I202">
            <v>0</v>
          </cell>
          <cell r="J202">
            <v>0</v>
          </cell>
          <cell r="K202">
            <v>0</v>
          </cell>
          <cell r="L202">
            <v>0</v>
          </cell>
          <cell r="M202">
            <v>0</v>
          </cell>
          <cell r="N202">
            <v>0</v>
          </cell>
          <cell r="O202">
            <v>0</v>
          </cell>
          <cell r="P202">
            <v>0</v>
          </cell>
          <cell r="Q202">
            <v>0</v>
          </cell>
          <cell r="R202">
            <v>0</v>
          </cell>
          <cell r="S202">
            <v>0</v>
          </cell>
          <cell r="T202">
            <v>0</v>
          </cell>
          <cell r="U202">
            <v>0</v>
          </cell>
          <cell r="V202">
            <v>0</v>
          </cell>
          <cell r="W202">
            <v>0</v>
          </cell>
          <cell r="X202">
            <v>0</v>
          </cell>
          <cell r="Y202">
            <v>0</v>
          </cell>
          <cell r="Z202">
            <v>0</v>
          </cell>
          <cell r="AA202">
            <v>0</v>
          </cell>
          <cell r="AB202">
            <v>0</v>
          </cell>
        </row>
        <row r="203">
          <cell r="B203" t="str">
            <v>22.07.03</v>
          </cell>
          <cell r="C203" t="str">
            <v>Trial pit excavation with a depth not exceeding 5.0 m; cross-section of 2.0m x 2.0m</v>
          </cell>
          <cell r="D203" t="str">
            <v>pce.</v>
          </cell>
          <cell r="E203">
            <v>420</v>
          </cell>
          <cell r="F203">
            <v>0</v>
          </cell>
          <cell r="G203">
            <v>0</v>
          </cell>
          <cell r="H203">
            <v>0</v>
          </cell>
          <cell r="I203">
            <v>0</v>
          </cell>
          <cell r="J203">
            <v>0</v>
          </cell>
          <cell r="K203">
            <v>0</v>
          </cell>
          <cell r="L203">
            <v>0</v>
          </cell>
          <cell r="M203">
            <v>0</v>
          </cell>
          <cell r="N203">
            <v>0</v>
          </cell>
          <cell r="O203">
            <v>0</v>
          </cell>
          <cell r="P203">
            <v>0</v>
          </cell>
          <cell r="Q203">
            <v>0</v>
          </cell>
          <cell r="R203">
            <v>0</v>
          </cell>
          <cell r="S203">
            <v>0</v>
          </cell>
          <cell r="T203">
            <v>0</v>
          </cell>
          <cell r="U203">
            <v>0</v>
          </cell>
          <cell r="V203">
            <v>0</v>
          </cell>
          <cell r="W203">
            <v>0</v>
          </cell>
          <cell r="X203">
            <v>0</v>
          </cell>
          <cell r="Y203">
            <v>0</v>
          </cell>
          <cell r="Z203">
            <v>0</v>
          </cell>
          <cell r="AA203">
            <v>0</v>
          </cell>
          <cell r="AB203">
            <v>0</v>
          </cell>
        </row>
        <row r="204">
          <cell r="B204" t="str">
            <v>22.07.04</v>
          </cell>
          <cell r="C204" t="str">
            <v>Sounding trench excavation to a depth of 1.50 m and with a width of 0.6m</v>
          </cell>
          <cell r="D204" t="str">
            <v>lin. m.</v>
          </cell>
          <cell r="E204">
            <v>80</v>
          </cell>
          <cell r="F204">
            <v>0</v>
          </cell>
          <cell r="G204">
            <v>0</v>
          </cell>
          <cell r="H204">
            <v>0</v>
          </cell>
          <cell r="I204">
            <v>0</v>
          </cell>
          <cell r="J204">
            <v>0</v>
          </cell>
          <cell r="K204">
            <v>0</v>
          </cell>
          <cell r="L204">
            <v>0</v>
          </cell>
          <cell r="M204">
            <v>0</v>
          </cell>
          <cell r="N204">
            <v>0</v>
          </cell>
          <cell r="O204">
            <v>0</v>
          </cell>
          <cell r="P204">
            <v>0</v>
          </cell>
          <cell r="Q204">
            <v>0</v>
          </cell>
          <cell r="R204">
            <v>0</v>
          </cell>
          <cell r="S204">
            <v>0</v>
          </cell>
          <cell r="T204">
            <v>0</v>
          </cell>
          <cell r="U204">
            <v>0</v>
          </cell>
          <cell r="V204">
            <v>0</v>
          </cell>
          <cell r="W204">
            <v>0</v>
          </cell>
          <cell r="X204">
            <v>0</v>
          </cell>
          <cell r="Y204">
            <v>0</v>
          </cell>
          <cell r="Z204">
            <v>0</v>
          </cell>
          <cell r="AA204">
            <v>0</v>
          </cell>
          <cell r="AB204">
            <v>0</v>
          </cell>
        </row>
        <row r="205">
          <cell r="B205" t="str">
            <v>22.07.05</v>
          </cell>
          <cell r="C205" t="str">
            <v>Sounding trench excavation to a depth of 2.50 m and with a width of 1.5m</v>
          </cell>
          <cell r="D205" t="str">
            <v>lin. m.</v>
          </cell>
          <cell r="E205">
            <v>160</v>
          </cell>
          <cell r="F205">
            <v>0</v>
          </cell>
          <cell r="G205">
            <v>0</v>
          </cell>
          <cell r="H205">
            <v>0</v>
          </cell>
          <cell r="I205">
            <v>0</v>
          </cell>
          <cell r="J205">
            <v>0</v>
          </cell>
          <cell r="K205">
            <v>0</v>
          </cell>
          <cell r="L205">
            <v>0</v>
          </cell>
          <cell r="M205">
            <v>0</v>
          </cell>
          <cell r="N205">
            <v>0</v>
          </cell>
          <cell r="O205">
            <v>0</v>
          </cell>
          <cell r="P205">
            <v>0</v>
          </cell>
          <cell r="Q205">
            <v>0</v>
          </cell>
          <cell r="R205">
            <v>0</v>
          </cell>
          <cell r="S205">
            <v>0</v>
          </cell>
          <cell r="T205">
            <v>0</v>
          </cell>
          <cell r="U205">
            <v>0</v>
          </cell>
          <cell r="V205">
            <v>0</v>
          </cell>
          <cell r="W205">
            <v>0</v>
          </cell>
          <cell r="X205">
            <v>0</v>
          </cell>
          <cell r="Y205">
            <v>0</v>
          </cell>
          <cell r="Z205">
            <v>0</v>
          </cell>
          <cell r="AA205">
            <v>0</v>
          </cell>
          <cell r="AB205">
            <v>0</v>
          </cell>
        </row>
        <row r="206">
          <cell r="B206" t="str">
            <v>22.07.06</v>
          </cell>
          <cell r="C206" t="str">
            <v>Sounding trench excavation to a depth of 5.0 m and with a width of 2.0m</v>
          </cell>
          <cell r="D206" t="str">
            <v>lin. m.</v>
          </cell>
          <cell r="E206">
            <v>240</v>
          </cell>
          <cell r="F206">
            <v>0</v>
          </cell>
          <cell r="G206">
            <v>0</v>
          </cell>
          <cell r="H206">
            <v>0</v>
          </cell>
          <cell r="I206">
            <v>0</v>
          </cell>
          <cell r="J206">
            <v>0</v>
          </cell>
          <cell r="K206">
            <v>0</v>
          </cell>
          <cell r="L206">
            <v>0</v>
          </cell>
          <cell r="M206">
            <v>0</v>
          </cell>
          <cell r="N206">
            <v>0</v>
          </cell>
          <cell r="O206">
            <v>0</v>
          </cell>
          <cell r="P206">
            <v>0</v>
          </cell>
          <cell r="Q206">
            <v>0</v>
          </cell>
          <cell r="R206">
            <v>0</v>
          </cell>
          <cell r="S206">
            <v>0</v>
          </cell>
          <cell r="T206">
            <v>0</v>
          </cell>
          <cell r="U206">
            <v>0</v>
          </cell>
          <cell r="V206">
            <v>0</v>
          </cell>
          <cell r="W206">
            <v>0</v>
          </cell>
          <cell r="X206">
            <v>0</v>
          </cell>
          <cell r="Y206">
            <v>0</v>
          </cell>
          <cell r="Z206">
            <v>0</v>
          </cell>
          <cell r="AA206">
            <v>0</v>
          </cell>
          <cell r="AB206">
            <v>0</v>
          </cell>
        </row>
        <row r="207">
          <cell r="B207" t="str">
            <v>22.10</v>
          </cell>
          <cell r="C207" t="str">
            <v>Backfilling of trenches with selected excavated material</v>
          </cell>
          <cell r="D207">
            <v>0</v>
          </cell>
          <cell r="E207">
            <v>0</v>
          </cell>
          <cell r="F207">
            <v>0</v>
          </cell>
          <cell r="G207">
            <v>0</v>
          </cell>
          <cell r="H207">
            <v>0</v>
          </cell>
          <cell r="I207">
            <v>0</v>
          </cell>
          <cell r="J207">
            <v>0</v>
          </cell>
          <cell r="K207">
            <v>0</v>
          </cell>
          <cell r="L207">
            <v>0</v>
          </cell>
          <cell r="M207">
            <v>0</v>
          </cell>
          <cell r="N207">
            <v>0</v>
          </cell>
          <cell r="O207">
            <v>0</v>
          </cell>
          <cell r="P207">
            <v>0</v>
          </cell>
          <cell r="Q207">
            <v>0</v>
          </cell>
          <cell r="R207">
            <v>0</v>
          </cell>
          <cell r="S207">
            <v>0</v>
          </cell>
          <cell r="T207">
            <v>0</v>
          </cell>
          <cell r="U207">
            <v>0</v>
          </cell>
          <cell r="V207">
            <v>0</v>
          </cell>
          <cell r="W207">
            <v>0</v>
          </cell>
          <cell r="X207">
            <v>0</v>
          </cell>
          <cell r="Y207">
            <v>0</v>
          </cell>
          <cell r="Z207">
            <v>0</v>
          </cell>
          <cell r="AA207">
            <v>0</v>
          </cell>
          <cell r="AB207">
            <v>0</v>
          </cell>
        </row>
        <row r="208">
          <cell r="B208">
            <v>0</v>
          </cell>
          <cell r="C208" t="str">
            <v>The works shall include:</v>
          </cell>
          <cell r="D208">
            <v>0</v>
          </cell>
          <cell r="E208">
            <v>0</v>
          </cell>
          <cell r="F208">
            <v>0</v>
          </cell>
          <cell r="G208">
            <v>0</v>
          </cell>
          <cell r="H208">
            <v>0</v>
          </cell>
          <cell r="I208">
            <v>0</v>
          </cell>
          <cell r="J208">
            <v>0</v>
          </cell>
          <cell r="K208">
            <v>0</v>
          </cell>
          <cell r="L208">
            <v>0</v>
          </cell>
          <cell r="M208">
            <v>0</v>
          </cell>
          <cell r="N208">
            <v>0</v>
          </cell>
          <cell r="O208">
            <v>0</v>
          </cell>
          <cell r="P208">
            <v>0</v>
          </cell>
          <cell r="Q208">
            <v>0</v>
          </cell>
          <cell r="R208">
            <v>0</v>
          </cell>
          <cell r="S208">
            <v>0</v>
          </cell>
          <cell r="T208">
            <v>0</v>
          </cell>
          <cell r="U208">
            <v>0</v>
          </cell>
          <cell r="V208">
            <v>0</v>
          </cell>
          <cell r="W208">
            <v>0</v>
          </cell>
          <cell r="X208">
            <v>0</v>
          </cell>
          <cell r="Y208">
            <v>0</v>
          </cell>
          <cell r="Z208">
            <v>0</v>
          </cell>
          <cell r="AA208">
            <v>0</v>
          </cell>
          <cell r="AB208">
            <v>0</v>
          </cell>
        </row>
        <row r="209">
          <cell r="B209">
            <v>0</v>
          </cell>
          <cell r="C209" t="str">
            <v xml:space="preserve">- placing and compaction of pipe bedding with selected excavated material </v>
          </cell>
          <cell r="D209">
            <v>0</v>
          </cell>
          <cell r="E209">
            <v>0</v>
          </cell>
          <cell r="F209">
            <v>0</v>
          </cell>
          <cell r="G209">
            <v>0</v>
          </cell>
          <cell r="H209">
            <v>0</v>
          </cell>
          <cell r="I209">
            <v>0</v>
          </cell>
          <cell r="J209">
            <v>0</v>
          </cell>
          <cell r="K209">
            <v>0</v>
          </cell>
          <cell r="L209">
            <v>0</v>
          </cell>
          <cell r="M209">
            <v>0</v>
          </cell>
          <cell r="N209">
            <v>0</v>
          </cell>
          <cell r="O209">
            <v>0</v>
          </cell>
          <cell r="P209">
            <v>0</v>
          </cell>
          <cell r="Q209">
            <v>0</v>
          </cell>
          <cell r="R209">
            <v>0</v>
          </cell>
          <cell r="S209">
            <v>0</v>
          </cell>
          <cell r="T209">
            <v>0</v>
          </cell>
          <cell r="U209">
            <v>0</v>
          </cell>
          <cell r="V209">
            <v>0</v>
          </cell>
          <cell r="W209">
            <v>0</v>
          </cell>
          <cell r="X209">
            <v>0</v>
          </cell>
          <cell r="Y209">
            <v>0</v>
          </cell>
          <cell r="Z209">
            <v>0</v>
          </cell>
          <cell r="AA209">
            <v>0</v>
          </cell>
          <cell r="AB209">
            <v>0</v>
          </cell>
        </row>
        <row r="210">
          <cell r="B210">
            <v>0</v>
          </cell>
          <cell r="C210" t="str">
            <v xml:space="preserve">- placing and compaction of side and initial backfill with selected excavated material </v>
          </cell>
          <cell r="D210">
            <v>0</v>
          </cell>
          <cell r="E210">
            <v>0</v>
          </cell>
          <cell r="F210">
            <v>0</v>
          </cell>
          <cell r="G210">
            <v>0</v>
          </cell>
          <cell r="H210">
            <v>0</v>
          </cell>
          <cell r="I210">
            <v>0</v>
          </cell>
          <cell r="J210">
            <v>0</v>
          </cell>
          <cell r="K210">
            <v>0</v>
          </cell>
          <cell r="L210">
            <v>0</v>
          </cell>
          <cell r="M210">
            <v>0</v>
          </cell>
          <cell r="N210">
            <v>0</v>
          </cell>
          <cell r="O210">
            <v>0</v>
          </cell>
          <cell r="P210">
            <v>0</v>
          </cell>
          <cell r="Q210">
            <v>0</v>
          </cell>
          <cell r="R210">
            <v>0</v>
          </cell>
          <cell r="S210">
            <v>0</v>
          </cell>
          <cell r="T210">
            <v>0</v>
          </cell>
          <cell r="U210">
            <v>0</v>
          </cell>
          <cell r="V210">
            <v>0</v>
          </cell>
          <cell r="W210">
            <v>0</v>
          </cell>
          <cell r="X210">
            <v>0</v>
          </cell>
          <cell r="Y210">
            <v>0</v>
          </cell>
          <cell r="Z210">
            <v>0</v>
          </cell>
          <cell r="AA210">
            <v>0</v>
          </cell>
          <cell r="AB210">
            <v>0</v>
          </cell>
        </row>
        <row r="211">
          <cell r="B211">
            <v>0</v>
          </cell>
          <cell r="C211" t="str">
            <v>- placing and compaction of main backfill with selected excavated material</v>
          </cell>
          <cell r="D211">
            <v>0</v>
          </cell>
          <cell r="E211">
            <v>0</v>
          </cell>
          <cell r="F211">
            <v>0</v>
          </cell>
          <cell r="G211">
            <v>0</v>
          </cell>
          <cell r="H211">
            <v>0</v>
          </cell>
          <cell r="I211">
            <v>0</v>
          </cell>
          <cell r="J211">
            <v>0</v>
          </cell>
          <cell r="K211">
            <v>0</v>
          </cell>
          <cell r="L211">
            <v>0</v>
          </cell>
          <cell r="M211">
            <v>0</v>
          </cell>
          <cell r="N211">
            <v>0</v>
          </cell>
          <cell r="O211">
            <v>0</v>
          </cell>
          <cell r="P211">
            <v>0</v>
          </cell>
          <cell r="Q211">
            <v>0</v>
          </cell>
          <cell r="R211">
            <v>0</v>
          </cell>
          <cell r="S211">
            <v>0</v>
          </cell>
          <cell r="T211">
            <v>0</v>
          </cell>
          <cell r="U211">
            <v>0</v>
          </cell>
          <cell r="V211">
            <v>0</v>
          </cell>
          <cell r="W211">
            <v>0</v>
          </cell>
          <cell r="X211">
            <v>0</v>
          </cell>
          <cell r="Y211">
            <v>0</v>
          </cell>
          <cell r="Z211">
            <v>0</v>
          </cell>
          <cell r="AA211">
            <v>0</v>
          </cell>
          <cell r="AB211">
            <v>0</v>
          </cell>
        </row>
        <row r="212">
          <cell r="B212">
            <v>0</v>
          </cell>
          <cell r="C212" t="str">
            <v xml:space="preserve">Backfilling of trenches shall be carried out by hand or by plant and equipment in accordance with EN1610, Works Requirements Part B+C, Standard Drawing STD-2.01 and as directed by the Engineer and shall also include loading, handling, transport along the trench of selected material and unloading. </v>
          </cell>
          <cell r="D212">
            <v>0</v>
          </cell>
          <cell r="E212">
            <v>0</v>
          </cell>
          <cell r="F212">
            <v>0</v>
          </cell>
          <cell r="G212">
            <v>0</v>
          </cell>
          <cell r="H212">
            <v>0</v>
          </cell>
          <cell r="I212">
            <v>0</v>
          </cell>
          <cell r="J212">
            <v>0</v>
          </cell>
          <cell r="K212">
            <v>0</v>
          </cell>
          <cell r="L212">
            <v>0</v>
          </cell>
          <cell r="M212">
            <v>0</v>
          </cell>
          <cell r="N212">
            <v>0</v>
          </cell>
          <cell r="O212">
            <v>0</v>
          </cell>
          <cell r="P212">
            <v>0</v>
          </cell>
          <cell r="Q212">
            <v>0</v>
          </cell>
          <cell r="R212">
            <v>0</v>
          </cell>
          <cell r="S212">
            <v>0</v>
          </cell>
          <cell r="T212">
            <v>0</v>
          </cell>
          <cell r="U212">
            <v>0</v>
          </cell>
          <cell r="V212">
            <v>0</v>
          </cell>
          <cell r="W212">
            <v>0</v>
          </cell>
          <cell r="X212">
            <v>0</v>
          </cell>
          <cell r="Y212">
            <v>0</v>
          </cell>
          <cell r="Z212">
            <v>0</v>
          </cell>
          <cell r="AA212">
            <v>0</v>
          </cell>
          <cell r="AB212">
            <v>0</v>
          </cell>
        </row>
        <row r="213">
          <cell r="B213">
            <v>0</v>
          </cell>
          <cell r="C213" t="str">
            <v>The unit rates shall include all materials, labour, equipment, tools, and all other incidental costs required to complete the works.</v>
          </cell>
          <cell r="D213">
            <v>0</v>
          </cell>
          <cell r="E213">
            <v>0</v>
          </cell>
          <cell r="F213">
            <v>0</v>
          </cell>
          <cell r="G213">
            <v>0</v>
          </cell>
          <cell r="H213">
            <v>0</v>
          </cell>
          <cell r="I213">
            <v>0</v>
          </cell>
          <cell r="J213">
            <v>0</v>
          </cell>
          <cell r="K213">
            <v>0</v>
          </cell>
          <cell r="L213">
            <v>0</v>
          </cell>
          <cell r="M213">
            <v>0</v>
          </cell>
          <cell r="N213">
            <v>0</v>
          </cell>
          <cell r="O213">
            <v>0</v>
          </cell>
          <cell r="P213">
            <v>0</v>
          </cell>
          <cell r="Q213">
            <v>0</v>
          </cell>
          <cell r="R213">
            <v>0</v>
          </cell>
          <cell r="S213">
            <v>0</v>
          </cell>
          <cell r="T213">
            <v>0</v>
          </cell>
          <cell r="U213">
            <v>0</v>
          </cell>
          <cell r="V213">
            <v>0</v>
          </cell>
          <cell r="W213">
            <v>0</v>
          </cell>
          <cell r="X213">
            <v>0</v>
          </cell>
          <cell r="Y213">
            <v>0</v>
          </cell>
          <cell r="Z213">
            <v>0</v>
          </cell>
          <cell r="AA213">
            <v>0</v>
          </cell>
          <cell r="AB213">
            <v>0</v>
          </cell>
        </row>
        <row r="214">
          <cell r="B214">
            <v>0</v>
          </cell>
          <cell r="C214" t="str">
            <v>Payment for pipe bedding, side and initial backfill and main backfill shall be made per cubic meter applying the following payment limits:</v>
          </cell>
          <cell r="D214">
            <v>0</v>
          </cell>
          <cell r="E214">
            <v>0</v>
          </cell>
          <cell r="F214">
            <v>0</v>
          </cell>
          <cell r="G214">
            <v>0</v>
          </cell>
          <cell r="H214">
            <v>0</v>
          </cell>
          <cell r="I214">
            <v>0</v>
          </cell>
          <cell r="J214">
            <v>0</v>
          </cell>
          <cell r="K214">
            <v>0</v>
          </cell>
          <cell r="L214">
            <v>0</v>
          </cell>
          <cell r="M214">
            <v>0</v>
          </cell>
          <cell r="N214">
            <v>0</v>
          </cell>
          <cell r="O214">
            <v>0</v>
          </cell>
          <cell r="P214">
            <v>0</v>
          </cell>
          <cell r="Q214">
            <v>0</v>
          </cell>
          <cell r="R214">
            <v>0</v>
          </cell>
          <cell r="S214">
            <v>0</v>
          </cell>
          <cell r="T214">
            <v>0</v>
          </cell>
          <cell r="U214">
            <v>0</v>
          </cell>
          <cell r="V214">
            <v>0</v>
          </cell>
          <cell r="W214">
            <v>0</v>
          </cell>
          <cell r="X214">
            <v>0</v>
          </cell>
          <cell r="Y214">
            <v>0</v>
          </cell>
          <cell r="Z214">
            <v>0</v>
          </cell>
          <cell r="AA214">
            <v>0</v>
          </cell>
          <cell r="AB214">
            <v>0</v>
          </cell>
        </row>
        <row r="215">
          <cell r="B215">
            <v>0</v>
          </cell>
          <cell r="C215" t="str">
            <v>- width: minimum width according to the Works Requirements Part B+C and Standard Dwg. STD-2.01</v>
          </cell>
          <cell r="D215">
            <v>0</v>
          </cell>
          <cell r="E215">
            <v>0</v>
          </cell>
          <cell r="F215">
            <v>0</v>
          </cell>
          <cell r="G215">
            <v>0</v>
          </cell>
          <cell r="H215">
            <v>0</v>
          </cell>
          <cell r="I215">
            <v>0</v>
          </cell>
          <cell r="J215">
            <v>0</v>
          </cell>
          <cell r="K215">
            <v>0</v>
          </cell>
          <cell r="L215">
            <v>0</v>
          </cell>
          <cell r="M215">
            <v>0</v>
          </cell>
          <cell r="N215">
            <v>0</v>
          </cell>
          <cell r="O215">
            <v>0</v>
          </cell>
          <cell r="P215">
            <v>0</v>
          </cell>
          <cell r="Q215">
            <v>0</v>
          </cell>
          <cell r="R215">
            <v>0</v>
          </cell>
          <cell r="S215">
            <v>0</v>
          </cell>
          <cell r="T215">
            <v>0</v>
          </cell>
          <cell r="U215">
            <v>0</v>
          </cell>
          <cell r="V215">
            <v>0</v>
          </cell>
          <cell r="W215">
            <v>0</v>
          </cell>
          <cell r="X215">
            <v>0</v>
          </cell>
          <cell r="Y215">
            <v>0</v>
          </cell>
          <cell r="Z215">
            <v>0</v>
          </cell>
          <cell r="AA215">
            <v>0</v>
          </cell>
          <cell r="AB215">
            <v>0</v>
          </cell>
        </row>
        <row r="216">
          <cell r="B216">
            <v>0</v>
          </cell>
          <cell r="C216" t="str">
            <v>- Length: useful pipe length laid and approved by the Engineer</v>
          </cell>
          <cell r="D216">
            <v>0</v>
          </cell>
          <cell r="E216">
            <v>0</v>
          </cell>
          <cell r="F216">
            <v>0</v>
          </cell>
          <cell r="G216">
            <v>0</v>
          </cell>
          <cell r="H216">
            <v>0</v>
          </cell>
          <cell r="I216">
            <v>0</v>
          </cell>
          <cell r="J216">
            <v>0</v>
          </cell>
          <cell r="K216">
            <v>0</v>
          </cell>
          <cell r="L216">
            <v>0</v>
          </cell>
          <cell r="M216">
            <v>0</v>
          </cell>
          <cell r="N216">
            <v>0</v>
          </cell>
          <cell r="O216">
            <v>0</v>
          </cell>
          <cell r="P216">
            <v>0</v>
          </cell>
          <cell r="Q216">
            <v>0</v>
          </cell>
          <cell r="R216">
            <v>0</v>
          </cell>
          <cell r="S216">
            <v>0</v>
          </cell>
          <cell r="T216">
            <v>0</v>
          </cell>
          <cell r="U216">
            <v>0</v>
          </cell>
          <cell r="V216">
            <v>0</v>
          </cell>
          <cell r="W216">
            <v>0</v>
          </cell>
          <cell r="X216">
            <v>0</v>
          </cell>
          <cell r="Y216">
            <v>0</v>
          </cell>
          <cell r="Z216">
            <v>0</v>
          </cell>
          <cell r="AA216">
            <v>0</v>
          </cell>
          <cell r="AB216">
            <v>0</v>
          </cell>
        </row>
        <row r="217">
          <cell r="B217">
            <v>0</v>
          </cell>
          <cell r="C217" t="str">
            <v>- depth of pipe bedding: depth according to Standard Drawing STD-2.01</v>
          </cell>
          <cell r="D217">
            <v>0</v>
          </cell>
          <cell r="E217">
            <v>0</v>
          </cell>
          <cell r="F217">
            <v>0</v>
          </cell>
          <cell r="G217">
            <v>0</v>
          </cell>
          <cell r="H217">
            <v>0</v>
          </cell>
          <cell r="I217">
            <v>0</v>
          </cell>
          <cell r="J217">
            <v>0</v>
          </cell>
          <cell r="K217">
            <v>0</v>
          </cell>
          <cell r="L217">
            <v>0</v>
          </cell>
          <cell r="M217">
            <v>0</v>
          </cell>
          <cell r="N217">
            <v>0</v>
          </cell>
          <cell r="O217">
            <v>0</v>
          </cell>
          <cell r="P217">
            <v>0</v>
          </cell>
          <cell r="Q217">
            <v>0</v>
          </cell>
          <cell r="R217">
            <v>0</v>
          </cell>
          <cell r="S217">
            <v>0</v>
          </cell>
          <cell r="T217">
            <v>0</v>
          </cell>
          <cell r="U217">
            <v>0</v>
          </cell>
          <cell r="V217">
            <v>0</v>
          </cell>
          <cell r="W217">
            <v>0</v>
          </cell>
          <cell r="X217">
            <v>0</v>
          </cell>
          <cell r="Y217">
            <v>0</v>
          </cell>
          <cell r="Z217">
            <v>0</v>
          </cell>
          <cell r="AA217">
            <v>0</v>
          </cell>
          <cell r="AB217">
            <v>0</v>
          </cell>
        </row>
        <row r="218">
          <cell r="B218">
            <v>0</v>
          </cell>
          <cell r="C218" t="str">
            <v>- depth of side and initial backfill: depth according to Standard Drawing STD-2.01</v>
          </cell>
          <cell r="D218">
            <v>0</v>
          </cell>
          <cell r="E218">
            <v>0</v>
          </cell>
          <cell r="F218">
            <v>0</v>
          </cell>
          <cell r="G218">
            <v>0</v>
          </cell>
          <cell r="H218">
            <v>0</v>
          </cell>
          <cell r="I218">
            <v>0</v>
          </cell>
          <cell r="J218">
            <v>0</v>
          </cell>
          <cell r="K218">
            <v>0</v>
          </cell>
          <cell r="L218">
            <v>0</v>
          </cell>
          <cell r="M218">
            <v>0</v>
          </cell>
          <cell r="N218">
            <v>0</v>
          </cell>
          <cell r="O218">
            <v>0</v>
          </cell>
          <cell r="P218">
            <v>0</v>
          </cell>
          <cell r="Q218">
            <v>0</v>
          </cell>
          <cell r="R218">
            <v>0</v>
          </cell>
          <cell r="S218">
            <v>0</v>
          </cell>
          <cell r="T218">
            <v>0</v>
          </cell>
          <cell r="U218">
            <v>0</v>
          </cell>
          <cell r="V218">
            <v>0</v>
          </cell>
          <cell r="W218">
            <v>0</v>
          </cell>
          <cell r="X218">
            <v>0</v>
          </cell>
          <cell r="Y218">
            <v>0</v>
          </cell>
          <cell r="Z218">
            <v>0</v>
          </cell>
          <cell r="AA218">
            <v>0</v>
          </cell>
          <cell r="AB218">
            <v>0</v>
          </cell>
        </row>
        <row r="219">
          <cell r="B219">
            <v>0</v>
          </cell>
          <cell r="C219" t="str">
            <v>- depth of main backfill: vertical distance between top of initial backfill and subgrade of pavement, if any, or finish ground level, as may be the case</v>
          </cell>
          <cell r="D219">
            <v>0</v>
          </cell>
          <cell r="E219">
            <v>0</v>
          </cell>
          <cell r="F219">
            <v>0</v>
          </cell>
          <cell r="G219">
            <v>0</v>
          </cell>
          <cell r="H219">
            <v>0</v>
          </cell>
          <cell r="I219">
            <v>0</v>
          </cell>
          <cell r="J219">
            <v>0</v>
          </cell>
          <cell r="K219">
            <v>0</v>
          </cell>
          <cell r="L219">
            <v>0</v>
          </cell>
          <cell r="M219">
            <v>0</v>
          </cell>
          <cell r="N219">
            <v>0</v>
          </cell>
          <cell r="O219">
            <v>0</v>
          </cell>
          <cell r="P219">
            <v>0</v>
          </cell>
          <cell r="Q219">
            <v>0</v>
          </cell>
          <cell r="R219">
            <v>0</v>
          </cell>
          <cell r="S219">
            <v>0</v>
          </cell>
          <cell r="T219">
            <v>0</v>
          </cell>
          <cell r="U219">
            <v>0</v>
          </cell>
          <cell r="V219">
            <v>0</v>
          </cell>
          <cell r="W219">
            <v>0</v>
          </cell>
          <cell r="X219">
            <v>0</v>
          </cell>
          <cell r="Y219">
            <v>0</v>
          </cell>
          <cell r="Z219">
            <v>0</v>
          </cell>
        </row>
        <row r="220">
          <cell r="B220">
            <v>0</v>
          </cell>
          <cell r="C220" t="str">
            <v>No separate payment shall be made for additional backfilling necessary for joints, sheeting and piling, fittings, thrust blocks, accommodation of temporary supports, bell holes and all other</v>
          </cell>
          <cell r="D220">
            <v>0</v>
          </cell>
          <cell r="E220">
            <v>0</v>
          </cell>
          <cell r="F220">
            <v>0</v>
          </cell>
          <cell r="G220">
            <v>0</v>
          </cell>
          <cell r="H220">
            <v>0</v>
          </cell>
          <cell r="I220">
            <v>0</v>
          </cell>
          <cell r="J220">
            <v>0</v>
          </cell>
          <cell r="K220">
            <v>0</v>
          </cell>
          <cell r="L220">
            <v>0</v>
          </cell>
          <cell r="M220">
            <v>0</v>
          </cell>
          <cell r="N220">
            <v>0</v>
          </cell>
          <cell r="O220">
            <v>0</v>
          </cell>
          <cell r="P220">
            <v>0</v>
          </cell>
          <cell r="Q220">
            <v>0</v>
          </cell>
          <cell r="R220">
            <v>0</v>
          </cell>
          <cell r="S220">
            <v>0</v>
          </cell>
          <cell r="T220">
            <v>0</v>
          </cell>
          <cell r="U220">
            <v>0</v>
          </cell>
          <cell r="V220">
            <v>0</v>
          </cell>
          <cell r="W220">
            <v>0</v>
          </cell>
          <cell r="X220">
            <v>0</v>
          </cell>
          <cell r="Y220">
            <v>0</v>
          </cell>
          <cell r="Z220">
            <v>0</v>
          </cell>
          <cell r="AA220">
            <v>0</v>
          </cell>
          <cell r="AB220">
            <v>0</v>
          </cell>
        </row>
        <row r="221">
          <cell r="B221">
            <v>0</v>
          </cell>
          <cell r="C221" t="str">
            <v xml:space="preserve"> working space required to carry out the works, etc., which shall be deemed to have been included in the present unit rates.</v>
          </cell>
          <cell r="D221">
            <v>0</v>
          </cell>
          <cell r="E221">
            <v>0</v>
          </cell>
          <cell r="F221">
            <v>0</v>
          </cell>
          <cell r="G221">
            <v>0</v>
          </cell>
          <cell r="H221">
            <v>0</v>
          </cell>
          <cell r="I221">
            <v>0</v>
          </cell>
          <cell r="J221">
            <v>0</v>
          </cell>
          <cell r="K221">
            <v>0</v>
          </cell>
          <cell r="L221">
            <v>0</v>
          </cell>
          <cell r="M221">
            <v>0</v>
          </cell>
          <cell r="N221">
            <v>0</v>
          </cell>
          <cell r="O221">
            <v>0</v>
          </cell>
          <cell r="P221">
            <v>0</v>
          </cell>
          <cell r="Q221">
            <v>0</v>
          </cell>
          <cell r="R221">
            <v>0</v>
          </cell>
          <cell r="S221">
            <v>0</v>
          </cell>
          <cell r="T221">
            <v>0</v>
          </cell>
          <cell r="U221">
            <v>0</v>
          </cell>
          <cell r="V221">
            <v>0</v>
          </cell>
          <cell r="W221">
            <v>0</v>
          </cell>
          <cell r="X221">
            <v>0</v>
          </cell>
          <cell r="Y221">
            <v>0</v>
          </cell>
          <cell r="Z221">
            <v>0</v>
          </cell>
          <cell r="AA221">
            <v>0</v>
          </cell>
          <cell r="AB221">
            <v>0</v>
          </cell>
        </row>
        <row r="222">
          <cell r="B222" t="str">
            <v>22.10.01</v>
          </cell>
          <cell r="C222" t="str">
            <v>Pipe bedding with selected excavated material</v>
          </cell>
          <cell r="D222" t="str">
            <v>cu.m</v>
          </cell>
          <cell r="E222">
            <v>10</v>
          </cell>
          <cell r="F222">
            <v>0</v>
          </cell>
          <cell r="G222">
            <v>0</v>
          </cell>
          <cell r="H222">
            <v>0</v>
          </cell>
          <cell r="I222">
            <v>0</v>
          </cell>
          <cell r="J222">
            <v>0</v>
          </cell>
          <cell r="K222">
            <v>0</v>
          </cell>
          <cell r="L222">
            <v>0</v>
          </cell>
          <cell r="M222">
            <v>0</v>
          </cell>
          <cell r="N222">
            <v>0</v>
          </cell>
          <cell r="O222">
            <v>0</v>
          </cell>
          <cell r="P222">
            <v>0</v>
          </cell>
          <cell r="Q222">
            <v>0</v>
          </cell>
          <cell r="R222">
            <v>0</v>
          </cell>
          <cell r="S222">
            <v>0</v>
          </cell>
          <cell r="T222">
            <v>0</v>
          </cell>
          <cell r="U222">
            <v>0</v>
          </cell>
          <cell r="V222">
            <v>0</v>
          </cell>
          <cell r="W222">
            <v>0</v>
          </cell>
          <cell r="X222">
            <v>0</v>
          </cell>
          <cell r="Y222">
            <v>0</v>
          </cell>
          <cell r="Z222">
            <v>0</v>
          </cell>
          <cell r="AA222">
            <v>0</v>
          </cell>
          <cell r="AB222">
            <v>0</v>
          </cell>
        </row>
        <row r="223">
          <cell r="B223" t="str">
            <v>22.10.02</v>
          </cell>
          <cell r="C223" t="str">
            <v>Side and initial backfill with selected excavated material</v>
          </cell>
          <cell r="D223" t="str">
            <v>cu.m</v>
          </cell>
          <cell r="E223">
            <v>12</v>
          </cell>
          <cell r="F223">
            <v>0</v>
          </cell>
          <cell r="G223">
            <v>0</v>
          </cell>
          <cell r="H223">
            <v>0</v>
          </cell>
          <cell r="I223">
            <v>0</v>
          </cell>
          <cell r="J223">
            <v>0</v>
          </cell>
          <cell r="K223">
            <v>0</v>
          </cell>
          <cell r="L223">
            <v>0</v>
          </cell>
          <cell r="M223">
            <v>0</v>
          </cell>
          <cell r="N223">
            <v>0</v>
          </cell>
          <cell r="O223">
            <v>0</v>
          </cell>
          <cell r="P223">
            <v>0</v>
          </cell>
          <cell r="Q223">
            <v>0</v>
          </cell>
          <cell r="R223">
            <v>0</v>
          </cell>
          <cell r="S223">
            <v>0</v>
          </cell>
          <cell r="T223">
            <v>0</v>
          </cell>
          <cell r="U223">
            <v>0</v>
          </cell>
          <cell r="V223">
            <v>0</v>
          </cell>
          <cell r="W223">
            <v>0</v>
          </cell>
          <cell r="X223">
            <v>0</v>
          </cell>
          <cell r="Y223">
            <v>0</v>
          </cell>
          <cell r="Z223">
            <v>0</v>
          </cell>
          <cell r="AA223">
            <v>0</v>
          </cell>
          <cell r="AB223">
            <v>0</v>
          </cell>
        </row>
        <row r="224">
          <cell r="B224" t="str">
            <v>22.10.03</v>
          </cell>
          <cell r="C224" t="str">
            <v>Main backfill with selected excavated material</v>
          </cell>
          <cell r="D224" t="str">
            <v>cu.m</v>
          </cell>
          <cell r="E224">
            <v>10</v>
          </cell>
          <cell r="F224">
            <v>0</v>
          </cell>
          <cell r="G224">
            <v>0</v>
          </cell>
          <cell r="H224">
            <v>0</v>
          </cell>
          <cell r="I224">
            <v>0</v>
          </cell>
          <cell r="J224">
            <v>0</v>
          </cell>
          <cell r="K224">
            <v>0</v>
          </cell>
          <cell r="L224">
            <v>0</v>
          </cell>
          <cell r="M224">
            <v>0</v>
          </cell>
          <cell r="N224">
            <v>0</v>
          </cell>
          <cell r="O224">
            <v>0</v>
          </cell>
          <cell r="P224">
            <v>0</v>
          </cell>
          <cell r="Q224">
            <v>0</v>
          </cell>
          <cell r="R224">
            <v>0</v>
          </cell>
          <cell r="S224">
            <v>0</v>
          </cell>
          <cell r="T224">
            <v>0</v>
          </cell>
          <cell r="U224">
            <v>0</v>
          </cell>
          <cell r="V224">
            <v>0</v>
          </cell>
          <cell r="W224">
            <v>0</v>
          </cell>
          <cell r="X224">
            <v>0</v>
          </cell>
          <cell r="Y224">
            <v>0</v>
          </cell>
          <cell r="Z224">
            <v>0</v>
          </cell>
          <cell r="AA224">
            <v>0</v>
          </cell>
          <cell r="AB224">
            <v>0</v>
          </cell>
        </row>
        <row r="225">
          <cell r="B225" t="str">
            <v>22.11</v>
          </cell>
          <cell r="C225" t="str">
            <v>Backfilling of trenches with imported material</v>
          </cell>
          <cell r="D225">
            <v>0</v>
          </cell>
          <cell r="E225">
            <v>0</v>
          </cell>
          <cell r="F225">
            <v>0</v>
          </cell>
          <cell r="G225">
            <v>0</v>
          </cell>
          <cell r="H225">
            <v>0</v>
          </cell>
          <cell r="I225">
            <v>0</v>
          </cell>
          <cell r="J225">
            <v>0</v>
          </cell>
          <cell r="K225">
            <v>0</v>
          </cell>
          <cell r="L225">
            <v>0</v>
          </cell>
          <cell r="M225">
            <v>0</v>
          </cell>
          <cell r="N225">
            <v>0</v>
          </cell>
          <cell r="O225">
            <v>0</v>
          </cell>
          <cell r="P225">
            <v>0</v>
          </cell>
          <cell r="Q225">
            <v>0</v>
          </cell>
          <cell r="R225">
            <v>0</v>
          </cell>
          <cell r="S225">
            <v>0</v>
          </cell>
          <cell r="T225">
            <v>0</v>
          </cell>
          <cell r="U225">
            <v>0</v>
          </cell>
          <cell r="V225">
            <v>0</v>
          </cell>
          <cell r="W225">
            <v>0</v>
          </cell>
          <cell r="X225">
            <v>0</v>
          </cell>
          <cell r="Y225">
            <v>0</v>
          </cell>
          <cell r="Z225">
            <v>0</v>
          </cell>
          <cell r="AA225">
            <v>0</v>
          </cell>
          <cell r="AB225">
            <v>0</v>
          </cell>
        </row>
        <row r="226">
          <cell r="B226">
            <v>0</v>
          </cell>
          <cell r="C226" t="str">
            <v>The works shall be as described under item 22.10, but executed with imported material from a source approved by the Engineer, including loading, handling, transport of material from a site within a radius of 20km from the backfilling site, unloading, etc.</v>
          </cell>
          <cell r="D226">
            <v>0</v>
          </cell>
          <cell r="E226">
            <v>0</v>
          </cell>
          <cell r="F226">
            <v>0</v>
          </cell>
          <cell r="G226">
            <v>0</v>
          </cell>
          <cell r="H226">
            <v>0</v>
          </cell>
          <cell r="I226">
            <v>0</v>
          </cell>
          <cell r="J226">
            <v>0</v>
          </cell>
          <cell r="K226">
            <v>0</v>
          </cell>
          <cell r="L226">
            <v>0</v>
          </cell>
          <cell r="M226">
            <v>0</v>
          </cell>
          <cell r="N226">
            <v>0</v>
          </cell>
          <cell r="O226">
            <v>0</v>
          </cell>
          <cell r="P226">
            <v>0</v>
          </cell>
          <cell r="Q226">
            <v>0</v>
          </cell>
          <cell r="R226">
            <v>0</v>
          </cell>
          <cell r="S226">
            <v>0</v>
          </cell>
          <cell r="T226">
            <v>0</v>
          </cell>
          <cell r="U226">
            <v>0</v>
          </cell>
          <cell r="V226">
            <v>0</v>
          </cell>
          <cell r="W226">
            <v>0</v>
          </cell>
          <cell r="X226">
            <v>0</v>
          </cell>
          <cell r="Y226">
            <v>0</v>
          </cell>
          <cell r="Z226">
            <v>0</v>
          </cell>
          <cell r="AA226">
            <v>0</v>
          </cell>
          <cell r="AB226">
            <v>0</v>
          </cell>
        </row>
        <row r="227">
          <cell r="B227">
            <v>0</v>
          </cell>
          <cell r="C227" t="str">
            <v>The unit rate shall include all materials, labour, equipment, tools and other incidental costs required to complete the works. Payment shall be made as described under item 22.10.</v>
          </cell>
          <cell r="D227">
            <v>0</v>
          </cell>
          <cell r="E227">
            <v>0</v>
          </cell>
          <cell r="F227">
            <v>0</v>
          </cell>
          <cell r="G227">
            <v>0</v>
          </cell>
          <cell r="H227">
            <v>0</v>
          </cell>
          <cell r="I227">
            <v>0</v>
          </cell>
          <cell r="J227">
            <v>0</v>
          </cell>
          <cell r="K227">
            <v>0</v>
          </cell>
          <cell r="L227">
            <v>0</v>
          </cell>
          <cell r="M227">
            <v>0</v>
          </cell>
          <cell r="N227">
            <v>0</v>
          </cell>
          <cell r="O227">
            <v>0</v>
          </cell>
          <cell r="P227">
            <v>0</v>
          </cell>
          <cell r="Q227">
            <v>0</v>
          </cell>
          <cell r="R227">
            <v>0</v>
          </cell>
          <cell r="S227">
            <v>0</v>
          </cell>
          <cell r="T227">
            <v>0</v>
          </cell>
          <cell r="U227">
            <v>0</v>
          </cell>
          <cell r="V227">
            <v>0</v>
          </cell>
          <cell r="W227">
            <v>0</v>
          </cell>
          <cell r="X227">
            <v>0</v>
          </cell>
          <cell r="Y227">
            <v>0</v>
          </cell>
          <cell r="Z227">
            <v>0</v>
          </cell>
          <cell r="AA227">
            <v>0</v>
          </cell>
          <cell r="AB227">
            <v>0</v>
          </cell>
        </row>
        <row r="228">
          <cell r="B228" t="str">
            <v>22.11.01</v>
          </cell>
          <cell r="C228" t="str">
            <v>Pipe bedding with imported material</v>
          </cell>
          <cell r="D228" t="str">
            <v>cu.m</v>
          </cell>
          <cell r="E228">
            <v>17</v>
          </cell>
          <cell r="F228">
            <v>0</v>
          </cell>
          <cell r="G228">
            <v>0</v>
          </cell>
          <cell r="H228">
            <v>0</v>
          </cell>
          <cell r="I228">
            <v>0</v>
          </cell>
          <cell r="J228">
            <v>0</v>
          </cell>
          <cell r="K228">
            <v>0</v>
          </cell>
          <cell r="L228">
            <v>0</v>
          </cell>
          <cell r="M228">
            <v>0</v>
          </cell>
          <cell r="N228">
            <v>0</v>
          </cell>
          <cell r="O228">
            <v>0</v>
          </cell>
          <cell r="P228">
            <v>0</v>
          </cell>
          <cell r="Q228">
            <v>0</v>
          </cell>
          <cell r="R228">
            <v>0</v>
          </cell>
          <cell r="S228">
            <v>0</v>
          </cell>
          <cell r="T228">
            <v>0</v>
          </cell>
          <cell r="U228">
            <v>0</v>
          </cell>
          <cell r="V228">
            <v>0</v>
          </cell>
          <cell r="W228">
            <v>0</v>
          </cell>
          <cell r="X228">
            <v>0</v>
          </cell>
          <cell r="Y228">
            <v>0</v>
          </cell>
          <cell r="Z228">
            <v>0</v>
          </cell>
          <cell r="AA228">
            <v>0</v>
          </cell>
          <cell r="AB228">
            <v>0</v>
          </cell>
        </row>
        <row r="229">
          <cell r="B229" t="str">
            <v>22.11.02</v>
          </cell>
          <cell r="C229" t="str">
            <v xml:space="preserve">Initial backfill with imported fill material </v>
          </cell>
          <cell r="D229" t="str">
            <v>cu.m</v>
          </cell>
          <cell r="E229">
            <v>14</v>
          </cell>
          <cell r="F229">
            <v>0</v>
          </cell>
          <cell r="G229">
            <v>0</v>
          </cell>
          <cell r="H229">
            <v>0</v>
          </cell>
          <cell r="I229">
            <v>0</v>
          </cell>
          <cell r="J229">
            <v>0</v>
          </cell>
          <cell r="K229">
            <v>0</v>
          </cell>
          <cell r="L229">
            <v>0</v>
          </cell>
          <cell r="M229">
            <v>0</v>
          </cell>
          <cell r="N229">
            <v>0</v>
          </cell>
          <cell r="O229">
            <v>0</v>
          </cell>
          <cell r="P229">
            <v>0</v>
          </cell>
          <cell r="Q229">
            <v>0</v>
          </cell>
          <cell r="R229">
            <v>0</v>
          </cell>
          <cell r="S229">
            <v>0</v>
          </cell>
          <cell r="T229">
            <v>0</v>
          </cell>
          <cell r="U229">
            <v>0</v>
          </cell>
          <cell r="V229">
            <v>0</v>
          </cell>
          <cell r="W229">
            <v>0</v>
          </cell>
          <cell r="X229">
            <v>0</v>
          </cell>
          <cell r="Y229">
            <v>0</v>
          </cell>
          <cell r="Z229">
            <v>0</v>
          </cell>
          <cell r="AA229">
            <v>0</v>
          </cell>
          <cell r="AB229">
            <v>0</v>
          </cell>
        </row>
        <row r="230">
          <cell r="B230" t="str">
            <v>22.11.03</v>
          </cell>
          <cell r="C230" t="str">
            <v>Main backfill with imported material</v>
          </cell>
          <cell r="D230" t="str">
            <v>cu.m</v>
          </cell>
          <cell r="E230">
            <v>12</v>
          </cell>
          <cell r="F230">
            <v>0</v>
          </cell>
          <cell r="G230">
            <v>0</v>
          </cell>
          <cell r="H230">
            <v>0</v>
          </cell>
          <cell r="I230">
            <v>0</v>
          </cell>
          <cell r="J230">
            <v>0</v>
          </cell>
          <cell r="K230">
            <v>0</v>
          </cell>
          <cell r="L230">
            <v>0</v>
          </cell>
          <cell r="M230">
            <v>0</v>
          </cell>
          <cell r="N230">
            <v>0</v>
          </cell>
          <cell r="O230">
            <v>0</v>
          </cell>
          <cell r="P230">
            <v>0</v>
          </cell>
          <cell r="Q230">
            <v>0</v>
          </cell>
          <cell r="R230">
            <v>0</v>
          </cell>
          <cell r="S230">
            <v>0</v>
          </cell>
          <cell r="T230">
            <v>0</v>
          </cell>
          <cell r="U230">
            <v>0</v>
          </cell>
          <cell r="V230">
            <v>0</v>
          </cell>
          <cell r="W230">
            <v>0</v>
          </cell>
          <cell r="X230">
            <v>0</v>
          </cell>
          <cell r="Y230">
            <v>0</v>
          </cell>
          <cell r="Z230">
            <v>0</v>
          </cell>
          <cell r="AA230">
            <v>0</v>
          </cell>
          <cell r="AB230">
            <v>0</v>
          </cell>
        </row>
        <row r="231">
          <cell r="B231" t="str">
            <v>22.13</v>
          </cell>
          <cell r="C231" t="str">
            <v xml:space="preserve">Extra over item 22.10 for backfilling of trenches with concrete </v>
          </cell>
          <cell r="D231">
            <v>0</v>
          </cell>
          <cell r="E231">
            <v>0</v>
          </cell>
          <cell r="F231">
            <v>0</v>
          </cell>
          <cell r="G231">
            <v>0</v>
          </cell>
          <cell r="H231">
            <v>0</v>
          </cell>
          <cell r="I231">
            <v>0</v>
          </cell>
          <cell r="J231">
            <v>0</v>
          </cell>
          <cell r="K231">
            <v>0</v>
          </cell>
          <cell r="L231">
            <v>0</v>
          </cell>
          <cell r="M231">
            <v>0</v>
          </cell>
          <cell r="N231">
            <v>0</v>
          </cell>
          <cell r="O231">
            <v>0</v>
          </cell>
          <cell r="P231">
            <v>0</v>
          </cell>
          <cell r="Q231">
            <v>0</v>
          </cell>
          <cell r="R231">
            <v>0</v>
          </cell>
          <cell r="S231">
            <v>0</v>
          </cell>
          <cell r="T231">
            <v>0</v>
          </cell>
          <cell r="U231">
            <v>0</v>
          </cell>
          <cell r="V231">
            <v>0</v>
          </cell>
          <cell r="W231">
            <v>0</v>
          </cell>
          <cell r="X231">
            <v>0</v>
          </cell>
          <cell r="Y231">
            <v>0</v>
          </cell>
          <cell r="Z231">
            <v>0</v>
          </cell>
          <cell r="AA231">
            <v>0</v>
          </cell>
          <cell r="AB231">
            <v>0</v>
          </cell>
        </row>
        <row r="232">
          <cell r="B232">
            <v>0</v>
          </cell>
          <cell r="C232" t="str">
            <v>The works shall include supply and placement of concrete in trenches in accordance with the Works Requirements Part B+C or as directed by the Engineer. The unit rate shall include all material, labour, equipment, tools, formworks and other incidental costs required to complete the works. Payment shall be made per cubic of concrete actually placed and approved by the Engineer.</v>
          </cell>
          <cell r="D232">
            <v>0</v>
          </cell>
          <cell r="E232">
            <v>0</v>
          </cell>
          <cell r="F232">
            <v>0</v>
          </cell>
          <cell r="G232">
            <v>0</v>
          </cell>
          <cell r="H232">
            <v>0</v>
          </cell>
          <cell r="I232">
            <v>0</v>
          </cell>
          <cell r="J232">
            <v>0</v>
          </cell>
          <cell r="K232">
            <v>0</v>
          </cell>
          <cell r="L232">
            <v>0</v>
          </cell>
          <cell r="M232">
            <v>0</v>
          </cell>
          <cell r="N232">
            <v>0</v>
          </cell>
          <cell r="O232">
            <v>0</v>
          </cell>
          <cell r="P232">
            <v>0</v>
          </cell>
          <cell r="Q232">
            <v>0</v>
          </cell>
          <cell r="R232">
            <v>0</v>
          </cell>
          <cell r="S232">
            <v>0</v>
          </cell>
          <cell r="T232">
            <v>0</v>
          </cell>
          <cell r="U232">
            <v>0</v>
          </cell>
          <cell r="V232">
            <v>0</v>
          </cell>
          <cell r="W232">
            <v>0</v>
          </cell>
          <cell r="X232">
            <v>0</v>
          </cell>
          <cell r="Y232">
            <v>0</v>
          </cell>
          <cell r="Z232">
            <v>0</v>
          </cell>
          <cell r="AA232">
            <v>0</v>
          </cell>
          <cell r="AB232">
            <v>0</v>
          </cell>
        </row>
        <row r="233">
          <cell r="B233">
            <v>0</v>
          </cell>
          <cell r="C233" t="str">
            <v>Lateral formwork shall not be paid separately.</v>
          </cell>
          <cell r="D233">
            <v>0</v>
          </cell>
          <cell r="E233">
            <v>0</v>
          </cell>
          <cell r="F233">
            <v>0</v>
          </cell>
          <cell r="G233">
            <v>0</v>
          </cell>
          <cell r="H233">
            <v>0</v>
          </cell>
          <cell r="I233">
            <v>0</v>
          </cell>
          <cell r="J233">
            <v>0</v>
          </cell>
          <cell r="K233">
            <v>0</v>
          </cell>
          <cell r="L233">
            <v>0</v>
          </cell>
          <cell r="M233">
            <v>0</v>
          </cell>
          <cell r="N233">
            <v>0</v>
          </cell>
          <cell r="O233">
            <v>0</v>
          </cell>
          <cell r="P233">
            <v>0</v>
          </cell>
          <cell r="Q233">
            <v>0</v>
          </cell>
          <cell r="R233">
            <v>0</v>
          </cell>
          <cell r="S233">
            <v>0</v>
          </cell>
          <cell r="T233">
            <v>0</v>
          </cell>
          <cell r="U233">
            <v>0</v>
          </cell>
          <cell r="V233">
            <v>0</v>
          </cell>
          <cell r="W233">
            <v>0</v>
          </cell>
          <cell r="X233">
            <v>0</v>
          </cell>
          <cell r="Y233">
            <v>0</v>
          </cell>
          <cell r="Z233">
            <v>0</v>
          </cell>
          <cell r="AA233">
            <v>0</v>
          </cell>
          <cell r="AB233">
            <v>0</v>
          </cell>
        </row>
        <row r="234">
          <cell r="B234" t="str">
            <v>22.13.02</v>
          </cell>
          <cell r="C234" t="str">
            <v>Extra over item 22.10 for backfilling of trenches with concrete C12/15</v>
          </cell>
          <cell r="D234" t="str">
            <v>cu.m</v>
          </cell>
          <cell r="E234">
            <v>180</v>
          </cell>
          <cell r="F234">
            <v>0</v>
          </cell>
          <cell r="G234">
            <v>0</v>
          </cell>
          <cell r="H234">
            <v>0</v>
          </cell>
          <cell r="I234">
            <v>0</v>
          </cell>
          <cell r="J234">
            <v>0</v>
          </cell>
          <cell r="K234">
            <v>0</v>
          </cell>
          <cell r="L234">
            <v>0</v>
          </cell>
          <cell r="M234">
            <v>0</v>
          </cell>
          <cell r="N234">
            <v>0</v>
          </cell>
          <cell r="O234">
            <v>0</v>
          </cell>
          <cell r="P234">
            <v>0</v>
          </cell>
          <cell r="Q234">
            <v>0</v>
          </cell>
          <cell r="R234">
            <v>0</v>
          </cell>
          <cell r="S234">
            <v>0</v>
          </cell>
          <cell r="T234">
            <v>0</v>
          </cell>
          <cell r="U234">
            <v>0</v>
          </cell>
          <cell r="V234">
            <v>0</v>
          </cell>
          <cell r="W234">
            <v>0</v>
          </cell>
          <cell r="X234">
            <v>0</v>
          </cell>
          <cell r="Y234">
            <v>0</v>
          </cell>
          <cell r="Z234">
            <v>0</v>
          </cell>
          <cell r="AA234">
            <v>0</v>
          </cell>
          <cell r="AB234">
            <v>0</v>
          </cell>
        </row>
        <row r="235">
          <cell r="B235" t="str">
            <v>22.14</v>
          </cell>
          <cell r="C235" t="str">
            <v>Bulk backfilling with excavated material</v>
          </cell>
          <cell r="D235">
            <v>0</v>
          </cell>
          <cell r="E235">
            <v>0</v>
          </cell>
          <cell r="F235">
            <v>0</v>
          </cell>
          <cell r="G235">
            <v>0</v>
          </cell>
          <cell r="H235">
            <v>0</v>
          </cell>
          <cell r="I235">
            <v>0</v>
          </cell>
          <cell r="J235">
            <v>0</v>
          </cell>
          <cell r="K235">
            <v>0</v>
          </cell>
          <cell r="L235">
            <v>0</v>
          </cell>
          <cell r="M235">
            <v>0</v>
          </cell>
          <cell r="N235">
            <v>0</v>
          </cell>
          <cell r="O235">
            <v>0</v>
          </cell>
          <cell r="P235">
            <v>0</v>
          </cell>
          <cell r="Q235">
            <v>0</v>
          </cell>
          <cell r="R235">
            <v>0</v>
          </cell>
          <cell r="S235">
            <v>0</v>
          </cell>
          <cell r="T235">
            <v>0</v>
          </cell>
          <cell r="U235">
            <v>0</v>
          </cell>
          <cell r="V235">
            <v>0</v>
          </cell>
          <cell r="W235">
            <v>0</v>
          </cell>
          <cell r="X235">
            <v>0</v>
          </cell>
          <cell r="Y235">
            <v>0</v>
          </cell>
          <cell r="Z235">
            <v>0</v>
          </cell>
          <cell r="AA235">
            <v>0</v>
          </cell>
          <cell r="AB235">
            <v>0</v>
          </cell>
        </row>
        <row r="236">
          <cell r="B236">
            <v>0</v>
          </cell>
          <cell r="C236" t="str">
            <v>The works shall include:</v>
          </cell>
          <cell r="D236">
            <v>0</v>
          </cell>
          <cell r="E236">
            <v>0</v>
          </cell>
          <cell r="F236">
            <v>0</v>
          </cell>
          <cell r="G236">
            <v>0</v>
          </cell>
          <cell r="H236">
            <v>0</v>
          </cell>
          <cell r="I236">
            <v>0</v>
          </cell>
          <cell r="J236">
            <v>0</v>
          </cell>
          <cell r="K236">
            <v>0</v>
          </cell>
          <cell r="L236">
            <v>0</v>
          </cell>
          <cell r="M236">
            <v>0</v>
          </cell>
          <cell r="N236">
            <v>0</v>
          </cell>
          <cell r="O236">
            <v>0</v>
          </cell>
          <cell r="P236">
            <v>0</v>
          </cell>
          <cell r="Q236">
            <v>0</v>
          </cell>
          <cell r="R236">
            <v>0</v>
          </cell>
          <cell r="S236">
            <v>0</v>
          </cell>
          <cell r="T236">
            <v>0</v>
          </cell>
          <cell r="U236">
            <v>0</v>
          </cell>
          <cell r="V236">
            <v>0</v>
          </cell>
          <cell r="W236">
            <v>0</v>
          </cell>
          <cell r="X236">
            <v>0</v>
          </cell>
          <cell r="Y236">
            <v>0</v>
          </cell>
          <cell r="Z236">
            <v>0</v>
          </cell>
          <cell r="AA236">
            <v>0</v>
          </cell>
          <cell r="AB236">
            <v>0</v>
          </cell>
        </row>
        <row r="237">
          <cell r="B237">
            <v>0</v>
          </cell>
          <cell r="C237" t="str">
            <v>- loading at a dedicated deposit site, when applicable</v>
          </cell>
          <cell r="D237">
            <v>0</v>
          </cell>
          <cell r="E237">
            <v>0</v>
          </cell>
          <cell r="F237">
            <v>0</v>
          </cell>
          <cell r="G237">
            <v>0</v>
          </cell>
          <cell r="H237">
            <v>0</v>
          </cell>
          <cell r="I237">
            <v>0</v>
          </cell>
          <cell r="J237">
            <v>0</v>
          </cell>
          <cell r="K237">
            <v>0</v>
          </cell>
          <cell r="L237">
            <v>0</v>
          </cell>
          <cell r="M237">
            <v>0</v>
          </cell>
          <cell r="N237">
            <v>0</v>
          </cell>
          <cell r="O237">
            <v>0</v>
          </cell>
          <cell r="P237">
            <v>0</v>
          </cell>
          <cell r="Q237">
            <v>0</v>
          </cell>
          <cell r="R237">
            <v>0</v>
          </cell>
          <cell r="S237">
            <v>0</v>
          </cell>
          <cell r="T237">
            <v>0</v>
          </cell>
          <cell r="U237">
            <v>0</v>
          </cell>
          <cell r="V237">
            <v>0</v>
          </cell>
          <cell r="W237">
            <v>0</v>
          </cell>
          <cell r="X237">
            <v>0</v>
          </cell>
          <cell r="Y237">
            <v>0</v>
          </cell>
          <cell r="Z237">
            <v>0</v>
          </cell>
          <cell r="AA237">
            <v>0</v>
          </cell>
          <cell r="AB237">
            <v>0</v>
          </cell>
        </row>
        <row r="238">
          <cell r="B238">
            <v>0</v>
          </cell>
          <cell r="C238" t="str">
            <v xml:space="preserve">- placing and compaction of bulk backfill for depressions, excavated pits for structures, etc. with excavated material in accordance with the Works Requirements Part B+C, Drawings and as directed by the Engineer, including loading, handling, transport from storage site, unloading, placing in layers, compaction as indicated or directed but not less than 98% Proctor Standard, levelling, trimming, etc. </v>
          </cell>
          <cell r="D238">
            <v>0</v>
          </cell>
          <cell r="E238">
            <v>0</v>
          </cell>
          <cell r="F238">
            <v>0</v>
          </cell>
          <cell r="G238">
            <v>0</v>
          </cell>
          <cell r="H238">
            <v>0</v>
          </cell>
          <cell r="I238">
            <v>0</v>
          </cell>
          <cell r="J238">
            <v>0</v>
          </cell>
          <cell r="K238">
            <v>0</v>
          </cell>
          <cell r="L238">
            <v>0</v>
          </cell>
          <cell r="M238">
            <v>0</v>
          </cell>
          <cell r="N238">
            <v>0</v>
          </cell>
          <cell r="O238">
            <v>0</v>
          </cell>
          <cell r="P238">
            <v>0</v>
          </cell>
          <cell r="Q238">
            <v>0</v>
          </cell>
          <cell r="R238">
            <v>0</v>
          </cell>
          <cell r="S238">
            <v>0</v>
          </cell>
          <cell r="T238">
            <v>0</v>
          </cell>
          <cell r="U238">
            <v>0</v>
          </cell>
          <cell r="V238">
            <v>0</v>
          </cell>
          <cell r="W238">
            <v>0</v>
          </cell>
          <cell r="X238">
            <v>0</v>
          </cell>
          <cell r="Y238">
            <v>0</v>
          </cell>
          <cell r="Z238">
            <v>0</v>
          </cell>
          <cell r="AA238">
            <v>0</v>
          </cell>
          <cell r="AB238">
            <v>0</v>
          </cell>
        </row>
        <row r="239">
          <cell r="B239">
            <v>0</v>
          </cell>
          <cell r="C239" t="str">
            <v>The unit rate shall include all materials, labour, equipment, tools, and all other incidental costs required to complete the works.</v>
          </cell>
          <cell r="D239">
            <v>0</v>
          </cell>
          <cell r="E239">
            <v>0</v>
          </cell>
          <cell r="F239">
            <v>0</v>
          </cell>
          <cell r="G239">
            <v>0</v>
          </cell>
          <cell r="H239">
            <v>0</v>
          </cell>
          <cell r="I239">
            <v>0</v>
          </cell>
          <cell r="J239">
            <v>0</v>
          </cell>
          <cell r="K239">
            <v>0</v>
          </cell>
          <cell r="L239">
            <v>0</v>
          </cell>
          <cell r="M239">
            <v>0</v>
          </cell>
          <cell r="N239">
            <v>0</v>
          </cell>
          <cell r="O239">
            <v>0</v>
          </cell>
          <cell r="P239">
            <v>0</v>
          </cell>
          <cell r="Q239">
            <v>0</v>
          </cell>
          <cell r="R239">
            <v>0</v>
          </cell>
          <cell r="S239">
            <v>0</v>
          </cell>
          <cell r="T239">
            <v>0</v>
          </cell>
          <cell r="U239">
            <v>0</v>
          </cell>
          <cell r="V239">
            <v>0</v>
          </cell>
          <cell r="W239">
            <v>0</v>
          </cell>
          <cell r="X239">
            <v>0</v>
          </cell>
          <cell r="Y239">
            <v>0</v>
          </cell>
          <cell r="Z239">
            <v>0</v>
          </cell>
          <cell r="AA239">
            <v>0</v>
          </cell>
          <cell r="AB239">
            <v>0</v>
          </cell>
        </row>
        <row r="240">
          <cell r="B240">
            <v>0</v>
          </cell>
          <cell r="C240" t="str">
            <v xml:space="preserve">Payment shall be made per cubic meter based on the dimensions shown on the Drawings or as executed, verified and approved by the Engineer. </v>
          </cell>
          <cell r="D240">
            <v>0</v>
          </cell>
          <cell r="E240">
            <v>0</v>
          </cell>
          <cell r="F240">
            <v>0</v>
          </cell>
          <cell r="G240">
            <v>0</v>
          </cell>
          <cell r="H240">
            <v>0</v>
          </cell>
          <cell r="I240">
            <v>0</v>
          </cell>
          <cell r="J240">
            <v>0</v>
          </cell>
          <cell r="K240">
            <v>0</v>
          </cell>
          <cell r="L240">
            <v>0</v>
          </cell>
          <cell r="M240">
            <v>0</v>
          </cell>
          <cell r="N240">
            <v>0</v>
          </cell>
          <cell r="O240">
            <v>0</v>
          </cell>
          <cell r="P240">
            <v>0</v>
          </cell>
          <cell r="Q240">
            <v>0</v>
          </cell>
          <cell r="R240">
            <v>0</v>
          </cell>
          <cell r="S240">
            <v>0</v>
          </cell>
          <cell r="T240">
            <v>0</v>
          </cell>
          <cell r="U240">
            <v>0</v>
          </cell>
          <cell r="V240">
            <v>0</v>
          </cell>
          <cell r="W240">
            <v>0</v>
          </cell>
          <cell r="X240">
            <v>0</v>
          </cell>
          <cell r="Y240">
            <v>0</v>
          </cell>
          <cell r="Z240">
            <v>0</v>
          </cell>
          <cell r="AA240">
            <v>0</v>
          </cell>
          <cell r="AB240">
            <v>0</v>
          </cell>
        </row>
        <row r="241">
          <cell r="B241" t="str">
            <v>22.14.01</v>
          </cell>
          <cell r="C241" t="str">
            <v>Bulk backfilling with excavated material</v>
          </cell>
          <cell r="D241" t="str">
            <v>cu.m</v>
          </cell>
          <cell r="E241">
            <v>10</v>
          </cell>
          <cell r="F241">
            <v>0</v>
          </cell>
          <cell r="G241">
            <v>0</v>
          </cell>
          <cell r="H241">
            <v>0</v>
          </cell>
          <cell r="I241">
            <v>0</v>
          </cell>
          <cell r="J241">
            <v>0</v>
          </cell>
          <cell r="K241">
            <v>0</v>
          </cell>
          <cell r="L241">
            <v>0</v>
          </cell>
          <cell r="M241">
            <v>0</v>
          </cell>
          <cell r="N241">
            <v>0</v>
          </cell>
          <cell r="O241">
            <v>0</v>
          </cell>
          <cell r="P241">
            <v>0</v>
          </cell>
          <cell r="Q241">
            <v>0</v>
          </cell>
          <cell r="R241">
            <v>0</v>
          </cell>
          <cell r="S241">
            <v>0</v>
          </cell>
          <cell r="T241">
            <v>0</v>
          </cell>
          <cell r="U241">
            <v>0</v>
          </cell>
          <cell r="V241">
            <v>0</v>
          </cell>
          <cell r="W241">
            <v>0</v>
          </cell>
          <cell r="X241">
            <v>0</v>
          </cell>
          <cell r="Y241">
            <v>0</v>
          </cell>
          <cell r="Z241">
            <v>0</v>
          </cell>
        </row>
        <row r="242">
          <cell r="B242" t="str">
            <v>22.15</v>
          </cell>
          <cell r="C242" t="str">
            <v>Bulk backfilling with imported material</v>
          </cell>
          <cell r="D242">
            <v>0</v>
          </cell>
          <cell r="E242">
            <v>0</v>
          </cell>
          <cell r="F242">
            <v>0</v>
          </cell>
          <cell r="G242">
            <v>0</v>
          </cell>
          <cell r="H242">
            <v>0</v>
          </cell>
          <cell r="I242">
            <v>0</v>
          </cell>
          <cell r="J242">
            <v>0</v>
          </cell>
          <cell r="K242">
            <v>0</v>
          </cell>
          <cell r="L242">
            <v>0</v>
          </cell>
          <cell r="M242">
            <v>0</v>
          </cell>
          <cell r="N242">
            <v>0</v>
          </cell>
          <cell r="O242">
            <v>0</v>
          </cell>
          <cell r="P242">
            <v>0</v>
          </cell>
          <cell r="Q242">
            <v>0</v>
          </cell>
          <cell r="R242">
            <v>0</v>
          </cell>
          <cell r="S242">
            <v>0</v>
          </cell>
          <cell r="T242">
            <v>0</v>
          </cell>
          <cell r="U242">
            <v>0</v>
          </cell>
          <cell r="V242">
            <v>0</v>
          </cell>
          <cell r="W242">
            <v>0</v>
          </cell>
          <cell r="X242">
            <v>0</v>
          </cell>
          <cell r="Y242">
            <v>0</v>
          </cell>
          <cell r="Z242">
            <v>0</v>
          </cell>
        </row>
        <row r="243">
          <cell r="B243">
            <v>0</v>
          </cell>
          <cell r="C243" t="str">
            <v>The works shall be as described under item 22.14, but executed with well graded imported material from an external source approved by the Engineer, including loading, handling, transport of material from a site within a radius of 20km from the backfilling site, unloading, placing in layers, compaction as indicated or directed but not less than 98% Proctor standard.</v>
          </cell>
          <cell r="D243">
            <v>0</v>
          </cell>
          <cell r="E243">
            <v>0</v>
          </cell>
          <cell r="F243">
            <v>0</v>
          </cell>
          <cell r="G243">
            <v>0</v>
          </cell>
          <cell r="H243">
            <v>0</v>
          </cell>
          <cell r="I243">
            <v>0</v>
          </cell>
          <cell r="J243">
            <v>0</v>
          </cell>
          <cell r="K243">
            <v>0</v>
          </cell>
          <cell r="L243">
            <v>0</v>
          </cell>
          <cell r="M243">
            <v>0</v>
          </cell>
          <cell r="N243">
            <v>0</v>
          </cell>
          <cell r="O243">
            <v>0</v>
          </cell>
          <cell r="P243">
            <v>0</v>
          </cell>
          <cell r="Q243">
            <v>0</v>
          </cell>
          <cell r="R243">
            <v>0</v>
          </cell>
          <cell r="S243">
            <v>0</v>
          </cell>
          <cell r="T243">
            <v>0</v>
          </cell>
          <cell r="U243">
            <v>0</v>
          </cell>
          <cell r="V243">
            <v>0</v>
          </cell>
          <cell r="W243">
            <v>0</v>
          </cell>
          <cell r="X243">
            <v>0</v>
          </cell>
          <cell r="Y243">
            <v>0</v>
          </cell>
          <cell r="Z243">
            <v>0</v>
          </cell>
        </row>
        <row r="244">
          <cell r="B244">
            <v>0</v>
          </cell>
          <cell r="C244" t="str">
            <v>The unit rate shall include all materials, labour, equipment, tools, and all other incidental costs required to complete the works.</v>
          </cell>
          <cell r="D244">
            <v>0</v>
          </cell>
          <cell r="E244">
            <v>0</v>
          </cell>
          <cell r="F244">
            <v>0</v>
          </cell>
          <cell r="G244">
            <v>0</v>
          </cell>
          <cell r="H244">
            <v>0</v>
          </cell>
          <cell r="I244">
            <v>0</v>
          </cell>
          <cell r="J244">
            <v>0</v>
          </cell>
          <cell r="K244">
            <v>0</v>
          </cell>
          <cell r="L244">
            <v>0</v>
          </cell>
          <cell r="M244">
            <v>0</v>
          </cell>
          <cell r="N244">
            <v>0</v>
          </cell>
          <cell r="O244">
            <v>0</v>
          </cell>
          <cell r="P244">
            <v>0</v>
          </cell>
          <cell r="Q244">
            <v>0</v>
          </cell>
          <cell r="R244">
            <v>0</v>
          </cell>
          <cell r="S244">
            <v>0</v>
          </cell>
          <cell r="T244">
            <v>0</v>
          </cell>
          <cell r="U244">
            <v>0</v>
          </cell>
          <cell r="V244">
            <v>0</v>
          </cell>
          <cell r="W244">
            <v>0</v>
          </cell>
          <cell r="X244">
            <v>0</v>
          </cell>
          <cell r="Y244">
            <v>0</v>
          </cell>
          <cell r="Z244">
            <v>0</v>
          </cell>
        </row>
        <row r="245">
          <cell r="B245">
            <v>0</v>
          </cell>
          <cell r="C245" t="str">
            <v xml:space="preserve">Payment shall be made per cubic meter based on the dimensions shown on the Drawings or as executed and approved by the Engineer. </v>
          </cell>
          <cell r="D245">
            <v>0</v>
          </cell>
          <cell r="E245">
            <v>0</v>
          </cell>
          <cell r="F245">
            <v>0</v>
          </cell>
          <cell r="G245">
            <v>0</v>
          </cell>
          <cell r="H245">
            <v>0</v>
          </cell>
          <cell r="I245">
            <v>0</v>
          </cell>
          <cell r="J245">
            <v>0</v>
          </cell>
          <cell r="K245">
            <v>0</v>
          </cell>
          <cell r="L245">
            <v>0</v>
          </cell>
          <cell r="M245">
            <v>0</v>
          </cell>
          <cell r="N245">
            <v>0</v>
          </cell>
          <cell r="O245">
            <v>0</v>
          </cell>
          <cell r="P245">
            <v>0</v>
          </cell>
          <cell r="Q245">
            <v>0</v>
          </cell>
          <cell r="R245">
            <v>0</v>
          </cell>
          <cell r="S245">
            <v>0</v>
          </cell>
          <cell r="T245">
            <v>0</v>
          </cell>
          <cell r="U245">
            <v>0</v>
          </cell>
          <cell r="V245">
            <v>0</v>
          </cell>
          <cell r="W245">
            <v>0</v>
          </cell>
          <cell r="X245">
            <v>0</v>
          </cell>
          <cell r="Y245">
            <v>0</v>
          </cell>
          <cell r="Z245">
            <v>0</v>
          </cell>
        </row>
        <row r="246">
          <cell r="B246" t="str">
            <v>22.15.01</v>
          </cell>
          <cell r="C246" t="str">
            <v>Bulk backfilling with imported material</v>
          </cell>
          <cell r="D246" t="str">
            <v>cu.m</v>
          </cell>
          <cell r="E246">
            <v>12</v>
          </cell>
          <cell r="F246">
            <v>0</v>
          </cell>
          <cell r="G246">
            <v>0</v>
          </cell>
          <cell r="H246">
            <v>0</v>
          </cell>
          <cell r="I246">
            <v>0</v>
          </cell>
          <cell r="J246">
            <v>0</v>
          </cell>
          <cell r="K246">
            <v>0</v>
          </cell>
          <cell r="L246">
            <v>0</v>
          </cell>
          <cell r="M246">
            <v>0</v>
          </cell>
          <cell r="N246">
            <v>0</v>
          </cell>
          <cell r="O246">
            <v>0</v>
          </cell>
          <cell r="P246">
            <v>0</v>
          </cell>
          <cell r="Q246">
            <v>0</v>
          </cell>
          <cell r="R246">
            <v>0</v>
          </cell>
          <cell r="S246">
            <v>0</v>
          </cell>
          <cell r="T246">
            <v>0</v>
          </cell>
          <cell r="U246">
            <v>0</v>
          </cell>
          <cell r="V246">
            <v>0</v>
          </cell>
          <cell r="W246">
            <v>0</v>
          </cell>
          <cell r="X246">
            <v>0</v>
          </cell>
          <cell r="Y246">
            <v>0</v>
          </cell>
          <cell r="Z246">
            <v>0</v>
          </cell>
        </row>
        <row r="247">
          <cell r="B247" t="str">
            <v>22.16</v>
          </cell>
          <cell r="C247" t="str">
            <v>Supply and placing of gravel cushion below reinforced concrete foundations</v>
          </cell>
          <cell r="D247">
            <v>0</v>
          </cell>
          <cell r="E247">
            <v>0</v>
          </cell>
          <cell r="F247">
            <v>0</v>
          </cell>
          <cell r="G247">
            <v>0</v>
          </cell>
          <cell r="H247">
            <v>0</v>
          </cell>
          <cell r="I247">
            <v>0</v>
          </cell>
          <cell r="J247">
            <v>0</v>
          </cell>
          <cell r="K247">
            <v>0</v>
          </cell>
          <cell r="L247">
            <v>0</v>
          </cell>
          <cell r="M247">
            <v>0</v>
          </cell>
          <cell r="N247">
            <v>0</v>
          </cell>
          <cell r="O247">
            <v>0</v>
          </cell>
          <cell r="P247">
            <v>0</v>
          </cell>
          <cell r="Q247">
            <v>0</v>
          </cell>
          <cell r="R247">
            <v>0</v>
          </cell>
          <cell r="S247">
            <v>0</v>
          </cell>
          <cell r="T247">
            <v>0</v>
          </cell>
          <cell r="U247">
            <v>0</v>
          </cell>
          <cell r="V247">
            <v>0</v>
          </cell>
          <cell r="W247">
            <v>0</v>
          </cell>
          <cell r="X247">
            <v>0</v>
          </cell>
          <cell r="Y247">
            <v>0</v>
          </cell>
          <cell r="Z247">
            <v>0</v>
          </cell>
        </row>
        <row r="248">
          <cell r="B248">
            <v>0</v>
          </cell>
          <cell r="C248" t="str">
            <v>The works shall include the supply and placing of gravel cushions of selected gravel below reinforced concrete foundations of buildings where bottom level of foundation is less than 1.2m below FGL (Final Ground Level) or as shown on tender drawing or as directed by the Engineer, including loading, handling, transport to the execution site, unloading, storage, compaction as shown or directed, but not less than 98% Proctor Standard, etc. of all material.</v>
          </cell>
          <cell r="D248">
            <v>0</v>
          </cell>
          <cell r="E248">
            <v>0</v>
          </cell>
          <cell r="F248">
            <v>0</v>
          </cell>
          <cell r="G248">
            <v>0</v>
          </cell>
          <cell r="H248">
            <v>0</v>
          </cell>
          <cell r="I248">
            <v>0</v>
          </cell>
          <cell r="J248">
            <v>0</v>
          </cell>
          <cell r="K248">
            <v>0</v>
          </cell>
          <cell r="L248">
            <v>0</v>
          </cell>
          <cell r="M248">
            <v>0</v>
          </cell>
          <cell r="N248">
            <v>0</v>
          </cell>
          <cell r="O248">
            <v>0</v>
          </cell>
          <cell r="P248">
            <v>0</v>
          </cell>
          <cell r="Q248">
            <v>0</v>
          </cell>
          <cell r="R248">
            <v>0</v>
          </cell>
          <cell r="S248">
            <v>0</v>
          </cell>
          <cell r="T248">
            <v>0</v>
          </cell>
          <cell r="U248">
            <v>0</v>
          </cell>
          <cell r="V248">
            <v>0</v>
          </cell>
          <cell r="W248">
            <v>0</v>
          </cell>
          <cell r="X248">
            <v>0</v>
          </cell>
          <cell r="Y248">
            <v>0</v>
          </cell>
          <cell r="Z248">
            <v>0</v>
          </cell>
          <cell r="AA248">
            <v>0</v>
          </cell>
          <cell r="AB248">
            <v>0</v>
          </cell>
        </row>
        <row r="249">
          <cell r="B249">
            <v>0</v>
          </cell>
          <cell r="C249" t="str">
            <v>The works shall include all earthworks required.</v>
          </cell>
          <cell r="D249">
            <v>0</v>
          </cell>
          <cell r="E249">
            <v>0</v>
          </cell>
          <cell r="F249">
            <v>0</v>
          </cell>
          <cell r="G249">
            <v>0</v>
          </cell>
          <cell r="H249">
            <v>0</v>
          </cell>
          <cell r="I249">
            <v>0</v>
          </cell>
          <cell r="J249">
            <v>0</v>
          </cell>
          <cell r="K249">
            <v>0</v>
          </cell>
          <cell r="L249">
            <v>0</v>
          </cell>
          <cell r="M249">
            <v>0</v>
          </cell>
          <cell r="N249">
            <v>0</v>
          </cell>
          <cell r="O249">
            <v>0</v>
          </cell>
          <cell r="P249">
            <v>0</v>
          </cell>
          <cell r="Q249">
            <v>0</v>
          </cell>
          <cell r="R249">
            <v>0</v>
          </cell>
          <cell r="S249">
            <v>0</v>
          </cell>
          <cell r="T249">
            <v>0</v>
          </cell>
          <cell r="U249">
            <v>0</v>
          </cell>
          <cell r="V249">
            <v>0</v>
          </cell>
          <cell r="W249">
            <v>0</v>
          </cell>
          <cell r="X249">
            <v>0</v>
          </cell>
          <cell r="Y249">
            <v>0</v>
          </cell>
          <cell r="Z249">
            <v>0</v>
          </cell>
          <cell r="AA249">
            <v>0</v>
          </cell>
          <cell r="AB249">
            <v>0</v>
          </cell>
        </row>
        <row r="250">
          <cell r="B250">
            <v>0</v>
          </cell>
          <cell r="C250" t="str">
            <v>The unit rate shall also include all materials, labour, equipment, tools, and all other incidental costs required to complete the works.</v>
          </cell>
          <cell r="D250">
            <v>0</v>
          </cell>
          <cell r="E250">
            <v>0</v>
          </cell>
          <cell r="F250">
            <v>0</v>
          </cell>
          <cell r="G250">
            <v>0</v>
          </cell>
          <cell r="H250">
            <v>0</v>
          </cell>
          <cell r="I250">
            <v>0</v>
          </cell>
          <cell r="J250">
            <v>0</v>
          </cell>
          <cell r="K250">
            <v>0</v>
          </cell>
          <cell r="L250">
            <v>0</v>
          </cell>
          <cell r="M250">
            <v>0</v>
          </cell>
          <cell r="N250">
            <v>0</v>
          </cell>
          <cell r="O250">
            <v>0</v>
          </cell>
          <cell r="P250">
            <v>0</v>
          </cell>
          <cell r="Q250">
            <v>0</v>
          </cell>
          <cell r="R250">
            <v>0</v>
          </cell>
          <cell r="S250">
            <v>0</v>
          </cell>
          <cell r="T250">
            <v>0</v>
          </cell>
          <cell r="U250">
            <v>0</v>
          </cell>
          <cell r="V250">
            <v>0</v>
          </cell>
          <cell r="W250">
            <v>0</v>
          </cell>
          <cell r="X250">
            <v>0</v>
          </cell>
          <cell r="Y250">
            <v>0</v>
          </cell>
          <cell r="Z250">
            <v>0</v>
          </cell>
          <cell r="AA250">
            <v>0</v>
          </cell>
          <cell r="AB250">
            <v>0</v>
          </cell>
        </row>
        <row r="251">
          <cell r="B251">
            <v>0</v>
          </cell>
          <cell r="C251" t="str">
            <v xml:space="preserve">Payment shall be made per cubic meter based on the measurement of volume of gravel cushion placed and approved by the Engineer. </v>
          </cell>
          <cell r="D251">
            <v>0</v>
          </cell>
          <cell r="E251">
            <v>0</v>
          </cell>
          <cell r="F251">
            <v>0</v>
          </cell>
          <cell r="G251">
            <v>0</v>
          </cell>
          <cell r="H251">
            <v>0</v>
          </cell>
          <cell r="I251">
            <v>0</v>
          </cell>
          <cell r="J251">
            <v>0</v>
          </cell>
          <cell r="K251">
            <v>0</v>
          </cell>
          <cell r="L251">
            <v>0</v>
          </cell>
          <cell r="M251">
            <v>0</v>
          </cell>
          <cell r="N251">
            <v>0</v>
          </cell>
          <cell r="O251">
            <v>0</v>
          </cell>
          <cell r="P251">
            <v>0</v>
          </cell>
          <cell r="Q251">
            <v>0</v>
          </cell>
          <cell r="R251">
            <v>0</v>
          </cell>
          <cell r="S251">
            <v>0</v>
          </cell>
          <cell r="T251">
            <v>0</v>
          </cell>
          <cell r="U251">
            <v>0</v>
          </cell>
          <cell r="V251">
            <v>0</v>
          </cell>
          <cell r="W251">
            <v>0</v>
          </cell>
          <cell r="X251">
            <v>0</v>
          </cell>
          <cell r="Y251">
            <v>0</v>
          </cell>
          <cell r="Z251">
            <v>0</v>
          </cell>
          <cell r="AA251">
            <v>0</v>
          </cell>
          <cell r="AB251">
            <v>0</v>
          </cell>
        </row>
        <row r="252">
          <cell r="B252" t="str">
            <v>22.16.01</v>
          </cell>
          <cell r="C252" t="str">
            <v>Supply and placing of gravel cushion below reinforced concrete foundations of buildings</v>
          </cell>
          <cell r="D252" t="str">
            <v>cu.m</v>
          </cell>
          <cell r="E252">
            <v>25</v>
          </cell>
          <cell r="F252">
            <v>0</v>
          </cell>
          <cell r="G252">
            <v>0</v>
          </cell>
          <cell r="H252">
            <v>0</v>
          </cell>
          <cell r="I252">
            <v>0</v>
          </cell>
          <cell r="J252">
            <v>0</v>
          </cell>
          <cell r="K252">
            <v>0</v>
          </cell>
          <cell r="L252">
            <v>0</v>
          </cell>
          <cell r="M252">
            <v>0</v>
          </cell>
          <cell r="N252">
            <v>0</v>
          </cell>
          <cell r="O252">
            <v>0</v>
          </cell>
          <cell r="P252">
            <v>0</v>
          </cell>
          <cell r="Q252">
            <v>0</v>
          </cell>
          <cell r="R252">
            <v>0</v>
          </cell>
          <cell r="S252">
            <v>0</v>
          </cell>
          <cell r="T252">
            <v>0</v>
          </cell>
          <cell r="U252">
            <v>0</v>
          </cell>
          <cell r="V252">
            <v>0</v>
          </cell>
          <cell r="W252">
            <v>0</v>
          </cell>
          <cell r="X252">
            <v>0</v>
          </cell>
          <cell r="Y252">
            <v>0</v>
          </cell>
          <cell r="Z252">
            <v>0</v>
          </cell>
          <cell r="AA252">
            <v>0</v>
          </cell>
          <cell r="AB252">
            <v>0</v>
          </cell>
        </row>
        <row r="253">
          <cell r="B253">
            <v>24</v>
          </cell>
          <cell r="C253" t="str">
            <v xml:space="preserve">PAVEMENT WORKS </v>
          </cell>
          <cell r="D253">
            <v>0</v>
          </cell>
          <cell r="E253">
            <v>0</v>
          </cell>
          <cell r="F253">
            <v>0</v>
          </cell>
          <cell r="G253">
            <v>0</v>
          </cell>
          <cell r="H253">
            <v>0</v>
          </cell>
          <cell r="I253">
            <v>0</v>
          </cell>
          <cell r="J253">
            <v>0</v>
          </cell>
          <cell r="K253">
            <v>0</v>
          </cell>
          <cell r="L253">
            <v>0</v>
          </cell>
          <cell r="M253">
            <v>0</v>
          </cell>
          <cell r="N253">
            <v>0</v>
          </cell>
          <cell r="O253">
            <v>0</v>
          </cell>
          <cell r="P253">
            <v>0</v>
          </cell>
          <cell r="Q253">
            <v>0</v>
          </cell>
          <cell r="R253">
            <v>0</v>
          </cell>
          <cell r="S253">
            <v>0</v>
          </cell>
          <cell r="T253">
            <v>0</v>
          </cell>
          <cell r="U253">
            <v>0</v>
          </cell>
          <cell r="V253">
            <v>0</v>
          </cell>
          <cell r="W253">
            <v>0</v>
          </cell>
          <cell r="X253">
            <v>0</v>
          </cell>
          <cell r="Y253">
            <v>0</v>
          </cell>
          <cell r="Z253">
            <v>0</v>
          </cell>
          <cell r="AA253">
            <v>0</v>
          </cell>
          <cell r="AB253">
            <v>0</v>
          </cell>
        </row>
        <row r="254">
          <cell r="B254" t="str">
            <v>24.01</v>
          </cell>
          <cell r="C254" t="str">
            <v>Construction / reconstruction of asphalt concrete pavement</v>
          </cell>
          <cell r="D254">
            <v>0</v>
          </cell>
          <cell r="E254">
            <v>0</v>
          </cell>
          <cell r="F254">
            <v>0</v>
          </cell>
          <cell r="G254">
            <v>0</v>
          </cell>
          <cell r="H254">
            <v>0</v>
          </cell>
          <cell r="I254">
            <v>0</v>
          </cell>
          <cell r="J254">
            <v>0</v>
          </cell>
          <cell r="K254">
            <v>0</v>
          </cell>
          <cell r="L254">
            <v>0</v>
          </cell>
          <cell r="M254">
            <v>0</v>
          </cell>
          <cell r="N254">
            <v>0</v>
          </cell>
          <cell r="O254">
            <v>0</v>
          </cell>
          <cell r="P254">
            <v>0</v>
          </cell>
          <cell r="Q254">
            <v>0</v>
          </cell>
          <cell r="R254">
            <v>0</v>
          </cell>
          <cell r="S254">
            <v>0</v>
          </cell>
          <cell r="T254">
            <v>0</v>
          </cell>
          <cell r="U254">
            <v>0</v>
          </cell>
          <cell r="V254">
            <v>0</v>
          </cell>
          <cell r="W254">
            <v>0</v>
          </cell>
          <cell r="X254">
            <v>0</v>
          </cell>
          <cell r="Y254">
            <v>0</v>
          </cell>
          <cell r="Z254">
            <v>0</v>
          </cell>
        </row>
        <row r="255">
          <cell r="B255">
            <v>0</v>
          </cell>
          <cell r="C255" t="str">
            <v>The works shall include the construction / reconstruction of  asphalt concrete pavement in a quality corresponding to the relevant sections of DIN 18315 to DIN 18318 and in accordance with Technical Specification, Drawings and as directed by the Engineer, including:</v>
          </cell>
          <cell r="D255">
            <v>0</v>
          </cell>
          <cell r="E255">
            <v>0</v>
          </cell>
          <cell r="F255">
            <v>0</v>
          </cell>
          <cell r="G255">
            <v>0</v>
          </cell>
          <cell r="H255">
            <v>0</v>
          </cell>
          <cell r="I255">
            <v>0</v>
          </cell>
          <cell r="J255">
            <v>0</v>
          </cell>
          <cell r="K255">
            <v>0</v>
          </cell>
          <cell r="L255">
            <v>0</v>
          </cell>
          <cell r="M255">
            <v>0</v>
          </cell>
          <cell r="N255">
            <v>0</v>
          </cell>
          <cell r="O255">
            <v>0</v>
          </cell>
          <cell r="P255">
            <v>0</v>
          </cell>
          <cell r="Q255">
            <v>0</v>
          </cell>
          <cell r="R255">
            <v>0</v>
          </cell>
          <cell r="S255">
            <v>0</v>
          </cell>
          <cell r="T255">
            <v>0</v>
          </cell>
          <cell r="U255">
            <v>0</v>
          </cell>
          <cell r="V255">
            <v>0</v>
          </cell>
          <cell r="W255">
            <v>0</v>
          </cell>
          <cell r="X255">
            <v>0</v>
          </cell>
          <cell r="Y255">
            <v>0</v>
          </cell>
          <cell r="Z255">
            <v>0</v>
          </cell>
        </row>
        <row r="256">
          <cell r="B256">
            <v>0</v>
          </cell>
          <cell r="C256" t="str">
            <v>- grading and compaction of subgrade</v>
          </cell>
          <cell r="D256">
            <v>0</v>
          </cell>
          <cell r="E256">
            <v>0</v>
          </cell>
          <cell r="F256">
            <v>0</v>
          </cell>
          <cell r="G256">
            <v>0</v>
          </cell>
          <cell r="H256">
            <v>0</v>
          </cell>
          <cell r="I256">
            <v>0</v>
          </cell>
          <cell r="J256">
            <v>0</v>
          </cell>
          <cell r="K256">
            <v>0</v>
          </cell>
          <cell r="L256">
            <v>0</v>
          </cell>
          <cell r="M256">
            <v>0</v>
          </cell>
          <cell r="N256">
            <v>0</v>
          </cell>
          <cell r="O256">
            <v>0</v>
          </cell>
          <cell r="P256">
            <v>0</v>
          </cell>
          <cell r="Q256">
            <v>0</v>
          </cell>
          <cell r="R256">
            <v>0</v>
          </cell>
          <cell r="S256">
            <v>0</v>
          </cell>
          <cell r="T256">
            <v>0</v>
          </cell>
          <cell r="U256">
            <v>0</v>
          </cell>
          <cell r="V256">
            <v>0</v>
          </cell>
          <cell r="W256">
            <v>0</v>
          </cell>
          <cell r="X256">
            <v>0</v>
          </cell>
          <cell r="Y256">
            <v>0</v>
          </cell>
          <cell r="Z256">
            <v>0</v>
          </cell>
        </row>
        <row r="257">
          <cell r="B257">
            <v>0</v>
          </cell>
          <cell r="C257" t="str">
            <v>- supply, placing and compaction of granular sub-base  with well graded gravel of size 5/31.5 and of thickness as per existing pavement condition</v>
          </cell>
          <cell r="D257">
            <v>0</v>
          </cell>
          <cell r="E257">
            <v>0</v>
          </cell>
          <cell r="F257">
            <v>0</v>
          </cell>
          <cell r="G257">
            <v>0</v>
          </cell>
          <cell r="H257">
            <v>0</v>
          </cell>
          <cell r="I257">
            <v>0</v>
          </cell>
          <cell r="J257">
            <v>0</v>
          </cell>
          <cell r="K257">
            <v>0</v>
          </cell>
          <cell r="L257">
            <v>0</v>
          </cell>
          <cell r="M257">
            <v>0</v>
          </cell>
          <cell r="N257">
            <v>0</v>
          </cell>
          <cell r="O257">
            <v>0</v>
          </cell>
          <cell r="P257">
            <v>0</v>
          </cell>
          <cell r="Q257">
            <v>0</v>
          </cell>
          <cell r="R257">
            <v>0</v>
          </cell>
          <cell r="S257">
            <v>0</v>
          </cell>
          <cell r="T257">
            <v>0</v>
          </cell>
          <cell r="U257">
            <v>0</v>
          </cell>
          <cell r="V257">
            <v>0</v>
          </cell>
          <cell r="W257">
            <v>0</v>
          </cell>
          <cell r="X257">
            <v>0</v>
          </cell>
          <cell r="Y257">
            <v>0</v>
          </cell>
          <cell r="Z257">
            <v>0</v>
          </cell>
        </row>
        <row r="258">
          <cell r="B258">
            <v>0</v>
          </cell>
          <cell r="C258" t="str">
            <v>- supply, placing and compaction of granular road base  with well graded gravel of size 2/21 and of thickness as per existing pavement condition</v>
          </cell>
          <cell r="D258">
            <v>0</v>
          </cell>
          <cell r="E258">
            <v>0</v>
          </cell>
          <cell r="F258">
            <v>0</v>
          </cell>
          <cell r="G258">
            <v>0</v>
          </cell>
          <cell r="H258">
            <v>0</v>
          </cell>
          <cell r="I258">
            <v>0</v>
          </cell>
          <cell r="J258">
            <v>0</v>
          </cell>
          <cell r="K258">
            <v>0</v>
          </cell>
          <cell r="L258">
            <v>0</v>
          </cell>
          <cell r="M258">
            <v>0</v>
          </cell>
          <cell r="N258">
            <v>0</v>
          </cell>
          <cell r="O258">
            <v>0</v>
          </cell>
          <cell r="P258">
            <v>0</v>
          </cell>
          <cell r="Q258">
            <v>0</v>
          </cell>
          <cell r="R258">
            <v>0</v>
          </cell>
          <cell r="S258">
            <v>0</v>
          </cell>
          <cell r="T258">
            <v>0</v>
          </cell>
          <cell r="U258">
            <v>0</v>
          </cell>
          <cell r="V258">
            <v>0</v>
          </cell>
          <cell r="W258">
            <v>0</v>
          </cell>
          <cell r="X258">
            <v>0</v>
          </cell>
          <cell r="Y258">
            <v>0</v>
          </cell>
          <cell r="Z258">
            <v>0</v>
          </cell>
        </row>
        <row r="259">
          <cell r="B259">
            <v>0</v>
          </cell>
          <cell r="C259" t="str">
            <v>- spraying of prime coat MC 70 at a rate of 1.5-2 kg/m² on top of the granular road base course</v>
          </cell>
          <cell r="D259">
            <v>0</v>
          </cell>
          <cell r="E259">
            <v>0</v>
          </cell>
          <cell r="F259">
            <v>0</v>
          </cell>
          <cell r="G259">
            <v>0</v>
          </cell>
          <cell r="H259">
            <v>0</v>
          </cell>
          <cell r="I259">
            <v>0</v>
          </cell>
          <cell r="J259">
            <v>0</v>
          </cell>
          <cell r="K259">
            <v>0</v>
          </cell>
          <cell r="L259">
            <v>0</v>
          </cell>
          <cell r="M259">
            <v>0</v>
          </cell>
          <cell r="N259">
            <v>0</v>
          </cell>
          <cell r="O259">
            <v>0</v>
          </cell>
          <cell r="P259">
            <v>0</v>
          </cell>
          <cell r="Q259">
            <v>0</v>
          </cell>
          <cell r="R259">
            <v>0</v>
          </cell>
          <cell r="S259">
            <v>0</v>
          </cell>
          <cell r="T259">
            <v>0</v>
          </cell>
          <cell r="U259">
            <v>0</v>
          </cell>
          <cell r="V259">
            <v>0</v>
          </cell>
          <cell r="W259">
            <v>0</v>
          </cell>
          <cell r="X259">
            <v>0</v>
          </cell>
          <cell r="Y259">
            <v>0</v>
          </cell>
          <cell r="Z259">
            <v>0</v>
          </cell>
        </row>
        <row r="260">
          <cell r="B260">
            <v>0</v>
          </cell>
          <cell r="C260" t="str">
            <v>- filling of joints at cuts of existing asphalt with hot bitumen</v>
          </cell>
          <cell r="D260">
            <v>0</v>
          </cell>
          <cell r="E260">
            <v>0</v>
          </cell>
          <cell r="F260">
            <v>0</v>
          </cell>
          <cell r="G260">
            <v>0</v>
          </cell>
          <cell r="H260">
            <v>0</v>
          </cell>
          <cell r="I260">
            <v>0</v>
          </cell>
          <cell r="J260">
            <v>0</v>
          </cell>
          <cell r="K260">
            <v>0</v>
          </cell>
          <cell r="L260">
            <v>0</v>
          </cell>
          <cell r="M260">
            <v>0</v>
          </cell>
          <cell r="N260">
            <v>0</v>
          </cell>
          <cell r="O260">
            <v>0</v>
          </cell>
          <cell r="P260">
            <v>0</v>
          </cell>
          <cell r="Q260">
            <v>0</v>
          </cell>
          <cell r="R260">
            <v>0</v>
          </cell>
          <cell r="S260">
            <v>0</v>
          </cell>
          <cell r="T260">
            <v>0</v>
          </cell>
          <cell r="U260">
            <v>0</v>
          </cell>
          <cell r="V260">
            <v>0</v>
          </cell>
          <cell r="W260">
            <v>0</v>
          </cell>
          <cell r="X260">
            <v>0</v>
          </cell>
          <cell r="Y260">
            <v>0</v>
          </cell>
          <cell r="Z260">
            <v>0</v>
          </cell>
        </row>
        <row r="261">
          <cell r="B261">
            <v>0</v>
          </cell>
          <cell r="C261" t="str">
            <v>- supply, placing and compaction of asphalt concrete base course in accordance with existing pavement condition</v>
          </cell>
          <cell r="D261">
            <v>0</v>
          </cell>
          <cell r="E261">
            <v>0</v>
          </cell>
          <cell r="F261">
            <v>0</v>
          </cell>
          <cell r="G261">
            <v>0</v>
          </cell>
          <cell r="H261">
            <v>0</v>
          </cell>
          <cell r="I261">
            <v>0</v>
          </cell>
          <cell r="J261">
            <v>0</v>
          </cell>
          <cell r="K261">
            <v>0</v>
          </cell>
          <cell r="L261">
            <v>0</v>
          </cell>
          <cell r="M261">
            <v>0</v>
          </cell>
          <cell r="N261">
            <v>0</v>
          </cell>
          <cell r="O261">
            <v>0</v>
          </cell>
          <cell r="P261">
            <v>0</v>
          </cell>
          <cell r="Q261">
            <v>0</v>
          </cell>
          <cell r="R261">
            <v>0</v>
          </cell>
          <cell r="S261">
            <v>0</v>
          </cell>
          <cell r="T261">
            <v>0</v>
          </cell>
          <cell r="U261">
            <v>0</v>
          </cell>
          <cell r="V261">
            <v>0</v>
          </cell>
          <cell r="W261">
            <v>0</v>
          </cell>
          <cell r="X261">
            <v>0</v>
          </cell>
          <cell r="Y261">
            <v>0</v>
          </cell>
          <cell r="Z261">
            <v>0</v>
          </cell>
        </row>
        <row r="262">
          <cell r="B262">
            <v>0</v>
          </cell>
          <cell r="C262" t="str">
            <v>- loading, handling, transport of material, unloading, etc.</v>
          </cell>
          <cell r="D262">
            <v>0</v>
          </cell>
          <cell r="E262">
            <v>0</v>
          </cell>
          <cell r="F262">
            <v>0</v>
          </cell>
          <cell r="G262">
            <v>0</v>
          </cell>
          <cell r="H262">
            <v>0</v>
          </cell>
          <cell r="I262">
            <v>0</v>
          </cell>
          <cell r="J262">
            <v>0</v>
          </cell>
          <cell r="K262">
            <v>0</v>
          </cell>
          <cell r="L262">
            <v>0</v>
          </cell>
          <cell r="M262">
            <v>0</v>
          </cell>
          <cell r="N262">
            <v>0</v>
          </cell>
          <cell r="O262">
            <v>0</v>
          </cell>
          <cell r="P262">
            <v>0</v>
          </cell>
          <cell r="Q262">
            <v>0</v>
          </cell>
          <cell r="R262">
            <v>0</v>
          </cell>
          <cell r="S262">
            <v>0</v>
          </cell>
          <cell r="T262">
            <v>0</v>
          </cell>
          <cell r="U262">
            <v>0</v>
          </cell>
          <cell r="V262">
            <v>0</v>
          </cell>
          <cell r="W262">
            <v>0</v>
          </cell>
          <cell r="X262">
            <v>0</v>
          </cell>
          <cell r="Y262">
            <v>0</v>
          </cell>
          <cell r="Z262">
            <v>0</v>
          </cell>
        </row>
        <row r="263">
          <cell r="B263">
            <v>0</v>
          </cell>
          <cell r="C263" t="str">
            <v xml:space="preserve">The unit rates shall include all materials, labour, equipment, tools, and all other incidental costs required to complete the works. </v>
          </cell>
          <cell r="D263">
            <v>0</v>
          </cell>
          <cell r="E263">
            <v>0</v>
          </cell>
          <cell r="F263">
            <v>0</v>
          </cell>
          <cell r="G263">
            <v>0</v>
          </cell>
          <cell r="H263">
            <v>0</v>
          </cell>
          <cell r="I263">
            <v>0</v>
          </cell>
          <cell r="J263">
            <v>0</v>
          </cell>
          <cell r="K263">
            <v>0</v>
          </cell>
          <cell r="L263">
            <v>0</v>
          </cell>
          <cell r="M263">
            <v>0</v>
          </cell>
          <cell r="N263">
            <v>0</v>
          </cell>
          <cell r="O263">
            <v>0</v>
          </cell>
          <cell r="P263">
            <v>0</v>
          </cell>
          <cell r="Q263">
            <v>0</v>
          </cell>
          <cell r="R263">
            <v>0</v>
          </cell>
          <cell r="S263">
            <v>0</v>
          </cell>
          <cell r="T263">
            <v>0</v>
          </cell>
          <cell r="U263">
            <v>0</v>
          </cell>
          <cell r="V263">
            <v>0</v>
          </cell>
          <cell r="W263">
            <v>0</v>
          </cell>
          <cell r="X263">
            <v>0</v>
          </cell>
          <cell r="Y263">
            <v>0</v>
          </cell>
          <cell r="Z263">
            <v>0</v>
          </cell>
        </row>
        <row r="264">
          <cell r="B264">
            <v>0</v>
          </cell>
          <cell r="C264" t="str">
            <v xml:space="preserve">New road or courtyard pavement construction shall be measured per square area and per thickness shown on the drawings or as instructed by the Engineer, completed and approved by the Engineer. Volumes shall be computed as product of area and of approved thickness.  </v>
          </cell>
          <cell r="D264">
            <v>0</v>
          </cell>
          <cell r="E264">
            <v>0</v>
          </cell>
          <cell r="F264">
            <v>0</v>
          </cell>
          <cell r="G264">
            <v>0</v>
          </cell>
          <cell r="H264">
            <v>0</v>
          </cell>
          <cell r="I264">
            <v>0</v>
          </cell>
          <cell r="J264">
            <v>0</v>
          </cell>
          <cell r="K264">
            <v>0</v>
          </cell>
          <cell r="L264">
            <v>0</v>
          </cell>
          <cell r="M264">
            <v>0</v>
          </cell>
          <cell r="N264">
            <v>0</v>
          </cell>
          <cell r="O264">
            <v>0</v>
          </cell>
          <cell r="P264">
            <v>0</v>
          </cell>
          <cell r="Q264">
            <v>0</v>
          </cell>
          <cell r="R264">
            <v>0</v>
          </cell>
          <cell r="S264">
            <v>0</v>
          </cell>
          <cell r="T264">
            <v>0</v>
          </cell>
          <cell r="U264">
            <v>0</v>
          </cell>
          <cell r="V264">
            <v>0</v>
          </cell>
          <cell r="W264">
            <v>0</v>
          </cell>
          <cell r="X264">
            <v>0</v>
          </cell>
          <cell r="Y264">
            <v>0</v>
          </cell>
          <cell r="Z264">
            <v>0</v>
          </cell>
        </row>
        <row r="265">
          <cell r="B265">
            <v>0</v>
          </cell>
          <cell r="C265" t="str">
            <v>Road pavement reconstruction on trenches shall be measured per volume for road sub-base and road base and per square area for asphalt concrete pavement applying the following:</v>
          </cell>
          <cell r="D265">
            <v>0</v>
          </cell>
          <cell r="E265">
            <v>0</v>
          </cell>
          <cell r="F265">
            <v>0</v>
          </cell>
          <cell r="G265">
            <v>0</v>
          </cell>
          <cell r="H265">
            <v>0</v>
          </cell>
          <cell r="I265">
            <v>0</v>
          </cell>
          <cell r="J265">
            <v>0</v>
          </cell>
          <cell r="K265">
            <v>0</v>
          </cell>
          <cell r="L265">
            <v>0</v>
          </cell>
          <cell r="M265">
            <v>0</v>
          </cell>
          <cell r="N265">
            <v>0</v>
          </cell>
          <cell r="O265">
            <v>0</v>
          </cell>
          <cell r="P265">
            <v>0</v>
          </cell>
          <cell r="Q265">
            <v>0</v>
          </cell>
          <cell r="R265">
            <v>0</v>
          </cell>
          <cell r="S265">
            <v>0</v>
          </cell>
          <cell r="T265">
            <v>0</v>
          </cell>
          <cell r="U265">
            <v>0</v>
          </cell>
          <cell r="V265">
            <v>0</v>
          </cell>
          <cell r="W265">
            <v>0</v>
          </cell>
          <cell r="X265">
            <v>0</v>
          </cell>
          <cell r="Y265">
            <v>0</v>
          </cell>
          <cell r="Z265">
            <v>0</v>
          </cell>
        </row>
        <row r="266">
          <cell r="B266">
            <v>0</v>
          </cell>
          <cell r="C266" t="str">
            <v>- Width: = minimum trench width according to the Works Requirements Part B+C and Standard Drawing STD-2.01 plus 20cm on either side</v>
          </cell>
          <cell r="D266">
            <v>0</v>
          </cell>
          <cell r="E266">
            <v>0</v>
          </cell>
          <cell r="F266">
            <v>0</v>
          </cell>
          <cell r="G266">
            <v>0</v>
          </cell>
          <cell r="H266">
            <v>0</v>
          </cell>
          <cell r="I266">
            <v>0</v>
          </cell>
          <cell r="J266">
            <v>0</v>
          </cell>
          <cell r="K266">
            <v>0</v>
          </cell>
          <cell r="L266">
            <v>0</v>
          </cell>
          <cell r="M266">
            <v>0</v>
          </cell>
          <cell r="N266">
            <v>0</v>
          </cell>
          <cell r="O266">
            <v>0</v>
          </cell>
          <cell r="P266">
            <v>0</v>
          </cell>
          <cell r="Q266">
            <v>0</v>
          </cell>
          <cell r="R266">
            <v>0</v>
          </cell>
          <cell r="S266">
            <v>0</v>
          </cell>
          <cell r="T266">
            <v>0</v>
          </cell>
          <cell r="U266">
            <v>0</v>
          </cell>
          <cell r="V266">
            <v>0</v>
          </cell>
          <cell r="W266">
            <v>0</v>
          </cell>
          <cell r="X266">
            <v>0</v>
          </cell>
          <cell r="Y266">
            <v>0</v>
          </cell>
          <cell r="Z266">
            <v>0</v>
          </cell>
        </row>
        <row r="267">
          <cell r="B267">
            <v>0</v>
          </cell>
          <cell r="C267" t="str">
            <v>- Length: = useful pipe length laid and approved by the Engineer</v>
          </cell>
          <cell r="D267">
            <v>0</v>
          </cell>
          <cell r="E267">
            <v>0</v>
          </cell>
          <cell r="F267">
            <v>0</v>
          </cell>
          <cell r="G267">
            <v>0</v>
          </cell>
          <cell r="H267">
            <v>0</v>
          </cell>
          <cell r="I267">
            <v>0</v>
          </cell>
          <cell r="J267">
            <v>0</v>
          </cell>
          <cell r="K267">
            <v>0</v>
          </cell>
          <cell r="L267">
            <v>0</v>
          </cell>
          <cell r="M267">
            <v>0</v>
          </cell>
          <cell r="N267">
            <v>0</v>
          </cell>
          <cell r="O267">
            <v>0</v>
          </cell>
          <cell r="P267">
            <v>0</v>
          </cell>
          <cell r="Q267">
            <v>0</v>
          </cell>
          <cell r="R267">
            <v>0</v>
          </cell>
          <cell r="S267">
            <v>0</v>
          </cell>
          <cell r="T267">
            <v>0</v>
          </cell>
          <cell r="U267">
            <v>0</v>
          </cell>
          <cell r="V267">
            <v>0</v>
          </cell>
          <cell r="W267">
            <v>0</v>
          </cell>
          <cell r="X267">
            <v>0</v>
          </cell>
          <cell r="Y267">
            <v>0</v>
          </cell>
          <cell r="Z267">
            <v>0</v>
          </cell>
        </row>
        <row r="268">
          <cell r="B268">
            <v>0</v>
          </cell>
          <cell r="C268" t="str">
            <v>- Depth: = thickness actually executed and approved by the Engineer</v>
          </cell>
          <cell r="D268">
            <v>0</v>
          </cell>
          <cell r="E268">
            <v>0</v>
          </cell>
          <cell r="F268">
            <v>0</v>
          </cell>
          <cell r="G268">
            <v>0</v>
          </cell>
          <cell r="H268">
            <v>0</v>
          </cell>
          <cell r="I268">
            <v>0</v>
          </cell>
          <cell r="J268">
            <v>0</v>
          </cell>
          <cell r="K268">
            <v>0</v>
          </cell>
          <cell r="L268">
            <v>0</v>
          </cell>
          <cell r="M268">
            <v>0</v>
          </cell>
          <cell r="N268">
            <v>0</v>
          </cell>
          <cell r="O268">
            <v>0</v>
          </cell>
          <cell r="P268">
            <v>0</v>
          </cell>
          <cell r="Q268">
            <v>0</v>
          </cell>
          <cell r="R268">
            <v>0</v>
          </cell>
          <cell r="S268">
            <v>0</v>
          </cell>
          <cell r="T268">
            <v>0</v>
          </cell>
          <cell r="U268">
            <v>0</v>
          </cell>
          <cell r="V268">
            <v>0</v>
          </cell>
          <cell r="W268">
            <v>0</v>
          </cell>
          <cell r="X268">
            <v>0</v>
          </cell>
          <cell r="Y268">
            <v>0</v>
          </cell>
          <cell r="Z268">
            <v>0</v>
          </cell>
        </row>
        <row r="269">
          <cell r="B269">
            <v>0</v>
          </cell>
          <cell r="C269" t="str">
            <v>Square area = width x length; volume = thickness x width x length</v>
          </cell>
          <cell r="D269">
            <v>0</v>
          </cell>
          <cell r="E269">
            <v>0</v>
          </cell>
          <cell r="F269">
            <v>0</v>
          </cell>
          <cell r="G269">
            <v>0</v>
          </cell>
          <cell r="H269">
            <v>0</v>
          </cell>
          <cell r="I269">
            <v>0</v>
          </cell>
          <cell r="J269">
            <v>0</v>
          </cell>
          <cell r="K269">
            <v>0</v>
          </cell>
          <cell r="L269">
            <v>0</v>
          </cell>
          <cell r="M269">
            <v>0</v>
          </cell>
          <cell r="N269">
            <v>0</v>
          </cell>
          <cell r="O269">
            <v>0</v>
          </cell>
          <cell r="P269">
            <v>0</v>
          </cell>
          <cell r="Q269">
            <v>0</v>
          </cell>
          <cell r="R269">
            <v>0</v>
          </cell>
          <cell r="S269">
            <v>0</v>
          </cell>
          <cell r="T269">
            <v>0</v>
          </cell>
          <cell r="U269">
            <v>0</v>
          </cell>
          <cell r="V269">
            <v>0</v>
          </cell>
          <cell r="W269">
            <v>0</v>
          </cell>
          <cell r="X269">
            <v>0</v>
          </cell>
          <cell r="Y269">
            <v>0</v>
          </cell>
          <cell r="Z269">
            <v>0</v>
          </cell>
        </row>
        <row r="270">
          <cell r="B270">
            <v>0</v>
          </cell>
          <cell r="C270" t="str">
            <v>Payment shall be made per cubic meter of road base and subbase and per square meter and per thickness of asphalt concrete.</v>
          </cell>
          <cell r="D270">
            <v>0</v>
          </cell>
          <cell r="E270">
            <v>0</v>
          </cell>
          <cell r="F270">
            <v>0</v>
          </cell>
          <cell r="G270">
            <v>0</v>
          </cell>
          <cell r="H270">
            <v>0</v>
          </cell>
          <cell r="I270">
            <v>0</v>
          </cell>
          <cell r="J270">
            <v>0</v>
          </cell>
          <cell r="K270">
            <v>0</v>
          </cell>
          <cell r="L270">
            <v>0</v>
          </cell>
          <cell r="M270">
            <v>0</v>
          </cell>
          <cell r="N270">
            <v>0</v>
          </cell>
          <cell r="O270">
            <v>0</v>
          </cell>
          <cell r="P270">
            <v>0</v>
          </cell>
          <cell r="Q270">
            <v>0</v>
          </cell>
          <cell r="R270">
            <v>0</v>
          </cell>
          <cell r="S270">
            <v>0</v>
          </cell>
          <cell r="T270">
            <v>0</v>
          </cell>
          <cell r="U270">
            <v>0</v>
          </cell>
          <cell r="V270">
            <v>0</v>
          </cell>
          <cell r="W270">
            <v>0</v>
          </cell>
          <cell r="X270">
            <v>0</v>
          </cell>
          <cell r="Y270">
            <v>0</v>
          </cell>
          <cell r="Z270">
            <v>0</v>
          </cell>
        </row>
        <row r="271">
          <cell r="B271" t="str">
            <v>24.01.01</v>
          </cell>
          <cell r="C271" t="str">
            <v>Construction/reconstruction of granular road sub-base for asphalt concrete road of thickness as per existing pavement condition</v>
          </cell>
          <cell r="D271" t="str">
            <v>cu.m</v>
          </cell>
          <cell r="E271">
            <v>70</v>
          </cell>
          <cell r="F271">
            <v>0</v>
          </cell>
          <cell r="G271">
            <v>0</v>
          </cell>
          <cell r="H271">
            <v>0</v>
          </cell>
          <cell r="I271">
            <v>0</v>
          </cell>
          <cell r="J271">
            <v>0</v>
          </cell>
          <cell r="K271">
            <v>0</v>
          </cell>
          <cell r="L271">
            <v>0</v>
          </cell>
          <cell r="M271">
            <v>0</v>
          </cell>
          <cell r="N271">
            <v>0</v>
          </cell>
          <cell r="O271">
            <v>0</v>
          </cell>
          <cell r="P271">
            <v>0</v>
          </cell>
          <cell r="Q271">
            <v>0</v>
          </cell>
          <cell r="R271">
            <v>0</v>
          </cell>
          <cell r="S271">
            <v>0</v>
          </cell>
          <cell r="T271">
            <v>0</v>
          </cell>
          <cell r="U271">
            <v>0</v>
          </cell>
          <cell r="V271">
            <v>0</v>
          </cell>
          <cell r="W271">
            <v>0</v>
          </cell>
          <cell r="X271">
            <v>0</v>
          </cell>
          <cell r="Y271">
            <v>0</v>
          </cell>
          <cell r="Z271">
            <v>0</v>
          </cell>
          <cell r="AA271">
            <v>0</v>
          </cell>
          <cell r="AB271">
            <v>0</v>
          </cell>
        </row>
        <row r="272">
          <cell r="B272" t="str">
            <v>24.01.02</v>
          </cell>
          <cell r="C272" t="str">
            <v>Construction/reconstruction of granular road base for asphalt concrete road of thickness as per existing pavement condition</v>
          </cell>
          <cell r="D272" t="str">
            <v>cu.m</v>
          </cell>
          <cell r="E272">
            <v>80</v>
          </cell>
          <cell r="F272">
            <v>0</v>
          </cell>
          <cell r="G272">
            <v>0</v>
          </cell>
          <cell r="H272">
            <v>0</v>
          </cell>
          <cell r="I272">
            <v>0</v>
          </cell>
          <cell r="J272">
            <v>0</v>
          </cell>
          <cell r="K272">
            <v>0</v>
          </cell>
          <cell r="L272">
            <v>0</v>
          </cell>
          <cell r="M272">
            <v>0</v>
          </cell>
          <cell r="N272">
            <v>0</v>
          </cell>
          <cell r="O272">
            <v>0</v>
          </cell>
          <cell r="P272">
            <v>0</v>
          </cell>
          <cell r="Q272">
            <v>0</v>
          </cell>
          <cell r="R272">
            <v>0</v>
          </cell>
          <cell r="S272">
            <v>0</v>
          </cell>
          <cell r="T272">
            <v>0</v>
          </cell>
          <cell r="U272">
            <v>0</v>
          </cell>
          <cell r="V272">
            <v>0</v>
          </cell>
          <cell r="W272">
            <v>0</v>
          </cell>
          <cell r="X272">
            <v>0</v>
          </cell>
          <cell r="Y272">
            <v>0</v>
          </cell>
          <cell r="Z272">
            <v>0</v>
          </cell>
          <cell r="AA272">
            <v>0</v>
          </cell>
          <cell r="AB272">
            <v>0</v>
          </cell>
        </row>
        <row r="273">
          <cell r="B273" t="str">
            <v>24.01.03</v>
          </cell>
          <cell r="C273" t="str">
            <v>Construction/reconstruction of asphalt concrete pavement consisting of base course of thickness 50mm, but without wearing course</v>
          </cell>
          <cell r="D273" t="str">
            <v>sq.m</v>
          </cell>
          <cell r="E273">
            <v>40</v>
          </cell>
          <cell r="F273">
            <v>0</v>
          </cell>
          <cell r="G273">
            <v>0</v>
          </cell>
          <cell r="H273">
            <v>0</v>
          </cell>
          <cell r="I273">
            <v>0</v>
          </cell>
          <cell r="J273">
            <v>0</v>
          </cell>
          <cell r="K273">
            <v>0</v>
          </cell>
          <cell r="L273">
            <v>0</v>
          </cell>
          <cell r="M273">
            <v>0</v>
          </cell>
          <cell r="N273">
            <v>0</v>
          </cell>
          <cell r="O273">
            <v>0</v>
          </cell>
          <cell r="P273">
            <v>0</v>
          </cell>
          <cell r="Q273">
            <v>0</v>
          </cell>
          <cell r="R273">
            <v>0</v>
          </cell>
          <cell r="S273">
            <v>0</v>
          </cell>
          <cell r="T273">
            <v>0</v>
          </cell>
          <cell r="U273">
            <v>0</v>
          </cell>
          <cell r="V273">
            <v>0</v>
          </cell>
          <cell r="W273">
            <v>0</v>
          </cell>
          <cell r="X273">
            <v>0</v>
          </cell>
          <cell r="Y273">
            <v>0</v>
          </cell>
          <cell r="Z273">
            <v>0</v>
          </cell>
          <cell r="AA273">
            <v>0</v>
          </cell>
          <cell r="AB273">
            <v>0</v>
          </cell>
        </row>
        <row r="274">
          <cell r="B274" t="str">
            <v>24.01.04</v>
          </cell>
          <cell r="C274" t="str">
            <v>Construction/reconstruction of asphalt concrete pavement consisting of base course of thickness 70mm, but without wearing course</v>
          </cell>
          <cell r="D274" t="str">
            <v>sq.m</v>
          </cell>
          <cell r="E274">
            <v>50</v>
          </cell>
          <cell r="F274">
            <v>0</v>
          </cell>
          <cell r="G274">
            <v>0</v>
          </cell>
          <cell r="H274">
            <v>0</v>
          </cell>
          <cell r="I274">
            <v>0</v>
          </cell>
          <cell r="J274">
            <v>0</v>
          </cell>
          <cell r="K274">
            <v>0</v>
          </cell>
          <cell r="L274">
            <v>0</v>
          </cell>
          <cell r="M274">
            <v>0</v>
          </cell>
          <cell r="N274">
            <v>0</v>
          </cell>
          <cell r="O274">
            <v>0</v>
          </cell>
          <cell r="P274">
            <v>0</v>
          </cell>
          <cell r="Q274">
            <v>0</v>
          </cell>
          <cell r="R274">
            <v>0</v>
          </cell>
          <cell r="S274">
            <v>0</v>
          </cell>
          <cell r="T274">
            <v>0</v>
          </cell>
          <cell r="U274">
            <v>0</v>
          </cell>
          <cell r="V274">
            <v>0</v>
          </cell>
          <cell r="W274">
            <v>0</v>
          </cell>
          <cell r="X274">
            <v>0</v>
          </cell>
          <cell r="Y274">
            <v>0</v>
          </cell>
          <cell r="Z274">
            <v>0</v>
          </cell>
          <cell r="AA274">
            <v>0</v>
          </cell>
          <cell r="AB274">
            <v>0</v>
          </cell>
        </row>
        <row r="275">
          <cell r="B275" t="str">
            <v>24.01.05</v>
          </cell>
          <cell r="C275" t="str">
            <v>Construction/reconstruction of asphalt concrete pavement consisting of base course of thickness 60mm &amp; wearing course of thickness 40mm</v>
          </cell>
          <cell r="D275" t="str">
            <v>sq.m</v>
          </cell>
          <cell r="E275">
            <v>70</v>
          </cell>
          <cell r="F275">
            <v>0</v>
          </cell>
          <cell r="G275">
            <v>0</v>
          </cell>
          <cell r="H275">
            <v>0</v>
          </cell>
          <cell r="I275">
            <v>0</v>
          </cell>
          <cell r="J275">
            <v>0</v>
          </cell>
          <cell r="K275">
            <v>0</v>
          </cell>
          <cell r="L275">
            <v>0</v>
          </cell>
          <cell r="M275">
            <v>0</v>
          </cell>
          <cell r="N275">
            <v>0</v>
          </cell>
          <cell r="O275">
            <v>0</v>
          </cell>
          <cell r="P275">
            <v>0</v>
          </cell>
          <cell r="Q275">
            <v>0</v>
          </cell>
          <cell r="R275">
            <v>0</v>
          </cell>
          <cell r="S275">
            <v>0</v>
          </cell>
          <cell r="T275">
            <v>0</v>
          </cell>
          <cell r="U275">
            <v>0</v>
          </cell>
          <cell r="V275">
            <v>0</v>
          </cell>
          <cell r="W275">
            <v>0</v>
          </cell>
          <cell r="X275">
            <v>0</v>
          </cell>
          <cell r="Y275">
            <v>0</v>
          </cell>
          <cell r="Z275">
            <v>0</v>
          </cell>
          <cell r="AA275">
            <v>0</v>
          </cell>
          <cell r="AB275">
            <v>0</v>
          </cell>
        </row>
        <row r="276">
          <cell r="B276" t="str">
            <v>24.02</v>
          </cell>
          <cell r="C276" t="str">
            <v>Construction / reconstruction of plain or reinforced concrete pavement</v>
          </cell>
          <cell r="D276">
            <v>0</v>
          </cell>
          <cell r="E276">
            <v>0</v>
          </cell>
          <cell r="F276">
            <v>0</v>
          </cell>
          <cell r="G276">
            <v>0</v>
          </cell>
          <cell r="H276">
            <v>0</v>
          </cell>
          <cell r="I276">
            <v>0</v>
          </cell>
          <cell r="J276">
            <v>0</v>
          </cell>
          <cell r="K276">
            <v>0</v>
          </cell>
          <cell r="L276">
            <v>0</v>
          </cell>
          <cell r="M276">
            <v>0</v>
          </cell>
          <cell r="N276">
            <v>0</v>
          </cell>
          <cell r="O276">
            <v>0</v>
          </cell>
          <cell r="P276">
            <v>0</v>
          </cell>
          <cell r="Q276">
            <v>0</v>
          </cell>
          <cell r="R276">
            <v>0</v>
          </cell>
          <cell r="S276">
            <v>0</v>
          </cell>
          <cell r="T276">
            <v>0</v>
          </cell>
          <cell r="U276">
            <v>0</v>
          </cell>
          <cell r="V276">
            <v>0</v>
          </cell>
          <cell r="W276">
            <v>0</v>
          </cell>
          <cell r="X276">
            <v>0</v>
          </cell>
          <cell r="Y276">
            <v>0</v>
          </cell>
          <cell r="Z276">
            <v>0</v>
          </cell>
        </row>
        <row r="277">
          <cell r="B277">
            <v>0</v>
          </cell>
          <cell r="C277" t="str">
            <v>The works shall include the construction/reconstruction of plain or reinforced concrete C20/25 pavement in accordance to Technical Specification, Drawings and as directed by the Engineer, including:</v>
          </cell>
          <cell r="D277">
            <v>0</v>
          </cell>
          <cell r="E277">
            <v>0</v>
          </cell>
          <cell r="F277">
            <v>0</v>
          </cell>
          <cell r="G277">
            <v>0</v>
          </cell>
          <cell r="H277">
            <v>0</v>
          </cell>
          <cell r="I277">
            <v>0</v>
          </cell>
          <cell r="J277">
            <v>0</v>
          </cell>
          <cell r="K277">
            <v>0</v>
          </cell>
          <cell r="L277">
            <v>0</v>
          </cell>
          <cell r="M277">
            <v>0</v>
          </cell>
          <cell r="N277">
            <v>0</v>
          </cell>
          <cell r="O277">
            <v>0</v>
          </cell>
          <cell r="P277">
            <v>0</v>
          </cell>
          <cell r="Q277">
            <v>0</v>
          </cell>
          <cell r="R277">
            <v>0</v>
          </cell>
          <cell r="S277">
            <v>0</v>
          </cell>
          <cell r="T277">
            <v>0</v>
          </cell>
          <cell r="U277">
            <v>0</v>
          </cell>
          <cell r="V277">
            <v>0</v>
          </cell>
          <cell r="W277">
            <v>0</v>
          </cell>
          <cell r="X277">
            <v>0</v>
          </cell>
          <cell r="Y277">
            <v>0</v>
          </cell>
          <cell r="Z277">
            <v>0</v>
          </cell>
        </row>
        <row r="278">
          <cell r="B278">
            <v>0</v>
          </cell>
          <cell r="C278" t="str">
            <v>- grading and compaction of subgrade</v>
          </cell>
          <cell r="D278">
            <v>0</v>
          </cell>
          <cell r="E278">
            <v>0</v>
          </cell>
          <cell r="F278">
            <v>0</v>
          </cell>
          <cell r="G278">
            <v>0</v>
          </cell>
          <cell r="H278">
            <v>0</v>
          </cell>
          <cell r="I278">
            <v>0</v>
          </cell>
          <cell r="J278">
            <v>0</v>
          </cell>
          <cell r="K278">
            <v>0</v>
          </cell>
          <cell r="L278">
            <v>0</v>
          </cell>
          <cell r="M278">
            <v>0</v>
          </cell>
          <cell r="N278">
            <v>0</v>
          </cell>
          <cell r="O278">
            <v>0</v>
          </cell>
          <cell r="P278">
            <v>0</v>
          </cell>
          <cell r="Q278">
            <v>0</v>
          </cell>
          <cell r="R278">
            <v>0</v>
          </cell>
          <cell r="S278">
            <v>0</v>
          </cell>
          <cell r="T278">
            <v>0</v>
          </cell>
          <cell r="U278">
            <v>0</v>
          </cell>
          <cell r="V278">
            <v>0</v>
          </cell>
          <cell r="W278">
            <v>0</v>
          </cell>
          <cell r="X278">
            <v>0</v>
          </cell>
          <cell r="Y278">
            <v>0</v>
          </cell>
          <cell r="Z278">
            <v>0</v>
          </cell>
        </row>
        <row r="279">
          <cell r="B279">
            <v>0</v>
          </cell>
          <cell r="C279" t="str">
            <v>- supply, placing and compaction of granular sub-base with well graded gravel of size 5/31.5 and of thickness as per existing condition</v>
          </cell>
          <cell r="D279">
            <v>0</v>
          </cell>
          <cell r="E279">
            <v>0</v>
          </cell>
          <cell r="F279">
            <v>0</v>
          </cell>
          <cell r="G279">
            <v>0</v>
          </cell>
          <cell r="H279">
            <v>0</v>
          </cell>
          <cell r="I279">
            <v>0</v>
          </cell>
          <cell r="J279">
            <v>0</v>
          </cell>
          <cell r="K279">
            <v>0</v>
          </cell>
          <cell r="L279">
            <v>0</v>
          </cell>
          <cell r="M279">
            <v>0</v>
          </cell>
          <cell r="N279">
            <v>0</v>
          </cell>
          <cell r="O279">
            <v>0</v>
          </cell>
          <cell r="P279">
            <v>0</v>
          </cell>
          <cell r="Q279">
            <v>0</v>
          </cell>
          <cell r="R279">
            <v>0</v>
          </cell>
          <cell r="S279">
            <v>0</v>
          </cell>
          <cell r="T279">
            <v>0</v>
          </cell>
          <cell r="U279">
            <v>0</v>
          </cell>
          <cell r="V279">
            <v>0</v>
          </cell>
          <cell r="W279">
            <v>0</v>
          </cell>
          <cell r="X279">
            <v>0</v>
          </cell>
          <cell r="Y279">
            <v>0</v>
          </cell>
          <cell r="Z279">
            <v>0</v>
          </cell>
        </row>
        <row r="280">
          <cell r="B280">
            <v>0</v>
          </cell>
          <cell r="C280" t="str">
            <v>- supply, placing and compaction of granular base  with well graded gravel of size 2/21 and of thickness as per existing condition</v>
          </cell>
          <cell r="D280">
            <v>0</v>
          </cell>
          <cell r="E280">
            <v>0</v>
          </cell>
          <cell r="F280">
            <v>0</v>
          </cell>
          <cell r="G280">
            <v>0</v>
          </cell>
          <cell r="H280">
            <v>0</v>
          </cell>
          <cell r="I280">
            <v>0</v>
          </cell>
          <cell r="J280">
            <v>0</v>
          </cell>
          <cell r="K280">
            <v>0</v>
          </cell>
          <cell r="L280">
            <v>0</v>
          </cell>
          <cell r="M280">
            <v>0</v>
          </cell>
          <cell r="N280">
            <v>0</v>
          </cell>
          <cell r="O280">
            <v>0</v>
          </cell>
          <cell r="P280">
            <v>0</v>
          </cell>
          <cell r="Q280">
            <v>0</v>
          </cell>
          <cell r="R280">
            <v>0</v>
          </cell>
          <cell r="S280">
            <v>0</v>
          </cell>
          <cell r="T280">
            <v>0</v>
          </cell>
          <cell r="U280">
            <v>0</v>
          </cell>
          <cell r="V280">
            <v>0</v>
          </cell>
          <cell r="W280">
            <v>0</v>
          </cell>
          <cell r="X280">
            <v>0</v>
          </cell>
          <cell r="Y280">
            <v>0</v>
          </cell>
          <cell r="Z280">
            <v>0</v>
          </cell>
        </row>
        <row r="281">
          <cell r="B281">
            <v>0</v>
          </cell>
          <cell r="C281" t="str">
            <v>- supply, placing and compaction of concrete C 20/25,  pavement as per varying thickness in accordance with existing pavement condition.</v>
          </cell>
          <cell r="D281">
            <v>0</v>
          </cell>
          <cell r="E281">
            <v>0</v>
          </cell>
          <cell r="F281">
            <v>0</v>
          </cell>
          <cell r="G281">
            <v>0</v>
          </cell>
          <cell r="H281">
            <v>0</v>
          </cell>
          <cell r="I281">
            <v>0</v>
          </cell>
          <cell r="J281">
            <v>0</v>
          </cell>
          <cell r="K281">
            <v>0</v>
          </cell>
          <cell r="L281">
            <v>0</v>
          </cell>
          <cell r="M281">
            <v>0</v>
          </cell>
          <cell r="N281">
            <v>0</v>
          </cell>
          <cell r="O281">
            <v>0</v>
          </cell>
          <cell r="P281">
            <v>0</v>
          </cell>
          <cell r="Q281">
            <v>0</v>
          </cell>
          <cell r="R281">
            <v>0</v>
          </cell>
          <cell r="S281">
            <v>0</v>
          </cell>
          <cell r="T281">
            <v>0</v>
          </cell>
          <cell r="U281">
            <v>0</v>
          </cell>
          <cell r="V281">
            <v>0</v>
          </cell>
          <cell r="W281">
            <v>0</v>
          </cell>
          <cell r="X281">
            <v>0</v>
          </cell>
          <cell r="Y281">
            <v>0</v>
          </cell>
          <cell r="Z281">
            <v>0</v>
          </cell>
        </row>
        <row r="282">
          <cell r="B282">
            <v>0</v>
          </cell>
          <cell r="C282" t="str">
            <v>- supply and placing of high tensile steel mesh reinforcement of minimum 2 kg/sq.m, where instructed</v>
          </cell>
          <cell r="D282">
            <v>0</v>
          </cell>
          <cell r="E282">
            <v>0</v>
          </cell>
          <cell r="F282">
            <v>0</v>
          </cell>
          <cell r="G282">
            <v>0</v>
          </cell>
          <cell r="H282">
            <v>0</v>
          </cell>
          <cell r="I282">
            <v>0</v>
          </cell>
          <cell r="J282">
            <v>0</v>
          </cell>
          <cell r="K282">
            <v>0</v>
          </cell>
          <cell r="L282">
            <v>0</v>
          </cell>
          <cell r="M282">
            <v>0</v>
          </cell>
          <cell r="N282">
            <v>0</v>
          </cell>
          <cell r="O282">
            <v>0</v>
          </cell>
          <cell r="P282">
            <v>0</v>
          </cell>
          <cell r="Q282">
            <v>0</v>
          </cell>
          <cell r="R282">
            <v>0</v>
          </cell>
          <cell r="S282">
            <v>0</v>
          </cell>
          <cell r="T282">
            <v>0</v>
          </cell>
          <cell r="U282">
            <v>0</v>
          </cell>
          <cell r="V282">
            <v>0</v>
          </cell>
          <cell r="W282">
            <v>0</v>
          </cell>
          <cell r="X282">
            <v>0</v>
          </cell>
          <cell r="Y282">
            <v>0</v>
          </cell>
          <cell r="Z282">
            <v>0</v>
          </cell>
        </row>
        <row r="283">
          <cell r="B283">
            <v>0</v>
          </cell>
          <cell r="C283" t="str">
            <v>- provision of expansion/contraction joints at required intervals</v>
          </cell>
          <cell r="D283">
            <v>0</v>
          </cell>
          <cell r="E283">
            <v>0</v>
          </cell>
          <cell r="F283">
            <v>0</v>
          </cell>
          <cell r="G283">
            <v>0</v>
          </cell>
          <cell r="H283">
            <v>0</v>
          </cell>
          <cell r="I283">
            <v>0</v>
          </cell>
          <cell r="J283">
            <v>0</v>
          </cell>
          <cell r="K283">
            <v>0</v>
          </cell>
          <cell r="L283">
            <v>0</v>
          </cell>
          <cell r="M283">
            <v>0</v>
          </cell>
          <cell r="N283">
            <v>0</v>
          </cell>
          <cell r="O283">
            <v>0</v>
          </cell>
          <cell r="P283">
            <v>0</v>
          </cell>
          <cell r="Q283">
            <v>0</v>
          </cell>
          <cell r="R283">
            <v>0</v>
          </cell>
          <cell r="S283">
            <v>0</v>
          </cell>
          <cell r="T283">
            <v>0</v>
          </cell>
          <cell r="U283">
            <v>0</v>
          </cell>
          <cell r="V283">
            <v>0</v>
          </cell>
          <cell r="W283">
            <v>0</v>
          </cell>
          <cell r="X283">
            <v>0</v>
          </cell>
          <cell r="Y283">
            <v>0</v>
          </cell>
          <cell r="Z283">
            <v>0</v>
          </cell>
        </row>
        <row r="284">
          <cell r="B284">
            <v>0</v>
          </cell>
          <cell r="C284" t="str">
            <v>- brush finish of concrete surface</v>
          </cell>
          <cell r="D284">
            <v>0</v>
          </cell>
          <cell r="E284">
            <v>0</v>
          </cell>
          <cell r="F284">
            <v>0</v>
          </cell>
          <cell r="G284">
            <v>0</v>
          </cell>
          <cell r="H284">
            <v>0</v>
          </cell>
          <cell r="I284">
            <v>0</v>
          </cell>
          <cell r="J284">
            <v>0</v>
          </cell>
          <cell r="K284">
            <v>0</v>
          </cell>
          <cell r="L284">
            <v>0</v>
          </cell>
          <cell r="M284">
            <v>0</v>
          </cell>
          <cell r="N284">
            <v>0</v>
          </cell>
          <cell r="O284">
            <v>0</v>
          </cell>
          <cell r="P284">
            <v>0</v>
          </cell>
          <cell r="Q284">
            <v>0</v>
          </cell>
          <cell r="R284">
            <v>0</v>
          </cell>
          <cell r="S284">
            <v>0</v>
          </cell>
          <cell r="T284">
            <v>0</v>
          </cell>
          <cell r="U284">
            <v>0</v>
          </cell>
          <cell r="V284">
            <v>0</v>
          </cell>
          <cell r="W284">
            <v>0</v>
          </cell>
          <cell r="X284">
            <v>0</v>
          </cell>
          <cell r="Y284">
            <v>0</v>
          </cell>
          <cell r="Z284">
            <v>0</v>
          </cell>
        </row>
        <row r="285">
          <cell r="B285">
            <v>0</v>
          </cell>
          <cell r="C285" t="str">
            <v>- curing of concrete</v>
          </cell>
          <cell r="D285">
            <v>0</v>
          </cell>
          <cell r="E285">
            <v>0</v>
          </cell>
          <cell r="F285">
            <v>0</v>
          </cell>
          <cell r="G285">
            <v>0</v>
          </cell>
          <cell r="H285">
            <v>0</v>
          </cell>
          <cell r="I285">
            <v>0</v>
          </cell>
          <cell r="J285">
            <v>0</v>
          </cell>
          <cell r="K285">
            <v>0</v>
          </cell>
          <cell r="L285">
            <v>0</v>
          </cell>
          <cell r="M285">
            <v>0</v>
          </cell>
          <cell r="N285">
            <v>0</v>
          </cell>
          <cell r="O285">
            <v>0</v>
          </cell>
          <cell r="P285">
            <v>0</v>
          </cell>
          <cell r="Q285">
            <v>0</v>
          </cell>
          <cell r="R285">
            <v>0</v>
          </cell>
          <cell r="S285">
            <v>0</v>
          </cell>
          <cell r="T285">
            <v>0</v>
          </cell>
          <cell r="U285">
            <v>0</v>
          </cell>
          <cell r="V285">
            <v>0</v>
          </cell>
          <cell r="W285">
            <v>0</v>
          </cell>
          <cell r="X285">
            <v>0</v>
          </cell>
          <cell r="Y285">
            <v>0</v>
          </cell>
          <cell r="Z285">
            <v>0</v>
          </cell>
        </row>
        <row r="286">
          <cell r="B286">
            <v>0</v>
          </cell>
          <cell r="C286" t="str">
            <v xml:space="preserve">- taking of  concrete samples and testing </v>
          </cell>
          <cell r="D286">
            <v>0</v>
          </cell>
          <cell r="E286">
            <v>0</v>
          </cell>
          <cell r="F286">
            <v>0</v>
          </cell>
          <cell r="G286">
            <v>0</v>
          </cell>
          <cell r="H286">
            <v>0</v>
          </cell>
          <cell r="I286">
            <v>0</v>
          </cell>
          <cell r="J286">
            <v>0</v>
          </cell>
          <cell r="K286">
            <v>0</v>
          </cell>
          <cell r="L286">
            <v>0</v>
          </cell>
          <cell r="M286">
            <v>0</v>
          </cell>
          <cell r="N286">
            <v>0</v>
          </cell>
          <cell r="O286">
            <v>0</v>
          </cell>
          <cell r="P286">
            <v>0</v>
          </cell>
          <cell r="Q286">
            <v>0</v>
          </cell>
          <cell r="R286">
            <v>0</v>
          </cell>
          <cell r="S286">
            <v>0</v>
          </cell>
          <cell r="T286">
            <v>0</v>
          </cell>
          <cell r="U286">
            <v>0</v>
          </cell>
          <cell r="V286">
            <v>0</v>
          </cell>
          <cell r="W286">
            <v>0</v>
          </cell>
          <cell r="X286">
            <v>0</v>
          </cell>
          <cell r="Y286">
            <v>0</v>
          </cell>
          <cell r="Z286">
            <v>0</v>
          </cell>
        </row>
        <row r="287">
          <cell r="B287">
            <v>0</v>
          </cell>
          <cell r="C287" t="str">
            <v>- loading, handling, transport of material, unloading, etc.</v>
          </cell>
          <cell r="D287">
            <v>0</v>
          </cell>
          <cell r="E287">
            <v>0</v>
          </cell>
          <cell r="F287">
            <v>0</v>
          </cell>
          <cell r="G287">
            <v>0</v>
          </cell>
          <cell r="H287">
            <v>0</v>
          </cell>
          <cell r="I287">
            <v>0</v>
          </cell>
          <cell r="J287">
            <v>0</v>
          </cell>
          <cell r="K287">
            <v>0</v>
          </cell>
          <cell r="L287">
            <v>0</v>
          </cell>
          <cell r="M287">
            <v>0</v>
          </cell>
          <cell r="N287">
            <v>0</v>
          </cell>
          <cell r="O287">
            <v>0</v>
          </cell>
          <cell r="P287">
            <v>0</v>
          </cell>
          <cell r="Q287">
            <v>0</v>
          </cell>
          <cell r="R287">
            <v>0</v>
          </cell>
          <cell r="S287">
            <v>0</v>
          </cell>
          <cell r="T287">
            <v>0</v>
          </cell>
          <cell r="U287">
            <v>0</v>
          </cell>
          <cell r="V287">
            <v>0</v>
          </cell>
          <cell r="W287">
            <v>0</v>
          </cell>
          <cell r="X287">
            <v>0</v>
          </cell>
          <cell r="Y287">
            <v>0</v>
          </cell>
          <cell r="Z287">
            <v>0</v>
          </cell>
        </row>
        <row r="288">
          <cell r="B288">
            <v>0</v>
          </cell>
          <cell r="C288" t="str">
            <v>The unit rates shall include all materials, labour, equipment, tools, and all other incidental costs required to complete the works.</v>
          </cell>
          <cell r="D288">
            <v>0</v>
          </cell>
          <cell r="E288">
            <v>0</v>
          </cell>
          <cell r="F288">
            <v>0</v>
          </cell>
          <cell r="G288">
            <v>0</v>
          </cell>
          <cell r="H288">
            <v>0</v>
          </cell>
          <cell r="I288">
            <v>0</v>
          </cell>
          <cell r="J288">
            <v>0</v>
          </cell>
          <cell r="K288">
            <v>0</v>
          </cell>
          <cell r="L288">
            <v>0</v>
          </cell>
          <cell r="M288">
            <v>0</v>
          </cell>
          <cell r="N288">
            <v>0</v>
          </cell>
          <cell r="O288">
            <v>0</v>
          </cell>
          <cell r="P288">
            <v>0</v>
          </cell>
          <cell r="Q288">
            <v>0</v>
          </cell>
          <cell r="R288">
            <v>0</v>
          </cell>
          <cell r="S288">
            <v>0</v>
          </cell>
          <cell r="T288">
            <v>0</v>
          </cell>
          <cell r="U288">
            <v>0</v>
          </cell>
          <cell r="V288">
            <v>0</v>
          </cell>
          <cell r="W288">
            <v>0</v>
          </cell>
          <cell r="X288">
            <v>0</v>
          </cell>
          <cell r="Y288">
            <v>0</v>
          </cell>
          <cell r="Z288">
            <v>0</v>
          </cell>
        </row>
        <row r="289">
          <cell r="B289">
            <v>0</v>
          </cell>
          <cell r="C289" t="str">
            <v xml:space="preserve">New road or courtyard pavement construction shall be measured per square area and per thickness shown on the drawings or as instructed by the Engineer, completed and approved by the Engineer. Volumes shall be computed as product of area and of approved thickness.  </v>
          </cell>
          <cell r="D289">
            <v>0</v>
          </cell>
          <cell r="E289">
            <v>0</v>
          </cell>
          <cell r="F289">
            <v>0</v>
          </cell>
          <cell r="G289">
            <v>0</v>
          </cell>
          <cell r="H289">
            <v>0</v>
          </cell>
          <cell r="I289">
            <v>0</v>
          </cell>
          <cell r="J289">
            <v>0</v>
          </cell>
          <cell r="K289">
            <v>0</v>
          </cell>
          <cell r="L289">
            <v>0</v>
          </cell>
          <cell r="M289">
            <v>0</v>
          </cell>
          <cell r="N289">
            <v>0</v>
          </cell>
          <cell r="O289">
            <v>0</v>
          </cell>
          <cell r="P289">
            <v>0</v>
          </cell>
          <cell r="Q289">
            <v>0</v>
          </cell>
          <cell r="R289">
            <v>0</v>
          </cell>
          <cell r="S289">
            <v>0</v>
          </cell>
          <cell r="T289">
            <v>0</v>
          </cell>
          <cell r="U289">
            <v>0</v>
          </cell>
          <cell r="V289">
            <v>0</v>
          </cell>
          <cell r="W289">
            <v>0</v>
          </cell>
          <cell r="X289">
            <v>0</v>
          </cell>
          <cell r="Y289">
            <v>0</v>
          </cell>
          <cell r="Z289">
            <v>0</v>
          </cell>
        </row>
        <row r="290">
          <cell r="B290">
            <v>0</v>
          </cell>
          <cell r="C290" t="str">
            <v>Road pavement reconstruction on trenches shall be measured per volume for road sub-base, road base and concrete pavement applying the following:</v>
          </cell>
          <cell r="D290">
            <v>0</v>
          </cell>
          <cell r="E290">
            <v>0</v>
          </cell>
          <cell r="F290">
            <v>0</v>
          </cell>
          <cell r="G290">
            <v>0</v>
          </cell>
          <cell r="H290">
            <v>0</v>
          </cell>
          <cell r="I290">
            <v>0</v>
          </cell>
          <cell r="J290">
            <v>0</v>
          </cell>
          <cell r="K290">
            <v>0</v>
          </cell>
          <cell r="L290">
            <v>0</v>
          </cell>
          <cell r="M290">
            <v>0</v>
          </cell>
          <cell r="N290">
            <v>0</v>
          </cell>
          <cell r="O290">
            <v>0</v>
          </cell>
          <cell r="P290">
            <v>0</v>
          </cell>
          <cell r="Q290">
            <v>0</v>
          </cell>
          <cell r="R290">
            <v>0</v>
          </cell>
          <cell r="S290">
            <v>0</v>
          </cell>
          <cell r="T290">
            <v>0</v>
          </cell>
          <cell r="U290">
            <v>0</v>
          </cell>
          <cell r="V290">
            <v>0</v>
          </cell>
          <cell r="W290">
            <v>0</v>
          </cell>
          <cell r="X290">
            <v>0</v>
          </cell>
          <cell r="Y290">
            <v>0</v>
          </cell>
          <cell r="Z290">
            <v>0</v>
          </cell>
        </row>
        <row r="291">
          <cell r="B291">
            <v>0</v>
          </cell>
          <cell r="C291" t="str">
            <v>- Width: = minimum trench width according to the Works Requirements Part B+C and Standard Drawing STD-2.01 plus 20cm on either side</v>
          </cell>
          <cell r="D291">
            <v>0</v>
          </cell>
          <cell r="E291">
            <v>0</v>
          </cell>
          <cell r="F291">
            <v>0</v>
          </cell>
          <cell r="G291">
            <v>0</v>
          </cell>
          <cell r="H291">
            <v>0</v>
          </cell>
          <cell r="I291">
            <v>0</v>
          </cell>
          <cell r="J291">
            <v>0</v>
          </cell>
          <cell r="K291">
            <v>0</v>
          </cell>
          <cell r="L291">
            <v>0</v>
          </cell>
          <cell r="M291">
            <v>0</v>
          </cell>
          <cell r="N291">
            <v>0</v>
          </cell>
          <cell r="O291">
            <v>0</v>
          </cell>
          <cell r="P291">
            <v>0</v>
          </cell>
          <cell r="Q291">
            <v>0</v>
          </cell>
          <cell r="R291">
            <v>0</v>
          </cell>
          <cell r="S291">
            <v>0</v>
          </cell>
          <cell r="T291">
            <v>0</v>
          </cell>
          <cell r="U291">
            <v>0</v>
          </cell>
          <cell r="V291">
            <v>0</v>
          </cell>
          <cell r="W291">
            <v>0</v>
          </cell>
          <cell r="X291">
            <v>0</v>
          </cell>
          <cell r="Y291">
            <v>0</v>
          </cell>
          <cell r="Z291">
            <v>0</v>
          </cell>
        </row>
        <row r="292">
          <cell r="B292">
            <v>0</v>
          </cell>
          <cell r="C292" t="str">
            <v>- Length: = useful pipe length laid and approved by the Engineer</v>
          </cell>
          <cell r="D292">
            <v>0</v>
          </cell>
          <cell r="E292">
            <v>0</v>
          </cell>
          <cell r="F292">
            <v>0</v>
          </cell>
          <cell r="G292">
            <v>0</v>
          </cell>
          <cell r="H292">
            <v>0</v>
          </cell>
          <cell r="I292">
            <v>0</v>
          </cell>
          <cell r="J292">
            <v>0</v>
          </cell>
          <cell r="K292">
            <v>0</v>
          </cell>
          <cell r="L292">
            <v>0</v>
          </cell>
          <cell r="M292">
            <v>0</v>
          </cell>
          <cell r="N292">
            <v>0</v>
          </cell>
          <cell r="O292">
            <v>0</v>
          </cell>
          <cell r="P292">
            <v>0</v>
          </cell>
          <cell r="Q292">
            <v>0</v>
          </cell>
          <cell r="R292">
            <v>0</v>
          </cell>
          <cell r="S292">
            <v>0</v>
          </cell>
          <cell r="T292">
            <v>0</v>
          </cell>
          <cell r="U292">
            <v>0</v>
          </cell>
          <cell r="V292">
            <v>0</v>
          </cell>
          <cell r="W292">
            <v>0</v>
          </cell>
          <cell r="X292">
            <v>0</v>
          </cell>
          <cell r="Y292">
            <v>0</v>
          </cell>
          <cell r="Z292">
            <v>0</v>
          </cell>
        </row>
        <row r="293">
          <cell r="B293">
            <v>0</v>
          </cell>
          <cell r="C293" t="str">
            <v>- Depth: = thickness actually executed and approved by the Engineer</v>
          </cell>
          <cell r="D293">
            <v>0</v>
          </cell>
          <cell r="E293">
            <v>0</v>
          </cell>
          <cell r="F293">
            <v>0</v>
          </cell>
          <cell r="G293">
            <v>0</v>
          </cell>
          <cell r="H293">
            <v>0</v>
          </cell>
          <cell r="I293">
            <v>0</v>
          </cell>
          <cell r="J293">
            <v>0</v>
          </cell>
          <cell r="K293">
            <v>0</v>
          </cell>
          <cell r="L293">
            <v>0</v>
          </cell>
          <cell r="M293">
            <v>0</v>
          </cell>
          <cell r="N293">
            <v>0</v>
          </cell>
          <cell r="O293">
            <v>0</v>
          </cell>
          <cell r="P293">
            <v>0</v>
          </cell>
          <cell r="Q293">
            <v>0</v>
          </cell>
          <cell r="R293">
            <v>0</v>
          </cell>
          <cell r="S293">
            <v>0</v>
          </cell>
          <cell r="T293">
            <v>0</v>
          </cell>
          <cell r="U293">
            <v>0</v>
          </cell>
          <cell r="V293">
            <v>0</v>
          </cell>
          <cell r="W293">
            <v>0</v>
          </cell>
          <cell r="X293">
            <v>0</v>
          </cell>
          <cell r="Y293">
            <v>0</v>
          </cell>
          <cell r="Z293">
            <v>0</v>
          </cell>
        </row>
        <row r="294">
          <cell r="B294">
            <v>0</v>
          </cell>
          <cell r="C294" t="str">
            <v>Volume = thickness x width x length</v>
          </cell>
          <cell r="D294">
            <v>0</v>
          </cell>
          <cell r="E294">
            <v>0</v>
          </cell>
          <cell r="F294">
            <v>0</v>
          </cell>
          <cell r="G294">
            <v>0</v>
          </cell>
          <cell r="H294">
            <v>0</v>
          </cell>
          <cell r="I294">
            <v>0</v>
          </cell>
          <cell r="J294">
            <v>0</v>
          </cell>
          <cell r="K294">
            <v>0</v>
          </cell>
          <cell r="L294">
            <v>0</v>
          </cell>
          <cell r="M294">
            <v>0</v>
          </cell>
          <cell r="N294">
            <v>0</v>
          </cell>
          <cell r="O294">
            <v>0</v>
          </cell>
          <cell r="P294">
            <v>0</v>
          </cell>
          <cell r="Q294">
            <v>0</v>
          </cell>
          <cell r="R294">
            <v>0</v>
          </cell>
          <cell r="S294">
            <v>0</v>
          </cell>
          <cell r="T294">
            <v>0</v>
          </cell>
          <cell r="U294">
            <v>0</v>
          </cell>
          <cell r="V294">
            <v>0</v>
          </cell>
          <cell r="W294">
            <v>0</v>
          </cell>
          <cell r="X294">
            <v>0</v>
          </cell>
          <cell r="Y294">
            <v>0</v>
          </cell>
          <cell r="Z294">
            <v>0</v>
          </cell>
        </row>
        <row r="295">
          <cell r="B295">
            <v>0</v>
          </cell>
          <cell r="C295" t="str">
            <v>Payment shall be made per cubic meter of road sub-base, road base and kind of concrete pavement.</v>
          </cell>
          <cell r="D295">
            <v>0</v>
          </cell>
          <cell r="E295">
            <v>0</v>
          </cell>
          <cell r="F295">
            <v>0</v>
          </cell>
          <cell r="G295">
            <v>0</v>
          </cell>
          <cell r="H295">
            <v>0</v>
          </cell>
          <cell r="I295">
            <v>0</v>
          </cell>
          <cell r="J295">
            <v>0</v>
          </cell>
          <cell r="K295">
            <v>0</v>
          </cell>
          <cell r="L295">
            <v>0</v>
          </cell>
          <cell r="M295">
            <v>0</v>
          </cell>
          <cell r="N295">
            <v>0</v>
          </cell>
          <cell r="O295">
            <v>0</v>
          </cell>
          <cell r="P295">
            <v>0</v>
          </cell>
          <cell r="Q295">
            <v>0</v>
          </cell>
          <cell r="R295">
            <v>0</v>
          </cell>
          <cell r="S295">
            <v>0</v>
          </cell>
          <cell r="T295">
            <v>0</v>
          </cell>
          <cell r="U295">
            <v>0</v>
          </cell>
          <cell r="V295">
            <v>0</v>
          </cell>
          <cell r="W295">
            <v>0</v>
          </cell>
          <cell r="X295">
            <v>0</v>
          </cell>
          <cell r="Y295">
            <v>0</v>
          </cell>
          <cell r="Z295">
            <v>0</v>
          </cell>
        </row>
        <row r="296">
          <cell r="B296" t="str">
            <v>24.02.01</v>
          </cell>
          <cell r="C296" t="str">
            <v>Construction/reconstruction of granular road sub-base for concrete road of thickness as per existing pavement condition</v>
          </cell>
          <cell r="D296" t="str">
            <v>cu.m</v>
          </cell>
          <cell r="E296">
            <v>110</v>
          </cell>
          <cell r="F296">
            <v>0</v>
          </cell>
          <cell r="G296">
            <v>0</v>
          </cell>
          <cell r="H296">
            <v>0</v>
          </cell>
          <cell r="I296">
            <v>0</v>
          </cell>
          <cell r="J296">
            <v>0</v>
          </cell>
          <cell r="K296">
            <v>0</v>
          </cell>
          <cell r="L296">
            <v>0</v>
          </cell>
          <cell r="M296">
            <v>0</v>
          </cell>
          <cell r="N296">
            <v>0</v>
          </cell>
          <cell r="O296">
            <v>0</v>
          </cell>
          <cell r="P296">
            <v>0</v>
          </cell>
          <cell r="Q296">
            <v>0</v>
          </cell>
          <cell r="R296">
            <v>0</v>
          </cell>
          <cell r="S296">
            <v>0</v>
          </cell>
          <cell r="T296">
            <v>0</v>
          </cell>
          <cell r="U296">
            <v>0</v>
          </cell>
          <cell r="V296">
            <v>0</v>
          </cell>
          <cell r="W296">
            <v>0</v>
          </cell>
          <cell r="X296">
            <v>0</v>
          </cell>
          <cell r="Y296">
            <v>0</v>
          </cell>
          <cell r="Z296">
            <v>0</v>
          </cell>
          <cell r="AA296">
            <v>0</v>
          </cell>
          <cell r="AB296">
            <v>0</v>
          </cell>
        </row>
        <row r="297">
          <cell r="B297" t="str">
            <v>24.02.02</v>
          </cell>
          <cell r="C297" t="str">
            <v>Construction/reconstruction of granular road base for concrete road of thickness as per existing pavement condition</v>
          </cell>
          <cell r="D297" t="str">
            <v>cu.m</v>
          </cell>
          <cell r="E297">
            <v>120</v>
          </cell>
          <cell r="F297">
            <v>0</v>
          </cell>
          <cell r="G297">
            <v>0</v>
          </cell>
          <cell r="H297">
            <v>0</v>
          </cell>
          <cell r="I297">
            <v>0</v>
          </cell>
          <cell r="J297">
            <v>0</v>
          </cell>
          <cell r="K297">
            <v>0</v>
          </cell>
          <cell r="L297">
            <v>0</v>
          </cell>
          <cell r="M297">
            <v>0</v>
          </cell>
          <cell r="N297">
            <v>0</v>
          </cell>
          <cell r="O297">
            <v>0</v>
          </cell>
          <cell r="P297">
            <v>0</v>
          </cell>
          <cell r="Q297">
            <v>0</v>
          </cell>
          <cell r="R297">
            <v>0</v>
          </cell>
          <cell r="S297">
            <v>0</v>
          </cell>
          <cell r="T297">
            <v>0</v>
          </cell>
          <cell r="U297">
            <v>0</v>
          </cell>
          <cell r="V297">
            <v>0</v>
          </cell>
          <cell r="W297">
            <v>0</v>
          </cell>
          <cell r="X297">
            <v>0</v>
          </cell>
          <cell r="Y297">
            <v>0</v>
          </cell>
          <cell r="Z297">
            <v>0</v>
          </cell>
          <cell r="AA297">
            <v>0</v>
          </cell>
          <cell r="AB297">
            <v>0</v>
          </cell>
        </row>
        <row r="298">
          <cell r="B298" t="str">
            <v>24.02.03</v>
          </cell>
          <cell r="C298" t="str">
            <v>Construction / reconstruction of plain concrete pavement. Thickness as per existing pavement condition</v>
          </cell>
          <cell r="D298" t="str">
            <v>cu.m</v>
          </cell>
          <cell r="E298">
            <v>130</v>
          </cell>
          <cell r="F298">
            <v>0</v>
          </cell>
          <cell r="G298">
            <v>0</v>
          </cell>
          <cell r="H298">
            <v>0</v>
          </cell>
          <cell r="I298">
            <v>0</v>
          </cell>
          <cell r="J298">
            <v>0</v>
          </cell>
          <cell r="K298">
            <v>0</v>
          </cell>
          <cell r="L298">
            <v>0</v>
          </cell>
          <cell r="M298">
            <v>0</v>
          </cell>
          <cell r="N298">
            <v>0</v>
          </cell>
          <cell r="O298">
            <v>0</v>
          </cell>
          <cell r="P298">
            <v>0</v>
          </cell>
          <cell r="Q298">
            <v>0</v>
          </cell>
          <cell r="R298">
            <v>0</v>
          </cell>
          <cell r="S298">
            <v>0</v>
          </cell>
          <cell r="T298">
            <v>0</v>
          </cell>
          <cell r="U298">
            <v>0</v>
          </cell>
          <cell r="V298">
            <v>0</v>
          </cell>
          <cell r="W298">
            <v>0</v>
          </cell>
          <cell r="X298">
            <v>0</v>
          </cell>
          <cell r="Y298">
            <v>0</v>
          </cell>
          <cell r="Z298">
            <v>0</v>
          </cell>
          <cell r="AA298">
            <v>0</v>
          </cell>
          <cell r="AB298">
            <v>0</v>
          </cell>
        </row>
        <row r="299">
          <cell r="B299" t="str">
            <v>24.02.04</v>
          </cell>
          <cell r="C299" t="str">
            <v>Construction / reconstruction of  reinforced concrete pavement. Thickness as per existing pavement condition</v>
          </cell>
          <cell r="D299" t="str">
            <v>cu.m</v>
          </cell>
          <cell r="E299">
            <v>160</v>
          </cell>
          <cell r="F299">
            <v>0</v>
          </cell>
          <cell r="G299">
            <v>0</v>
          </cell>
          <cell r="H299">
            <v>0</v>
          </cell>
          <cell r="I299">
            <v>0</v>
          </cell>
          <cell r="J299">
            <v>0</v>
          </cell>
          <cell r="K299">
            <v>0</v>
          </cell>
          <cell r="L299">
            <v>0</v>
          </cell>
          <cell r="M299">
            <v>0</v>
          </cell>
          <cell r="N299">
            <v>0</v>
          </cell>
          <cell r="O299">
            <v>0</v>
          </cell>
          <cell r="P299">
            <v>0</v>
          </cell>
          <cell r="Q299">
            <v>0</v>
          </cell>
          <cell r="R299">
            <v>0</v>
          </cell>
          <cell r="S299">
            <v>0</v>
          </cell>
          <cell r="T299">
            <v>0</v>
          </cell>
          <cell r="U299">
            <v>0</v>
          </cell>
          <cell r="V299">
            <v>0</v>
          </cell>
          <cell r="W299">
            <v>0</v>
          </cell>
          <cell r="X299">
            <v>0</v>
          </cell>
          <cell r="Y299">
            <v>0</v>
          </cell>
          <cell r="Z299">
            <v>0</v>
          </cell>
          <cell r="AA299">
            <v>0</v>
          </cell>
          <cell r="AB299">
            <v>0</v>
          </cell>
        </row>
        <row r="300">
          <cell r="B300" t="str">
            <v>24.05</v>
          </cell>
          <cell r="C300" t="str">
            <v>Construction / reconstruction of gravel road</v>
          </cell>
          <cell r="D300">
            <v>0</v>
          </cell>
          <cell r="E300">
            <v>0</v>
          </cell>
          <cell r="F300">
            <v>0</v>
          </cell>
          <cell r="G300">
            <v>0</v>
          </cell>
          <cell r="H300">
            <v>0</v>
          </cell>
          <cell r="I300">
            <v>0</v>
          </cell>
          <cell r="J300">
            <v>0</v>
          </cell>
          <cell r="K300">
            <v>0</v>
          </cell>
          <cell r="L300">
            <v>0</v>
          </cell>
          <cell r="M300">
            <v>0</v>
          </cell>
          <cell r="N300">
            <v>0</v>
          </cell>
          <cell r="O300">
            <v>0</v>
          </cell>
          <cell r="P300">
            <v>0</v>
          </cell>
          <cell r="Q300">
            <v>0</v>
          </cell>
          <cell r="R300">
            <v>0</v>
          </cell>
          <cell r="S300">
            <v>0</v>
          </cell>
          <cell r="T300">
            <v>0</v>
          </cell>
          <cell r="U300">
            <v>0</v>
          </cell>
          <cell r="V300">
            <v>0</v>
          </cell>
          <cell r="W300">
            <v>0</v>
          </cell>
          <cell r="X300">
            <v>0</v>
          </cell>
          <cell r="Y300">
            <v>0</v>
          </cell>
          <cell r="Z300">
            <v>0</v>
          </cell>
        </row>
        <row r="301">
          <cell r="B301">
            <v>0</v>
          </cell>
          <cell r="C301" t="str">
            <v xml:space="preserve">The works shall include the construction/reconstruction of gravel roads in accordance </v>
          </cell>
          <cell r="D301">
            <v>0</v>
          </cell>
          <cell r="E301">
            <v>0</v>
          </cell>
          <cell r="F301">
            <v>0</v>
          </cell>
          <cell r="G301">
            <v>0</v>
          </cell>
          <cell r="H301">
            <v>0</v>
          </cell>
          <cell r="I301">
            <v>0</v>
          </cell>
          <cell r="J301">
            <v>0</v>
          </cell>
          <cell r="K301">
            <v>0</v>
          </cell>
          <cell r="L301">
            <v>0</v>
          </cell>
          <cell r="M301">
            <v>0</v>
          </cell>
          <cell r="N301">
            <v>0</v>
          </cell>
          <cell r="O301">
            <v>0</v>
          </cell>
          <cell r="P301">
            <v>0</v>
          </cell>
          <cell r="Q301">
            <v>0</v>
          </cell>
          <cell r="R301">
            <v>0</v>
          </cell>
          <cell r="S301">
            <v>0</v>
          </cell>
          <cell r="T301">
            <v>0</v>
          </cell>
          <cell r="U301">
            <v>0</v>
          </cell>
          <cell r="V301">
            <v>0</v>
          </cell>
          <cell r="W301">
            <v>0</v>
          </cell>
          <cell r="X301">
            <v>0</v>
          </cell>
          <cell r="Y301">
            <v>0</v>
          </cell>
          <cell r="Z301">
            <v>0</v>
          </cell>
        </row>
        <row r="302">
          <cell r="B302">
            <v>0</v>
          </cell>
          <cell r="C302" t="str">
            <v>with Technical Specification, Drawings and as directed by the Engineer, including:</v>
          </cell>
          <cell r="D302">
            <v>0</v>
          </cell>
          <cell r="E302">
            <v>0</v>
          </cell>
          <cell r="F302">
            <v>0</v>
          </cell>
          <cell r="G302">
            <v>0</v>
          </cell>
          <cell r="H302">
            <v>0</v>
          </cell>
          <cell r="I302">
            <v>0</v>
          </cell>
          <cell r="J302">
            <v>0</v>
          </cell>
          <cell r="K302">
            <v>0</v>
          </cell>
          <cell r="L302">
            <v>0</v>
          </cell>
          <cell r="M302">
            <v>0</v>
          </cell>
          <cell r="N302">
            <v>0</v>
          </cell>
          <cell r="O302">
            <v>0</v>
          </cell>
          <cell r="P302">
            <v>0</v>
          </cell>
          <cell r="Q302">
            <v>0</v>
          </cell>
          <cell r="R302">
            <v>0</v>
          </cell>
          <cell r="S302">
            <v>0</v>
          </cell>
          <cell r="T302">
            <v>0</v>
          </cell>
          <cell r="U302">
            <v>0</v>
          </cell>
          <cell r="V302">
            <v>0</v>
          </cell>
          <cell r="W302">
            <v>0</v>
          </cell>
          <cell r="X302">
            <v>0</v>
          </cell>
          <cell r="Y302">
            <v>0</v>
          </cell>
          <cell r="Z302">
            <v>0</v>
          </cell>
        </row>
        <row r="303">
          <cell r="B303">
            <v>0</v>
          </cell>
          <cell r="C303" t="str">
            <v>- grading and compaction of subgrade</v>
          </cell>
          <cell r="D303">
            <v>0</v>
          </cell>
          <cell r="E303">
            <v>0</v>
          </cell>
          <cell r="F303">
            <v>0</v>
          </cell>
          <cell r="G303">
            <v>0</v>
          </cell>
          <cell r="H303">
            <v>0</v>
          </cell>
          <cell r="I303">
            <v>0</v>
          </cell>
          <cell r="J303">
            <v>0</v>
          </cell>
          <cell r="K303">
            <v>0</v>
          </cell>
          <cell r="L303">
            <v>0</v>
          </cell>
          <cell r="M303">
            <v>0</v>
          </cell>
          <cell r="N303">
            <v>0</v>
          </cell>
          <cell r="O303">
            <v>0</v>
          </cell>
          <cell r="P303">
            <v>0</v>
          </cell>
          <cell r="Q303">
            <v>0</v>
          </cell>
          <cell r="R303">
            <v>0</v>
          </cell>
          <cell r="S303">
            <v>0</v>
          </cell>
          <cell r="T303">
            <v>0</v>
          </cell>
          <cell r="U303">
            <v>0</v>
          </cell>
          <cell r="V303">
            <v>0</v>
          </cell>
          <cell r="W303">
            <v>0</v>
          </cell>
          <cell r="X303">
            <v>0</v>
          </cell>
          <cell r="Y303">
            <v>0</v>
          </cell>
          <cell r="Z303">
            <v>0</v>
          </cell>
        </row>
        <row r="304">
          <cell r="B304">
            <v>0</v>
          </cell>
          <cell r="C304" t="str">
            <v>- supply, placing, levelling  and compaction of granular sub-base  with well graded gravel of size 5/31.5 and of thickness as per existing condition</v>
          </cell>
          <cell r="D304">
            <v>0</v>
          </cell>
          <cell r="E304">
            <v>0</v>
          </cell>
          <cell r="F304">
            <v>0</v>
          </cell>
          <cell r="G304">
            <v>0</v>
          </cell>
          <cell r="H304">
            <v>0</v>
          </cell>
          <cell r="I304">
            <v>0</v>
          </cell>
          <cell r="J304">
            <v>0</v>
          </cell>
          <cell r="K304">
            <v>0</v>
          </cell>
          <cell r="L304">
            <v>0</v>
          </cell>
          <cell r="M304">
            <v>0</v>
          </cell>
          <cell r="N304">
            <v>0</v>
          </cell>
          <cell r="O304">
            <v>0</v>
          </cell>
          <cell r="P304">
            <v>0</v>
          </cell>
          <cell r="Q304">
            <v>0</v>
          </cell>
          <cell r="R304">
            <v>0</v>
          </cell>
          <cell r="S304">
            <v>0</v>
          </cell>
          <cell r="T304">
            <v>0</v>
          </cell>
          <cell r="U304">
            <v>0</v>
          </cell>
          <cell r="V304">
            <v>0</v>
          </cell>
          <cell r="W304">
            <v>0</v>
          </cell>
          <cell r="X304">
            <v>0</v>
          </cell>
          <cell r="Y304">
            <v>0</v>
          </cell>
          <cell r="Z304">
            <v>0</v>
          </cell>
        </row>
        <row r="305">
          <cell r="B305">
            <v>0</v>
          </cell>
          <cell r="C305" t="str">
            <v>- supply, placing, levelling and compaction of granular road base with well graded gravel of size 2/21 and of thickness as per existing condition</v>
          </cell>
          <cell r="D305">
            <v>0</v>
          </cell>
          <cell r="E305">
            <v>0</v>
          </cell>
          <cell r="F305">
            <v>0</v>
          </cell>
          <cell r="G305">
            <v>0</v>
          </cell>
          <cell r="H305">
            <v>0</v>
          </cell>
          <cell r="I305">
            <v>0</v>
          </cell>
          <cell r="J305">
            <v>0</v>
          </cell>
          <cell r="K305">
            <v>0</v>
          </cell>
          <cell r="L305">
            <v>0</v>
          </cell>
          <cell r="M305">
            <v>0</v>
          </cell>
          <cell r="N305">
            <v>0</v>
          </cell>
          <cell r="O305">
            <v>0</v>
          </cell>
          <cell r="P305">
            <v>0</v>
          </cell>
          <cell r="Q305">
            <v>0</v>
          </cell>
          <cell r="R305">
            <v>0</v>
          </cell>
          <cell r="S305">
            <v>0</v>
          </cell>
          <cell r="T305">
            <v>0</v>
          </cell>
          <cell r="U305">
            <v>0</v>
          </cell>
          <cell r="V305">
            <v>0</v>
          </cell>
          <cell r="W305">
            <v>0</v>
          </cell>
          <cell r="X305">
            <v>0</v>
          </cell>
          <cell r="Y305">
            <v>0</v>
          </cell>
          <cell r="Z305">
            <v>0</v>
          </cell>
        </row>
        <row r="306">
          <cell r="B306">
            <v>0</v>
          </cell>
          <cell r="C306" t="str">
            <v>- loading, handling, transport of material, unloading, etc.</v>
          </cell>
          <cell r="D306">
            <v>0</v>
          </cell>
          <cell r="E306">
            <v>0</v>
          </cell>
          <cell r="F306">
            <v>0</v>
          </cell>
          <cell r="G306">
            <v>0</v>
          </cell>
          <cell r="H306">
            <v>0</v>
          </cell>
          <cell r="I306">
            <v>0</v>
          </cell>
          <cell r="J306">
            <v>0</v>
          </cell>
          <cell r="K306">
            <v>0</v>
          </cell>
          <cell r="L306">
            <v>0</v>
          </cell>
          <cell r="M306">
            <v>0</v>
          </cell>
          <cell r="N306">
            <v>0</v>
          </cell>
          <cell r="O306">
            <v>0</v>
          </cell>
          <cell r="P306">
            <v>0</v>
          </cell>
          <cell r="Q306">
            <v>0</v>
          </cell>
          <cell r="R306">
            <v>0</v>
          </cell>
          <cell r="S306">
            <v>0</v>
          </cell>
          <cell r="T306">
            <v>0</v>
          </cell>
          <cell r="U306">
            <v>0</v>
          </cell>
          <cell r="V306">
            <v>0</v>
          </cell>
          <cell r="W306">
            <v>0</v>
          </cell>
          <cell r="X306">
            <v>0</v>
          </cell>
          <cell r="Y306">
            <v>0</v>
          </cell>
          <cell r="Z306">
            <v>0</v>
          </cell>
        </row>
        <row r="307">
          <cell r="B307">
            <v>0</v>
          </cell>
          <cell r="C307" t="str">
            <v>'The unit rates shall include all materials, labour, equipment, tools and all other incidental costs required to complete the works.</v>
          </cell>
          <cell r="D307">
            <v>0</v>
          </cell>
          <cell r="E307">
            <v>0</v>
          </cell>
          <cell r="F307">
            <v>0</v>
          </cell>
          <cell r="G307">
            <v>0</v>
          </cell>
          <cell r="H307">
            <v>0</v>
          </cell>
          <cell r="I307">
            <v>0</v>
          </cell>
          <cell r="J307">
            <v>0</v>
          </cell>
          <cell r="K307">
            <v>0</v>
          </cell>
          <cell r="L307">
            <v>0</v>
          </cell>
          <cell r="M307">
            <v>0</v>
          </cell>
          <cell r="N307">
            <v>0</v>
          </cell>
          <cell r="O307">
            <v>0</v>
          </cell>
          <cell r="P307">
            <v>0</v>
          </cell>
          <cell r="Q307">
            <v>0</v>
          </cell>
          <cell r="R307">
            <v>0</v>
          </cell>
          <cell r="S307">
            <v>0</v>
          </cell>
          <cell r="T307">
            <v>0</v>
          </cell>
          <cell r="U307">
            <v>0</v>
          </cell>
          <cell r="V307">
            <v>0</v>
          </cell>
          <cell r="W307">
            <v>0</v>
          </cell>
          <cell r="X307">
            <v>0</v>
          </cell>
          <cell r="Y307">
            <v>0</v>
          </cell>
          <cell r="Z307">
            <v>0</v>
          </cell>
        </row>
        <row r="308">
          <cell r="B308">
            <v>0</v>
          </cell>
          <cell r="C308" t="str">
            <v>Construction/reconstruction of gravel road shall be measured per square area and per thickness actually executed and  approved by the Engineer.</v>
          </cell>
          <cell r="D308">
            <v>0</v>
          </cell>
          <cell r="E308">
            <v>0</v>
          </cell>
          <cell r="F308">
            <v>0</v>
          </cell>
          <cell r="G308">
            <v>0</v>
          </cell>
          <cell r="H308">
            <v>0</v>
          </cell>
          <cell r="I308">
            <v>0</v>
          </cell>
          <cell r="J308">
            <v>0</v>
          </cell>
          <cell r="K308">
            <v>0</v>
          </cell>
          <cell r="L308">
            <v>0</v>
          </cell>
          <cell r="M308">
            <v>0</v>
          </cell>
          <cell r="N308">
            <v>0</v>
          </cell>
          <cell r="O308">
            <v>0</v>
          </cell>
          <cell r="P308">
            <v>0</v>
          </cell>
          <cell r="Q308">
            <v>0</v>
          </cell>
          <cell r="R308">
            <v>0</v>
          </cell>
          <cell r="S308">
            <v>0</v>
          </cell>
          <cell r="T308">
            <v>0</v>
          </cell>
          <cell r="U308">
            <v>0</v>
          </cell>
          <cell r="V308">
            <v>0</v>
          </cell>
          <cell r="W308">
            <v>0</v>
          </cell>
          <cell r="X308">
            <v>0</v>
          </cell>
          <cell r="Y308">
            <v>0</v>
          </cell>
          <cell r="Z308">
            <v>0</v>
          </cell>
        </row>
        <row r="309">
          <cell r="B309">
            <v>0</v>
          </cell>
          <cell r="C309" t="str">
            <v>Payment shall be made per cubic meter of road sub-base and road base.</v>
          </cell>
          <cell r="D309">
            <v>0</v>
          </cell>
          <cell r="E309">
            <v>0</v>
          </cell>
          <cell r="F309">
            <v>0</v>
          </cell>
          <cell r="G309">
            <v>0</v>
          </cell>
          <cell r="H309">
            <v>0</v>
          </cell>
          <cell r="I309">
            <v>0</v>
          </cell>
          <cell r="J309">
            <v>0</v>
          </cell>
          <cell r="K309">
            <v>0</v>
          </cell>
          <cell r="L309">
            <v>0</v>
          </cell>
          <cell r="M309">
            <v>0</v>
          </cell>
          <cell r="N309">
            <v>0</v>
          </cell>
          <cell r="O309">
            <v>0</v>
          </cell>
          <cell r="P309">
            <v>0</v>
          </cell>
          <cell r="Q309">
            <v>0</v>
          </cell>
          <cell r="R309">
            <v>0</v>
          </cell>
          <cell r="S309">
            <v>0</v>
          </cell>
          <cell r="T309">
            <v>0</v>
          </cell>
          <cell r="U309">
            <v>0</v>
          </cell>
          <cell r="V309">
            <v>0</v>
          </cell>
          <cell r="W309">
            <v>0</v>
          </cell>
          <cell r="X309">
            <v>0</v>
          </cell>
          <cell r="Y309">
            <v>0</v>
          </cell>
          <cell r="Z309">
            <v>0</v>
          </cell>
        </row>
        <row r="310">
          <cell r="B310" t="str">
            <v>24.05.01</v>
          </cell>
          <cell r="C310" t="str">
            <v>Construction/reconstruction of gravel road sub-base, gravel size 5/31.5</v>
          </cell>
          <cell r="D310" t="str">
            <v>cu.m</v>
          </cell>
          <cell r="E310">
            <v>45</v>
          </cell>
          <cell r="F310">
            <v>0</v>
          </cell>
          <cell r="G310">
            <v>0</v>
          </cell>
          <cell r="H310">
            <v>0</v>
          </cell>
          <cell r="I310">
            <v>0</v>
          </cell>
          <cell r="J310">
            <v>0</v>
          </cell>
          <cell r="K310">
            <v>0</v>
          </cell>
          <cell r="L310">
            <v>0</v>
          </cell>
          <cell r="M310">
            <v>0</v>
          </cell>
          <cell r="N310">
            <v>0</v>
          </cell>
          <cell r="O310">
            <v>0</v>
          </cell>
          <cell r="P310">
            <v>0</v>
          </cell>
          <cell r="Q310">
            <v>0</v>
          </cell>
          <cell r="R310">
            <v>0</v>
          </cell>
          <cell r="S310">
            <v>0</v>
          </cell>
          <cell r="T310">
            <v>0</v>
          </cell>
          <cell r="U310">
            <v>0</v>
          </cell>
          <cell r="V310">
            <v>0</v>
          </cell>
          <cell r="W310">
            <v>0</v>
          </cell>
          <cell r="X310">
            <v>0</v>
          </cell>
          <cell r="Y310">
            <v>0</v>
          </cell>
          <cell r="Z310">
            <v>0</v>
          </cell>
          <cell r="AA310">
            <v>0</v>
          </cell>
          <cell r="AB310">
            <v>0</v>
          </cell>
        </row>
        <row r="311">
          <cell r="B311" t="str">
            <v>24.05.02</v>
          </cell>
          <cell r="C311" t="str">
            <v>Construction/reconstruction of gravel road base, gravel size 2/21</v>
          </cell>
          <cell r="D311" t="str">
            <v>cu.m</v>
          </cell>
          <cell r="E311">
            <v>60</v>
          </cell>
          <cell r="F311">
            <v>0</v>
          </cell>
          <cell r="G311">
            <v>0</v>
          </cell>
          <cell r="H311">
            <v>0</v>
          </cell>
          <cell r="I311">
            <v>0</v>
          </cell>
          <cell r="J311">
            <v>0</v>
          </cell>
          <cell r="K311">
            <v>0</v>
          </cell>
          <cell r="L311">
            <v>0</v>
          </cell>
          <cell r="M311">
            <v>0</v>
          </cell>
          <cell r="N311">
            <v>0</v>
          </cell>
          <cell r="O311">
            <v>0</v>
          </cell>
          <cell r="P311">
            <v>0</v>
          </cell>
          <cell r="Q311">
            <v>0</v>
          </cell>
          <cell r="R311">
            <v>0</v>
          </cell>
          <cell r="S311">
            <v>0</v>
          </cell>
          <cell r="T311">
            <v>0</v>
          </cell>
          <cell r="U311">
            <v>0</v>
          </cell>
          <cell r="V311">
            <v>0</v>
          </cell>
          <cell r="W311">
            <v>0</v>
          </cell>
          <cell r="X311">
            <v>0</v>
          </cell>
          <cell r="Y311">
            <v>0</v>
          </cell>
          <cell r="Z311">
            <v>0</v>
          </cell>
          <cell r="AA311">
            <v>0</v>
          </cell>
          <cell r="AB311">
            <v>0</v>
          </cell>
        </row>
        <row r="312">
          <cell r="B312">
            <v>26</v>
          </cell>
          <cell r="C312" t="str">
            <v xml:space="preserve">MISCELLENEOUS WORKS </v>
          </cell>
          <cell r="D312">
            <v>0</v>
          </cell>
          <cell r="E312">
            <v>0</v>
          </cell>
          <cell r="F312">
            <v>0</v>
          </cell>
          <cell r="G312">
            <v>0</v>
          </cell>
          <cell r="H312">
            <v>0</v>
          </cell>
          <cell r="I312">
            <v>0</v>
          </cell>
          <cell r="J312">
            <v>0</v>
          </cell>
          <cell r="K312">
            <v>0</v>
          </cell>
          <cell r="L312">
            <v>0</v>
          </cell>
          <cell r="M312">
            <v>0</v>
          </cell>
          <cell r="N312">
            <v>0</v>
          </cell>
          <cell r="O312">
            <v>0</v>
          </cell>
          <cell r="P312">
            <v>0</v>
          </cell>
          <cell r="Q312">
            <v>0</v>
          </cell>
          <cell r="R312">
            <v>0</v>
          </cell>
          <cell r="S312">
            <v>0</v>
          </cell>
          <cell r="T312">
            <v>0</v>
          </cell>
          <cell r="U312">
            <v>0</v>
          </cell>
          <cell r="V312">
            <v>0</v>
          </cell>
          <cell r="W312">
            <v>0</v>
          </cell>
          <cell r="X312">
            <v>0</v>
          </cell>
          <cell r="Y312">
            <v>0</v>
          </cell>
          <cell r="Z312">
            <v>0</v>
          </cell>
          <cell r="AA312">
            <v>0</v>
          </cell>
          <cell r="AB312">
            <v>0</v>
          </cell>
        </row>
        <row r="313">
          <cell r="B313" t="str">
            <v>26.07</v>
          </cell>
          <cell r="C313" t="str">
            <v>Extra over items "laying of pipes in trenches" for pipe laying at culvert crossings including preservation of culverts</v>
          </cell>
          <cell r="D313">
            <v>0</v>
          </cell>
          <cell r="E313">
            <v>0</v>
          </cell>
          <cell r="F313">
            <v>0</v>
          </cell>
          <cell r="G313">
            <v>0</v>
          </cell>
          <cell r="H313">
            <v>0</v>
          </cell>
          <cell r="I313">
            <v>0</v>
          </cell>
          <cell r="J313">
            <v>0</v>
          </cell>
          <cell r="K313">
            <v>0</v>
          </cell>
          <cell r="L313">
            <v>0</v>
          </cell>
          <cell r="M313">
            <v>0</v>
          </cell>
          <cell r="N313">
            <v>0</v>
          </cell>
          <cell r="O313">
            <v>0</v>
          </cell>
          <cell r="P313">
            <v>0</v>
          </cell>
          <cell r="Q313">
            <v>0</v>
          </cell>
          <cell r="R313">
            <v>0</v>
          </cell>
          <cell r="S313">
            <v>0</v>
          </cell>
          <cell r="T313">
            <v>0</v>
          </cell>
          <cell r="U313">
            <v>0</v>
          </cell>
          <cell r="V313">
            <v>0</v>
          </cell>
          <cell r="W313">
            <v>0</v>
          </cell>
          <cell r="X313">
            <v>0</v>
          </cell>
          <cell r="Y313">
            <v>0</v>
          </cell>
          <cell r="Z313">
            <v>0</v>
          </cell>
          <cell r="AA313">
            <v>0</v>
          </cell>
          <cell r="AB313">
            <v>0</v>
          </cell>
        </row>
        <row r="314">
          <cell r="B314">
            <v>0</v>
          </cell>
          <cell r="C314" t="str">
            <v>The works shall include:</v>
          </cell>
          <cell r="D314">
            <v>0</v>
          </cell>
          <cell r="E314">
            <v>0</v>
          </cell>
          <cell r="F314">
            <v>0</v>
          </cell>
          <cell r="G314">
            <v>0</v>
          </cell>
          <cell r="H314">
            <v>0</v>
          </cell>
          <cell r="I314">
            <v>0</v>
          </cell>
          <cell r="J314">
            <v>0</v>
          </cell>
          <cell r="K314">
            <v>0</v>
          </cell>
          <cell r="L314">
            <v>0</v>
          </cell>
          <cell r="M314">
            <v>0</v>
          </cell>
          <cell r="N314">
            <v>0</v>
          </cell>
          <cell r="O314">
            <v>0</v>
          </cell>
          <cell r="P314">
            <v>0</v>
          </cell>
          <cell r="Q314">
            <v>0</v>
          </cell>
          <cell r="R314">
            <v>0</v>
          </cell>
          <cell r="S314">
            <v>0</v>
          </cell>
          <cell r="T314">
            <v>0</v>
          </cell>
          <cell r="U314">
            <v>0</v>
          </cell>
          <cell r="V314">
            <v>0</v>
          </cell>
          <cell r="W314">
            <v>0</v>
          </cell>
          <cell r="X314">
            <v>0</v>
          </cell>
          <cell r="Y314">
            <v>0</v>
          </cell>
          <cell r="Z314">
            <v>0</v>
          </cell>
          <cell r="AA314">
            <v>0</v>
          </cell>
          <cell r="AB314">
            <v>0</v>
          </cell>
        </row>
        <row r="315">
          <cell r="B315">
            <v>0</v>
          </cell>
          <cell r="C315" t="str">
            <v xml:space="preserve">- any additional works extra over items "laying of pipes in trenches" for underpassing culverts by mains at crossings, methods are up to discretion of Contractor, but subject to approval of the Engineer </v>
          </cell>
          <cell r="D315">
            <v>0</v>
          </cell>
          <cell r="E315">
            <v>0</v>
          </cell>
          <cell r="F315">
            <v>0</v>
          </cell>
          <cell r="G315">
            <v>0</v>
          </cell>
          <cell r="H315">
            <v>0</v>
          </cell>
          <cell r="I315">
            <v>0</v>
          </cell>
          <cell r="J315">
            <v>0</v>
          </cell>
          <cell r="K315">
            <v>0</v>
          </cell>
          <cell r="L315">
            <v>0</v>
          </cell>
          <cell r="M315">
            <v>0</v>
          </cell>
          <cell r="N315">
            <v>0</v>
          </cell>
          <cell r="O315">
            <v>0</v>
          </cell>
          <cell r="P315">
            <v>0</v>
          </cell>
          <cell r="Q315">
            <v>0</v>
          </cell>
          <cell r="R315">
            <v>0</v>
          </cell>
          <cell r="S315">
            <v>0</v>
          </cell>
          <cell r="T315">
            <v>0</v>
          </cell>
          <cell r="U315">
            <v>0</v>
          </cell>
          <cell r="V315">
            <v>0</v>
          </cell>
          <cell r="W315">
            <v>0</v>
          </cell>
          <cell r="X315">
            <v>0</v>
          </cell>
          <cell r="Y315">
            <v>0</v>
          </cell>
          <cell r="Z315">
            <v>0</v>
          </cell>
          <cell r="AA315">
            <v>0</v>
          </cell>
          <cell r="AB315">
            <v>0</v>
          </cell>
        </row>
        <row r="316">
          <cell r="B316">
            <v>0</v>
          </cell>
          <cell r="C316" t="str">
            <v>- safeguarding the stability of culverts at any time</v>
          </cell>
          <cell r="D316">
            <v>0</v>
          </cell>
          <cell r="E316">
            <v>0</v>
          </cell>
          <cell r="F316">
            <v>0</v>
          </cell>
          <cell r="G316">
            <v>0</v>
          </cell>
          <cell r="H316">
            <v>0</v>
          </cell>
          <cell r="I316">
            <v>0</v>
          </cell>
          <cell r="J316">
            <v>0</v>
          </cell>
          <cell r="K316">
            <v>0</v>
          </cell>
          <cell r="L316">
            <v>0</v>
          </cell>
          <cell r="M316">
            <v>0</v>
          </cell>
          <cell r="N316">
            <v>0</v>
          </cell>
          <cell r="O316">
            <v>0</v>
          </cell>
          <cell r="P316">
            <v>0</v>
          </cell>
          <cell r="Q316">
            <v>0</v>
          </cell>
          <cell r="R316">
            <v>0</v>
          </cell>
          <cell r="S316">
            <v>0</v>
          </cell>
          <cell r="T316">
            <v>0</v>
          </cell>
          <cell r="U316">
            <v>0</v>
          </cell>
          <cell r="V316">
            <v>0</v>
          </cell>
          <cell r="W316">
            <v>0</v>
          </cell>
          <cell r="X316">
            <v>0</v>
          </cell>
          <cell r="Y316">
            <v>0</v>
          </cell>
          <cell r="Z316">
            <v>0</v>
          </cell>
          <cell r="AA316">
            <v>0</v>
          </cell>
          <cell r="AB316">
            <v>0</v>
          </cell>
        </row>
        <row r="317">
          <cell r="B317">
            <v>0</v>
          </cell>
          <cell r="C317" t="str">
            <v>- shoring of pipe trench at all sides</v>
          </cell>
          <cell r="D317">
            <v>0</v>
          </cell>
          <cell r="E317">
            <v>0</v>
          </cell>
          <cell r="F317">
            <v>0</v>
          </cell>
          <cell r="G317">
            <v>0</v>
          </cell>
          <cell r="H317">
            <v>0</v>
          </cell>
          <cell r="I317">
            <v>0</v>
          </cell>
          <cell r="J317">
            <v>0</v>
          </cell>
          <cell r="K317">
            <v>0</v>
          </cell>
          <cell r="L317">
            <v>0</v>
          </cell>
          <cell r="M317">
            <v>0</v>
          </cell>
          <cell r="N317">
            <v>0</v>
          </cell>
          <cell r="O317">
            <v>0</v>
          </cell>
          <cell r="P317">
            <v>0</v>
          </cell>
          <cell r="Q317">
            <v>0</v>
          </cell>
          <cell r="R317">
            <v>0</v>
          </cell>
          <cell r="S317">
            <v>0</v>
          </cell>
          <cell r="T317">
            <v>0</v>
          </cell>
          <cell r="U317">
            <v>0</v>
          </cell>
          <cell r="V317">
            <v>0</v>
          </cell>
          <cell r="W317">
            <v>0</v>
          </cell>
          <cell r="X317">
            <v>0</v>
          </cell>
          <cell r="Y317">
            <v>0</v>
          </cell>
          <cell r="Z317">
            <v>0</v>
          </cell>
          <cell r="AA317">
            <v>0</v>
          </cell>
          <cell r="AB317">
            <v>0</v>
          </cell>
        </row>
        <row r="318">
          <cell r="B318">
            <v>0</v>
          </cell>
          <cell r="C318" t="str">
            <v>- any additional earthworks extra over standard trench width required for the execution of the works</v>
          </cell>
          <cell r="D318">
            <v>0</v>
          </cell>
          <cell r="E318">
            <v>0</v>
          </cell>
          <cell r="F318">
            <v>0</v>
          </cell>
          <cell r="G318">
            <v>0</v>
          </cell>
          <cell r="H318">
            <v>0</v>
          </cell>
          <cell r="I318">
            <v>0</v>
          </cell>
          <cell r="J318">
            <v>0</v>
          </cell>
          <cell r="K318">
            <v>0</v>
          </cell>
          <cell r="L318">
            <v>0</v>
          </cell>
          <cell r="M318">
            <v>0</v>
          </cell>
          <cell r="N318">
            <v>0</v>
          </cell>
          <cell r="O318">
            <v>0</v>
          </cell>
          <cell r="P318">
            <v>0</v>
          </cell>
          <cell r="Q318">
            <v>0</v>
          </cell>
          <cell r="R318">
            <v>0</v>
          </cell>
          <cell r="S318">
            <v>0</v>
          </cell>
          <cell r="T318">
            <v>0</v>
          </cell>
          <cell r="U318">
            <v>0</v>
          </cell>
          <cell r="V318">
            <v>0</v>
          </cell>
          <cell r="W318">
            <v>0</v>
          </cell>
          <cell r="X318">
            <v>0</v>
          </cell>
          <cell r="Y318">
            <v>0</v>
          </cell>
          <cell r="Z318">
            <v>0</v>
          </cell>
          <cell r="AA318">
            <v>0</v>
          </cell>
          <cell r="AB318">
            <v>0</v>
          </cell>
        </row>
        <row r="319">
          <cell r="B319">
            <v>0</v>
          </cell>
          <cell r="C319" t="str">
            <v>- temporary diversions of culvert, if required</v>
          </cell>
          <cell r="D319">
            <v>0</v>
          </cell>
          <cell r="E319">
            <v>0</v>
          </cell>
          <cell r="F319">
            <v>0</v>
          </cell>
          <cell r="G319">
            <v>0</v>
          </cell>
          <cell r="H319">
            <v>0</v>
          </cell>
          <cell r="I319">
            <v>0</v>
          </cell>
          <cell r="J319">
            <v>0</v>
          </cell>
          <cell r="K319">
            <v>0</v>
          </cell>
          <cell r="L319">
            <v>0</v>
          </cell>
          <cell r="M319">
            <v>0</v>
          </cell>
          <cell r="N319">
            <v>0</v>
          </cell>
          <cell r="O319">
            <v>0</v>
          </cell>
          <cell r="P319">
            <v>0</v>
          </cell>
          <cell r="Q319">
            <v>0</v>
          </cell>
          <cell r="R319">
            <v>0</v>
          </cell>
          <cell r="S319">
            <v>0</v>
          </cell>
          <cell r="T319">
            <v>0</v>
          </cell>
          <cell r="U319">
            <v>0</v>
          </cell>
          <cell r="V319">
            <v>0</v>
          </cell>
          <cell r="W319">
            <v>0</v>
          </cell>
          <cell r="X319">
            <v>0</v>
          </cell>
          <cell r="Y319">
            <v>0</v>
          </cell>
          <cell r="Z319">
            <v>0</v>
          </cell>
          <cell r="AA319">
            <v>0</v>
          </cell>
          <cell r="AB319">
            <v>0</v>
          </cell>
        </row>
        <row r="320">
          <cell r="B320">
            <v>0</v>
          </cell>
          <cell r="C320" t="str">
            <v>The unit rate shall include all material, labour, equipment, tools, formworks and other incidental costs required to complete the works.</v>
          </cell>
          <cell r="D320">
            <v>0</v>
          </cell>
          <cell r="E320">
            <v>0</v>
          </cell>
          <cell r="F320">
            <v>0</v>
          </cell>
          <cell r="G320">
            <v>0</v>
          </cell>
          <cell r="H320">
            <v>0</v>
          </cell>
          <cell r="I320">
            <v>0</v>
          </cell>
          <cell r="J320">
            <v>0</v>
          </cell>
          <cell r="K320">
            <v>0</v>
          </cell>
          <cell r="L320">
            <v>0</v>
          </cell>
          <cell r="M320">
            <v>0</v>
          </cell>
          <cell r="N320">
            <v>0</v>
          </cell>
          <cell r="O320">
            <v>0</v>
          </cell>
          <cell r="P320">
            <v>0</v>
          </cell>
          <cell r="Q320">
            <v>0</v>
          </cell>
          <cell r="R320">
            <v>0</v>
          </cell>
          <cell r="S320">
            <v>0</v>
          </cell>
          <cell r="T320">
            <v>0</v>
          </cell>
          <cell r="U320">
            <v>0</v>
          </cell>
          <cell r="V320">
            <v>0</v>
          </cell>
          <cell r="W320">
            <v>0</v>
          </cell>
          <cell r="X320">
            <v>0</v>
          </cell>
          <cell r="Y320">
            <v>0</v>
          </cell>
          <cell r="Z320">
            <v>0</v>
          </cell>
          <cell r="AA320">
            <v>0</v>
          </cell>
          <cell r="AB320">
            <v>0</v>
          </cell>
        </row>
        <row r="321">
          <cell r="B321">
            <v>0</v>
          </cell>
          <cell r="C321" t="str">
            <v xml:space="preserve">Payment shall be made per culvert underpassing executed and approved by the Engineer based on the measurement of the cross-section of culvert. </v>
          </cell>
          <cell r="D321">
            <v>0</v>
          </cell>
          <cell r="E321">
            <v>0</v>
          </cell>
          <cell r="F321">
            <v>0</v>
          </cell>
          <cell r="G321">
            <v>0</v>
          </cell>
          <cell r="H321">
            <v>0</v>
          </cell>
          <cell r="I321">
            <v>0</v>
          </cell>
          <cell r="J321">
            <v>0</v>
          </cell>
          <cell r="K321">
            <v>0</v>
          </cell>
          <cell r="L321">
            <v>0</v>
          </cell>
          <cell r="M321">
            <v>0</v>
          </cell>
          <cell r="N321">
            <v>0</v>
          </cell>
          <cell r="O321">
            <v>0</v>
          </cell>
          <cell r="P321">
            <v>0</v>
          </cell>
          <cell r="Q321">
            <v>0</v>
          </cell>
          <cell r="R321">
            <v>0</v>
          </cell>
          <cell r="S321">
            <v>0</v>
          </cell>
          <cell r="T321">
            <v>0</v>
          </cell>
          <cell r="U321">
            <v>0</v>
          </cell>
          <cell r="V321">
            <v>0</v>
          </cell>
          <cell r="W321">
            <v>0</v>
          </cell>
          <cell r="X321">
            <v>0</v>
          </cell>
          <cell r="Y321">
            <v>0</v>
          </cell>
          <cell r="Z321">
            <v>0</v>
          </cell>
          <cell r="AA321">
            <v>0</v>
          </cell>
          <cell r="AB321">
            <v>0</v>
          </cell>
        </row>
        <row r="322">
          <cell r="B322" t="str">
            <v>26.07.01</v>
          </cell>
          <cell r="C322" t="str">
            <v>Extra over items "laying of pipes in trenches" for crossing of culvert incl. preservation of culvert, clear cross-section not exceeding 3m²</v>
          </cell>
          <cell r="D322" t="str">
            <v>pce.</v>
          </cell>
          <cell r="E322">
            <v>1500</v>
          </cell>
          <cell r="F322">
            <v>0</v>
          </cell>
          <cell r="G322">
            <v>0</v>
          </cell>
          <cell r="H322">
            <v>0</v>
          </cell>
          <cell r="I322">
            <v>0</v>
          </cell>
          <cell r="J322">
            <v>0</v>
          </cell>
          <cell r="K322">
            <v>0</v>
          </cell>
          <cell r="L322">
            <v>0</v>
          </cell>
          <cell r="M322">
            <v>0</v>
          </cell>
          <cell r="N322">
            <v>0</v>
          </cell>
          <cell r="O322">
            <v>0</v>
          </cell>
          <cell r="P322">
            <v>0</v>
          </cell>
          <cell r="Q322">
            <v>0</v>
          </cell>
          <cell r="R322">
            <v>0</v>
          </cell>
          <cell r="S322">
            <v>0</v>
          </cell>
          <cell r="T322">
            <v>0</v>
          </cell>
          <cell r="U322">
            <v>0</v>
          </cell>
          <cell r="V322">
            <v>0</v>
          </cell>
          <cell r="W322">
            <v>0</v>
          </cell>
          <cell r="X322">
            <v>0</v>
          </cell>
          <cell r="Y322">
            <v>0</v>
          </cell>
          <cell r="Z322">
            <v>0</v>
          </cell>
          <cell r="AA322">
            <v>0</v>
          </cell>
          <cell r="AB322">
            <v>0</v>
          </cell>
        </row>
        <row r="323">
          <cell r="B323" t="str">
            <v>26.07.02</v>
          </cell>
          <cell r="C323" t="str">
            <v>Extra over items "laying of pipes in trenches" for crossing of culvert incl. preservation of culvert, clear cross-section not exceeding 6m²</v>
          </cell>
          <cell r="D323" t="str">
            <v>pce.</v>
          </cell>
          <cell r="E323">
            <v>2500</v>
          </cell>
          <cell r="F323">
            <v>0</v>
          </cell>
          <cell r="G323">
            <v>0</v>
          </cell>
          <cell r="H323">
            <v>0</v>
          </cell>
          <cell r="I323">
            <v>0</v>
          </cell>
          <cell r="J323">
            <v>0</v>
          </cell>
          <cell r="K323">
            <v>0</v>
          </cell>
          <cell r="L323">
            <v>0</v>
          </cell>
          <cell r="M323">
            <v>0</v>
          </cell>
          <cell r="N323">
            <v>0</v>
          </cell>
          <cell r="O323">
            <v>0</v>
          </cell>
          <cell r="P323">
            <v>0</v>
          </cell>
          <cell r="Q323">
            <v>0</v>
          </cell>
          <cell r="R323">
            <v>0</v>
          </cell>
          <cell r="S323">
            <v>0</v>
          </cell>
          <cell r="T323">
            <v>0</v>
          </cell>
          <cell r="U323">
            <v>0</v>
          </cell>
          <cell r="V323">
            <v>0</v>
          </cell>
          <cell r="W323">
            <v>0</v>
          </cell>
          <cell r="X323">
            <v>0</v>
          </cell>
          <cell r="Y323">
            <v>0</v>
          </cell>
          <cell r="Z323">
            <v>0</v>
          </cell>
          <cell r="AA323">
            <v>0</v>
          </cell>
          <cell r="AB323">
            <v>0</v>
          </cell>
        </row>
        <row r="324">
          <cell r="B324" t="str">
            <v>26.07.03</v>
          </cell>
          <cell r="C324" t="str">
            <v>Extra over items "laying of pipes in trenches" for crossing of culvert incl. preservation of culvert, clear cross-section not exceeding 10m²</v>
          </cell>
          <cell r="D324" t="str">
            <v>pce.</v>
          </cell>
          <cell r="E324">
            <v>3200</v>
          </cell>
          <cell r="F324">
            <v>0</v>
          </cell>
          <cell r="G324">
            <v>0</v>
          </cell>
          <cell r="H324">
            <v>0</v>
          </cell>
          <cell r="I324">
            <v>0</v>
          </cell>
          <cell r="J324">
            <v>0</v>
          </cell>
          <cell r="K324">
            <v>0</v>
          </cell>
          <cell r="L324">
            <v>0</v>
          </cell>
          <cell r="M324">
            <v>0</v>
          </cell>
          <cell r="N324">
            <v>0</v>
          </cell>
          <cell r="O324">
            <v>0</v>
          </cell>
          <cell r="P324">
            <v>0</v>
          </cell>
          <cell r="Q324">
            <v>0</v>
          </cell>
          <cell r="R324">
            <v>0</v>
          </cell>
          <cell r="S324">
            <v>0</v>
          </cell>
          <cell r="T324">
            <v>0</v>
          </cell>
          <cell r="U324">
            <v>0</v>
          </cell>
          <cell r="V324">
            <v>0</v>
          </cell>
          <cell r="W324">
            <v>0</v>
          </cell>
          <cell r="X324">
            <v>0</v>
          </cell>
          <cell r="Y324">
            <v>0</v>
          </cell>
          <cell r="Z324">
            <v>0</v>
          </cell>
          <cell r="AA324">
            <v>0</v>
          </cell>
          <cell r="AB324">
            <v>0</v>
          </cell>
        </row>
        <row r="325">
          <cell r="B325" t="str">
            <v>26.07.04</v>
          </cell>
          <cell r="C325" t="str">
            <v>Extra over items "laying of pipes in trenches" for crossing of culvert incl. preservation of culvert, clear cross-section not exceeding 15m²</v>
          </cell>
          <cell r="D325" t="str">
            <v>pce.</v>
          </cell>
          <cell r="E325">
            <v>4000</v>
          </cell>
          <cell r="F325">
            <v>0</v>
          </cell>
          <cell r="G325">
            <v>0</v>
          </cell>
          <cell r="H325">
            <v>0</v>
          </cell>
          <cell r="I325">
            <v>0</v>
          </cell>
          <cell r="J325">
            <v>0</v>
          </cell>
          <cell r="K325">
            <v>0</v>
          </cell>
          <cell r="L325">
            <v>0</v>
          </cell>
          <cell r="M325">
            <v>0</v>
          </cell>
          <cell r="N325">
            <v>0</v>
          </cell>
          <cell r="O325">
            <v>0</v>
          </cell>
          <cell r="P325">
            <v>0</v>
          </cell>
          <cell r="Q325">
            <v>0</v>
          </cell>
          <cell r="R325">
            <v>0</v>
          </cell>
          <cell r="S325">
            <v>0</v>
          </cell>
          <cell r="T325">
            <v>0</v>
          </cell>
          <cell r="U325">
            <v>0</v>
          </cell>
          <cell r="V325">
            <v>0</v>
          </cell>
          <cell r="W325">
            <v>0</v>
          </cell>
          <cell r="X325">
            <v>0</v>
          </cell>
          <cell r="Y325">
            <v>0</v>
          </cell>
          <cell r="Z325">
            <v>0</v>
          </cell>
          <cell r="AA325">
            <v>0</v>
          </cell>
          <cell r="AB325">
            <v>0</v>
          </cell>
        </row>
        <row r="326">
          <cell r="B326">
            <v>3</v>
          </cell>
          <cell r="C326" t="str">
            <v>PIPES AND VALVES</v>
          </cell>
          <cell r="D326">
            <v>0</v>
          </cell>
          <cell r="E326">
            <v>0</v>
          </cell>
          <cell r="F326">
            <v>0</v>
          </cell>
          <cell r="G326">
            <v>0</v>
          </cell>
          <cell r="H326">
            <v>0</v>
          </cell>
          <cell r="I326">
            <v>0</v>
          </cell>
          <cell r="J326">
            <v>0</v>
          </cell>
          <cell r="K326">
            <v>0</v>
          </cell>
          <cell r="L326">
            <v>0</v>
          </cell>
          <cell r="M326">
            <v>0</v>
          </cell>
          <cell r="N326">
            <v>0</v>
          </cell>
          <cell r="O326">
            <v>0</v>
          </cell>
          <cell r="P326">
            <v>0</v>
          </cell>
          <cell r="Q326">
            <v>0</v>
          </cell>
          <cell r="R326">
            <v>0</v>
          </cell>
          <cell r="S326">
            <v>0</v>
          </cell>
          <cell r="T326">
            <v>0</v>
          </cell>
          <cell r="U326">
            <v>0</v>
          </cell>
          <cell r="V326">
            <v>0</v>
          </cell>
          <cell r="W326">
            <v>0</v>
          </cell>
          <cell r="X326">
            <v>0</v>
          </cell>
          <cell r="Y326">
            <v>0</v>
          </cell>
          <cell r="Z326">
            <v>0</v>
          </cell>
          <cell r="AA326">
            <v>0</v>
          </cell>
          <cell r="AB326">
            <v>0</v>
          </cell>
        </row>
        <row r="327">
          <cell r="B327">
            <v>31</v>
          </cell>
          <cell r="C327" t="str">
            <v>INSTALLATION OF PIPES AND HYDRAULIC EQUIPMENT FOR RESERVOIRS</v>
          </cell>
          <cell r="D327">
            <v>0</v>
          </cell>
          <cell r="E327">
            <v>0</v>
          </cell>
          <cell r="F327">
            <v>0</v>
          </cell>
          <cell r="G327">
            <v>0</v>
          </cell>
          <cell r="H327">
            <v>0</v>
          </cell>
          <cell r="I327">
            <v>0</v>
          </cell>
          <cell r="J327">
            <v>0</v>
          </cell>
          <cell r="K327">
            <v>0</v>
          </cell>
          <cell r="L327">
            <v>0</v>
          </cell>
          <cell r="M327">
            <v>0</v>
          </cell>
          <cell r="N327">
            <v>0</v>
          </cell>
          <cell r="O327">
            <v>0</v>
          </cell>
          <cell r="P327">
            <v>0</v>
          </cell>
          <cell r="Q327">
            <v>0</v>
          </cell>
          <cell r="R327">
            <v>0</v>
          </cell>
          <cell r="S327">
            <v>0</v>
          </cell>
          <cell r="T327">
            <v>0</v>
          </cell>
          <cell r="U327">
            <v>0</v>
          </cell>
          <cell r="V327">
            <v>0</v>
          </cell>
          <cell r="W327">
            <v>0</v>
          </cell>
          <cell r="X327">
            <v>0</v>
          </cell>
          <cell r="Y327">
            <v>0</v>
          </cell>
          <cell r="Z327">
            <v>0</v>
          </cell>
          <cell r="AA327">
            <v>0</v>
          </cell>
          <cell r="AB327">
            <v>0</v>
          </cell>
        </row>
        <row r="328">
          <cell r="B328" t="str">
            <v>31.01</v>
          </cell>
          <cell r="C328" t="str">
            <v>Installation of pipes and hydraulic equipment for Reservoirs Sites, incl. installation for pumping station and all chambers</v>
          </cell>
          <cell r="D328">
            <v>0</v>
          </cell>
          <cell r="E328">
            <v>0</v>
          </cell>
          <cell r="F328">
            <v>0</v>
          </cell>
          <cell r="G328">
            <v>0</v>
          </cell>
          <cell r="H328">
            <v>0</v>
          </cell>
          <cell r="I328">
            <v>0</v>
          </cell>
          <cell r="J328">
            <v>0</v>
          </cell>
          <cell r="K328">
            <v>0</v>
          </cell>
          <cell r="L328">
            <v>0</v>
          </cell>
          <cell r="M328">
            <v>0</v>
          </cell>
          <cell r="N328">
            <v>0</v>
          </cell>
          <cell r="O328">
            <v>0</v>
          </cell>
          <cell r="P328">
            <v>0</v>
          </cell>
          <cell r="Q328">
            <v>0</v>
          </cell>
          <cell r="R328">
            <v>0</v>
          </cell>
          <cell r="S328">
            <v>0</v>
          </cell>
          <cell r="T328">
            <v>0</v>
          </cell>
          <cell r="U328">
            <v>0</v>
          </cell>
          <cell r="V328">
            <v>0</v>
          </cell>
          <cell r="W328">
            <v>0</v>
          </cell>
          <cell r="X328">
            <v>0</v>
          </cell>
          <cell r="Y328">
            <v>0</v>
          </cell>
          <cell r="Z328">
            <v>0</v>
          </cell>
          <cell r="AA328">
            <v>0</v>
          </cell>
          <cell r="AB328">
            <v>0</v>
          </cell>
        </row>
        <row r="329">
          <cell r="B329">
            <v>0</v>
          </cell>
          <cell r="C329" t="str">
            <v>The works shall include the complete installation of all pipes, valves, fittings, measuring devices, pipe supports, for the reservoirs, pumping stations and all chambers,  in accordance with the Works Requirements Part B+C and the tender drawings</v>
          </cell>
          <cell r="D329">
            <v>0</v>
          </cell>
          <cell r="E329">
            <v>0</v>
          </cell>
          <cell r="F329">
            <v>0</v>
          </cell>
          <cell r="G329">
            <v>0</v>
          </cell>
          <cell r="H329">
            <v>0</v>
          </cell>
          <cell r="I329">
            <v>0</v>
          </cell>
          <cell r="J329">
            <v>0</v>
          </cell>
          <cell r="K329">
            <v>0</v>
          </cell>
          <cell r="L329">
            <v>0</v>
          </cell>
          <cell r="M329">
            <v>0</v>
          </cell>
          <cell r="N329">
            <v>0</v>
          </cell>
          <cell r="O329">
            <v>0</v>
          </cell>
          <cell r="P329">
            <v>0</v>
          </cell>
          <cell r="Q329">
            <v>0</v>
          </cell>
          <cell r="R329">
            <v>0</v>
          </cell>
          <cell r="S329">
            <v>0</v>
          </cell>
          <cell r="T329">
            <v>0</v>
          </cell>
          <cell r="U329">
            <v>0</v>
          </cell>
          <cell r="V329">
            <v>0</v>
          </cell>
          <cell r="W329">
            <v>0</v>
          </cell>
          <cell r="X329">
            <v>0</v>
          </cell>
          <cell r="Y329">
            <v>0</v>
          </cell>
          <cell r="Z329">
            <v>0</v>
          </cell>
        </row>
        <row r="330">
          <cell r="B330">
            <v>0</v>
          </cell>
          <cell r="C330" t="str">
            <v>The works shall furthermore include:</v>
          </cell>
          <cell r="D330">
            <v>0</v>
          </cell>
          <cell r="E330">
            <v>0</v>
          </cell>
          <cell r="F330">
            <v>0</v>
          </cell>
          <cell r="G330">
            <v>0</v>
          </cell>
          <cell r="H330">
            <v>0</v>
          </cell>
          <cell r="I330">
            <v>0</v>
          </cell>
          <cell r="J330">
            <v>0</v>
          </cell>
          <cell r="K330">
            <v>0</v>
          </cell>
          <cell r="L330">
            <v>0</v>
          </cell>
          <cell r="M330">
            <v>0</v>
          </cell>
          <cell r="N330">
            <v>0</v>
          </cell>
          <cell r="O330">
            <v>0</v>
          </cell>
          <cell r="P330">
            <v>0</v>
          </cell>
          <cell r="Q330">
            <v>0</v>
          </cell>
          <cell r="R330">
            <v>0</v>
          </cell>
          <cell r="S330">
            <v>0</v>
          </cell>
          <cell r="T330">
            <v>0</v>
          </cell>
          <cell r="U330">
            <v>0</v>
          </cell>
          <cell r="V330">
            <v>0</v>
          </cell>
          <cell r="W330">
            <v>0</v>
          </cell>
          <cell r="X330">
            <v>0</v>
          </cell>
          <cell r="Y330">
            <v>0</v>
          </cell>
          <cell r="Z330">
            <v>0</v>
          </cell>
        </row>
        <row r="331">
          <cell r="B331">
            <v>0</v>
          </cell>
          <cell r="C331" t="str">
            <v>- loading, handling, transport from storage site to the execution site, unloading, etc. of pipes, fittings, protective tape, etc.</v>
          </cell>
          <cell r="D331">
            <v>0</v>
          </cell>
          <cell r="E331">
            <v>0</v>
          </cell>
          <cell r="F331">
            <v>0</v>
          </cell>
          <cell r="G331">
            <v>0</v>
          </cell>
          <cell r="H331">
            <v>0</v>
          </cell>
          <cell r="I331">
            <v>0</v>
          </cell>
          <cell r="J331">
            <v>0</v>
          </cell>
          <cell r="K331">
            <v>0</v>
          </cell>
          <cell r="L331">
            <v>0</v>
          </cell>
          <cell r="M331">
            <v>0</v>
          </cell>
          <cell r="N331">
            <v>0</v>
          </cell>
          <cell r="O331">
            <v>0</v>
          </cell>
          <cell r="P331">
            <v>0</v>
          </cell>
          <cell r="Q331">
            <v>0</v>
          </cell>
          <cell r="R331">
            <v>0</v>
          </cell>
          <cell r="S331">
            <v>0</v>
          </cell>
          <cell r="T331">
            <v>0</v>
          </cell>
          <cell r="U331">
            <v>0</v>
          </cell>
          <cell r="V331">
            <v>0</v>
          </cell>
          <cell r="W331">
            <v>0</v>
          </cell>
          <cell r="X331">
            <v>0</v>
          </cell>
          <cell r="Y331">
            <v>0</v>
          </cell>
          <cell r="Z331">
            <v>0</v>
          </cell>
        </row>
        <row r="332">
          <cell r="B332">
            <v>0</v>
          </cell>
          <cell r="C332" t="str">
            <v>- straightening  and cleaning of pipes before laying</v>
          </cell>
          <cell r="D332">
            <v>0</v>
          </cell>
          <cell r="E332">
            <v>0</v>
          </cell>
          <cell r="F332">
            <v>0</v>
          </cell>
          <cell r="G332">
            <v>0</v>
          </cell>
          <cell r="H332">
            <v>0</v>
          </cell>
          <cell r="I332">
            <v>0</v>
          </cell>
          <cell r="J332">
            <v>0</v>
          </cell>
          <cell r="K332">
            <v>0</v>
          </cell>
          <cell r="L332">
            <v>0</v>
          </cell>
          <cell r="M332">
            <v>0</v>
          </cell>
          <cell r="N332">
            <v>0</v>
          </cell>
          <cell r="O332">
            <v>0</v>
          </cell>
          <cell r="P332">
            <v>0</v>
          </cell>
          <cell r="Q332">
            <v>0</v>
          </cell>
          <cell r="R332">
            <v>0</v>
          </cell>
          <cell r="S332">
            <v>0</v>
          </cell>
          <cell r="T332">
            <v>0</v>
          </cell>
          <cell r="U332">
            <v>0</v>
          </cell>
          <cell r="V332">
            <v>0</v>
          </cell>
          <cell r="W332">
            <v>0</v>
          </cell>
          <cell r="X332">
            <v>0</v>
          </cell>
          <cell r="Y332">
            <v>0</v>
          </cell>
          <cell r="Z332">
            <v>0</v>
          </cell>
        </row>
        <row r="333">
          <cell r="B333">
            <v>0</v>
          </cell>
          <cell r="C333" t="str">
            <v>- temporary sealing of pipe ends after completion of daily work</v>
          </cell>
          <cell r="D333">
            <v>0</v>
          </cell>
          <cell r="E333">
            <v>0</v>
          </cell>
          <cell r="F333">
            <v>0</v>
          </cell>
          <cell r="G333">
            <v>0</v>
          </cell>
          <cell r="H333">
            <v>0</v>
          </cell>
          <cell r="I333">
            <v>0</v>
          </cell>
          <cell r="J333">
            <v>0</v>
          </cell>
          <cell r="K333">
            <v>0</v>
          </cell>
          <cell r="L333">
            <v>0</v>
          </cell>
          <cell r="M333">
            <v>0</v>
          </cell>
          <cell r="N333">
            <v>0</v>
          </cell>
          <cell r="O333">
            <v>0</v>
          </cell>
          <cell r="P333">
            <v>0</v>
          </cell>
          <cell r="Q333">
            <v>0</v>
          </cell>
          <cell r="R333">
            <v>0</v>
          </cell>
          <cell r="S333">
            <v>0</v>
          </cell>
          <cell r="T333">
            <v>0</v>
          </cell>
          <cell r="U333">
            <v>0</v>
          </cell>
          <cell r="V333">
            <v>0</v>
          </cell>
          <cell r="W333">
            <v>0</v>
          </cell>
          <cell r="X333">
            <v>0</v>
          </cell>
          <cell r="Y333">
            <v>0</v>
          </cell>
          <cell r="Z333">
            <v>0</v>
          </cell>
        </row>
        <row r="334">
          <cell r="B334">
            <v>0</v>
          </cell>
          <cell r="C334" t="str">
            <v>- cutting of pipes, cleaning of cuts, remaking of chamfer</v>
          </cell>
          <cell r="D334">
            <v>0</v>
          </cell>
          <cell r="E334">
            <v>0</v>
          </cell>
          <cell r="F334">
            <v>0</v>
          </cell>
          <cell r="G334">
            <v>0</v>
          </cell>
          <cell r="H334">
            <v>0</v>
          </cell>
          <cell r="I334">
            <v>0</v>
          </cell>
          <cell r="J334">
            <v>0</v>
          </cell>
          <cell r="K334">
            <v>0</v>
          </cell>
          <cell r="L334">
            <v>0</v>
          </cell>
          <cell r="M334">
            <v>0</v>
          </cell>
          <cell r="N334">
            <v>0</v>
          </cell>
          <cell r="O334">
            <v>0</v>
          </cell>
          <cell r="P334">
            <v>0</v>
          </cell>
          <cell r="Q334">
            <v>0</v>
          </cell>
          <cell r="R334">
            <v>0</v>
          </cell>
          <cell r="S334">
            <v>0</v>
          </cell>
          <cell r="T334">
            <v>0</v>
          </cell>
          <cell r="U334">
            <v>0</v>
          </cell>
          <cell r="V334">
            <v>0</v>
          </cell>
          <cell r="W334">
            <v>0</v>
          </cell>
          <cell r="X334">
            <v>0</v>
          </cell>
          <cell r="Y334">
            <v>0</v>
          </cell>
          <cell r="Z334">
            <v>0</v>
          </cell>
        </row>
        <row r="335">
          <cell r="B335">
            <v>0</v>
          </cell>
          <cell r="C335" t="str">
            <v>- laying, jointing and coupling of pipes in accordance with manufacturers instructions, Works Requirements Part B+C, Drawings and as directed by the Engineer.</v>
          </cell>
          <cell r="D335">
            <v>0</v>
          </cell>
          <cell r="E335">
            <v>0</v>
          </cell>
          <cell r="F335">
            <v>0</v>
          </cell>
          <cell r="G335">
            <v>0</v>
          </cell>
          <cell r="H335">
            <v>0</v>
          </cell>
          <cell r="I335">
            <v>0</v>
          </cell>
          <cell r="J335">
            <v>0</v>
          </cell>
          <cell r="K335">
            <v>0</v>
          </cell>
          <cell r="L335">
            <v>0</v>
          </cell>
          <cell r="M335">
            <v>0</v>
          </cell>
          <cell r="N335">
            <v>0</v>
          </cell>
          <cell r="O335">
            <v>0</v>
          </cell>
          <cell r="P335">
            <v>0</v>
          </cell>
          <cell r="Q335">
            <v>0</v>
          </cell>
          <cell r="R335">
            <v>0</v>
          </cell>
          <cell r="S335">
            <v>0</v>
          </cell>
          <cell r="T335">
            <v>0</v>
          </cell>
          <cell r="U335">
            <v>0</v>
          </cell>
          <cell r="V335">
            <v>0</v>
          </cell>
          <cell r="W335">
            <v>0</v>
          </cell>
          <cell r="X335">
            <v>0</v>
          </cell>
          <cell r="Y335">
            <v>0</v>
          </cell>
          <cell r="Z335">
            <v>0</v>
          </cell>
        </row>
        <row r="336">
          <cell r="B336">
            <v>0</v>
          </cell>
          <cell r="C336" t="str">
            <v xml:space="preserve">- laying of marker tape </v>
          </cell>
          <cell r="D336">
            <v>0</v>
          </cell>
          <cell r="E336">
            <v>0</v>
          </cell>
          <cell r="F336">
            <v>0</v>
          </cell>
          <cell r="G336">
            <v>0</v>
          </cell>
          <cell r="H336">
            <v>0</v>
          </cell>
          <cell r="I336">
            <v>0</v>
          </cell>
          <cell r="J336">
            <v>0</v>
          </cell>
          <cell r="K336">
            <v>0</v>
          </cell>
          <cell r="L336">
            <v>0</v>
          </cell>
          <cell r="M336">
            <v>0</v>
          </cell>
          <cell r="N336">
            <v>0</v>
          </cell>
          <cell r="O336">
            <v>0</v>
          </cell>
          <cell r="P336">
            <v>0</v>
          </cell>
          <cell r="Q336">
            <v>0</v>
          </cell>
          <cell r="R336">
            <v>0</v>
          </cell>
          <cell r="S336">
            <v>0</v>
          </cell>
          <cell r="T336">
            <v>0</v>
          </cell>
          <cell r="U336">
            <v>0</v>
          </cell>
          <cell r="V336">
            <v>0</v>
          </cell>
          <cell r="W336">
            <v>0</v>
          </cell>
          <cell r="X336">
            <v>0</v>
          </cell>
          <cell r="Y336">
            <v>0</v>
          </cell>
          <cell r="Z336">
            <v>0</v>
          </cell>
        </row>
        <row r="337">
          <cell r="B337">
            <v>0</v>
          </cell>
          <cell r="C337" t="str">
            <v>- wrapping of flange connections with denso tape or similar approved material</v>
          </cell>
          <cell r="D337">
            <v>0</v>
          </cell>
          <cell r="E337">
            <v>0</v>
          </cell>
          <cell r="F337">
            <v>0</v>
          </cell>
          <cell r="G337">
            <v>0</v>
          </cell>
          <cell r="H337">
            <v>0</v>
          </cell>
          <cell r="I337">
            <v>0</v>
          </cell>
          <cell r="J337">
            <v>0</v>
          </cell>
          <cell r="K337">
            <v>0</v>
          </cell>
          <cell r="L337">
            <v>0</v>
          </cell>
          <cell r="M337">
            <v>0</v>
          </cell>
          <cell r="N337">
            <v>0</v>
          </cell>
          <cell r="O337">
            <v>0</v>
          </cell>
          <cell r="P337">
            <v>0</v>
          </cell>
          <cell r="Q337">
            <v>0</v>
          </cell>
          <cell r="R337">
            <v>0</v>
          </cell>
          <cell r="S337">
            <v>0</v>
          </cell>
          <cell r="T337">
            <v>0</v>
          </cell>
          <cell r="U337">
            <v>0</v>
          </cell>
          <cell r="V337">
            <v>0</v>
          </cell>
          <cell r="W337">
            <v>0</v>
          </cell>
          <cell r="X337">
            <v>0</v>
          </cell>
          <cell r="Y337">
            <v>0</v>
          </cell>
          <cell r="Z337">
            <v>0</v>
          </cell>
        </row>
        <row r="338">
          <cell r="B338">
            <v>0</v>
          </cell>
          <cell r="C338" t="str">
            <v>- execution of hydrostatic pressure test, adjustment of flow as directed, flushing and disinfection in accordance with EN 805 and the Works Requirements Part B+C</v>
          </cell>
          <cell r="D338">
            <v>0</v>
          </cell>
          <cell r="E338">
            <v>0</v>
          </cell>
          <cell r="F338">
            <v>0</v>
          </cell>
          <cell r="G338">
            <v>0</v>
          </cell>
          <cell r="H338">
            <v>0</v>
          </cell>
          <cell r="I338">
            <v>0</v>
          </cell>
          <cell r="J338">
            <v>0</v>
          </cell>
          <cell r="K338">
            <v>0</v>
          </cell>
          <cell r="L338">
            <v>0</v>
          </cell>
          <cell r="M338">
            <v>0</v>
          </cell>
          <cell r="N338">
            <v>0</v>
          </cell>
          <cell r="O338">
            <v>0</v>
          </cell>
          <cell r="P338">
            <v>0</v>
          </cell>
          <cell r="Q338">
            <v>0</v>
          </cell>
          <cell r="R338">
            <v>0</v>
          </cell>
          <cell r="S338">
            <v>0</v>
          </cell>
          <cell r="T338">
            <v>0</v>
          </cell>
          <cell r="U338">
            <v>0</v>
          </cell>
          <cell r="V338">
            <v>0</v>
          </cell>
          <cell r="W338">
            <v>0</v>
          </cell>
          <cell r="X338">
            <v>0</v>
          </cell>
          <cell r="Y338">
            <v>0</v>
          </cell>
          <cell r="Z338">
            <v>0</v>
          </cell>
        </row>
        <row r="339">
          <cell r="B339">
            <v>0</v>
          </cell>
          <cell r="C339" t="str">
            <v>- any temporary sealing of new and existing mains resulting from the sequence of works including supply, installation and removal of end caps, blank flanges or any other fitting, temporary cut off water distribution and connection of new mains after removal of temporary sealing.</v>
          </cell>
          <cell r="D339">
            <v>0</v>
          </cell>
          <cell r="E339">
            <v>0</v>
          </cell>
          <cell r="F339">
            <v>0</v>
          </cell>
          <cell r="G339">
            <v>0</v>
          </cell>
          <cell r="H339">
            <v>0</v>
          </cell>
          <cell r="I339">
            <v>0</v>
          </cell>
          <cell r="J339">
            <v>0</v>
          </cell>
          <cell r="K339">
            <v>0</v>
          </cell>
          <cell r="L339">
            <v>0</v>
          </cell>
          <cell r="M339">
            <v>0</v>
          </cell>
          <cell r="N339">
            <v>0</v>
          </cell>
          <cell r="O339">
            <v>0</v>
          </cell>
          <cell r="P339">
            <v>0</v>
          </cell>
          <cell r="Q339">
            <v>0</v>
          </cell>
          <cell r="R339">
            <v>0</v>
          </cell>
          <cell r="S339">
            <v>0</v>
          </cell>
          <cell r="T339">
            <v>0</v>
          </cell>
          <cell r="U339">
            <v>0</v>
          </cell>
          <cell r="V339">
            <v>0</v>
          </cell>
          <cell r="W339">
            <v>0</v>
          </cell>
          <cell r="X339">
            <v>0</v>
          </cell>
          <cell r="Y339">
            <v>0</v>
          </cell>
          <cell r="Z339">
            <v>0</v>
          </cell>
        </row>
        <row r="340">
          <cell r="B340">
            <v>0</v>
          </cell>
          <cell r="C340" t="str">
            <v>- all earthworks required for investigation and installation, including excavation, levelling, trimming of trench bottom, bedding, backfilling, compaction, dewatering, loading, handling, transport of all surplus or backfill material to or from a site approved by the Engineer and situated within a radius of 20km from the execution site, unloading, bracing and shoring, maintenance and reinstatement of existing services, etc.</v>
          </cell>
          <cell r="D340">
            <v>0</v>
          </cell>
          <cell r="E340">
            <v>0</v>
          </cell>
          <cell r="F340">
            <v>0</v>
          </cell>
          <cell r="G340">
            <v>0</v>
          </cell>
          <cell r="H340">
            <v>0</v>
          </cell>
          <cell r="I340">
            <v>0</v>
          </cell>
          <cell r="J340">
            <v>0</v>
          </cell>
          <cell r="K340">
            <v>0</v>
          </cell>
          <cell r="L340">
            <v>0</v>
          </cell>
          <cell r="M340">
            <v>0</v>
          </cell>
          <cell r="N340">
            <v>0</v>
          </cell>
          <cell r="O340">
            <v>0</v>
          </cell>
          <cell r="P340">
            <v>0</v>
          </cell>
          <cell r="Q340">
            <v>0</v>
          </cell>
          <cell r="R340">
            <v>0</v>
          </cell>
          <cell r="S340">
            <v>0</v>
          </cell>
          <cell r="T340">
            <v>0</v>
          </cell>
          <cell r="U340">
            <v>0</v>
          </cell>
          <cell r="V340">
            <v>0</v>
          </cell>
          <cell r="W340">
            <v>0</v>
          </cell>
          <cell r="X340">
            <v>0</v>
          </cell>
          <cell r="Y340">
            <v>0</v>
          </cell>
          <cell r="Z340">
            <v>0</v>
          </cell>
        </row>
        <row r="341">
          <cell r="B341">
            <v>0</v>
          </cell>
          <cell r="C341" t="str">
            <v xml:space="preserve">The unit rate shall include all materials, labour, equipment, tools, and other incidental costs required to complete the installation works. </v>
          </cell>
          <cell r="D341">
            <v>0</v>
          </cell>
          <cell r="E341">
            <v>0</v>
          </cell>
          <cell r="F341">
            <v>0</v>
          </cell>
          <cell r="G341">
            <v>0</v>
          </cell>
          <cell r="H341">
            <v>0</v>
          </cell>
          <cell r="I341">
            <v>0</v>
          </cell>
          <cell r="J341">
            <v>0</v>
          </cell>
          <cell r="K341">
            <v>0</v>
          </cell>
          <cell r="L341">
            <v>0</v>
          </cell>
          <cell r="M341">
            <v>0</v>
          </cell>
          <cell r="N341">
            <v>0</v>
          </cell>
          <cell r="O341">
            <v>0</v>
          </cell>
          <cell r="P341">
            <v>0</v>
          </cell>
          <cell r="Q341">
            <v>0</v>
          </cell>
          <cell r="R341">
            <v>0</v>
          </cell>
          <cell r="S341">
            <v>0</v>
          </cell>
          <cell r="T341">
            <v>0</v>
          </cell>
          <cell r="U341">
            <v>0</v>
          </cell>
          <cell r="V341">
            <v>0</v>
          </cell>
          <cell r="W341">
            <v>0</v>
          </cell>
          <cell r="X341">
            <v>0</v>
          </cell>
          <cell r="Y341">
            <v>0</v>
          </cell>
          <cell r="Z341">
            <v>0</v>
          </cell>
        </row>
        <row r="342">
          <cell r="B342">
            <v>0</v>
          </cell>
          <cell r="C342" t="str">
            <v>Payment shall be made as a lump sum for the complete installation of pipes, fittings, hydraulic equipment, etc. per reservoir, operational and upon acceptance of all works and supplies by the Engineer.</v>
          </cell>
          <cell r="D342">
            <v>0</v>
          </cell>
          <cell r="E342">
            <v>0</v>
          </cell>
          <cell r="F342">
            <v>0</v>
          </cell>
          <cell r="G342">
            <v>0</v>
          </cell>
          <cell r="H342">
            <v>0</v>
          </cell>
          <cell r="I342">
            <v>0</v>
          </cell>
          <cell r="J342">
            <v>0</v>
          </cell>
          <cell r="K342">
            <v>0</v>
          </cell>
          <cell r="L342">
            <v>0</v>
          </cell>
          <cell r="M342">
            <v>0</v>
          </cell>
          <cell r="N342">
            <v>0</v>
          </cell>
          <cell r="O342">
            <v>0</v>
          </cell>
          <cell r="P342">
            <v>0</v>
          </cell>
          <cell r="Q342">
            <v>0</v>
          </cell>
          <cell r="R342">
            <v>0</v>
          </cell>
          <cell r="S342">
            <v>0</v>
          </cell>
          <cell r="T342">
            <v>0</v>
          </cell>
          <cell r="U342">
            <v>0</v>
          </cell>
          <cell r="V342">
            <v>0</v>
          </cell>
          <cell r="W342">
            <v>0</v>
          </cell>
          <cell r="X342">
            <v>0</v>
          </cell>
          <cell r="Y342">
            <v>0</v>
          </cell>
          <cell r="Z342">
            <v>0</v>
          </cell>
        </row>
        <row r="343">
          <cell r="B343" t="str">
            <v>31.01.01</v>
          </cell>
          <cell r="C343" t="str">
            <v>Installation of pipes and hydraulic equipment for Reservoir D, Tender Drawings Series R-D-2.xx</v>
          </cell>
          <cell r="D343" t="str">
            <v>lump sum</v>
          </cell>
          <cell r="E343">
            <v>91000</v>
          </cell>
          <cell r="F343">
            <v>0</v>
          </cell>
          <cell r="G343">
            <v>0</v>
          </cell>
          <cell r="H343">
            <v>0</v>
          </cell>
          <cell r="I343">
            <v>0</v>
          </cell>
          <cell r="J343">
            <v>0</v>
          </cell>
          <cell r="K343">
            <v>0</v>
          </cell>
          <cell r="L343">
            <v>0</v>
          </cell>
          <cell r="M343">
            <v>0</v>
          </cell>
          <cell r="N343">
            <v>0</v>
          </cell>
          <cell r="O343">
            <v>0</v>
          </cell>
          <cell r="P343">
            <v>0</v>
          </cell>
          <cell r="Q343">
            <v>0</v>
          </cell>
          <cell r="R343">
            <v>0</v>
          </cell>
          <cell r="S343">
            <v>0</v>
          </cell>
          <cell r="T343">
            <v>0</v>
          </cell>
          <cell r="U343">
            <v>0</v>
          </cell>
          <cell r="V343">
            <v>0</v>
          </cell>
          <cell r="W343">
            <v>0</v>
          </cell>
          <cell r="X343">
            <v>0</v>
          </cell>
          <cell r="Y343">
            <v>0</v>
          </cell>
          <cell r="Z343">
            <v>0</v>
          </cell>
          <cell r="AA343">
            <v>0</v>
          </cell>
          <cell r="AB343">
            <v>0</v>
          </cell>
        </row>
        <row r="344">
          <cell r="B344" t="str">
            <v>31.01.02</v>
          </cell>
          <cell r="C344" t="str">
            <v>Installation of pipes and hydraulic equipment for Reservoir A, Tender Drawings Series R-A-2.xx</v>
          </cell>
          <cell r="D344" t="str">
            <v>lump sum</v>
          </cell>
          <cell r="E344">
            <v>77000</v>
          </cell>
          <cell r="F344">
            <v>0</v>
          </cell>
          <cell r="G344">
            <v>0</v>
          </cell>
          <cell r="H344">
            <v>0</v>
          </cell>
          <cell r="I344">
            <v>0</v>
          </cell>
          <cell r="J344">
            <v>0</v>
          </cell>
          <cell r="K344">
            <v>0</v>
          </cell>
          <cell r="L344">
            <v>0</v>
          </cell>
          <cell r="M344">
            <v>0</v>
          </cell>
          <cell r="N344">
            <v>0</v>
          </cell>
          <cell r="O344">
            <v>0</v>
          </cell>
          <cell r="P344">
            <v>0</v>
          </cell>
          <cell r="Q344">
            <v>0</v>
          </cell>
          <cell r="R344">
            <v>0</v>
          </cell>
          <cell r="S344">
            <v>0</v>
          </cell>
          <cell r="T344">
            <v>0</v>
          </cell>
          <cell r="U344">
            <v>0</v>
          </cell>
          <cell r="V344">
            <v>0</v>
          </cell>
          <cell r="W344">
            <v>0</v>
          </cell>
          <cell r="X344">
            <v>0</v>
          </cell>
          <cell r="Y344">
            <v>0</v>
          </cell>
          <cell r="Z344">
            <v>0</v>
          </cell>
          <cell r="AA344">
            <v>0</v>
          </cell>
          <cell r="AB344">
            <v>0</v>
          </cell>
        </row>
        <row r="345">
          <cell r="B345" t="str">
            <v>31.01.03</v>
          </cell>
          <cell r="C345" t="str">
            <v>Installation of pipes and hydraulic equipment for Reservoir B, Tender Drawings Series R-B-2.xx</v>
          </cell>
          <cell r="D345" t="str">
            <v>lump sum</v>
          </cell>
          <cell r="E345">
            <v>70000</v>
          </cell>
          <cell r="F345">
            <v>0</v>
          </cell>
          <cell r="G345">
            <v>0</v>
          </cell>
          <cell r="H345">
            <v>0</v>
          </cell>
          <cell r="I345">
            <v>0</v>
          </cell>
          <cell r="J345">
            <v>0</v>
          </cell>
          <cell r="K345">
            <v>0</v>
          </cell>
          <cell r="L345">
            <v>0</v>
          </cell>
          <cell r="M345">
            <v>0</v>
          </cell>
          <cell r="N345">
            <v>0</v>
          </cell>
          <cell r="O345">
            <v>0</v>
          </cell>
          <cell r="P345">
            <v>0</v>
          </cell>
          <cell r="Q345">
            <v>0</v>
          </cell>
          <cell r="R345">
            <v>0</v>
          </cell>
          <cell r="S345">
            <v>0</v>
          </cell>
          <cell r="T345">
            <v>0</v>
          </cell>
          <cell r="U345">
            <v>0</v>
          </cell>
          <cell r="V345">
            <v>0</v>
          </cell>
          <cell r="W345">
            <v>0</v>
          </cell>
          <cell r="X345">
            <v>0</v>
          </cell>
          <cell r="Y345">
            <v>0</v>
          </cell>
          <cell r="Z345">
            <v>0</v>
          </cell>
          <cell r="AA345">
            <v>0</v>
          </cell>
          <cell r="AB345">
            <v>0</v>
          </cell>
        </row>
        <row r="346">
          <cell r="B346" t="str">
            <v>31.01.04</v>
          </cell>
          <cell r="C346" t="str">
            <v>Installation of pipes and hydraulic equipment for Reservoir C, Tender Drawings Series R-C-2.xx</v>
          </cell>
          <cell r="D346" t="str">
            <v>lump sum</v>
          </cell>
          <cell r="E346">
            <v>52500</v>
          </cell>
          <cell r="F346">
            <v>0</v>
          </cell>
          <cell r="G346">
            <v>0</v>
          </cell>
          <cell r="H346">
            <v>0</v>
          </cell>
          <cell r="I346">
            <v>0</v>
          </cell>
          <cell r="J346">
            <v>0</v>
          </cell>
          <cell r="K346">
            <v>0</v>
          </cell>
          <cell r="L346">
            <v>0</v>
          </cell>
          <cell r="M346">
            <v>0</v>
          </cell>
          <cell r="N346">
            <v>0</v>
          </cell>
          <cell r="O346">
            <v>0</v>
          </cell>
          <cell r="P346">
            <v>0</v>
          </cell>
          <cell r="Q346">
            <v>0</v>
          </cell>
          <cell r="R346">
            <v>0</v>
          </cell>
          <cell r="S346">
            <v>0</v>
          </cell>
          <cell r="T346">
            <v>0</v>
          </cell>
          <cell r="U346">
            <v>0</v>
          </cell>
          <cell r="V346">
            <v>0</v>
          </cell>
          <cell r="W346">
            <v>0</v>
          </cell>
          <cell r="X346">
            <v>0</v>
          </cell>
          <cell r="Y346">
            <v>0</v>
          </cell>
          <cell r="Z346">
            <v>0</v>
          </cell>
          <cell r="AA346">
            <v>0</v>
          </cell>
          <cell r="AB346">
            <v>0</v>
          </cell>
        </row>
        <row r="347">
          <cell r="B347" t="str">
            <v>31.01.05</v>
          </cell>
          <cell r="C347" t="str">
            <v>Installation of pipes and hydraulic equipment for British Reservoir, Tender Drawings Series R-BR-2.xx</v>
          </cell>
          <cell r="D347" t="str">
            <v>lump sum</v>
          </cell>
          <cell r="E347">
            <v>19000</v>
          </cell>
          <cell r="F347">
            <v>0</v>
          </cell>
          <cell r="G347">
            <v>0</v>
          </cell>
          <cell r="H347">
            <v>0</v>
          </cell>
          <cell r="I347">
            <v>0</v>
          </cell>
          <cell r="J347">
            <v>0</v>
          </cell>
          <cell r="K347">
            <v>0</v>
          </cell>
          <cell r="L347">
            <v>0</v>
          </cell>
          <cell r="M347">
            <v>0</v>
          </cell>
          <cell r="N347">
            <v>0</v>
          </cell>
          <cell r="O347">
            <v>0</v>
          </cell>
          <cell r="P347">
            <v>0</v>
          </cell>
          <cell r="Q347">
            <v>0</v>
          </cell>
          <cell r="R347">
            <v>0</v>
          </cell>
          <cell r="S347">
            <v>0</v>
          </cell>
          <cell r="T347">
            <v>0</v>
          </cell>
          <cell r="U347">
            <v>0</v>
          </cell>
          <cell r="V347">
            <v>0</v>
          </cell>
          <cell r="W347">
            <v>0</v>
          </cell>
          <cell r="X347">
            <v>0</v>
          </cell>
          <cell r="Y347">
            <v>0</v>
          </cell>
          <cell r="Z347">
            <v>0</v>
          </cell>
          <cell r="AA347">
            <v>0</v>
          </cell>
          <cell r="AB347">
            <v>0</v>
          </cell>
        </row>
        <row r="348">
          <cell r="B348">
            <v>32</v>
          </cell>
          <cell r="C348" t="str">
            <v>SUPPLY OF PIPES AND FITTINGS OF DUCTILE IRON AND STEEL</v>
          </cell>
          <cell r="D348">
            <v>0</v>
          </cell>
          <cell r="E348">
            <v>0</v>
          </cell>
          <cell r="F348">
            <v>0</v>
          </cell>
          <cell r="G348">
            <v>0</v>
          </cell>
          <cell r="H348">
            <v>0</v>
          </cell>
          <cell r="I348">
            <v>0</v>
          </cell>
          <cell r="J348">
            <v>0</v>
          </cell>
          <cell r="K348">
            <v>0</v>
          </cell>
          <cell r="L348">
            <v>0</v>
          </cell>
          <cell r="M348">
            <v>0</v>
          </cell>
          <cell r="N348">
            <v>0</v>
          </cell>
          <cell r="O348">
            <v>0</v>
          </cell>
          <cell r="P348">
            <v>0</v>
          </cell>
          <cell r="Q348">
            <v>0</v>
          </cell>
          <cell r="R348">
            <v>0</v>
          </cell>
          <cell r="S348">
            <v>0</v>
          </cell>
          <cell r="T348">
            <v>0</v>
          </cell>
          <cell r="U348">
            <v>0</v>
          </cell>
          <cell r="V348">
            <v>0</v>
          </cell>
          <cell r="W348">
            <v>0</v>
          </cell>
          <cell r="X348">
            <v>0</v>
          </cell>
          <cell r="Y348">
            <v>0</v>
          </cell>
          <cell r="Z348">
            <v>0</v>
          </cell>
          <cell r="AA348">
            <v>0</v>
          </cell>
          <cell r="AB348">
            <v>0</v>
          </cell>
        </row>
        <row r="349">
          <cell r="B349" t="str">
            <v>32.01</v>
          </cell>
          <cell r="C349" t="str">
            <v>Supply of ductile iron pipes with spigot and socket type push-in joint</v>
          </cell>
          <cell r="D349">
            <v>0</v>
          </cell>
          <cell r="E349">
            <v>0</v>
          </cell>
          <cell r="F349">
            <v>0</v>
          </cell>
          <cell r="G349">
            <v>0</v>
          </cell>
          <cell r="H349">
            <v>0</v>
          </cell>
          <cell r="I349">
            <v>0</v>
          </cell>
          <cell r="J349">
            <v>0</v>
          </cell>
          <cell r="K349">
            <v>0</v>
          </cell>
          <cell r="L349">
            <v>0</v>
          </cell>
          <cell r="M349">
            <v>0</v>
          </cell>
          <cell r="N349">
            <v>0</v>
          </cell>
          <cell r="O349">
            <v>0</v>
          </cell>
          <cell r="P349">
            <v>0</v>
          </cell>
          <cell r="Q349">
            <v>0</v>
          </cell>
          <cell r="R349">
            <v>0</v>
          </cell>
          <cell r="S349">
            <v>0</v>
          </cell>
          <cell r="T349">
            <v>0</v>
          </cell>
          <cell r="U349">
            <v>0</v>
          </cell>
          <cell r="V349">
            <v>0</v>
          </cell>
          <cell r="W349">
            <v>0</v>
          </cell>
          <cell r="X349">
            <v>0</v>
          </cell>
          <cell r="Y349">
            <v>0</v>
          </cell>
          <cell r="Z349">
            <v>0</v>
          </cell>
          <cell r="AA349">
            <v>0</v>
          </cell>
          <cell r="AB349">
            <v>0</v>
          </cell>
        </row>
        <row r="350">
          <cell r="B350">
            <v>0</v>
          </cell>
          <cell r="C350" t="str">
            <v xml:space="preserve">The unit rate shall include the supply of ductile iron pipes with spigot and socket type push-in joint according to EN 545, class C40 for DN80 - DN300, class C30 for DN350 - DN600, including transport, unloading, handling, storage at storage sites in accordance with the manufacturers instructions and good workmanship, supply of rubber gaskets including 2% reserve, lubricating paste, all accessories necessary for pipe installation, etc. </v>
          </cell>
          <cell r="D350">
            <v>0</v>
          </cell>
          <cell r="E350">
            <v>0</v>
          </cell>
          <cell r="F350">
            <v>0</v>
          </cell>
          <cell r="G350">
            <v>0</v>
          </cell>
          <cell r="H350">
            <v>0</v>
          </cell>
          <cell r="I350">
            <v>0</v>
          </cell>
          <cell r="J350">
            <v>0</v>
          </cell>
          <cell r="K350">
            <v>0</v>
          </cell>
          <cell r="L350">
            <v>0</v>
          </cell>
          <cell r="M350">
            <v>0</v>
          </cell>
          <cell r="N350">
            <v>0</v>
          </cell>
          <cell r="O350">
            <v>0</v>
          </cell>
          <cell r="P350">
            <v>0</v>
          </cell>
          <cell r="Q350">
            <v>0</v>
          </cell>
          <cell r="R350">
            <v>0</v>
          </cell>
          <cell r="S350">
            <v>0</v>
          </cell>
          <cell r="T350">
            <v>0</v>
          </cell>
          <cell r="U350">
            <v>0</v>
          </cell>
          <cell r="V350">
            <v>0</v>
          </cell>
          <cell r="W350">
            <v>0</v>
          </cell>
          <cell r="X350">
            <v>0</v>
          </cell>
          <cell r="Y350">
            <v>0</v>
          </cell>
          <cell r="Z350">
            <v>0</v>
          </cell>
          <cell r="AA350">
            <v>0</v>
          </cell>
          <cell r="AB350">
            <v>0</v>
          </cell>
        </row>
        <row r="351">
          <cell r="B351">
            <v>0</v>
          </cell>
          <cell r="C351" t="str">
            <v>Internal lining shall be of cement mortar, external coating shall be of bituminous paint on zinc rich coating according to the Works Requirements Part B+C.</v>
          </cell>
          <cell r="D351">
            <v>0</v>
          </cell>
          <cell r="E351">
            <v>0</v>
          </cell>
          <cell r="F351">
            <v>0</v>
          </cell>
          <cell r="G351">
            <v>0</v>
          </cell>
          <cell r="H351">
            <v>0</v>
          </cell>
          <cell r="I351">
            <v>0</v>
          </cell>
          <cell r="J351">
            <v>0</v>
          </cell>
          <cell r="K351">
            <v>0</v>
          </cell>
          <cell r="L351">
            <v>0</v>
          </cell>
          <cell r="M351">
            <v>0</v>
          </cell>
          <cell r="N351">
            <v>0</v>
          </cell>
          <cell r="O351">
            <v>0</v>
          </cell>
          <cell r="P351">
            <v>0</v>
          </cell>
          <cell r="Q351">
            <v>0</v>
          </cell>
          <cell r="R351">
            <v>0</v>
          </cell>
          <cell r="S351">
            <v>0</v>
          </cell>
          <cell r="T351">
            <v>0</v>
          </cell>
          <cell r="U351">
            <v>0</v>
          </cell>
          <cell r="V351">
            <v>0</v>
          </cell>
          <cell r="W351">
            <v>0</v>
          </cell>
          <cell r="X351">
            <v>0</v>
          </cell>
          <cell r="Y351">
            <v>0</v>
          </cell>
          <cell r="Z351">
            <v>0</v>
          </cell>
          <cell r="AA351">
            <v>0</v>
          </cell>
          <cell r="AB351">
            <v>0</v>
          </cell>
        </row>
        <row r="352">
          <cell r="B352">
            <v>0</v>
          </cell>
          <cell r="C352" t="str">
            <v>The unit rate shall include all material, labour, equipment, tools and other incidental costs required to complete the works.</v>
          </cell>
          <cell r="D352">
            <v>0</v>
          </cell>
          <cell r="E352">
            <v>0</v>
          </cell>
          <cell r="F352">
            <v>0</v>
          </cell>
          <cell r="G352">
            <v>0</v>
          </cell>
          <cell r="H352">
            <v>0</v>
          </cell>
          <cell r="I352">
            <v>0</v>
          </cell>
          <cell r="J352">
            <v>0</v>
          </cell>
          <cell r="K352">
            <v>0</v>
          </cell>
          <cell r="L352">
            <v>0</v>
          </cell>
          <cell r="M352">
            <v>0</v>
          </cell>
          <cell r="N352">
            <v>0</v>
          </cell>
          <cell r="O352">
            <v>0</v>
          </cell>
          <cell r="P352">
            <v>0</v>
          </cell>
          <cell r="Q352">
            <v>0</v>
          </cell>
          <cell r="R352">
            <v>0</v>
          </cell>
          <cell r="S352">
            <v>0</v>
          </cell>
          <cell r="T352">
            <v>0</v>
          </cell>
          <cell r="U352">
            <v>0</v>
          </cell>
          <cell r="V352">
            <v>0</v>
          </cell>
          <cell r="W352">
            <v>0</v>
          </cell>
          <cell r="X352">
            <v>0</v>
          </cell>
          <cell r="Y352">
            <v>0</v>
          </cell>
          <cell r="Z352">
            <v>0</v>
          </cell>
          <cell r="AA352">
            <v>0</v>
          </cell>
          <cell r="AB352">
            <v>0</v>
          </cell>
        </row>
        <row r="353">
          <cell r="B353">
            <v>0</v>
          </cell>
          <cell r="C353" t="str">
            <v>Payment shall be made per linear meter based on the useful length of pipe, i.e. excluding sockets.</v>
          </cell>
          <cell r="D353">
            <v>0</v>
          </cell>
          <cell r="E353">
            <v>0</v>
          </cell>
          <cell r="F353">
            <v>0</v>
          </cell>
          <cell r="G353">
            <v>0</v>
          </cell>
          <cell r="H353">
            <v>0</v>
          </cell>
          <cell r="I353">
            <v>0</v>
          </cell>
          <cell r="J353">
            <v>0</v>
          </cell>
          <cell r="K353">
            <v>0</v>
          </cell>
          <cell r="L353">
            <v>0</v>
          </cell>
          <cell r="M353">
            <v>0</v>
          </cell>
          <cell r="N353">
            <v>0</v>
          </cell>
          <cell r="O353">
            <v>0</v>
          </cell>
          <cell r="P353">
            <v>0</v>
          </cell>
          <cell r="Q353">
            <v>0</v>
          </cell>
          <cell r="R353">
            <v>0</v>
          </cell>
          <cell r="S353">
            <v>0</v>
          </cell>
          <cell r="T353">
            <v>0</v>
          </cell>
          <cell r="U353">
            <v>0</v>
          </cell>
          <cell r="V353">
            <v>0</v>
          </cell>
          <cell r="W353">
            <v>0</v>
          </cell>
          <cell r="X353">
            <v>0</v>
          </cell>
          <cell r="Y353">
            <v>0</v>
          </cell>
          <cell r="Z353">
            <v>0</v>
          </cell>
          <cell r="AA353">
            <v>0</v>
          </cell>
          <cell r="AB353">
            <v>0</v>
          </cell>
        </row>
        <row r="354">
          <cell r="B354" t="str">
            <v>32.01.05</v>
          </cell>
          <cell r="C354" t="str">
            <v xml:space="preserve">Supply of DI socket  pipes  DN 100 </v>
          </cell>
          <cell r="D354" t="str">
            <v>lin. m.</v>
          </cell>
          <cell r="E354">
            <v>17</v>
          </cell>
          <cell r="F354">
            <v>0</v>
          </cell>
          <cell r="G354">
            <v>0</v>
          </cell>
          <cell r="H354">
            <v>24.1</v>
          </cell>
          <cell r="I354">
            <v>0</v>
          </cell>
          <cell r="J354">
            <v>0</v>
          </cell>
          <cell r="K354">
            <v>0</v>
          </cell>
          <cell r="L354">
            <v>0</v>
          </cell>
          <cell r="M354">
            <v>0</v>
          </cell>
          <cell r="N354">
            <v>0</v>
          </cell>
          <cell r="O354">
            <v>0</v>
          </cell>
          <cell r="P354">
            <v>0</v>
          </cell>
          <cell r="Q354">
            <v>0</v>
          </cell>
          <cell r="R354">
            <v>0</v>
          </cell>
          <cell r="S354">
            <v>0</v>
          </cell>
          <cell r="T354">
            <v>0</v>
          </cell>
          <cell r="U354">
            <v>0</v>
          </cell>
          <cell r="V354">
            <v>0</v>
          </cell>
          <cell r="W354">
            <v>0</v>
          </cell>
          <cell r="X354">
            <v>0</v>
          </cell>
          <cell r="Y354">
            <v>0</v>
          </cell>
          <cell r="Z354">
            <v>0</v>
          </cell>
          <cell r="AA354">
            <v>0</v>
          </cell>
          <cell r="AB354">
            <v>0</v>
          </cell>
        </row>
        <row r="355">
          <cell r="B355" t="str">
            <v>32.01.07</v>
          </cell>
          <cell r="C355" t="str">
            <v>Supply of DI socket  pipes  DN 150</v>
          </cell>
          <cell r="D355" t="str">
            <v>lin. m.</v>
          </cell>
          <cell r="E355">
            <v>25</v>
          </cell>
          <cell r="F355">
            <v>0</v>
          </cell>
          <cell r="G355">
            <v>0</v>
          </cell>
          <cell r="H355">
            <v>35.1</v>
          </cell>
          <cell r="I355">
            <v>0</v>
          </cell>
          <cell r="J355">
            <v>0</v>
          </cell>
          <cell r="K355">
            <v>0</v>
          </cell>
          <cell r="L355">
            <v>0</v>
          </cell>
          <cell r="M355">
            <v>0</v>
          </cell>
          <cell r="N355">
            <v>0</v>
          </cell>
          <cell r="O355">
            <v>0</v>
          </cell>
          <cell r="P355">
            <v>0</v>
          </cell>
          <cell r="Q355">
            <v>0</v>
          </cell>
          <cell r="R355">
            <v>0</v>
          </cell>
          <cell r="S355">
            <v>0</v>
          </cell>
          <cell r="T355">
            <v>0</v>
          </cell>
          <cell r="U355">
            <v>0</v>
          </cell>
          <cell r="V355">
            <v>0</v>
          </cell>
          <cell r="W355">
            <v>0</v>
          </cell>
          <cell r="X355">
            <v>0</v>
          </cell>
          <cell r="Y355">
            <v>0</v>
          </cell>
          <cell r="Z355">
            <v>0</v>
          </cell>
          <cell r="AA355">
            <v>0</v>
          </cell>
          <cell r="AB355">
            <v>0</v>
          </cell>
        </row>
        <row r="356">
          <cell r="B356" t="str">
            <v>32.01.10</v>
          </cell>
          <cell r="C356" t="str">
            <v>Supply of DI socket  pipes  DN 250</v>
          </cell>
          <cell r="D356" t="str">
            <v>lin. m.</v>
          </cell>
          <cell r="E356">
            <v>49</v>
          </cell>
          <cell r="F356">
            <v>0</v>
          </cell>
          <cell r="G356">
            <v>0</v>
          </cell>
          <cell r="H356">
            <v>69.400000000000006</v>
          </cell>
          <cell r="I356">
            <v>0</v>
          </cell>
          <cell r="J356">
            <v>0</v>
          </cell>
          <cell r="K356">
            <v>0</v>
          </cell>
          <cell r="L356">
            <v>0</v>
          </cell>
          <cell r="M356">
            <v>0</v>
          </cell>
          <cell r="N356">
            <v>0</v>
          </cell>
          <cell r="O356">
            <v>0</v>
          </cell>
          <cell r="P356">
            <v>0</v>
          </cell>
          <cell r="Q356">
            <v>0</v>
          </cell>
          <cell r="R356">
            <v>0</v>
          </cell>
          <cell r="S356">
            <v>0</v>
          </cell>
          <cell r="T356">
            <v>0</v>
          </cell>
          <cell r="U356">
            <v>0</v>
          </cell>
          <cell r="V356">
            <v>0</v>
          </cell>
          <cell r="W356">
            <v>0</v>
          </cell>
          <cell r="X356">
            <v>0</v>
          </cell>
          <cell r="Y356">
            <v>0</v>
          </cell>
          <cell r="Z356">
            <v>0</v>
          </cell>
          <cell r="AA356">
            <v>0</v>
          </cell>
          <cell r="AB356">
            <v>0</v>
          </cell>
        </row>
        <row r="357">
          <cell r="B357" t="str">
            <v>32.01.12</v>
          </cell>
          <cell r="C357" t="str">
            <v xml:space="preserve">Supply of DI socket  pipes  DN 300 </v>
          </cell>
          <cell r="D357" t="str">
            <v>lin. m.</v>
          </cell>
          <cell r="E357">
            <v>59</v>
          </cell>
          <cell r="F357">
            <v>0</v>
          </cell>
          <cell r="G357">
            <v>0</v>
          </cell>
          <cell r="H357">
            <v>84.3</v>
          </cell>
          <cell r="I357">
            <v>0</v>
          </cell>
          <cell r="J357">
            <v>0</v>
          </cell>
          <cell r="K357">
            <v>0</v>
          </cell>
          <cell r="L357">
            <v>0</v>
          </cell>
          <cell r="M357">
            <v>0</v>
          </cell>
          <cell r="N357">
            <v>0</v>
          </cell>
          <cell r="O357">
            <v>0</v>
          </cell>
          <cell r="P357">
            <v>0</v>
          </cell>
          <cell r="Q357">
            <v>0</v>
          </cell>
          <cell r="R357">
            <v>0</v>
          </cell>
          <cell r="S357">
            <v>0</v>
          </cell>
          <cell r="T357">
            <v>0</v>
          </cell>
          <cell r="U357">
            <v>0</v>
          </cell>
          <cell r="V357">
            <v>0</v>
          </cell>
          <cell r="W357">
            <v>0</v>
          </cell>
          <cell r="X357">
            <v>0</v>
          </cell>
          <cell r="Y357">
            <v>0</v>
          </cell>
          <cell r="Z357">
            <v>0</v>
          </cell>
          <cell r="AA357">
            <v>0</v>
          </cell>
          <cell r="AB357">
            <v>0</v>
          </cell>
        </row>
        <row r="358">
          <cell r="B358" t="str">
            <v>32.01.14</v>
          </cell>
          <cell r="C358" t="str">
            <v xml:space="preserve">Supply of DI socket  pipes  DN 350 </v>
          </cell>
          <cell r="D358" t="str">
            <v>lin. m.</v>
          </cell>
          <cell r="E358">
            <v>124</v>
          </cell>
          <cell r="F358">
            <v>0</v>
          </cell>
          <cell r="G358">
            <v>0</v>
          </cell>
          <cell r="H358">
            <v>177</v>
          </cell>
          <cell r="I358">
            <v>0</v>
          </cell>
          <cell r="J358">
            <v>0</v>
          </cell>
          <cell r="K358">
            <v>0</v>
          </cell>
          <cell r="L358">
            <v>0</v>
          </cell>
          <cell r="M358">
            <v>0</v>
          </cell>
          <cell r="N358">
            <v>0</v>
          </cell>
          <cell r="O358">
            <v>0</v>
          </cell>
          <cell r="P358">
            <v>0</v>
          </cell>
          <cell r="Q358">
            <v>0</v>
          </cell>
          <cell r="R358">
            <v>0</v>
          </cell>
          <cell r="S358">
            <v>0</v>
          </cell>
          <cell r="T358">
            <v>0</v>
          </cell>
          <cell r="U358">
            <v>0</v>
          </cell>
          <cell r="V358">
            <v>0</v>
          </cell>
          <cell r="W358">
            <v>0</v>
          </cell>
          <cell r="X358">
            <v>0</v>
          </cell>
          <cell r="Y358">
            <v>0</v>
          </cell>
          <cell r="Z358">
            <v>0</v>
          </cell>
          <cell r="AA358">
            <v>0</v>
          </cell>
          <cell r="AB358">
            <v>0</v>
          </cell>
        </row>
        <row r="359">
          <cell r="B359" t="str">
            <v>32.01.16</v>
          </cell>
          <cell r="C359" t="str">
            <v xml:space="preserve">Supply of DI socket  pipes  DN 400 </v>
          </cell>
          <cell r="D359" t="str">
            <v>lin. m.</v>
          </cell>
          <cell r="E359">
            <v>136</v>
          </cell>
          <cell r="F359">
            <v>0</v>
          </cell>
          <cell r="G359">
            <v>0</v>
          </cell>
          <cell r="H359">
            <v>194</v>
          </cell>
          <cell r="I359">
            <v>0</v>
          </cell>
          <cell r="J359">
            <v>0</v>
          </cell>
          <cell r="K359">
            <v>0</v>
          </cell>
          <cell r="L359">
            <v>0</v>
          </cell>
          <cell r="M359">
            <v>0</v>
          </cell>
          <cell r="N359">
            <v>0</v>
          </cell>
          <cell r="O359">
            <v>0</v>
          </cell>
          <cell r="P359">
            <v>0</v>
          </cell>
          <cell r="Q359">
            <v>0</v>
          </cell>
          <cell r="R359">
            <v>0</v>
          </cell>
          <cell r="S359">
            <v>0</v>
          </cell>
          <cell r="T359">
            <v>0</v>
          </cell>
          <cell r="U359">
            <v>0</v>
          </cell>
          <cell r="V359">
            <v>0</v>
          </cell>
          <cell r="W359">
            <v>0</v>
          </cell>
          <cell r="X359">
            <v>0</v>
          </cell>
          <cell r="Y359">
            <v>0</v>
          </cell>
          <cell r="Z359">
            <v>0</v>
          </cell>
          <cell r="AA359">
            <v>0</v>
          </cell>
          <cell r="AB359">
            <v>0</v>
          </cell>
        </row>
        <row r="360">
          <cell r="B360" t="str">
            <v>32.01.18</v>
          </cell>
          <cell r="C360" t="str">
            <v xml:space="preserve">Supply of DI socket  pipes  DN 500 </v>
          </cell>
          <cell r="D360" t="str">
            <v>lin. m.</v>
          </cell>
          <cell r="E360">
            <v>153</v>
          </cell>
          <cell r="F360">
            <v>0</v>
          </cell>
          <cell r="G360">
            <v>0</v>
          </cell>
          <cell r="H360">
            <v>219</v>
          </cell>
          <cell r="I360">
            <v>0</v>
          </cell>
          <cell r="J360">
            <v>0</v>
          </cell>
          <cell r="K360">
            <v>0</v>
          </cell>
          <cell r="L360">
            <v>0</v>
          </cell>
          <cell r="M360">
            <v>0</v>
          </cell>
          <cell r="N360">
            <v>0</v>
          </cell>
          <cell r="O360">
            <v>0</v>
          </cell>
          <cell r="P360">
            <v>0</v>
          </cell>
          <cell r="Q360">
            <v>0</v>
          </cell>
          <cell r="R360">
            <v>0</v>
          </cell>
          <cell r="S360">
            <v>0</v>
          </cell>
          <cell r="T360">
            <v>0</v>
          </cell>
          <cell r="U360">
            <v>0</v>
          </cell>
          <cell r="V360">
            <v>0</v>
          </cell>
          <cell r="W360">
            <v>0</v>
          </cell>
          <cell r="X360">
            <v>0</v>
          </cell>
          <cell r="Y360">
            <v>0</v>
          </cell>
          <cell r="Z360">
            <v>0</v>
          </cell>
          <cell r="AA360">
            <v>0</v>
          </cell>
          <cell r="AB360">
            <v>0</v>
          </cell>
        </row>
        <row r="361">
          <cell r="B361" t="str">
            <v>32.01.20</v>
          </cell>
          <cell r="C361" t="str">
            <v xml:space="preserve">Supply of DI socket  pipes  DN 600 </v>
          </cell>
          <cell r="D361" t="str">
            <v>lin. m.</v>
          </cell>
          <cell r="E361">
            <v>218</v>
          </cell>
          <cell r="F361">
            <v>0</v>
          </cell>
          <cell r="G361">
            <v>0</v>
          </cell>
          <cell r="H361">
            <v>311</v>
          </cell>
          <cell r="I361">
            <v>0</v>
          </cell>
          <cell r="J361">
            <v>0</v>
          </cell>
          <cell r="K361">
            <v>0</v>
          </cell>
          <cell r="L361">
            <v>0</v>
          </cell>
          <cell r="M361">
            <v>0</v>
          </cell>
          <cell r="N361">
            <v>0</v>
          </cell>
          <cell r="O361">
            <v>0</v>
          </cell>
          <cell r="P361">
            <v>0</v>
          </cell>
          <cell r="Q361">
            <v>0</v>
          </cell>
          <cell r="R361">
            <v>0</v>
          </cell>
          <cell r="S361">
            <v>0</v>
          </cell>
          <cell r="T361">
            <v>0</v>
          </cell>
          <cell r="U361">
            <v>0</v>
          </cell>
          <cell r="V361">
            <v>0</v>
          </cell>
          <cell r="W361">
            <v>0</v>
          </cell>
          <cell r="X361">
            <v>0</v>
          </cell>
          <cell r="Y361">
            <v>0</v>
          </cell>
          <cell r="Z361">
            <v>0</v>
          </cell>
          <cell r="AA361">
            <v>0</v>
          </cell>
          <cell r="AB361">
            <v>0</v>
          </cell>
        </row>
        <row r="362">
          <cell r="B362" t="str">
            <v>32.02</v>
          </cell>
          <cell r="C362" t="str">
            <v>Supply of flanged spigot ductile iron pipes, PN 10 / PN 16, L &lt;= 2m</v>
          </cell>
          <cell r="D362">
            <v>0</v>
          </cell>
          <cell r="E362">
            <v>0</v>
          </cell>
          <cell r="F362">
            <v>0</v>
          </cell>
          <cell r="G362">
            <v>0</v>
          </cell>
          <cell r="H362">
            <v>0</v>
          </cell>
          <cell r="I362">
            <v>0</v>
          </cell>
          <cell r="J362">
            <v>0</v>
          </cell>
          <cell r="K362">
            <v>0</v>
          </cell>
          <cell r="L362">
            <v>0</v>
          </cell>
          <cell r="M362">
            <v>0</v>
          </cell>
          <cell r="N362">
            <v>0</v>
          </cell>
          <cell r="O362">
            <v>0</v>
          </cell>
          <cell r="P362">
            <v>0</v>
          </cell>
          <cell r="Q362">
            <v>0</v>
          </cell>
          <cell r="R362">
            <v>0</v>
          </cell>
          <cell r="S362">
            <v>0</v>
          </cell>
          <cell r="T362">
            <v>0</v>
          </cell>
          <cell r="U362">
            <v>0</v>
          </cell>
          <cell r="V362">
            <v>0</v>
          </cell>
          <cell r="W362">
            <v>0</v>
          </cell>
          <cell r="X362">
            <v>0</v>
          </cell>
          <cell r="Y362">
            <v>0</v>
          </cell>
          <cell r="Z362">
            <v>0</v>
          </cell>
          <cell r="AA362">
            <v>0</v>
          </cell>
          <cell r="AB362">
            <v>0</v>
          </cell>
        </row>
        <row r="363">
          <cell r="B363">
            <v>0</v>
          </cell>
          <cell r="C363" t="str">
            <v xml:space="preserve">The unit rate shall include the supply of welded flanged spigot ductile iron pipes according to EN 545, class C40 for DN80 - DN300, class C30 for DN350 - DN600, PN 10 / PN 16, L &lt;= 2m, including transport, unloading, handling, storage at storage sites in accordance with the manufacturers instructions and good workmanship, supply of stainless steel bolts and nuts, gaskets including 2% reserve, denso tape or similar approved material for wrapping buried flange connections, all accessories necessary for pipe installation, etc. </v>
          </cell>
          <cell r="D363">
            <v>0</v>
          </cell>
          <cell r="E363">
            <v>0</v>
          </cell>
          <cell r="F363">
            <v>0</v>
          </cell>
          <cell r="G363">
            <v>0</v>
          </cell>
          <cell r="H363">
            <v>0</v>
          </cell>
          <cell r="I363">
            <v>0</v>
          </cell>
          <cell r="J363">
            <v>0</v>
          </cell>
          <cell r="K363">
            <v>0</v>
          </cell>
          <cell r="L363">
            <v>0</v>
          </cell>
          <cell r="M363">
            <v>0</v>
          </cell>
          <cell r="N363">
            <v>0</v>
          </cell>
          <cell r="O363">
            <v>0</v>
          </cell>
          <cell r="P363">
            <v>0</v>
          </cell>
          <cell r="Q363">
            <v>0</v>
          </cell>
          <cell r="R363">
            <v>0</v>
          </cell>
          <cell r="S363">
            <v>0</v>
          </cell>
          <cell r="T363">
            <v>0</v>
          </cell>
          <cell r="U363">
            <v>0</v>
          </cell>
          <cell r="V363">
            <v>0</v>
          </cell>
          <cell r="W363">
            <v>0</v>
          </cell>
          <cell r="X363">
            <v>0</v>
          </cell>
          <cell r="Y363">
            <v>0</v>
          </cell>
          <cell r="Z363">
            <v>0</v>
          </cell>
          <cell r="AA363">
            <v>0</v>
          </cell>
          <cell r="AB363">
            <v>0</v>
          </cell>
        </row>
        <row r="364">
          <cell r="B364">
            <v>0</v>
          </cell>
          <cell r="C364" t="str">
            <v>Internal lining shall be of cement mortar, external coating shall be of bituminous paint on zinc rich coating according to the Works Requirements Part B+C.</v>
          </cell>
          <cell r="D364">
            <v>0</v>
          </cell>
          <cell r="E364">
            <v>0</v>
          </cell>
          <cell r="F364">
            <v>0</v>
          </cell>
          <cell r="G364">
            <v>0</v>
          </cell>
          <cell r="H364">
            <v>0</v>
          </cell>
          <cell r="I364">
            <v>0</v>
          </cell>
          <cell r="J364">
            <v>0</v>
          </cell>
          <cell r="K364">
            <v>0</v>
          </cell>
          <cell r="L364">
            <v>0</v>
          </cell>
          <cell r="M364">
            <v>0</v>
          </cell>
          <cell r="N364">
            <v>0</v>
          </cell>
          <cell r="O364">
            <v>0</v>
          </cell>
          <cell r="P364">
            <v>0</v>
          </cell>
          <cell r="Q364">
            <v>0</v>
          </cell>
          <cell r="R364">
            <v>0</v>
          </cell>
          <cell r="S364">
            <v>0</v>
          </cell>
          <cell r="T364">
            <v>0</v>
          </cell>
          <cell r="U364">
            <v>0</v>
          </cell>
          <cell r="V364">
            <v>0</v>
          </cell>
          <cell r="W364">
            <v>0</v>
          </cell>
          <cell r="X364">
            <v>0</v>
          </cell>
          <cell r="Y364">
            <v>0</v>
          </cell>
          <cell r="Z364">
            <v>0</v>
          </cell>
          <cell r="AA364">
            <v>0</v>
          </cell>
          <cell r="AB364">
            <v>0</v>
          </cell>
        </row>
        <row r="365">
          <cell r="B365">
            <v>0</v>
          </cell>
          <cell r="C365" t="str">
            <v>The unit rate shall include all material, labour, equipment, tools and other incidental costs required to complete the works.</v>
          </cell>
          <cell r="D365">
            <v>0</v>
          </cell>
          <cell r="E365">
            <v>0</v>
          </cell>
          <cell r="F365">
            <v>0</v>
          </cell>
          <cell r="G365">
            <v>0</v>
          </cell>
          <cell r="H365">
            <v>0</v>
          </cell>
          <cell r="I365">
            <v>0</v>
          </cell>
          <cell r="J365">
            <v>0</v>
          </cell>
          <cell r="K365">
            <v>0</v>
          </cell>
          <cell r="L365">
            <v>0</v>
          </cell>
          <cell r="M365">
            <v>0</v>
          </cell>
          <cell r="N365">
            <v>0</v>
          </cell>
          <cell r="O365">
            <v>0</v>
          </cell>
          <cell r="P365">
            <v>0</v>
          </cell>
          <cell r="Q365">
            <v>0</v>
          </cell>
          <cell r="R365">
            <v>0</v>
          </cell>
          <cell r="S365">
            <v>0</v>
          </cell>
          <cell r="T365">
            <v>0</v>
          </cell>
          <cell r="U365">
            <v>0</v>
          </cell>
          <cell r="V365">
            <v>0</v>
          </cell>
          <cell r="W365">
            <v>0</v>
          </cell>
          <cell r="X365">
            <v>0</v>
          </cell>
          <cell r="Y365">
            <v>0</v>
          </cell>
          <cell r="Z365">
            <v>0</v>
          </cell>
          <cell r="AA365">
            <v>0</v>
          </cell>
          <cell r="AB365">
            <v>0</v>
          </cell>
        </row>
        <row r="366">
          <cell r="B366">
            <v>0</v>
          </cell>
          <cell r="C366" t="str">
            <v>Payment shall be made per piece.</v>
          </cell>
          <cell r="D366">
            <v>0</v>
          </cell>
          <cell r="E366">
            <v>0</v>
          </cell>
          <cell r="F366">
            <v>0</v>
          </cell>
          <cell r="G366">
            <v>0</v>
          </cell>
          <cell r="H366">
            <v>0</v>
          </cell>
          <cell r="I366">
            <v>0</v>
          </cell>
          <cell r="J366">
            <v>0</v>
          </cell>
          <cell r="K366">
            <v>0</v>
          </cell>
          <cell r="L366">
            <v>0</v>
          </cell>
          <cell r="M366">
            <v>0</v>
          </cell>
          <cell r="N366">
            <v>0</v>
          </cell>
          <cell r="O366">
            <v>0</v>
          </cell>
          <cell r="P366">
            <v>0</v>
          </cell>
          <cell r="Q366">
            <v>0</v>
          </cell>
          <cell r="R366">
            <v>0</v>
          </cell>
          <cell r="S366">
            <v>0</v>
          </cell>
          <cell r="T366">
            <v>0</v>
          </cell>
          <cell r="U366">
            <v>0</v>
          </cell>
          <cell r="V366">
            <v>0</v>
          </cell>
          <cell r="W366">
            <v>0</v>
          </cell>
          <cell r="X366">
            <v>0</v>
          </cell>
          <cell r="Y366">
            <v>0</v>
          </cell>
          <cell r="Z366">
            <v>0</v>
          </cell>
          <cell r="AA366">
            <v>0</v>
          </cell>
          <cell r="AB366">
            <v>0</v>
          </cell>
        </row>
        <row r="367">
          <cell r="B367" t="str">
            <v>32.02.08</v>
          </cell>
          <cell r="C367" t="str">
            <v>Supply of flanged spigot DI pipes, DN200, PN10, L &lt;= 2m</v>
          </cell>
          <cell r="D367" t="str">
            <v>pce.</v>
          </cell>
          <cell r="E367">
            <v>206</v>
          </cell>
          <cell r="F367">
            <v>0</v>
          </cell>
          <cell r="G367">
            <v>0</v>
          </cell>
          <cell r="H367">
            <v>0</v>
          </cell>
          <cell r="I367">
            <v>0</v>
          </cell>
          <cell r="J367">
            <v>0</v>
          </cell>
          <cell r="K367">
            <v>0</v>
          </cell>
          <cell r="L367">
            <v>0</v>
          </cell>
          <cell r="M367">
            <v>0</v>
          </cell>
          <cell r="N367">
            <v>0</v>
          </cell>
          <cell r="O367">
            <v>0</v>
          </cell>
          <cell r="P367">
            <v>0</v>
          </cell>
          <cell r="Q367">
            <v>0</v>
          </cell>
          <cell r="R367">
            <v>0</v>
          </cell>
          <cell r="S367">
            <v>0</v>
          </cell>
          <cell r="T367">
            <v>0</v>
          </cell>
          <cell r="U367">
            <v>0</v>
          </cell>
          <cell r="V367">
            <v>0</v>
          </cell>
          <cell r="W367">
            <v>0</v>
          </cell>
          <cell r="X367">
            <v>0</v>
          </cell>
          <cell r="Y367">
            <v>0</v>
          </cell>
          <cell r="Z367">
            <v>0</v>
          </cell>
          <cell r="AA367">
            <v>0</v>
          </cell>
          <cell r="AB367">
            <v>0</v>
          </cell>
        </row>
        <row r="368">
          <cell r="B368" t="str">
            <v>32.02.10</v>
          </cell>
          <cell r="C368" t="str">
            <v>Supply of flanged spigot DI pipes, DN250, PN10, L &lt;= 2m</v>
          </cell>
          <cell r="D368" t="str">
            <v>pce.</v>
          </cell>
          <cell r="E368">
            <v>271</v>
          </cell>
          <cell r="F368">
            <v>0</v>
          </cell>
          <cell r="G368">
            <v>0</v>
          </cell>
          <cell r="H368">
            <v>0</v>
          </cell>
          <cell r="I368">
            <v>0</v>
          </cell>
          <cell r="J368">
            <v>0</v>
          </cell>
          <cell r="K368">
            <v>0</v>
          </cell>
          <cell r="L368">
            <v>0</v>
          </cell>
          <cell r="M368">
            <v>0</v>
          </cell>
          <cell r="N368">
            <v>0</v>
          </cell>
          <cell r="O368">
            <v>0</v>
          </cell>
          <cell r="P368">
            <v>0</v>
          </cell>
          <cell r="Q368">
            <v>0</v>
          </cell>
          <cell r="R368">
            <v>0</v>
          </cell>
          <cell r="S368">
            <v>0</v>
          </cell>
          <cell r="T368">
            <v>0</v>
          </cell>
          <cell r="U368">
            <v>0</v>
          </cell>
          <cell r="V368">
            <v>0</v>
          </cell>
          <cell r="W368">
            <v>0</v>
          </cell>
          <cell r="X368">
            <v>0</v>
          </cell>
          <cell r="Y368">
            <v>0</v>
          </cell>
          <cell r="Z368">
            <v>0</v>
          </cell>
          <cell r="AA368">
            <v>0</v>
          </cell>
          <cell r="AB368">
            <v>0</v>
          </cell>
        </row>
        <row r="369">
          <cell r="B369" t="str">
            <v>32.02.12</v>
          </cell>
          <cell r="C369" t="str">
            <v>Supply of flanged spigot DI pipes, DN300, PN10, L &lt;= 2m</v>
          </cell>
          <cell r="D369" t="str">
            <v>pce.</v>
          </cell>
          <cell r="E369">
            <v>501</v>
          </cell>
          <cell r="F369">
            <v>0</v>
          </cell>
          <cell r="G369">
            <v>0</v>
          </cell>
          <cell r="H369">
            <v>0</v>
          </cell>
          <cell r="I369">
            <v>0</v>
          </cell>
          <cell r="J369">
            <v>0</v>
          </cell>
          <cell r="K369">
            <v>0</v>
          </cell>
          <cell r="L369">
            <v>0</v>
          </cell>
          <cell r="M369">
            <v>0</v>
          </cell>
          <cell r="N369">
            <v>0</v>
          </cell>
          <cell r="O369">
            <v>0</v>
          </cell>
          <cell r="P369">
            <v>0</v>
          </cell>
          <cell r="Q369">
            <v>0</v>
          </cell>
          <cell r="R369">
            <v>0</v>
          </cell>
          <cell r="S369">
            <v>0</v>
          </cell>
          <cell r="T369">
            <v>0</v>
          </cell>
          <cell r="U369">
            <v>0</v>
          </cell>
          <cell r="V369">
            <v>0</v>
          </cell>
          <cell r="W369">
            <v>0</v>
          </cell>
          <cell r="X369">
            <v>0</v>
          </cell>
          <cell r="Y369">
            <v>0</v>
          </cell>
          <cell r="Z369">
            <v>0</v>
          </cell>
          <cell r="AA369">
            <v>0</v>
          </cell>
          <cell r="AB369">
            <v>0</v>
          </cell>
        </row>
        <row r="370">
          <cell r="B370" t="str">
            <v>32.02.16</v>
          </cell>
          <cell r="C370" t="str">
            <v>Supply of flanged spigot DI pipes, DN400, PN10, L &lt;= 2m</v>
          </cell>
          <cell r="D370" t="str">
            <v>pce.</v>
          </cell>
          <cell r="E370">
            <v>599</v>
          </cell>
          <cell r="F370">
            <v>0</v>
          </cell>
          <cell r="G370">
            <v>0</v>
          </cell>
          <cell r="H370">
            <v>0</v>
          </cell>
          <cell r="I370">
            <v>0</v>
          </cell>
          <cell r="J370">
            <v>0</v>
          </cell>
          <cell r="K370">
            <v>0</v>
          </cell>
          <cell r="L370">
            <v>0</v>
          </cell>
          <cell r="M370">
            <v>0</v>
          </cell>
          <cell r="N370">
            <v>0</v>
          </cell>
          <cell r="O370">
            <v>0</v>
          </cell>
          <cell r="P370">
            <v>0</v>
          </cell>
          <cell r="Q370">
            <v>0</v>
          </cell>
          <cell r="R370">
            <v>0</v>
          </cell>
          <cell r="S370">
            <v>0</v>
          </cell>
          <cell r="T370">
            <v>0</v>
          </cell>
          <cell r="U370">
            <v>0</v>
          </cell>
          <cell r="V370">
            <v>0</v>
          </cell>
          <cell r="W370">
            <v>0</v>
          </cell>
          <cell r="X370">
            <v>0</v>
          </cell>
          <cell r="Y370">
            <v>0</v>
          </cell>
          <cell r="Z370">
            <v>0</v>
          </cell>
          <cell r="AA370">
            <v>0</v>
          </cell>
          <cell r="AB370">
            <v>0</v>
          </cell>
        </row>
        <row r="371">
          <cell r="B371" t="str">
            <v>32.02.20</v>
          </cell>
          <cell r="C371" t="str">
            <v>Supply of flanged spigot DI pipes, DN600, PN10, L &lt;= 2m</v>
          </cell>
          <cell r="D371" t="str">
            <v>pce.</v>
          </cell>
          <cell r="E371">
            <v>2356</v>
          </cell>
          <cell r="F371">
            <v>0</v>
          </cell>
          <cell r="G371">
            <v>0</v>
          </cell>
          <cell r="H371">
            <v>0</v>
          </cell>
          <cell r="I371">
            <v>0</v>
          </cell>
          <cell r="J371">
            <v>0</v>
          </cell>
          <cell r="K371">
            <v>0</v>
          </cell>
          <cell r="L371">
            <v>0</v>
          </cell>
          <cell r="M371">
            <v>0</v>
          </cell>
          <cell r="N371">
            <v>0</v>
          </cell>
          <cell r="O371">
            <v>0</v>
          </cell>
          <cell r="P371">
            <v>0</v>
          </cell>
          <cell r="Q371">
            <v>0</v>
          </cell>
          <cell r="R371">
            <v>0</v>
          </cell>
          <cell r="S371">
            <v>0</v>
          </cell>
          <cell r="T371">
            <v>0</v>
          </cell>
          <cell r="U371">
            <v>0</v>
          </cell>
          <cell r="V371">
            <v>0</v>
          </cell>
          <cell r="W371">
            <v>0</v>
          </cell>
          <cell r="X371">
            <v>0</v>
          </cell>
          <cell r="Y371">
            <v>0</v>
          </cell>
          <cell r="Z371">
            <v>0</v>
          </cell>
          <cell r="AA371">
            <v>0</v>
          </cell>
          <cell r="AB371">
            <v>0</v>
          </cell>
        </row>
        <row r="372">
          <cell r="B372" t="str">
            <v>32.03</v>
          </cell>
          <cell r="C372" t="str">
            <v>Supply of flanged spigot ductile iron pipes, PN10 / PN16, L &gt;2m and &lt;= 4m</v>
          </cell>
          <cell r="D372">
            <v>0</v>
          </cell>
          <cell r="E372">
            <v>0</v>
          </cell>
          <cell r="F372">
            <v>0</v>
          </cell>
          <cell r="G372">
            <v>0</v>
          </cell>
          <cell r="H372">
            <v>0</v>
          </cell>
          <cell r="I372">
            <v>0</v>
          </cell>
          <cell r="J372">
            <v>0</v>
          </cell>
          <cell r="K372">
            <v>0</v>
          </cell>
          <cell r="L372">
            <v>0</v>
          </cell>
          <cell r="M372">
            <v>0</v>
          </cell>
          <cell r="N372">
            <v>0</v>
          </cell>
          <cell r="O372">
            <v>0</v>
          </cell>
          <cell r="P372">
            <v>0</v>
          </cell>
          <cell r="Q372">
            <v>0</v>
          </cell>
          <cell r="R372">
            <v>0</v>
          </cell>
          <cell r="S372">
            <v>0</v>
          </cell>
          <cell r="T372">
            <v>0</v>
          </cell>
          <cell r="U372">
            <v>0</v>
          </cell>
          <cell r="V372">
            <v>0</v>
          </cell>
          <cell r="W372">
            <v>0</v>
          </cell>
          <cell r="X372">
            <v>0</v>
          </cell>
          <cell r="Y372">
            <v>0</v>
          </cell>
          <cell r="Z372">
            <v>0</v>
          </cell>
          <cell r="AA372">
            <v>0</v>
          </cell>
          <cell r="AB372">
            <v>0</v>
          </cell>
        </row>
        <row r="373">
          <cell r="B373">
            <v>0</v>
          </cell>
          <cell r="C373" t="str">
            <v xml:space="preserve">The works shall be as described under item 32.02, but for welded flanged spigot ductile iron pipes according to EN 545,  class C40 for DN80 - DN300, class C30 for DN350 - DN600, PN10 / PN16, L &gt;2m and &lt;= 4m. </v>
          </cell>
          <cell r="D373">
            <v>0</v>
          </cell>
          <cell r="E373">
            <v>0</v>
          </cell>
          <cell r="F373">
            <v>0</v>
          </cell>
          <cell r="G373">
            <v>0</v>
          </cell>
          <cell r="H373">
            <v>0</v>
          </cell>
          <cell r="I373">
            <v>0</v>
          </cell>
          <cell r="J373">
            <v>0</v>
          </cell>
          <cell r="K373">
            <v>0</v>
          </cell>
          <cell r="L373">
            <v>0</v>
          </cell>
          <cell r="M373">
            <v>0</v>
          </cell>
          <cell r="N373">
            <v>0</v>
          </cell>
          <cell r="O373">
            <v>0</v>
          </cell>
          <cell r="P373">
            <v>0</v>
          </cell>
          <cell r="Q373">
            <v>0</v>
          </cell>
          <cell r="R373">
            <v>0</v>
          </cell>
          <cell r="S373">
            <v>0</v>
          </cell>
          <cell r="T373">
            <v>0</v>
          </cell>
          <cell r="U373">
            <v>0</v>
          </cell>
          <cell r="V373">
            <v>0</v>
          </cell>
          <cell r="W373">
            <v>0</v>
          </cell>
          <cell r="X373">
            <v>0</v>
          </cell>
          <cell r="Y373">
            <v>0</v>
          </cell>
          <cell r="Z373">
            <v>0</v>
          </cell>
          <cell r="AA373">
            <v>0</v>
          </cell>
          <cell r="AB373">
            <v>0</v>
          </cell>
        </row>
        <row r="374">
          <cell r="B374">
            <v>0</v>
          </cell>
          <cell r="C374" t="str">
            <v>The unit rate shall include all material, labour, equipment, tools and other incidental costs required to complete the works.</v>
          </cell>
          <cell r="D374">
            <v>0</v>
          </cell>
          <cell r="E374">
            <v>0</v>
          </cell>
          <cell r="F374">
            <v>0</v>
          </cell>
          <cell r="G374">
            <v>0</v>
          </cell>
          <cell r="H374">
            <v>0</v>
          </cell>
          <cell r="I374">
            <v>0</v>
          </cell>
          <cell r="J374">
            <v>0</v>
          </cell>
          <cell r="K374">
            <v>0</v>
          </cell>
          <cell r="L374">
            <v>0</v>
          </cell>
          <cell r="M374">
            <v>0</v>
          </cell>
          <cell r="N374">
            <v>0</v>
          </cell>
          <cell r="O374">
            <v>0</v>
          </cell>
          <cell r="P374">
            <v>0</v>
          </cell>
          <cell r="Q374">
            <v>0</v>
          </cell>
          <cell r="R374">
            <v>0</v>
          </cell>
          <cell r="S374">
            <v>0</v>
          </cell>
          <cell r="T374">
            <v>0</v>
          </cell>
          <cell r="U374">
            <v>0</v>
          </cell>
          <cell r="V374">
            <v>0</v>
          </cell>
          <cell r="W374">
            <v>0</v>
          </cell>
          <cell r="X374">
            <v>0</v>
          </cell>
          <cell r="Y374">
            <v>0</v>
          </cell>
          <cell r="Z374">
            <v>0</v>
          </cell>
          <cell r="AA374">
            <v>0</v>
          </cell>
          <cell r="AB374">
            <v>0</v>
          </cell>
        </row>
        <row r="375">
          <cell r="B375">
            <v>0</v>
          </cell>
          <cell r="C375" t="str">
            <v>Payment shall be made per piece.</v>
          </cell>
          <cell r="D375">
            <v>0</v>
          </cell>
          <cell r="E375">
            <v>0</v>
          </cell>
          <cell r="F375">
            <v>0</v>
          </cell>
          <cell r="G375">
            <v>0</v>
          </cell>
          <cell r="H375">
            <v>0</v>
          </cell>
          <cell r="I375">
            <v>0</v>
          </cell>
          <cell r="J375">
            <v>0</v>
          </cell>
          <cell r="K375">
            <v>0</v>
          </cell>
          <cell r="L375">
            <v>0</v>
          </cell>
          <cell r="M375">
            <v>0</v>
          </cell>
          <cell r="N375">
            <v>0</v>
          </cell>
          <cell r="O375">
            <v>0</v>
          </cell>
          <cell r="P375">
            <v>0</v>
          </cell>
          <cell r="Q375">
            <v>0</v>
          </cell>
          <cell r="R375">
            <v>0</v>
          </cell>
          <cell r="S375">
            <v>0</v>
          </cell>
          <cell r="T375">
            <v>0</v>
          </cell>
          <cell r="U375">
            <v>0</v>
          </cell>
          <cell r="V375">
            <v>0</v>
          </cell>
          <cell r="W375">
            <v>0</v>
          </cell>
          <cell r="X375">
            <v>0</v>
          </cell>
          <cell r="Y375">
            <v>0</v>
          </cell>
          <cell r="Z375">
            <v>0</v>
          </cell>
          <cell r="AA375">
            <v>0</v>
          </cell>
          <cell r="AB375">
            <v>0</v>
          </cell>
        </row>
        <row r="376">
          <cell r="B376" t="str">
            <v>32.03.10</v>
          </cell>
          <cell r="C376" t="str">
            <v>Supply of flanged spigot DI pipes, DN250, PN10, L &gt; 2m and &lt;= 4m</v>
          </cell>
          <cell r="D376" t="str">
            <v>pce.</v>
          </cell>
          <cell r="E376">
            <v>352</v>
          </cell>
          <cell r="F376">
            <v>0</v>
          </cell>
          <cell r="G376">
            <v>0</v>
          </cell>
          <cell r="H376">
            <v>0</v>
          </cell>
          <cell r="I376">
            <v>0</v>
          </cell>
          <cell r="J376">
            <v>0</v>
          </cell>
          <cell r="K376">
            <v>0</v>
          </cell>
          <cell r="L376">
            <v>0</v>
          </cell>
          <cell r="M376">
            <v>0</v>
          </cell>
          <cell r="N376">
            <v>0</v>
          </cell>
          <cell r="O376">
            <v>0</v>
          </cell>
          <cell r="P376">
            <v>0</v>
          </cell>
          <cell r="Q376">
            <v>0</v>
          </cell>
          <cell r="R376">
            <v>0</v>
          </cell>
          <cell r="S376">
            <v>0</v>
          </cell>
          <cell r="T376">
            <v>0</v>
          </cell>
          <cell r="U376">
            <v>0</v>
          </cell>
          <cell r="V376">
            <v>0</v>
          </cell>
          <cell r="W376">
            <v>0</v>
          </cell>
          <cell r="X376">
            <v>0</v>
          </cell>
          <cell r="Y376">
            <v>0</v>
          </cell>
          <cell r="Z376">
            <v>0</v>
          </cell>
          <cell r="AA376">
            <v>0</v>
          </cell>
          <cell r="AB376">
            <v>0</v>
          </cell>
        </row>
        <row r="377">
          <cell r="B377" t="str">
            <v>32.03.16</v>
          </cell>
          <cell r="C377" t="str">
            <v>Supply of flanged spigot DI pipes, DN400, PN10, L &gt; 2m and &lt;= 4m</v>
          </cell>
          <cell r="D377" t="str">
            <v>pce.</v>
          </cell>
          <cell r="E377">
            <v>778</v>
          </cell>
          <cell r="F377">
            <v>0</v>
          </cell>
          <cell r="G377">
            <v>0</v>
          </cell>
          <cell r="H377">
            <v>0</v>
          </cell>
          <cell r="I377">
            <v>0</v>
          </cell>
          <cell r="J377">
            <v>0</v>
          </cell>
          <cell r="K377">
            <v>0</v>
          </cell>
          <cell r="L377">
            <v>0</v>
          </cell>
          <cell r="M377">
            <v>0</v>
          </cell>
          <cell r="N377">
            <v>0</v>
          </cell>
          <cell r="O377">
            <v>0</v>
          </cell>
          <cell r="P377">
            <v>0</v>
          </cell>
          <cell r="Q377">
            <v>0</v>
          </cell>
          <cell r="R377">
            <v>0</v>
          </cell>
          <cell r="S377">
            <v>0</v>
          </cell>
          <cell r="T377">
            <v>0</v>
          </cell>
          <cell r="U377">
            <v>0</v>
          </cell>
          <cell r="V377">
            <v>0</v>
          </cell>
          <cell r="W377">
            <v>0</v>
          </cell>
          <cell r="X377">
            <v>0</v>
          </cell>
          <cell r="Y377">
            <v>0</v>
          </cell>
          <cell r="Z377">
            <v>0</v>
          </cell>
          <cell r="AA377">
            <v>0</v>
          </cell>
          <cell r="AB377">
            <v>0</v>
          </cell>
        </row>
        <row r="378">
          <cell r="B378" t="str">
            <v>32.04</v>
          </cell>
          <cell r="C378" t="str">
            <v>Supply of double flanged ductile iron pipes, PN10 / PN16, L &lt;= 2m</v>
          </cell>
          <cell r="D378">
            <v>0</v>
          </cell>
          <cell r="E378">
            <v>0</v>
          </cell>
          <cell r="F378">
            <v>0</v>
          </cell>
          <cell r="G378">
            <v>0</v>
          </cell>
          <cell r="H378">
            <v>0</v>
          </cell>
          <cell r="I378">
            <v>0</v>
          </cell>
          <cell r="J378">
            <v>0</v>
          </cell>
          <cell r="K378">
            <v>0</v>
          </cell>
          <cell r="L378">
            <v>0</v>
          </cell>
          <cell r="M378">
            <v>0</v>
          </cell>
          <cell r="N378">
            <v>0</v>
          </cell>
          <cell r="O378">
            <v>0</v>
          </cell>
          <cell r="P378">
            <v>0</v>
          </cell>
          <cell r="Q378">
            <v>0</v>
          </cell>
          <cell r="R378">
            <v>0</v>
          </cell>
          <cell r="S378">
            <v>0</v>
          </cell>
          <cell r="T378">
            <v>0</v>
          </cell>
          <cell r="U378">
            <v>0</v>
          </cell>
          <cell r="V378">
            <v>0</v>
          </cell>
          <cell r="W378">
            <v>0</v>
          </cell>
          <cell r="X378">
            <v>0</v>
          </cell>
          <cell r="Y378">
            <v>0</v>
          </cell>
          <cell r="Z378">
            <v>0</v>
          </cell>
          <cell r="AA378">
            <v>0</v>
          </cell>
          <cell r="AB378">
            <v>0</v>
          </cell>
        </row>
        <row r="379">
          <cell r="B379">
            <v>0</v>
          </cell>
          <cell r="C379" t="str">
            <v>The works shall be as described under item 32.02, but for welded double flanged ductile iron pipes according to EN 545,  class C40 for DN80 - DN300, class C30 for DN350 - DN600, PN10 / PN16, L &lt;= 2m. The unit rate shall include all material, labour, equipment, tools and other incidental costs required to complete the works. Payment shall be made per piece.</v>
          </cell>
          <cell r="D379">
            <v>0</v>
          </cell>
          <cell r="E379">
            <v>0</v>
          </cell>
          <cell r="F379">
            <v>0</v>
          </cell>
          <cell r="G379">
            <v>0</v>
          </cell>
          <cell r="H379">
            <v>0</v>
          </cell>
          <cell r="I379">
            <v>0</v>
          </cell>
          <cell r="J379">
            <v>0</v>
          </cell>
          <cell r="K379">
            <v>0</v>
          </cell>
          <cell r="L379">
            <v>0</v>
          </cell>
          <cell r="M379">
            <v>0</v>
          </cell>
          <cell r="N379">
            <v>0</v>
          </cell>
          <cell r="O379">
            <v>0</v>
          </cell>
          <cell r="P379">
            <v>0</v>
          </cell>
          <cell r="Q379">
            <v>0</v>
          </cell>
          <cell r="R379">
            <v>0</v>
          </cell>
          <cell r="S379">
            <v>0</v>
          </cell>
          <cell r="T379">
            <v>0</v>
          </cell>
          <cell r="U379">
            <v>0</v>
          </cell>
          <cell r="V379">
            <v>0</v>
          </cell>
          <cell r="W379">
            <v>0</v>
          </cell>
          <cell r="X379">
            <v>0</v>
          </cell>
          <cell r="Y379">
            <v>0</v>
          </cell>
          <cell r="Z379">
            <v>0</v>
          </cell>
          <cell r="AA379">
            <v>0</v>
          </cell>
          <cell r="AB379">
            <v>0</v>
          </cell>
        </row>
        <row r="380">
          <cell r="B380" t="str">
            <v>32.04.10</v>
          </cell>
          <cell r="C380" t="str">
            <v>Supply of double flanged DI pipes, DN250, PN10, L &lt;= 2m</v>
          </cell>
          <cell r="D380" t="str">
            <v>pce.</v>
          </cell>
          <cell r="E380">
            <v>496</v>
          </cell>
          <cell r="F380">
            <v>0</v>
          </cell>
          <cell r="G380">
            <v>0</v>
          </cell>
          <cell r="H380">
            <v>0</v>
          </cell>
          <cell r="I380">
            <v>0</v>
          </cell>
          <cell r="J380">
            <v>0</v>
          </cell>
          <cell r="K380">
            <v>0</v>
          </cell>
          <cell r="L380">
            <v>0</v>
          </cell>
          <cell r="M380">
            <v>0</v>
          </cell>
          <cell r="N380">
            <v>0</v>
          </cell>
          <cell r="O380">
            <v>0</v>
          </cell>
          <cell r="P380">
            <v>0</v>
          </cell>
          <cell r="Q380">
            <v>0</v>
          </cell>
          <cell r="R380">
            <v>0</v>
          </cell>
          <cell r="S380">
            <v>0</v>
          </cell>
          <cell r="T380">
            <v>0</v>
          </cell>
          <cell r="U380">
            <v>0</v>
          </cell>
          <cell r="V380">
            <v>0</v>
          </cell>
          <cell r="W380">
            <v>0</v>
          </cell>
          <cell r="X380">
            <v>0</v>
          </cell>
          <cell r="Y380">
            <v>0</v>
          </cell>
          <cell r="Z380">
            <v>0</v>
          </cell>
          <cell r="AA380">
            <v>0</v>
          </cell>
          <cell r="AB380">
            <v>0</v>
          </cell>
        </row>
        <row r="381">
          <cell r="B381" t="str">
            <v>32.04.12</v>
          </cell>
          <cell r="C381" t="str">
            <v>Supply of double flanged DI pipes, DN300, PN10, L &lt;= 2m</v>
          </cell>
          <cell r="D381" t="str">
            <v>pce.</v>
          </cell>
          <cell r="E381">
            <v>610</v>
          </cell>
          <cell r="F381">
            <v>0</v>
          </cell>
          <cell r="G381">
            <v>0</v>
          </cell>
          <cell r="H381">
            <v>0</v>
          </cell>
          <cell r="I381">
            <v>0</v>
          </cell>
          <cell r="J381">
            <v>0</v>
          </cell>
          <cell r="K381">
            <v>0</v>
          </cell>
          <cell r="L381">
            <v>0</v>
          </cell>
          <cell r="M381">
            <v>0</v>
          </cell>
          <cell r="N381">
            <v>0</v>
          </cell>
          <cell r="O381">
            <v>0</v>
          </cell>
          <cell r="P381">
            <v>0</v>
          </cell>
          <cell r="Q381">
            <v>0</v>
          </cell>
          <cell r="R381">
            <v>0</v>
          </cell>
          <cell r="S381">
            <v>0</v>
          </cell>
          <cell r="T381">
            <v>0</v>
          </cell>
          <cell r="U381">
            <v>0</v>
          </cell>
          <cell r="V381">
            <v>0</v>
          </cell>
          <cell r="W381">
            <v>0</v>
          </cell>
          <cell r="X381">
            <v>0</v>
          </cell>
          <cell r="Y381">
            <v>0</v>
          </cell>
          <cell r="Z381">
            <v>0</v>
          </cell>
          <cell r="AA381">
            <v>0</v>
          </cell>
          <cell r="AB381">
            <v>0</v>
          </cell>
        </row>
        <row r="382">
          <cell r="B382" t="str">
            <v>32.04.14</v>
          </cell>
          <cell r="C382" t="str">
            <v>Supply of double flanged DI pipes, DN350, PN10, L &lt;= 2m</v>
          </cell>
          <cell r="D382" t="str">
            <v>pce.</v>
          </cell>
          <cell r="E382">
            <v>1031</v>
          </cell>
          <cell r="F382">
            <v>0</v>
          </cell>
          <cell r="G382">
            <v>0</v>
          </cell>
          <cell r="H382">
            <v>0</v>
          </cell>
          <cell r="I382">
            <v>0</v>
          </cell>
          <cell r="J382">
            <v>0</v>
          </cell>
          <cell r="K382">
            <v>0</v>
          </cell>
          <cell r="L382">
            <v>0</v>
          </cell>
          <cell r="M382">
            <v>0</v>
          </cell>
          <cell r="N382">
            <v>0</v>
          </cell>
          <cell r="O382">
            <v>0</v>
          </cell>
          <cell r="P382">
            <v>0</v>
          </cell>
          <cell r="Q382">
            <v>0</v>
          </cell>
          <cell r="R382">
            <v>0</v>
          </cell>
          <cell r="S382">
            <v>0</v>
          </cell>
          <cell r="T382">
            <v>0</v>
          </cell>
          <cell r="U382">
            <v>0</v>
          </cell>
          <cell r="V382">
            <v>0</v>
          </cell>
          <cell r="W382">
            <v>0</v>
          </cell>
          <cell r="X382">
            <v>0</v>
          </cell>
          <cell r="Y382">
            <v>0</v>
          </cell>
          <cell r="Z382">
            <v>0</v>
          </cell>
          <cell r="AA382">
            <v>0</v>
          </cell>
          <cell r="AB382">
            <v>0</v>
          </cell>
        </row>
        <row r="383">
          <cell r="B383" t="str">
            <v>32.04.16</v>
          </cell>
          <cell r="C383" t="str">
            <v>Supply of double flanged DI pipes, DN400, PN10, L &lt;= 2m</v>
          </cell>
          <cell r="D383" t="str">
            <v>pce.</v>
          </cell>
          <cell r="E383">
            <v>1081</v>
          </cell>
          <cell r="F383">
            <v>0</v>
          </cell>
          <cell r="G383">
            <v>0</v>
          </cell>
          <cell r="H383">
            <v>0</v>
          </cell>
          <cell r="I383">
            <v>0</v>
          </cell>
          <cell r="J383">
            <v>0</v>
          </cell>
          <cell r="K383">
            <v>0</v>
          </cell>
          <cell r="L383">
            <v>0</v>
          </cell>
          <cell r="M383">
            <v>0</v>
          </cell>
          <cell r="N383">
            <v>0</v>
          </cell>
          <cell r="O383">
            <v>0</v>
          </cell>
          <cell r="P383">
            <v>0</v>
          </cell>
          <cell r="Q383">
            <v>0</v>
          </cell>
          <cell r="R383">
            <v>0</v>
          </cell>
          <cell r="S383">
            <v>0</v>
          </cell>
          <cell r="T383">
            <v>0</v>
          </cell>
          <cell r="U383">
            <v>0</v>
          </cell>
          <cell r="V383">
            <v>0</v>
          </cell>
          <cell r="W383">
            <v>0</v>
          </cell>
          <cell r="X383">
            <v>0</v>
          </cell>
          <cell r="Y383">
            <v>0</v>
          </cell>
          <cell r="Z383">
            <v>0</v>
          </cell>
          <cell r="AA383">
            <v>0</v>
          </cell>
          <cell r="AB383">
            <v>0</v>
          </cell>
        </row>
        <row r="384">
          <cell r="B384" t="str">
            <v>32.05</v>
          </cell>
          <cell r="C384" t="str">
            <v>Supply of double flanged ductile iron pipes,  PN10/PN16, L &gt; 2m and &lt;= 4m</v>
          </cell>
          <cell r="D384">
            <v>0</v>
          </cell>
          <cell r="E384">
            <v>0</v>
          </cell>
          <cell r="F384">
            <v>0</v>
          </cell>
          <cell r="G384">
            <v>0</v>
          </cell>
          <cell r="H384">
            <v>0</v>
          </cell>
          <cell r="I384">
            <v>0</v>
          </cell>
          <cell r="J384">
            <v>0</v>
          </cell>
          <cell r="K384">
            <v>0</v>
          </cell>
          <cell r="L384">
            <v>0</v>
          </cell>
          <cell r="M384">
            <v>0</v>
          </cell>
          <cell r="N384">
            <v>0</v>
          </cell>
          <cell r="O384">
            <v>0</v>
          </cell>
          <cell r="P384">
            <v>0</v>
          </cell>
          <cell r="Q384">
            <v>0</v>
          </cell>
          <cell r="R384">
            <v>0</v>
          </cell>
          <cell r="S384">
            <v>0</v>
          </cell>
          <cell r="T384">
            <v>0</v>
          </cell>
          <cell r="U384">
            <v>0</v>
          </cell>
          <cell r="V384">
            <v>0</v>
          </cell>
          <cell r="W384">
            <v>0</v>
          </cell>
          <cell r="X384">
            <v>0</v>
          </cell>
          <cell r="Y384">
            <v>0</v>
          </cell>
          <cell r="Z384">
            <v>0</v>
          </cell>
          <cell r="AA384">
            <v>0</v>
          </cell>
          <cell r="AB384">
            <v>0</v>
          </cell>
        </row>
        <row r="385">
          <cell r="B385">
            <v>0</v>
          </cell>
          <cell r="C385" t="str">
            <v xml:space="preserve">The works shall be as described under item 32.02, but for welded double flanged ductile iron pipes according to EN 545, class C40 for DN80 - DN300, class C30 for DN350 - DN600, PN10 / PN16, L &gt; 2m and &lt;= 4m. </v>
          </cell>
          <cell r="D385">
            <v>0</v>
          </cell>
          <cell r="E385">
            <v>0</v>
          </cell>
          <cell r="F385">
            <v>0</v>
          </cell>
          <cell r="G385">
            <v>0</v>
          </cell>
          <cell r="H385">
            <v>0</v>
          </cell>
          <cell r="I385">
            <v>0</v>
          </cell>
          <cell r="J385">
            <v>0</v>
          </cell>
          <cell r="K385">
            <v>0</v>
          </cell>
          <cell r="L385">
            <v>0</v>
          </cell>
          <cell r="M385">
            <v>0</v>
          </cell>
          <cell r="N385">
            <v>0</v>
          </cell>
          <cell r="O385">
            <v>0</v>
          </cell>
          <cell r="P385">
            <v>0</v>
          </cell>
          <cell r="Q385">
            <v>0</v>
          </cell>
          <cell r="R385">
            <v>0</v>
          </cell>
          <cell r="S385">
            <v>0</v>
          </cell>
          <cell r="T385">
            <v>0</v>
          </cell>
          <cell r="U385">
            <v>0</v>
          </cell>
          <cell r="V385">
            <v>0</v>
          </cell>
          <cell r="W385">
            <v>0</v>
          </cell>
          <cell r="X385">
            <v>0</v>
          </cell>
          <cell r="Y385">
            <v>0</v>
          </cell>
          <cell r="Z385">
            <v>0</v>
          </cell>
          <cell r="AA385">
            <v>0</v>
          </cell>
          <cell r="AB385">
            <v>0</v>
          </cell>
        </row>
        <row r="386">
          <cell r="B386">
            <v>0</v>
          </cell>
          <cell r="C386" t="str">
            <v>The unit rate shall include all material, labour, equipment, tools and other incidental costs</v>
          </cell>
          <cell r="D386">
            <v>0</v>
          </cell>
          <cell r="E386">
            <v>0</v>
          </cell>
          <cell r="F386">
            <v>0</v>
          </cell>
          <cell r="G386">
            <v>0</v>
          </cell>
          <cell r="H386">
            <v>0</v>
          </cell>
          <cell r="I386">
            <v>0</v>
          </cell>
          <cell r="J386">
            <v>0</v>
          </cell>
          <cell r="K386">
            <v>0</v>
          </cell>
          <cell r="L386">
            <v>0</v>
          </cell>
          <cell r="M386">
            <v>0</v>
          </cell>
          <cell r="N386">
            <v>0</v>
          </cell>
          <cell r="O386">
            <v>0</v>
          </cell>
          <cell r="P386">
            <v>0</v>
          </cell>
          <cell r="Q386">
            <v>0</v>
          </cell>
          <cell r="R386">
            <v>0</v>
          </cell>
          <cell r="S386">
            <v>0</v>
          </cell>
          <cell r="T386">
            <v>0</v>
          </cell>
          <cell r="U386">
            <v>0</v>
          </cell>
          <cell r="V386">
            <v>0</v>
          </cell>
          <cell r="W386">
            <v>0</v>
          </cell>
          <cell r="X386">
            <v>0</v>
          </cell>
          <cell r="Y386">
            <v>0</v>
          </cell>
          <cell r="Z386">
            <v>0</v>
          </cell>
          <cell r="AA386">
            <v>0</v>
          </cell>
          <cell r="AB386">
            <v>0</v>
          </cell>
        </row>
        <row r="387">
          <cell r="B387">
            <v>0</v>
          </cell>
          <cell r="C387" t="str">
            <v>required to complete the works. Payment shall be made per piece.</v>
          </cell>
          <cell r="D387">
            <v>0</v>
          </cell>
          <cell r="E387">
            <v>0</v>
          </cell>
          <cell r="F387">
            <v>0</v>
          </cell>
          <cell r="G387">
            <v>0</v>
          </cell>
          <cell r="H387">
            <v>0</v>
          </cell>
          <cell r="I387">
            <v>0</v>
          </cell>
          <cell r="J387">
            <v>0</v>
          </cell>
          <cell r="K387">
            <v>0</v>
          </cell>
          <cell r="L387">
            <v>0</v>
          </cell>
          <cell r="M387">
            <v>0</v>
          </cell>
          <cell r="N387">
            <v>0</v>
          </cell>
          <cell r="O387">
            <v>0</v>
          </cell>
          <cell r="P387">
            <v>0</v>
          </cell>
          <cell r="Q387">
            <v>0</v>
          </cell>
          <cell r="R387">
            <v>0</v>
          </cell>
          <cell r="S387">
            <v>0</v>
          </cell>
          <cell r="T387">
            <v>0</v>
          </cell>
          <cell r="U387">
            <v>0</v>
          </cell>
          <cell r="V387">
            <v>0</v>
          </cell>
          <cell r="W387">
            <v>0</v>
          </cell>
          <cell r="X387">
            <v>0</v>
          </cell>
          <cell r="Y387">
            <v>0</v>
          </cell>
          <cell r="Z387">
            <v>0</v>
          </cell>
          <cell r="AA387">
            <v>0</v>
          </cell>
          <cell r="AB387">
            <v>0</v>
          </cell>
        </row>
        <row r="388">
          <cell r="B388" t="str">
            <v>32.05.10</v>
          </cell>
          <cell r="C388" t="str">
            <v>Supply of double flanged DI pipes, DN250, PN10, L &gt; 2m and &lt;= 4m</v>
          </cell>
          <cell r="D388" t="str">
            <v>pce.</v>
          </cell>
          <cell r="E388">
            <v>644</v>
          </cell>
          <cell r="F388">
            <v>0</v>
          </cell>
          <cell r="G388">
            <v>0</v>
          </cell>
          <cell r="H388">
            <v>0</v>
          </cell>
          <cell r="I388">
            <v>0</v>
          </cell>
          <cell r="J388">
            <v>0</v>
          </cell>
          <cell r="K388">
            <v>0</v>
          </cell>
          <cell r="L388">
            <v>0</v>
          </cell>
          <cell r="M388">
            <v>0</v>
          </cell>
          <cell r="N388">
            <v>0</v>
          </cell>
          <cell r="O388">
            <v>0</v>
          </cell>
          <cell r="P388">
            <v>0</v>
          </cell>
          <cell r="Q388">
            <v>0</v>
          </cell>
          <cell r="R388">
            <v>0</v>
          </cell>
          <cell r="S388">
            <v>0</v>
          </cell>
          <cell r="T388">
            <v>0</v>
          </cell>
          <cell r="U388">
            <v>0</v>
          </cell>
          <cell r="V388">
            <v>0</v>
          </cell>
          <cell r="W388">
            <v>0</v>
          </cell>
          <cell r="X388">
            <v>0</v>
          </cell>
          <cell r="Y388">
            <v>0</v>
          </cell>
          <cell r="Z388">
            <v>0</v>
          </cell>
          <cell r="AA388">
            <v>0</v>
          </cell>
          <cell r="AB388">
            <v>0</v>
          </cell>
        </row>
        <row r="389">
          <cell r="B389" t="str">
            <v>32.05.12</v>
          </cell>
          <cell r="C389" t="str">
            <v>Supply of double flanged DI pipes, DN300, PN10, L &gt; 2m and &lt;= 4m</v>
          </cell>
          <cell r="D389" t="str">
            <v>pce.</v>
          </cell>
          <cell r="E389">
            <v>793</v>
          </cell>
          <cell r="F389">
            <v>0</v>
          </cell>
          <cell r="G389">
            <v>0</v>
          </cell>
          <cell r="H389">
            <v>0</v>
          </cell>
          <cell r="I389">
            <v>0</v>
          </cell>
          <cell r="J389">
            <v>0</v>
          </cell>
          <cell r="K389">
            <v>0</v>
          </cell>
          <cell r="L389">
            <v>0</v>
          </cell>
          <cell r="M389">
            <v>0</v>
          </cell>
          <cell r="N389">
            <v>0</v>
          </cell>
          <cell r="O389">
            <v>0</v>
          </cell>
          <cell r="P389">
            <v>0</v>
          </cell>
          <cell r="Q389">
            <v>0</v>
          </cell>
          <cell r="R389">
            <v>0</v>
          </cell>
          <cell r="S389">
            <v>0</v>
          </cell>
          <cell r="T389">
            <v>0</v>
          </cell>
          <cell r="U389">
            <v>0</v>
          </cell>
          <cell r="V389">
            <v>0</v>
          </cell>
          <cell r="W389">
            <v>0</v>
          </cell>
          <cell r="X389">
            <v>0</v>
          </cell>
          <cell r="Y389">
            <v>0</v>
          </cell>
          <cell r="Z389">
            <v>0</v>
          </cell>
          <cell r="AA389">
            <v>0</v>
          </cell>
          <cell r="AB389">
            <v>0</v>
          </cell>
        </row>
        <row r="390">
          <cell r="B390" t="str">
            <v>32.06</v>
          </cell>
          <cell r="C390" t="str">
            <v>Supply of flanged spigot ductile iron pipes with puddle flange, PN10 / PN16, L &lt;= 2m</v>
          </cell>
          <cell r="D390">
            <v>0</v>
          </cell>
          <cell r="E390">
            <v>0</v>
          </cell>
          <cell r="F390">
            <v>0</v>
          </cell>
          <cell r="G390">
            <v>0</v>
          </cell>
          <cell r="H390">
            <v>0</v>
          </cell>
          <cell r="I390">
            <v>0</v>
          </cell>
          <cell r="J390">
            <v>0</v>
          </cell>
          <cell r="K390">
            <v>0</v>
          </cell>
          <cell r="L390">
            <v>0</v>
          </cell>
          <cell r="M390">
            <v>0</v>
          </cell>
          <cell r="N390">
            <v>0</v>
          </cell>
          <cell r="O390">
            <v>0</v>
          </cell>
          <cell r="P390">
            <v>0</v>
          </cell>
          <cell r="Q390">
            <v>0</v>
          </cell>
          <cell r="R390">
            <v>0</v>
          </cell>
          <cell r="S390">
            <v>0</v>
          </cell>
          <cell r="T390">
            <v>0</v>
          </cell>
          <cell r="U390">
            <v>0</v>
          </cell>
          <cell r="V390">
            <v>0</v>
          </cell>
          <cell r="W390">
            <v>0</v>
          </cell>
          <cell r="X390">
            <v>0</v>
          </cell>
          <cell r="Y390">
            <v>0</v>
          </cell>
          <cell r="Z390">
            <v>0</v>
          </cell>
          <cell r="AA390">
            <v>0</v>
          </cell>
          <cell r="AB390">
            <v>0</v>
          </cell>
        </row>
        <row r="391">
          <cell r="B391">
            <v>0</v>
          </cell>
          <cell r="C391" t="str">
            <v>The works shall be as described under item 32.02, but for welded flanged spigot ductile iron pipes with puddle flange according to EN 545, class C40 for DN80 - DN300, class C30 for DN350 - DN600, PN10 / PN16, L &lt;= 2m.</v>
          </cell>
          <cell r="D391">
            <v>0</v>
          </cell>
          <cell r="E391">
            <v>0</v>
          </cell>
          <cell r="F391">
            <v>0</v>
          </cell>
          <cell r="G391">
            <v>0</v>
          </cell>
          <cell r="H391">
            <v>0</v>
          </cell>
          <cell r="I391">
            <v>0</v>
          </cell>
          <cell r="J391">
            <v>0</v>
          </cell>
          <cell r="K391">
            <v>0</v>
          </cell>
          <cell r="L391">
            <v>0</v>
          </cell>
          <cell r="M391">
            <v>0</v>
          </cell>
          <cell r="N391">
            <v>0</v>
          </cell>
          <cell r="O391">
            <v>0</v>
          </cell>
          <cell r="P391">
            <v>0</v>
          </cell>
          <cell r="Q391">
            <v>0</v>
          </cell>
          <cell r="R391">
            <v>0</v>
          </cell>
          <cell r="S391">
            <v>0</v>
          </cell>
          <cell r="T391">
            <v>0</v>
          </cell>
          <cell r="U391">
            <v>0</v>
          </cell>
          <cell r="V391">
            <v>0</v>
          </cell>
          <cell r="W391">
            <v>0</v>
          </cell>
          <cell r="X391">
            <v>0</v>
          </cell>
          <cell r="Y391">
            <v>0</v>
          </cell>
          <cell r="Z391">
            <v>0</v>
          </cell>
          <cell r="AA391">
            <v>0</v>
          </cell>
          <cell r="AB391">
            <v>0</v>
          </cell>
        </row>
        <row r="392">
          <cell r="B392">
            <v>0</v>
          </cell>
          <cell r="C392" t="str">
            <v>The unit rate shall include all material, labour, equipment, tools and other incidental costs required to complete the works. Payment shall be made per piece.</v>
          </cell>
          <cell r="D392">
            <v>0</v>
          </cell>
          <cell r="E392">
            <v>0</v>
          </cell>
          <cell r="F392">
            <v>0</v>
          </cell>
          <cell r="G392">
            <v>0</v>
          </cell>
          <cell r="H392">
            <v>0</v>
          </cell>
          <cell r="I392">
            <v>0</v>
          </cell>
          <cell r="J392">
            <v>0</v>
          </cell>
          <cell r="K392">
            <v>0</v>
          </cell>
          <cell r="L392">
            <v>0</v>
          </cell>
          <cell r="M392">
            <v>0</v>
          </cell>
          <cell r="N392">
            <v>0</v>
          </cell>
          <cell r="O392">
            <v>0</v>
          </cell>
          <cell r="P392">
            <v>0</v>
          </cell>
          <cell r="Q392">
            <v>0</v>
          </cell>
          <cell r="R392">
            <v>0</v>
          </cell>
          <cell r="S392">
            <v>0</v>
          </cell>
          <cell r="T392">
            <v>0</v>
          </cell>
          <cell r="U392">
            <v>0</v>
          </cell>
          <cell r="V392">
            <v>0</v>
          </cell>
          <cell r="W392">
            <v>0</v>
          </cell>
          <cell r="X392">
            <v>0</v>
          </cell>
          <cell r="Y392">
            <v>0</v>
          </cell>
          <cell r="Z392">
            <v>0</v>
          </cell>
          <cell r="AA392">
            <v>0</v>
          </cell>
          <cell r="AB392">
            <v>0</v>
          </cell>
        </row>
        <row r="393">
          <cell r="B393" t="str">
            <v>32.06.05</v>
          </cell>
          <cell r="C393" t="str">
            <v>Supply of flanged spigot DI pipes with puddle flange, DN100, PN10/PN16, L &lt;= 2m</v>
          </cell>
          <cell r="D393" t="str">
            <v>pce.</v>
          </cell>
          <cell r="E393">
            <v>62</v>
          </cell>
          <cell r="F393">
            <v>0</v>
          </cell>
          <cell r="G393">
            <v>0</v>
          </cell>
          <cell r="H393">
            <v>0</v>
          </cell>
          <cell r="I393">
            <v>0</v>
          </cell>
          <cell r="J393">
            <v>0</v>
          </cell>
          <cell r="K393">
            <v>0</v>
          </cell>
          <cell r="L393">
            <v>0</v>
          </cell>
          <cell r="M393">
            <v>0</v>
          </cell>
          <cell r="N393">
            <v>0</v>
          </cell>
          <cell r="O393">
            <v>0</v>
          </cell>
          <cell r="P393">
            <v>0</v>
          </cell>
          <cell r="Q393">
            <v>0</v>
          </cell>
          <cell r="R393">
            <v>0</v>
          </cell>
          <cell r="S393">
            <v>0</v>
          </cell>
          <cell r="T393">
            <v>0</v>
          </cell>
          <cell r="U393">
            <v>0</v>
          </cell>
          <cell r="V393">
            <v>0</v>
          </cell>
          <cell r="W393">
            <v>0</v>
          </cell>
          <cell r="X393">
            <v>0</v>
          </cell>
          <cell r="Y393">
            <v>0</v>
          </cell>
          <cell r="Z393">
            <v>0</v>
          </cell>
          <cell r="AA393">
            <v>0</v>
          </cell>
          <cell r="AB393">
            <v>0</v>
          </cell>
        </row>
        <row r="394">
          <cell r="B394" t="str">
            <v>32.06.07</v>
          </cell>
          <cell r="C394" t="str">
            <v>Supply of flanged spigot DI pipes with puddle flange, DN150, PN10/PN16, L &lt;= 2m</v>
          </cell>
          <cell r="D394" t="str">
            <v>pce.</v>
          </cell>
          <cell r="E394">
            <v>92</v>
          </cell>
          <cell r="F394">
            <v>0</v>
          </cell>
          <cell r="G394">
            <v>0</v>
          </cell>
          <cell r="H394">
            <v>0</v>
          </cell>
          <cell r="I394">
            <v>0</v>
          </cell>
          <cell r="J394">
            <v>0</v>
          </cell>
          <cell r="K394">
            <v>0</v>
          </cell>
          <cell r="L394">
            <v>0</v>
          </cell>
          <cell r="M394">
            <v>0</v>
          </cell>
          <cell r="N394">
            <v>0</v>
          </cell>
          <cell r="O394">
            <v>0</v>
          </cell>
          <cell r="P394">
            <v>0</v>
          </cell>
          <cell r="Q394">
            <v>0</v>
          </cell>
          <cell r="R394">
            <v>0</v>
          </cell>
          <cell r="S394">
            <v>0</v>
          </cell>
          <cell r="T394">
            <v>0</v>
          </cell>
          <cell r="U394">
            <v>0</v>
          </cell>
          <cell r="V394">
            <v>0</v>
          </cell>
          <cell r="W394">
            <v>0</v>
          </cell>
          <cell r="X394">
            <v>0</v>
          </cell>
          <cell r="Y394">
            <v>0</v>
          </cell>
          <cell r="Z394">
            <v>0</v>
          </cell>
          <cell r="AA394">
            <v>0</v>
          </cell>
          <cell r="AB394">
            <v>0</v>
          </cell>
        </row>
        <row r="395">
          <cell r="B395" t="str">
            <v>32.06.08</v>
          </cell>
          <cell r="C395" t="str">
            <v>Supply of flanged spigot DI pipes with puddle flange, DN200, PN10, L &lt;= 2m</v>
          </cell>
          <cell r="D395" t="str">
            <v>pce.</v>
          </cell>
          <cell r="E395">
            <v>136</v>
          </cell>
          <cell r="F395">
            <v>0</v>
          </cell>
          <cell r="G395">
            <v>0</v>
          </cell>
          <cell r="H395">
            <v>0</v>
          </cell>
          <cell r="I395">
            <v>0</v>
          </cell>
          <cell r="J395">
            <v>0</v>
          </cell>
          <cell r="K395">
            <v>0</v>
          </cell>
          <cell r="L395">
            <v>0</v>
          </cell>
          <cell r="M395">
            <v>0</v>
          </cell>
          <cell r="N395">
            <v>0</v>
          </cell>
          <cell r="O395">
            <v>0</v>
          </cell>
          <cell r="P395">
            <v>0</v>
          </cell>
          <cell r="Q395">
            <v>0</v>
          </cell>
          <cell r="R395">
            <v>0</v>
          </cell>
          <cell r="S395">
            <v>0</v>
          </cell>
          <cell r="T395">
            <v>0</v>
          </cell>
          <cell r="U395">
            <v>0</v>
          </cell>
          <cell r="V395">
            <v>0</v>
          </cell>
          <cell r="W395">
            <v>0</v>
          </cell>
          <cell r="X395">
            <v>0</v>
          </cell>
          <cell r="Y395">
            <v>0</v>
          </cell>
          <cell r="Z395">
            <v>0</v>
          </cell>
          <cell r="AA395">
            <v>0</v>
          </cell>
          <cell r="AB395">
            <v>0</v>
          </cell>
        </row>
        <row r="396">
          <cell r="B396" t="str">
            <v>32.06.10</v>
          </cell>
          <cell r="C396" t="str">
            <v>Supply of flanged spigot DI pipes with puddle flange, DN250, PN10, L &lt;= 2m</v>
          </cell>
          <cell r="D396" t="str">
            <v>pce.</v>
          </cell>
          <cell r="E396">
            <v>205</v>
          </cell>
          <cell r="F396">
            <v>0</v>
          </cell>
          <cell r="G396">
            <v>0</v>
          </cell>
          <cell r="H396">
            <v>0</v>
          </cell>
          <cell r="I396">
            <v>0</v>
          </cell>
          <cell r="J396">
            <v>0</v>
          </cell>
          <cell r="K396">
            <v>0</v>
          </cell>
          <cell r="L396">
            <v>0</v>
          </cell>
          <cell r="M396">
            <v>0</v>
          </cell>
          <cell r="N396">
            <v>0</v>
          </cell>
          <cell r="O396">
            <v>0</v>
          </cell>
          <cell r="P396">
            <v>0</v>
          </cell>
          <cell r="Q396">
            <v>0</v>
          </cell>
          <cell r="R396">
            <v>0</v>
          </cell>
          <cell r="S396">
            <v>0</v>
          </cell>
          <cell r="T396">
            <v>0</v>
          </cell>
          <cell r="U396">
            <v>0</v>
          </cell>
          <cell r="V396">
            <v>0</v>
          </cell>
          <cell r="W396">
            <v>0</v>
          </cell>
          <cell r="X396">
            <v>0</v>
          </cell>
          <cell r="Y396">
            <v>0</v>
          </cell>
          <cell r="Z396">
            <v>0</v>
          </cell>
          <cell r="AA396">
            <v>0</v>
          </cell>
          <cell r="AB396">
            <v>0</v>
          </cell>
        </row>
        <row r="397">
          <cell r="B397" t="str">
            <v>32.06.12</v>
          </cell>
          <cell r="C397" t="str">
            <v>Supply of flanged spigot DI pipes with puddle flange, DN300, PN10, L &lt;= 2m</v>
          </cell>
          <cell r="D397" t="str">
            <v>pce.</v>
          </cell>
          <cell r="E397">
            <v>271</v>
          </cell>
          <cell r="F397">
            <v>0</v>
          </cell>
          <cell r="G397">
            <v>0</v>
          </cell>
          <cell r="H397">
            <v>0</v>
          </cell>
          <cell r="I397">
            <v>0</v>
          </cell>
          <cell r="J397">
            <v>0</v>
          </cell>
          <cell r="K397">
            <v>0</v>
          </cell>
          <cell r="L397">
            <v>0</v>
          </cell>
          <cell r="M397">
            <v>0</v>
          </cell>
          <cell r="N397">
            <v>0</v>
          </cell>
          <cell r="O397">
            <v>0</v>
          </cell>
          <cell r="P397">
            <v>0</v>
          </cell>
          <cell r="Q397">
            <v>0</v>
          </cell>
          <cell r="R397">
            <v>0</v>
          </cell>
          <cell r="S397">
            <v>0</v>
          </cell>
          <cell r="T397">
            <v>0</v>
          </cell>
          <cell r="U397">
            <v>0</v>
          </cell>
          <cell r="V397">
            <v>0</v>
          </cell>
          <cell r="W397">
            <v>0</v>
          </cell>
          <cell r="X397">
            <v>0</v>
          </cell>
          <cell r="Y397">
            <v>0</v>
          </cell>
          <cell r="Z397">
            <v>0</v>
          </cell>
          <cell r="AA397">
            <v>0</v>
          </cell>
          <cell r="AB397">
            <v>0</v>
          </cell>
        </row>
        <row r="398">
          <cell r="B398" t="str">
            <v>32.06.14</v>
          </cell>
          <cell r="C398" t="str">
            <v>Supply of flanged spigot DI pipes with puddle flange, DN350, PN10, L &lt;= 2m</v>
          </cell>
          <cell r="D398" t="str">
            <v>pce.</v>
          </cell>
          <cell r="E398">
            <v>501</v>
          </cell>
          <cell r="F398">
            <v>0</v>
          </cell>
          <cell r="G398">
            <v>0</v>
          </cell>
          <cell r="H398">
            <v>0</v>
          </cell>
          <cell r="I398">
            <v>0</v>
          </cell>
          <cell r="J398">
            <v>0</v>
          </cell>
          <cell r="K398">
            <v>0</v>
          </cell>
          <cell r="L398">
            <v>0</v>
          </cell>
          <cell r="M398">
            <v>0</v>
          </cell>
          <cell r="N398">
            <v>0</v>
          </cell>
          <cell r="O398">
            <v>0</v>
          </cell>
          <cell r="P398">
            <v>0</v>
          </cell>
          <cell r="Q398">
            <v>0</v>
          </cell>
          <cell r="R398">
            <v>0</v>
          </cell>
          <cell r="S398">
            <v>0</v>
          </cell>
          <cell r="T398">
            <v>0</v>
          </cell>
          <cell r="U398">
            <v>0</v>
          </cell>
          <cell r="V398">
            <v>0</v>
          </cell>
          <cell r="W398">
            <v>0</v>
          </cell>
          <cell r="X398">
            <v>0</v>
          </cell>
          <cell r="Y398">
            <v>0</v>
          </cell>
          <cell r="Z398">
            <v>0</v>
          </cell>
          <cell r="AA398">
            <v>0</v>
          </cell>
          <cell r="AB398">
            <v>0</v>
          </cell>
        </row>
        <row r="399">
          <cell r="B399" t="str">
            <v>32.06.16</v>
          </cell>
          <cell r="C399" t="str">
            <v>Supply of flanged spigot DI pipes with puddle flange, DN400, PN10, L &lt;= 2m</v>
          </cell>
          <cell r="D399" t="str">
            <v>pce.</v>
          </cell>
          <cell r="E399">
            <v>599</v>
          </cell>
          <cell r="F399">
            <v>0</v>
          </cell>
          <cell r="G399">
            <v>0</v>
          </cell>
          <cell r="H399">
            <v>0</v>
          </cell>
          <cell r="I399">
            <v>0</v>
          </cell>
          <cell r="J399">
            <v>0</v>
          </cell>
          <cell r="K399">
            <v>0</v>
          </cell>
          <cell r="L399">
            <v>0</v>
          </cell>
          <cell r="M399">
            <v>0</v>
          </cell>
          <cell r="N399">
            <v>0</v>
          </cell>
          <cell r="O399">
            <v>0</v>
          </cell>
          <cell r="P399">
            <v>0</v>
          </cell>
          <cell r="Q399">
            <v>0</v>
          </cell>
          <cell r="R399">
            <v>0</v>
          </cell>
          <cell r="S399">
            <v>0</v>
          </cell>
          <cell r="T399">
            <v>0</v>
          </cell>
          <cell r="U399">
            <v>0</v>
          </cell>
          <cell r="V399">
            <v>0</v>
          </cell>
          <cell r="W399">
            <v>0</v>
          </cell>
          <cell r="X399">
            <v>0</v>
          </cell>
          <cell r="Y399">
            <v>0</v>
          </cell>
          <cell r="Z399">
            <v>0</v>
          </cell>
          <cell r="AA399">
            <v>0</v>
          </cell>
          <cell r="AB399">
            <v>0</v>
          </cell>
        </row>
        <row r="400">
          <cell r="B400" t="str">
            <v>32.06.18</v>
          </cell>
          <cell r="C400" t="str">
            <v>Supply of flanged spigot DI pipes with puddle flange, DN500, PN10, L &lt;= 2m</v>
          </cell>
          <cell r="D400" t="str">
            <v>pce.</v>
          </cell>
          <cell r="E400">
            <v>1021</v>
          </cell>
          <cell r="F400">
            <v>0</v>
          </cell>
          <cell r="G400">
            <v>0</v>
          </cell>
          <cell r="H400">
            <v>0</v>
          </cell>
          <cell r="I400">
            <v>0</v>
          </cell>
          <cell r="J400">
            <v>0</v>
          </cell>
          <cell r="K400">
            <v>0</v>
          </cell>
          <cell r="L400">
            <v>0</v>
          </cell>
          <cell r="M400">
            <v>0</v>
          </cell>
          <cell r="N400">
            <v>0</v>
          </cell>
          <cell r="O400">
            <v>0</v>
          </cell>
          <cell r="P400">
            <v>0</v>
          </cell>
          <cell r="Q400">
            <v>0</v>
          </cell>
          <cell r="R400">
            <v>0</v>
          </cell>
          <cell r="S400">
            <v>0</v>
          </cell>
          <cell r="T400">
            <v>0</v>
          </cell>
          <cell r="U400">
            <v>0</v>
          </cell>
          <cell r="V400">
            <v>0</v>
          </cell>
          <cell r="W400">
            <v>0</v>
          </cell>
          <cell r="X400">
            <v>0</v>
          </cell>
          <cell r="Y400">
            <v>0</v>
          </cell>
          <cell r="Z400">
            <v>0</v>
          </cell>
          <cell r="AA400">
            <v>0</v>
          </cell>
          <cell r="AB400">
            <v>0</v>
          </cell>
        </row>
        <row r="401">
          <cell r="B401" t="str">
            <v>32.06.20</v>
          </cell>
          <cell r="C401" t="str">
            <v>Supply of flanged spigot DI pipes with puddle flange, DN600, PN10, L &lt;= 2m</v>
          </cell>
          <cell r="D401" t="str">
            <v>pce.</v>
          </cell>
          <cell r="E401">
            <v>1548</v>
          </cell>
          <cell r="F401">
            <v>0</v>
          </cell>
          <cell r="G401">
            <v>0</v>
          </cell>
          <cell r="H401">
            <v>0</v>
          </cell>
          <cell r="I401">
            <v>0</v>
          </cell>
          <cell r="J401">
            <v>0</v>
          </cell>
          <cell r="K401">
            <v>0</v>
          </cell>
          <cell r="L401">
            <v>0</v>
          </cell>
          <cell r="M401">
            <v>0</v>
          </cell>
          <cell r="N401">
            <v>0</v>
          </cell>
          <cell r="O401">
            <v>0</v>
          </cell>
          <cell r="P401">
            <v>0</v>
          </cell>
          <cell r="Q401">
            <v>0</v>
          </cell>
          <cell r="R401">
            <v>0</v>
          </cell>
          <cell r="S401">
            <v>0</v>
          </cell>
          <cell r="T401">
            <v>0</v>
          </cell>
          <cell r="U401">
            <v>0</v>
          </cell>
          <cell r="V401">
            <v>0</v>
          </cell>
          <cell r="W401">
            <v>0</v>
          </cell>
          <cell r="X401">
            <v>0</v>
          </cell>
          <cell r="Y401">
            <v>0</v>
          </cell>
          <cell r="Z401">
            <v>0</v>
          </cell>
          <cell r="AA401">
            <v>0</v>
          </cell>
          <cell r="AB401">
            <v>0</v>
          </cell>
        </row>
        <row r="402">
          <cell r="B402" t="str">
            <v>32.07</v>
          </cell>
          <cell r="C402" t="str">
            <v>Supply of flanged spigot ductile iron pipes with puddle flange, PN10 / PN16,   L &gt; 2m and &lt;= 4m</v>
          </cell>
          <cell r="D402">
            <v>0</v>
          </cell>
          <cell r="E402">
            <v>0</v>
          </cell>
          <cell r="F402">
            <v>0</v>
          </cell>
          <cell r="G402">
            <v>0</v>
          </cell>
          <cell r="H402">
            <v>0</v>
          </cell>
          <cell r="I402">
            <v>0</v>
          </cell>
          <cell r="J402">
            <v>0</v>
          </cell>
          <cell r="K402">
            <v>0</v>
          </cell>
          <cell r="L402">
            <v>0</v>
          </cell>
          <cell r="M402">
            <v>0</v>
          </cell>
          <cell r="N402">
            <v>0</v>
          </cell>
          <cell r="O402">
            <v>0</v>
          </cell>
          <cell r="P402">
            <v>0</v>
          </cell>
          <cell r="Q402">
            <v>0</v>
          </cell>
          <cell r="R402">
            <v>0</v>
          </cell>
          <cell r="S402">
            <v>0</v>
          </cell>
          <cell r="T402">
            <v>0</v>
          </cell>
          <cell r="U402">
            <v>0</v>
          </cell>
          <cell r="V402">
            <v>0</v>
          </cell>
          <cell r="W402">
            <v>0</v>
          </cell>
          <cell r="X402">
            <v>0</v>
          </cell>
          <cell r="Y402">
            <v>0</v>
          </cell>
          <cell r="Z402">
            <v>0</v>
          </cell>
          <cell r="AA402">
            <v>0</v>
          </cell>
          <cell r="AB402">
            <v>0</v>
          </cell>
        </row>
        <row r="403">
          <cell r="B403">
            <v>0</v>
          </cell>
          <cell r="C403" t="str">
            <v>The works shall be as described under item 32.02, but for welded flanged spigot ductile iron pipes with puddle flange according to EN 545, class C40 for DN80 - DN300, class C30 for DN350 - DN600, PN10 / PN16, L &gt; 2m and &lt;= 4m. The unit rate shall include all material, labour, equipment, tools and other incidental costs required to complete the works. Payment shall be made per piece.</v>
          </cell>
          <cell r="D403">
            <v>0</v>
          </cell>
          <cell r="E403">
            <v>0</v>
          </cell>
          <cell r="F403">
            <v>0</v>
          </cell>
          <cell r="G403">
            <v>0</v>
          </cell>
          <cell r="H403">
            <v>0</v>
          </cell>
          <cell r="I403">
            <v>0</v>
          </cell>
          <cell r="J403">
            <v>0</v>
          </cell>
          <cell r="K403">
            <v>0</v>
          </cell>
          <cell r="L403">
            <v>0</v>
          </cell>
          <cell r="M403">
            <v>0</v>
          </cell>
          <cell r="N403">
            <v>0</v>
          </cell>
          <cell r="O403">
            <v>0</v>
          </cell>
          <cell r="P403">
            <v>0</v>
          </cell>
          <cell r="Q403">
            <v>0</v>
          </cell>
          <cell r="R403">
            <v>0</v>
          </cell>
          <cell r="S403">
            <v>0</v>
          </cell>
          <cell r="T403">
            <v>0</v>
          </cell>
          <cell r="U403">
            <v>0</v>
          </cell>
          <cell r="V403">
            <v>0</v>
          </cell>
          <cell r="W403">
            <v>0</v>
          </cell>
          <cell r="X403">
            <v>0</v>
          </cell>
          <cell r="Y403">
            <v>0</v>
          </cell>
          <cell r="Z403">
            <v>0</v>
          </cell>
          <cell r="AA403">
            <v>0</v>
          </cell>
          <cell r="AB403">
            <v>0</v>
          </cell>
        </row>
        <row r="404">
          <cell r="B404" t="str">
            <v>32.07.07</v>
          </cell>
          <cell r="C404" t="str">
            <v>Supply of flanged spigot DI pipes with puddle flange, DN150, PN10/PN16, L &gt; 2m and &lt;= 4m</v>
          </cell>
          <cell r="D404" t="str">
            <v>pce.</v>
          </cell>
          <cell r="E404">
            <v>119</v>
          </cell>
          <cell r="F404">
            <v>0</v>
          </cell>
          <cell r="G404">
            <v>0</v>
          </cell>
          <cell r="H404">
            <v>0</v>
          </cell>
          <cell r="I404">
            <v>0</v>
          </cell>
          <cell r="J404">
            <v>0</v>
          </cell>
          <cell r="K404">
            <v>0</v>
          </cell>
          <cell r="L404">
            <v>0</v>
          </cell>
          <cell r="M404">
            <v>0</v>
          </cell>
          <cell r="N404">
            <v>0</v>
          </cell>
          <cell r="O404">
            <v>0</v>
          </cell>
          <cell r="P404">
            <v>0</v>
          </cell>
          <cell r="Q404">
            <v>0</v>
          </cell>
          <cell r="R404">
            <v>0</v>
          </cell>
          <cell r="S404">
            <v>0</v>
          </cell>
          <cell r="T404">
            <v>0</v>
          </cell>
          <cell r="U404">
            <v>0</v>
          </cell>
          <cell r="V404">
            <v>0</v>
          </cell>
          <cell r="W404">
            <v>0</v>
          </cell>
          <cell r="X404">
            <v>0</v>
          </cell>
          <cell r="Y404">
            <v>0</v>
          </cell>
          <cell r="Z404">
            <v>0</v>
          </cell>
          <cell r="AA404">
            <v>0</v>
          </cell>
          <cell r="AB404">
            <v>0</v>
          </cell>
        </row>
        <row r="405">
          <cell r="B405" t="str">
            <v>32.07.12</v>
          </cell>
          <cell r="C405" t="str">
            <v>Supply of flanged spigot DI pipes with puddle flange, DN300, PN10, L &gt; 2m and &lt;= 4m</v>
          </cell>
          <cell r="D405" t="str">
            <v>pce.</v>
          </cell>
          <cell r="E405">
            <v>354</v>
          </cell>
          <cell r="F405">
            <v>0</v>
          </cell>
          <cell r="G405">
            <v>0</v>
          </cell>
          <cell r="H405">
            <v>0</v>
          </cell>
          <cell r="I405">
            <v>0</v>
          </cell>
          <cell r="J405">
            <v>0</v>
          </cell>
          <cell r="K405">
            <v>0</v>
          </cell>
          <cell r="L405">
            <v>0</v>
          </cell>
          <cell r="M405">
            <v>0</v>
          </cell>
          <cell r="N405">
            <v>0</v>
          </cell>
          <cell r="O405">
            <v>0</v>
          </cell>
          <cell r="P405">
            <v>0</v>
          </cell>
          <cell r="Q405">
            <v>0</v>
          </cell>
          <cell r="R405">
            <v>0</v>
          </cell>
          <cell r="S405">
            <v>0</v>
          </cell>
          <cell r="T405">
            <v>0</v>
          </cell>
          <cell r="U405">
            <v>0</v>
          </cell>
          <cell r="V405">
            <v>0</v>
          </cell>
          <cell r="W405">
            <v>0</v>
          </cell>
          <cell r="X405">
            <v>0</v>
          </cell>
          <cell r="Y405">
            <v>0</v>
          </cell>
          <cell r="Z405">
            <v>0</v>
          </cell>
          <cell r="AA405">
            <v>0</v>
          </cell>
          <cell r="AB405">
            <v>0</v>
          </cell>
        </row>
        <row r="406">
          <cell r="B406" t="str">
            <v>32.07.16</v>
          </cell>
          <cell r="C406" t="str">
            <v>Supply of flanged spigot DI pipes with puddle flange, DN400, PN10, L &gt; 2m and &lt;= 4m</v>
          </cell>
          <cell r="D406" t="str">
            <v>pce.</v>
          </cell>
          <cell r="E406">
            <v>778</v>
          </cell>
          <cell r="F406">
            <v>0</v>
          </cell>
          <cell r="G406">
            <v>0</v>
          </cell>
          <cell r="H406">
            <v>0</v>
          </cell>
          <cell r="I406">
            <v>0</v>
          </cell>
          <cell r="J406">
            <v>0</v>
          </cell>
          <cell r="K406">
            <v>0</v>
          </cell>
          <cell r="L406">
            <v>0</v>
          </cell>
          <cell r="M406">
            <v>0</v>
          </cell>
          <cell r="N406">
            <v>0</v>
          </cell>
          <cell r="O406">
            <v>0</v>
          </cell>
          <cell r="P406">
            <v>0</v>
          </cell>
          <cell r="Q406">
            <v>0</v>
          </cell>
          <cell r="R406">
            <v>0</v>
          </cell>
          <cell r="S406">
            <v>0</v>
          </cell>
          <cell r="T406">
            <v>0</v>
          </cell>
          <cell r="U406">
            <v>0</v>
          </cell>
          <cell r="V406">
            <v>0</v>
          </cell>
          <cell r="W406">
            <v>0</v>
          </cell>
          <cell r="X406">
            <v>0</v>
          </cell>
          <cell r="Y406">
            <v>0</v>
          </cell>
          <cell r="Z406">
            <v>0</v>
          </cell>
          <cell r="AA406">
            <v>0</v>
          </cell>
          <cell r="AB406">
            <v>0</v>
          </cell>
        </row>
        <row r="407">
          <cell r="B407" t="str">
            <v>32.07.18</v>
          </cell>
          <cell r="C407" t="str">
            <v>Supply of flanged spigot DI pipes with puddle flange, DN500, PN10, L &gt; 2m and &lt;= 4m</v>
          </cell>
          <cell r="D407" t="str">
            <v>pce.</v>
          </cell>
          <cell r="E407">
            <v>1327</v>
          </cell>
          <cell r="F407">
            <v>0</v>
          </cell>
          <cell r="G407">
            <v>0</v>
          </cell>
          <cell r="H407">
            <v>0</v>
          </cell>
          <cell r="I407">
            <v>0</v>
          </cell>
          <cell r="J407">
            <v>0</v>
          </cell>
          <cell r="K407">
            <v>0</v>
          </cell>
          <cell r="L407">
            <v>0</v>
          </cell>
          <cell r="M407">
            <v>0</v>
          </cell>
          <cell r="N407">
            <v>0</v>
          </cell>
          <cell r="O407">
            <v>0</v>
          </cell>
          <cell r="P407">
            <v>0</v>
          </cell>
          <cell r="Q407">
            <v>0</v>
          </cell>
          <cell r="R407">
            <v>0</v>
          </cell>
          <cell r="S407">
            <v>0</v>
          </cell>
          <cell r="T407">
            <v>0</v>
          </cell>
          <cell r="U407">
            <v>0</v>
          </cell>
          <cell r="V407">
            <v>0</v>
          </cell>
          <cell r="W407">
            <v>0</v>
          </cell>
          <cell r="X407">
            <v>0</v>
          </cell>
          <cell r="Y407">
            <v>0</v>
          </cell>
          <cell r="Z407">
            <v>0</v>
          </cell>
          <cell r="AA407">
            <v>0</v>
          </cell>
          <cell r="AB407">
            <v>0</v>
          </cell>
        </row>
        <row r="408">
          <cell r="B408" t="str">
            <v>32.07.20</v>
          </cell>
          <cell r="C408" t="str">
            <v>Supply of flanged spigot DI pipes with puddle flange, DN600, PN10, L &gt; 2m and &lt;= 4m</v>
          </cell>
          <cell r="D408" t="str">
            <v>pce.</v>
          </cell>
          <cell r="E408">
            <v>2012</v>
          </cell>
          <cell r="F408">
            <v>0</v>
          </cell>
          <cell r="G408">
            <v>0</v>
          </cell>
          <cell r="H408">
            <v>0</v>
          </cell>
          <cell r="I408">
            <v>0</v>
          </cell>
          <cell r="J408">
            <v>0</v>
          </cell>
          <cell r="K408">
            <v>0</v>
          </cell>
          <cell r="L408">
            <v>0</v>
          </cell>
          <cell r="M408">
            <v>0</v>
          </cell>
          <cell r="N408">
            <v>0</v>
          </cell>
          <cell r="O408">
            <v>0</v>
          </cell>
          <cell r="P408">
            <v>0</v>
          </cell>
          <cell r="Q408">
            <v>0</v>
          </cell>
          <cell r="R408">
            <v>0</v>
          </cell>
          <cell r="S408">
            <v>0</v>
          </cell>
          <cell r="T408">
            <v>0</v>
          </cell>
          <cell r="U408">
            <v>0</v>
          </cell>
          <cell r="V408">
            <v>0</v>
          </cell>
          <cell r="W408">
            <v>0</v>
          </cell>
          <cell r="X408">
            <v>0</v>
          </cell>
          <cell r="Y408">
            <v>0</v>
          </cell>
          <cell r="Z408">
            <v>0</v>
          </cell>
          <cell r="AA408">
            <v>0</v>
          </cell>
          <cell r="AB408">
            <v>0</v>
          </cell>
        </row>
        <row r="409">
          <cell r="B409" t="str">
            <v>32.08</v>
          </cell>
          <cell r="C409" t="str">
            <v>Supply of double flanged ductile iron pipes with puddle flange, PN10 / PN16, L &lt;= 2m</v>
          </cell>
          <cell r="D409">
            <v>0</v>
          </cell>
          <cell r="E409">
            <v>0</v>
          </cell>
          <cell r="F409">
            <v>0</v>
          </cell>
          <cell r="G409">
            <v>0</v>
          </cell>
          <cell r="H409">
            <v>0</v>
          </cell>
          <cell r="I409">
            <v>0</v>
          </cell>
          <cell r="J409">
            <v>0</v>
          </cell>
          <cell r="K409">
            <v>0</v>
          </cell>
          <cell r="L409">
            <v>0</v>
          </cell>
          <cell r="M409">
            <v>0</v>
          </cell>
          <cell r="N409">
            <v>0</v>
          </cell>
          <cell r="O409">
            <v>0</v>
          </cell>
          <cell r="P409">
            <v>0</v>
          </cell>
          <cell r="Q409">
            <v>0</v>
          </cell>
          <cell r="R409">
            <v>0</v>
          </cell>
          <cell r="S409">
            <v>0</v>
          </cell>
          <cell r="T409">
            <v>0</v>
          </cell>
          <cell r="U409">
            <v>0</v>
          </cell>
          <cell r="V409">
            <v>0</v>
          </cell>
          <cell r="W409">
            <v>0</v>
          </cell>
          <cell r="X409">
            <v>0</v>
          </cell>
          <cell r="Y409">
            <v>0</v>
          </cell>
          <cell r="Z409">
            <v>0</v>
          </cell>
          <cell r="AA409">
            <v>0</v>
          </cell>
          <cell r="AB409">
            <v>0</v>
          </cell>
        </row>
        <row r="410">
          <cell r="B410">
            <v>0</v>
          </cell>
          <cell r="C410" t="str">
            <v>The works shall be as described under item 32.02, but for welded double flanged ductile iron pipes with puddle flange according to EN 545, class C40 for DN80 - DN300, class C30 for DN350 - DN600, PN10 / PN16, L &lt;= 2m. The unit rate shall include all material, labour, equipment, tools and other incidental costs required to complete the works. Payment shall be made per piece.</v>
          </cell>
          <cell r="D410">
            <v>0</v>
          </cell>
          <cell r="E410">
            <v>0</v>
          </cell>
          <cell r="F410">
            <v>0</v>
          </cell>
          <cell r="G410">
            <v>0</v>
          </cell>
          <cell r="H410">
            <v>0</v>
          </cell>
          <cell r="I410">
            <v>0</v>
          </cell>
          <cell r="J410">
            <v>0</v>
          </cell>
          <cell r="K410">
            <v>0</v>
          </cell>
          <cell r="L410">
            <v>0</v>
          </cell>
          <cell r="M410">
            <v>0</v>
          </cell>
          <cell r="N410">
            <v>0</v>
          </cell>
          <cell r="O410">
            <v>0</v>
          </cell>
          <cell r="P410">
            <v>0</v>
          </cell>
          <cell r="Q410">
            <v>0</v>
          </cell>
          <cell r="R410">
            <v>0</v>
          </cell>
          <cell r="S410">
            <v>0</v>
          </cell>
          <cell r="T410">
            <v>0</v>
          </cell>
          <cell r="U410">
            <v>0</v>
          </cell>
          <cell r="V410">
            <v>0</v>
          </cell>
          <cell r="W410">
            <v>0</v>
          </cell>
          <cell r="X410">
            <v>0</v>
          </cell>
          <cell r="Y410">
            <v>0</v>
          </cell>
          <cell r="Z410">
            <v>0</v>
          </cell>
          <cell r="AA410">
            <v>0</v>
          </cell>
          <cell r="AB410">
            <v>0</v>
          </cell>
        </row>
        <row r="411">
          <cell r="B411" t="str">
            <v>32.08.08</v>
          </cell>
          <cell r="C411" t="str">
            <v>Supply of double flanged DI pipes with puddle flange, DN200, PN10, L &lt;= 2m</v>
          </cell>
          <cell r="D411" t="str">
            <v>pce.</v>
          </cell>
          <cell r="E411">
            <v>378</v>
          </cell>
          <cell r="F411">
            <v>0</v>
          </cell>
          <cell r="G411">
            <v>0</v>
          </cell>
          <cell r="H411">
            <v>0</v>
          </cell>
          <cell r="I411">
            <v>0</v>
          </cell>
          <cell r="J411">
            <v>0</v>
          </cell>
          <cell r="K411">
            <v>0</v>
          </cell>
          <cell r="L411">
            <v>0</v>
          </cell>
          <cell r="M411">
            <v>0</v>
          </cell>
          <cell r="N411">
            <v>0</v>
          </cell>
          <cell r="O411">
            <v>0</v>
          </cell>
          <cell r="P411">
            <v>0</v>
          </cell>
          <cell r="Q411">
            <v>0</v>
          </cell>
          <cell r="R411">
            <v>0</v>
          </cell>
          <cell r="S411">
            <v>0</v>
          </cell>
          <cell r="T411">
            <v>0</v>
          </cell>
          <cell r="U411">
            <v>0</v>
          </cell>
          <cell r="V411">
            <v>0</v>
          </cell>
          <cell r="W411">
            <v>0</v>
          </cell>
          <cell r="X411">
            <v>0</v>
          </cell>
          <cell r="Y411">
            <v>0</v>
          </cell>
          <cell r="Z411">
            <v>0</v>
          </cell>
          <cell r="AA411">
            <v>0</v>
          </cell>
          <cell r="AB411">
            <v>0</v>
          </cell>
        </row>
        <row r="412">
          <cell r="B412" t="str">
            <v>32.08.10</v>
          </cell>
          <cell r="C412" t="str">
            <v>Supply of double flanged DI pipes with puddle flange, DN250, PN10, L &lt;= 2m</v>
          </cell>
          <cell r="D412" t="str">
            <v>pce.</v>
          </cell>
          <cell r="E412">
            <v>546</v>
          </cell>
          <cell r="F412">
            <v>0</v>
          </cell>
          <cell r="G412">
            <v>0</v>
          </cell>
          <cell r="H412">
            <v>0</v>
          </cell>
          <cell r="I412">
            <v>0</v>
          </cell>
          <cell r="J412">
            <v>0</v>
          </cell>
          <cell r="K412">
            <v>0</v>
          </cell>
          <cell r="L412">
            <v>0</v>
          </cell>
          <cell r="M412">
            <v>0</v>
          </cell>
          <cell r="N412">
            <v>0</v>
          </cell>
          <cell r="O412">
            <v>0</v>
          </cell>
          <cell r="P412">
            <v>0</v>
          </cell>
          <cell r="Q412">
            <v>0</v>
          </cell>
          <cell r="R412">
            <v>0</v>
          </cell>
          <cell r="S412">
            <v>0</v>
          </cell>
          <cell r="T412">
            <v>0</v>
          </cell>
          <cell r="U412">
            <v>0</v>
          </cell>
          <cell r="V412">
            <v>0</v>
          </cell>
          <cell r="W412">
            <v>0</v>
          </cell>
          <cell r="X412">
            <v>0</v>
          </cell>
          <cell r="Y412">
            <v>0</v>
          </cell>
          <cell r="Z412">
            <v>0</v>
          </cell>
          <cell r="AA412">
            <v>0</v>
          </cell>
          <cell r="AB412">
            <v>0</v>
          </cell>
        </row>
        <row r="413">
          <cell r="B413" t="str">
            <v>32.08.12</v>
          </cell>
          <cell r="C413" t="str">
            <v>Supply of double flanged DI pipes with puddle flange, DN300, PN10, L &lt;= 2m</v>
          </cell>
          <cell r="D413" t="str">
            <v>pce.</v>
          </cell>
          <cell r="E413">
            <v>644</v>
          </cell>
          <cell r="F413">
            <v>0</v>
          </cell>
          <cell r="G413">
            <v>0</v>
          </cell>
          <cell r="H413">
            <v>0</v>
          </cell>
          <cell r="I413">
            <v>0</v>
          </cell>
          <cell r="J413">
            <v>0</v>
          </cell>
          <cell r="K413">
            <v>0</v>
          </cell>
          <cell r="L413">
            <v>0</v>
          </cell>
          <cell r="M413">
            <v>0</v>
          </cell>
          <cell r="N413">
            <v>0</v>
          </cell>
          <cell r="O413">
            <v>0</v>
          </cell>
          <cell r="P413">
            <v>0</v>
          </cell>
          <cell r="Q413">
            <v>0</v>
          </cell>
          <cell r="R413">
            <v>0</v>
          </cell>
          <cell r="S413">
            <v>0</v>
          </cell>
          <cell r="T413">
            <v>0</v>
          </cell>
          <cell r="U413">
            <v>0</v>
          </cell>
          <cell r="V413">
            <v>0</v>
          </cell>
          <cell r="W413">
            <v>0</v>
          </cell>
          <cell r="X413">
            <v>0</v>
          </cell>
          <cell r="Y413">
            <v>0</v>
          </cell>
          <cell r="Z413">
            <v>0</v>
          </cell>
          <cell r="AA413">
            <v>0</v>
          </cell>
          <cell r="AB413">
            <v>0</v>
          </cell>
        </row>
        <row r="414">
          <cell r="B414" t="str">
            <v>32.08.20</v>
          </cell>
          <cell r="C414" t="str">
            <v>Supply of double flanged DI pipes with puddle flange, DN600, PN10, L &lt;= 2m</v>
          </cell>
          <cell r="D414" t="str">
            <v>pce.</v>
          </cell>
          <cell r="E414">
            <v>2338</v>
          </cell>
          <cell r="F414">
            <v>0</v>
          </cell>
          <cell r="G414">
            <v>0</v>
          </cell>
          <cell r="H414">
            <v>0</v>
          </cell>
          <cell r="I414">
            <v>0</v>
          </cell>
          <cell r="J414">
            <v>0</v>
          </cell>
          <cell r="K414">
            <v>0</v>
          </cell>
          <cell r="L414">
            <v>0</v>
          </cell>
          <cell r="M414">
            <v>0</v>
          </cell>
          <cell r="N414">
            <v>0</v>
          </cell>
          <cell r="O414">
            <v>0</v>
          </cell>
          <cell r="P414">
            <v>0</v>
          </cell>
          <cell r="Q414">
            <v>0</v>
          </cell>
          <cell r="R414">
            <v>0</v>
          </cell>
          <cell r="S414">
            <v>0</v>
          </cell>
          <cell r="T414">
            <v>0</v>
          </cell>
          <cell r="U414">
            <v>0</v>
          </cell>
          <cell r="V414">
            <v>0</v>
          </cell>
          <cell r="W414">
            <v>0</v>
          </cell>
          <cell r="X414">
            <v>0</v>
          </cell>
          <cell r="Y414">
            <v>0</v>
          </cell>
          <cell r="Z414">
            <v>0</v>
          </cell>
          <cell r="AA414">
            <v>0</v>
          </cell>
          <cell r="AB414">
            <v>0</v>
          </cell>
        </row>
        <row r="415">
          <cell r="B415" t="str">
            <v>32.09</v>
          </cell>
          <cell r="C415" t="str">
            <v>Supply of double flanged ductile iron pipes with puddle flange, PN10 / PN16, L &gt; 2m and &lt;= 4m</v>
          </cell>
          <cell r="D415">
            <v>0</v>
          </cell>
          <cell r="E415">
            <v>0</v>
          </cell>
          <cell r="F415">
            <v>0</v>
          </cell>
          <cell r="G415">
            <v>0</v>
          </cell>
          <cell r="H415">
            <v>0</v>
          </cell>
          <cell r="I415">
            <v>0</v>
          </cell>
          <cell r="J415">
            <v>0</v>
          </cell>
          <cell r="K415">
            <v>0</v>
          </cell>
          <cell r="L415">
            <v>0</v>
          </cell>
          <cell r="M415">
            <v>0</v>
          </cell>
          <cell r="N415">
            <v>0</v>
          </cell>
          <cell r="O415">
            <v>0</v>
          </cell>
          <cell r="P415">
            <v>0</v>
          </cell>
          <cell r="Q415">
            <v>0</v>
          </cell>
          <cell r="R415">
            <v>0</v>
          </cell>
          <cell r="S415">
            <v>0</v>
          </cell>
          <cell r="T415">
            <v>0</v>
          </cell>
          <cell r="U415">
            <v>0</v>
          </cell>
          <cell r="V415">
            <v>0</v>
          </cell>
          <cell r="W415">
            <v>0</v>
          </cell>
          <cell r="X415">
            <v>0</v>
          </cell>
          <cell r="Y415">
            <v>0</v>
          </cell>
          <cell r="Z415">
            <v>0</v>
          </cell>
          <cell r="AA415">
            <v>0</v>
          </cell>
          <cell r="AB415">
            <v>0</v>
          </cell>
        </row>
        <row r="416">
          <cell r="B416">
            <v>0</v>
          </cell>
          <cell r="C416" t="str">
            <v>The works shall be as described under item 32.02, but for welded double flanged ductile iron pipes with puddle flange according to EN 545, class C40 for DN80 - DN300, class C30 for DN350 - DN600, PN10 / PN16, L &gt; 2m and &lt;= 4m. The unit rate shall include all material, labour, equipment, tools and other incidental costs required to complete the works. Payment shall be made per piece.</v>
          </cell>
          <cell r="D416">
            <v>0</v>
          </cell>
          <cell r="E416">
            <v>0</v>
          </cell>
          <cell r="F416">
            <v>0</v>
          </cell>
          <cell r="G416">
            <v>0</v>
          </cell>
          <cell r="H416">
            <v>0</v>
          </cell>
          <cell r="I416">
            <v>0</v>
          </cell>
          <cell r="J416">
            <v>0</v>
          </cell>
          <cell r="K416">
            <v>0</v>
          </cell>
          <cell r="L416">
            <v>0</v>
          </cell>
          <cell r="M416">
            <v>0</v>
          </cell>
          <cell r="N416">
            <v>0</v>
          </cell>
          <cell r="O416">
            <v>0</v>
          </cell>
          <cell r="P416">
            <v>0</v>
          </cell>
          <cell r="Q416">
            <v>0</v>
          </cell>
          <cell r="R416">
            <v>0</v>
          </cell>
          <cell r="S416">
            <v>0</v>
          </cell>
          <cell r="T416">
            <v>0</v>
          </cell>
          <cell r="U416">
            <v>0</v>
          </cell>
          <cell r="V416">
            <v>0</v>
          </cell>
          <cell r="W416">
            <v>0</v>
          </cell>
          <cell r="X416">
            <v>0</v>
          </cell>
          <cell r="Y416">
            <v>0</v>
          </cell>
          <cell r="Z416">
            <v>0</v>
          </cell>
          <cell r="AA416">
            <v>0</v>
          </cell>
          <cell r="AB416">
            <v>0</v>
          </cell>
        </row>
        <row r="417">
          <cell r="B417" t="str">
            <v>32.09.14</v>
          </cell>
          <cell r="C417" t="str">
            <v>Supply of double flanged DI pipes with puddle flange, DN350, PN10, L &gt; 2m and &lt;= 4m</v>
          </cell>
          <cell r="D417" t="str">
            <v>pce.</v>
          </cell>
          <cell r="E417">
            <v>1960</v>
          </cell>
          <cell r="F417">
            <v>0</v>
          </cell>
          <cell r="G417">
            <v>0</v>
          </cell>
          <cell r="H417">
            <v>0</v>
          </cell>
          <cell r="I417">
            <v>0</v>
          </cell>
          <cell r="J417">
            <v>0</v>
          </cell>
          <cell r="K417">
            <v>0</v>
          </cell>
          <cell r="L417">
            <v>0</v>
          </cell>
          <cell r="M417">
            <v>0</v>
          </cell>
          <cell r="N417">
            <v>0</v>
          </cell>
          <cell r="O417">
            <v>0</v>
          </cell>
          <cell r="P417">
            <v>0</v>
          </cell>
          <cell r="Q417">
            <v>0</v>
          </cell>
          <cell r="R417">
            <v>0</v>
          </cell>
          <cell r="S417">
            <v>0</v>
          </cell>
          <cell r="T417">
            <v>0</v>
          </cell>
          <cell r="U417">
            <v>0</v>
          </cell>
          <cell r="V417">
            <v>0</v>
          </cell>
          <cell r="W417">
            <v>0</v>
          </cell>
          <cell r="X417">
            <v>0</v>
          </cell>
          <cell r="Y417">
            <v>0</v>
          </cell>
          <cell r="Z417">
            <v>0</v>
          </cell>
          <cell r="AA417">
            <v>0</v>
          </cell>
          <cell r="AB417">
            <v>0</v>
          </cell>
        </row>
        <row r="418">
          <cell r="B418" t="str">
            <v>32.09.18</v>
          </cell>
          <cell r="C418" t="str">
            <v>Supply of double flanged DI pipes with puddle flange, DN500, PN10, L &gt; 2m and &lt;= 4m</v>
          </cell>
          <cell r="D418" t="str">
            <v>pce.</v>
          </cell>
          <cell r="E418">
            <v>3640</v>
          </cell>
          <cell r="F418">
            <v>0</v>
          </cell>
          <cell r="G418">
            <v>0</v>
          </cell>
          <cell r="H418">
            <v>0</v>
          </cell>
          <cell r="I418">
            <v>0</v>
          </cell>
          <cell r="J418">
            <v>0</v>
          </cell>
          <cell r="K418">
            <v>0</v>
          </cell>
          <cell r="L418">
            <v>0</v>
          </cell>
          <cell r="M418">
            <v>0</v>
          </cell>
          <cell r="N418">
            <v>0</v>
          </cell>
          <cell r="O418">
            <v>0</v>
          </cell>
          <cell r="P418">
            <v>0</v>
          </cell>
          <cell r="Q418">
            <v>0</v>
          </cell>
          <cell r="R418">
            <v>0</v>
          </cell>
          <cell r="S418">
            <v>0</v>
          </cell>
          <cell r="T418">
            <v>0</v>
          </cell>
          <cell r="U418">
            <v>0</v>
          </cell>
          <cell r="V418">
            <v>0</v>
          </cell>
          <cell r="W418">
            <v>0</v>
          </cell>
          <cell r="X418">
            <v>0</v>
          </cell>
          <cell r="Y418">
            <v>0</v>
          </cell>
          <cell r="Z418">
            <v>0</v>
          </cell>
          <cell r="AA418">
            <v>0</v>
          </cell>
          <cell r="AB418">
            <v>0</v>
          </cell>
        </row>
        <row r="419">
          <cell r="B419" t="str">
            <v>32.09.20</v>
          </cell>
          <cell r="C419" t="str">
            <v>Supply of double flanged DI pipes with puddle flange, DN600, PN10, L &gt; 2m and &lt;= 4m</v>
          </cell>
          <cell r="D419" t="str">
            <v>pce.</v>
          </cell>
          <cell r="E419">
            <v>4410</v>
          </cell>
          <cell r="F419">
            <v>0</v>
          </cell>
          <cell r="G419">
            <v>0</v>
          </cell>
          <cell r="H419">
            <v>0</v>
          </cell>
          <cell r="I419">
            <v>0</v>
          </cell>
          <cell r="J419">
            <v>0</v>
          </cell>
          <cell r="K419">
            <v>0</v>
          </cell>
          <cell r="L419">
            <v>0</v>
          </cell>
          <cell r="M419">
            <v>0</v>
          </cell>
          <cell r="N419">
            <v>0</v>
          </cell>
          <cell r="O419">
            <v>0</v>
          </cell>
          <cell r="P419">
            <v>0</v>
          </cell>
          <cell r="Q419">
            <v>0</v>
          </cell>
          <cell r="R419">
            <v>0</v>
          </cell>
          <cell r="S419">
            <v>0</v>
          </cell>
          <cell r="T419">
            <v>0</v>
          </cell>
          <cell r="U419">
            <v>0</v>
          </cell>
          <cell r="V419">
            <v>0</v>
          </cell>
          <cell r="W419">
            <v>0</v>
          </cell>
          <cell r="X419">
            <v>0</v>
          </cell>
          <cell r="Y419">
            <v>0</v>
          </cell>
          <cell r="Z419">
            <v>0</v>
          </cell>
          <cell r="AA419">
            <v>0</v>
          </cell>
          <cell r="AB419">
            <v>0</v>
          </cell>
        </row>
        <row r="420">
          <cell r="B420" t="str">
            <v>32.11</v>
          </cell>
          <cell r="C420" t="str">
            <v>Supply of pipe blocks and tie rods, DI, PN10/PN16</v>
          </cell>
          <cell r="D420">
            <v>0</v>
          </cell>
          <cell r="E420">
            <v>0</v>
          </cell>
          <cell r="F420">
            <v>0</v>
          </cell>
          <cell r="G420">
            <v>0</v>
          </cell>
          <cell r="H420">
            <v>0</v>
          </cell>
          <cell r="I420">
            <v>0</v>
          </cell>
          <cell r="J420">
            <v>0</v>
          </cell>
          <cell r="K420">
            <v>0</v>
          </cell>
          <cell r="L420">
            <v>0</v>
          </cell>
          <cell r="M420">
            <v>0</v>
          </cell>
          <cell r="N420">
            <v>0</v>
          </cell>
          <cell r="O420">
            <v>0</v>
          </cell>
          <cell r="P420">
            <v>0</v>
          </cell>
          <cell r="Q420">
            <v>0</v>
          </cell>
          <cell r="R420">
            <v>0</v>
          </cell>
          <cell r="S420">
            <v>0</v>
          </cell>
          <cell r="T420">
            <v>0</v>
          </cell>
          <cell r="U420">
            <v>0</v>
          </cell>
          <cell r="V420">
            <v>0</v>
          </cell>
          <cell r="W420">
            <v>0</v>
          </cell>
          <cell r="X420">
            <v>0</v>
          </cell>
          <cell r="Y420">
            <v>0</v>
          </cell>
          <cell r="Z420">
            <v>0</v>
          </cell>
          <cell r="AA420">
            <v>0</v>
          </cell>
          <cell r="AB420">
            <v>0</v>
          </cell>
        </row>
        <row r="421">
          <cell r="B421">
            <v>0</v>
          </cell>
          <cell r="C421" t="str">
            <v xml:space="preserve">The works shall be as described under item 32.02, but for pipe blocks for final connections as directed by the Engineer, including tie rods and two flanges, to assemble the pipe block after it has been cut to the desired length (if required), all in accordance with EN 545, class C40 for DN80 - DN300, class C30 for DN350 - DN600, flanges according to EN 1092-2, PN10 / PN16.                                                                                                </v>
          </cell>
          <cell r="D421">
            <v>0</v>
          </cell>
          <cell r="E421">
            <v>0</v>
          </cell>
          <cell r="F421">
            <v>0</v>
          </cell>
          <cell r="G421">
            <v>0</v>
          </cell>
          <cell r="H421">
            <v>0</v>
          </cell>
          <cell r="I421">
            <v>0</v>
          </cell>
          <cell r="J421">
            <v>0</v>
          </cell>
          <cell r="K421">
            <v>0</v>
          </cell>
          <cell r="L421">
            <v>0</v>
          </cell>
          <cell r="M421">
            <v>0</v>
          </cell>
          <cell r="N421">
            <v>0</v>
          </cell>
          <cell r="O421">
            <v>0</v>
          </cell>
          <cell r="P421">
            <v>0</v>
          </cell>
          <cell r="Q421">
            <v>0</v>
          </cell>
          <cell r="R421">
            <v>0</v>
          </cell>
          <cell r="S421">
            <v>0</v>
          </cell>
          <cell r="T421">
            <v>0</v>
          </cell>
          <cell r="U421">
            <v>0</v>
          </cell>
          <cell r="V421">
            <v>0</v>
          </cell>
          <cell r="W421">
            <v>0</v>
          </cell>
          <cell r="X421">
            <v>0</v>
          </cell>
          <cell r="Y421">
            <v>0</v>
          </cell>
          <cell r="Z421">
            <v>0</v>
          </cell>
          <cell r="AA421">
            <v>0</v>
          </cell>
          <cell r="AB421">
            <v>0</v>
          </cell>
        </row>
        <row r="422">
          <cell r="B422">
            <v>0</v>
          </cell>
          <cell r="C422" t="str">
            <v>Payment shall be made per piece.</v>
          </cell>
          <cell r="D422">
            <v>0</v>
          </cell>
          <cell r="E422">
            <v>0</v>
          </cell>
          <cell r="F422">
            <v>0</v>
          </cell>
          <cell r="G422">
            <v>0</v>
          </cell>
          <cell r="H422">
            <v>0</v>
          </cell>
          <cell r="I422">
            <v>0</v>
          </cell>
          <cell r="J422">
            <v>0</v>
          </cell>
          <cell r="K422">
            <v>0</v>
          </cell>
          <cell r="L422">
            <v>0</v>
          </cell>
          <cell r="M422">
            <v>0</v>
          </cell>
          <cell r="N422">
            <v>0</v>
          </cell>
          <cell r="O422">
            <v>0</v>
          </cell>
          <cell r="P422">
            <v>0</v>
          </cell>
          <cell r="Q422">
            <v>0</v>
          </cell>
          <cell r="R422">
            <v>0</v>
          </cell>
          <cell r="S422">
            <v>0</v>
          </cell>
          <cell r="T422">
            <v>0</v>
          </cell>
          <cell r="U422">
            <v>0</v>
          </cell>
          <cell r="V422">
            <v>0</v>
          </cell>
          <cell r="W422">
            <v>0</v>
          </cell>
          <cell r="X422">
            <v>0</v>
          </cell>
          <cell r="Y422">
            <v>0</v>
          </cell>
          <cell r="Z422">
            <v>0</v>
          </cell>
          <cell r="AA422">
            <v>0</v>
          </cell>
          <cell r="AB422">
            <v>0</v>
          </cell>
        </row>
        <row r="423">
          <cell r="B423" t="str">
            <v>32.11.07</v>
          </cell>
          <cell r="C423" t="str">
            <v>Supply of pipe blocks including flanges and tie rods for final connections, DN100, PN10/PN16, L = 0.25m</v>
          </cell>
          <cell r="D423" t="str">
            <v>pce.</v>
          </cell>
          <cell r="E423">
            <v>46</v>
          </cell>
          <cell r="F423">
            <v>0</v>
          </cell>
          <cell r="G423">
            <v>0</v>
          </cell>
          <cell r="H423">
            <v>0</v>
          </cell>
          <cell r="I423">
            <v>0</v>
          </cell>
          <cell r="J423">
            <v>0</v>
          </cell>
          <cell r="K423">
            <v>0</v>
          </cell>
          <cell r="L423">
            <v>0</v>
          </cell>
          <cell r="M423">
            <v>0</v>
          </cell>
          <cell r="N423">
            <v>0</v>
          </cell>
          <cell r="O423">
            <v>0</v>
          </cell>
          <cell r="P423">
            <v>0</v>
          </cell>
          <cell r="Q423">
            <v>0</v>
          </cell>
          <cell r="R423">
            <v>0</v>
          </cell>
          <cell r="S423">
            <v>0</v>
          </cell>
          <cell r="T423">
            <v>0</v>
          </cell>
          <cell r="U423">
            <v>0</v>
          </cell>
          <cell r="V423">
            <v>0</v>
          </cell>
          <cell r="W423">
            <v>0</v>
          </cell>
          <cell r="X423">
            <v>0</v>
          </cell>
          <cell r="Y423">
            <v>0</v>
          </cell>
          <cell r="Z423">
            <v>0</v>
          </cell>
          <cell r="AA423">
            <v>0</v>
          </cell>
          <cell r="AB423">
            <v>0</v>
          </cell>
        </row>
        <row r="424">
          <cell r="B424" t="str">
            <v>32.14</v>
          </cell>
          <cell r="C424" t="str">
            <v>Supply of collars, DI</v>
          </cell>
          <cell r="D424">
            <v>0</v>
          </cell>
          <cell r="E424">
            <v>0</v>
          </cell>
          <cell r="F424">
            <v>0</v>
          </cell>
          <cell r="G424">
            <v>0</v>
          </cell>
          <cell r="H424">
            <v>0</v>
          </cell>
          <cell r="I424">
            <v>0</v>
          </cell>
          <cell r="J424">
            <v>0</v>
          </cell>
          <cell r="K424">
            <v>0</v>
          </cell>
          <cell r="L424">
            <v>0</v>
          </cell>
          <cell r="M424">
            <v>0</v>
          </cell>
          <cell r="N424">
            <v>0</v>
          </cell>
          <cell r="O424">
            <v>0</v>
          </cell>
          <cell r="P424">
            <v>0</v>
          </cell>
          <cell r="Q424">
            <v>0</v>
          </cell>
          <cell r="R424">
            <v>0</v>
          </cell>
          <cell r="S424">
            <v>0</v>
          </cell>
          <cell r="T424">
            <v>0</v>
          </cell>
          <cell r="U424">
            <v>0</v>
          </cell>
          <cell r="V424">
            <v>0</v>
          </cell>
          <cell r="W424">
            <v>0</v>
          </cell>
          <cell r="X424">
            <v>0</v>
          </cell>
          <cell r="Y424">
            <v>0</v>
          </cell>
          <cell r="Z424">
            <v>0</v>
          </cell>
          <cell r="AA424">
            <v>0</v>
          </cell>
          <cell r="AB424">
            <v>0</v>
          </cell>
        </row>
        <row r="425">
          <cell r="B425">
            <v>0</v>
          </cell>
          <cell r="C425" t="str">
            <v>The unit rate shall include the supply of collars of ductile iron according to</v>
          </cell>
          <cell r="D425">
            <v>0</v>
          </cell>
          <cell r="E425">
            <v>0</v>
          </cell>
          <cell r="F425">
            <v>0</v>
          </cell>
          <cell r="G425">
            <v>0</v>
          </cell>
          <cell r="H425">
            <v>0</v>
          </cell>
          <cell r="I425">
            <v>0</v>
          </cell>
          <cell r="J425">
            <v>0</v>
          </cell>
          <cell r="K425">
            <v>0</v>
          </cell>
          <cell r="L425">
            <v>0</v>
          </cell>
          <cell r="M425">
            <v>0</v>
          </cell>
          <cell r="N425">
            <v>0</v>
          </cell>
          <cell r="O425">
            <v>0</v>
          </cell>
          <cell r="P425">
            <v>0</v>
          </cell>
          <cell r="Q425">
            <v>0</v>
          </cell>
          <cell r="R425">
            <v>0</v>
          </cell>
          <cell r="S425">
            <v>0</v>
          </cell>
          <cell r="T425">
            <v>0</v>
          </cell>
          <cell r="U425">
            <v>0</v>
          </cell>
          <cell r="V425">
            <v>0</v>
          </cell>
          <cell r="W425">
            <v>0</v>
          </cell>
          <cell r="X425">
            <v>0</v>
          </cell>
          <cell r="Y425">
            <v>0</v>
          </cell>
          <cell r="Z425">
            <v>0</v>
          </cell>
          <cell r="AA425">
            <v>0</v>
          </cell>
          <cell r="AB425">
            <v>0</v>
          </cell>
        </row>
        <row r="426">
          <cell r="B426">
            <v>0</v>
          </cell>
          <cell r="C426" t="str">
            <v xml:space="preserve"> EN 545, incl. transport, unloading, handling, storage at storage sites in accordance with</v>
          </cell>
          <cell r="D426">
            <v>0</v>
          </cell>
          <cell r="E426">
            <v>0</v>
          </cell>
          <cell r="F426">
            <v>0</v>
          </cell>
          <cell r="G426">
            <v>0</v>
          </cell>
          <cell r="H426">
            <v>0</v>
          </cell>
          <cell r="I426">
            <v>0</v>
          </cell>
          <cell r="J426">
            <v>0</v>
          </cell>
          <cell r="K426">
            <v>0</v>
          </cell>
          <cell r="L426">
            <v>0</v>
          </cell>
          <cell r="M426">
            <v>0</v>
          </cell>
          <cell r="N426">
            <v>0</v>
          </cell>
          <cell r="O426">
            <v>0</v>
          </cell>
          <cell r="P426">
            <v>0</v>
          </cell>
          <cell r="Q426">
            <v>0</v>
          </cell>
          <cell r="R426">
            <v>0</v>
          </cell>
          <cell r="S426">
            <v>0</v>
          </cell>
          <cell r="T426">
            <v>0</v>
          </cell>
          <cell r="U426">
            <v>0</v>
          </cell>
          <cell r="V426">
            <v>0</v>
          </cell>
          <cell r="W426">
            <v>0</v>
          </cell>
          <cell r="X426">
            <v>0</v>
          </cell>
          <cell r="Y426">
            <v>0</v>
          </cell>
          <cell r="Z426">
            <v>0</v>
          </cell>
          <cell r="AA426">
            <v>0</v>
          </cell>
          <cell r="AB426">
            <v>0</v>
          </cell>
        </row>
        <row r="427">
          <cell r="B427">
            <v>0</v>
          </cell>
          <cell r="C427" t="str">
            <v xml:space="preserve"> the manufacturers instructions and good workmanship, supply of rubber gaskets including</v>
          </cell>
          <cell r="D427">
            <v>0</v>
          </cell>
          <cell r="E427">
            <v>0</v>
          </cell>
          <cell r="F427">
            <v>0</v>
          </cell>
          <cell r="G427">
            <v>0</v>
          </cell>
          <cell r="H427">
            <v>0</v>
          </cell>
          <cell r="I427">
            <v>0</v>
          </cell>
          <cell r="J427">
            <v>0</v>
          </cell>
          <cell r="K427">
            <v>0</v>
          </cell>
          <cell r="L427">
            <v>0</v>
          </cell>
          <cell r="M427">
            <v>0</v>
          </cell>
          <cell r="N427">
            <v>0</v>
          </cell>
          <cell r="O427">
            <v>0</v>
          </cell>
          <cell r="P427">
            <v>0</v>
          </cell>
          <cell r="Q427">
            <v>0</v>
          </cell>
          <cell r="R427">
            <v>0</v>
          </cell>
          <cell r="S427">
            <v>0</v>
          </cell>
          <cell r="T427">
            <v>0</v>
          </cell>
          <cell r="U427">
            <v>0</v>
          </cell>
          <cell r="V427">
            <v>0</v>
          </cell>
          <cell r="W427">
            <v>0</v>
          </cell>
          <cell r="X427">
            <v>0</v>
          </cell>
          <cell r="Y427">
            <v>0</v>
          </cell>
          <cell r="Z427">
            <v>0</v>
          </cell>
          <cell r="AA427">
            <v>0</v>
          </cell>
          <cell r="AB427">
            <v>0</v>
          </cell>
        </row>
        <row r="428">
          <cell r="B428">
            <v>0</v>
          </cell>
          <cell r="C428" t="str">
            <v xml:space="preserve"> 2% reserve, lubricating paste, all accessories necessary for installation, etc. </v>
          </cell>
          <cell r="D428">
            <v>0</v>
          </cell>
          <cell r="E428">
            <v>0</v>
          </cell>
          <cell r="F428">
            <v>0</v>
          </cell>
          <cell r="G428">
            <v>0</v>
          </cell>
          <cell r="H428">
            <v>0</v>
          </cell>
          <cell r="I428">
            <v>0</v>
          </cell>
          <cell r="J428">
            <v>0</v>
          </cell>
          <cell r="K428">
            <v>0</v>
          </cell>
          <cell r="L428">
            <v>0</v>
          </cell>
          <cell r="M428">
            <v>0</v>
          </cell>
          <cell r="N428">
            <v>0</v>
          </cell>
          <cell r="O428">
            <v>0</v>
          </cell>
          <cell r="P428">
            <v>0</v>
          </cell>
          <cell r="Q428">
            <v>0</v>
          </cell>
          <cell r="R428">
            <v>0</v>
          </cell>
          <cell r="S428">
            <v>0</v>
          </cell>
          <cell r="T428">
            <v>0</v>
          </cell>
          <cell r="U428">
            <v>0</v>
          </cell>
          <cell r="V428">
            <v>0</v>
          </cell>
          <cell r="W428">
            <v>0</v>
          </cell>
          <cell r="X428">
            <v>0</v>
          </cell>
          <cell r="Y428">
            <v>0</v>
          </cell>
          <cell r="Z428">
            <v>0</v>
          </cell>
          <cell r="AA428">
            <v>0</v>
          </cell>
          <cell r="AB428">
            <v>0</v>
          </cell>
        </row>
        <row r="429">
          <cell r="B429">
            <v>0</v>
          </cell>
          <cell r="C429" t="str">
            <v>Socket joints shall be push-on Tyton or restrained joints, Internal lining shall be of cement mortar, external coating shall be of bituminous paint on zinc rich coating according to the Works Requirements Part B+C.</v>
          </cell>
          <cell r="D429">
            <v>0</v>
          </cell>
          <cell r="E429">
            <v>0</v>
          </cell>
          <cell r="F429">
            <v>0</v>
          </cell>
          <cell r="G429">
            <v>0</v>
          </cell>
          <cell r="H429">
            <v>0</v>
          </cell>
          <cell r="I429">
            <v>0</v>
          </cell>
          <cell r="J429">
            <v>0</v>
          </cell>
          <cell r="K429">
            <v>0</v>
          </cell>
          <cell r="L429">
            <v>0</v>
          </cell>
          <cell r="M429">
            <v>0</v>
          </cell>
          <cell r="N429">
            <v>0</v>
          </cell>
          <cell r="O429">
            <v>0</v>
          </cell>
          <cell r="P429">
            <v>0</v>
          </cell>
          <cell r="Q429">
            <v>0</v>
          </cell>
          <cell r="R429">
            <v>0</v>
          </cell>
          <cell r="S429">
            <v>0</v>
          </cell>
          <cell r="T429">
            <v>0</v>
          </cell>
          <cell r="U429">
            <v>0</v>
          </cell>
          <cell r="V429">
            <v>0</v>
          </cell>
          <cell r="W429">
            <v>0</v>
          </cell>
          <cell r="X429">
            <v>0</v>
          </cell>
          <cell r="Y429">
            <v>0</v>
          </cell>
          <cell r="Z429">
            <v>0</v>
          </cell>
          <cell r="AA429">
            <v>0</v>
          </cell>
          <cell r="AB429">
            <v>0</v>
          </cell>
        </row>
        <row r="430">
          <cell r="B430">
            <v>0</v>
          </cell>
          <cell r="C430" t="str">
            <v>The unit rate shall include all material, labour, equipment, tools and other incidental costs required to complete the works.</v>
          </cell>
          <cell r="D430">
            <v>0</v>
          </cell>
          <cell r="E430">
            <v>0</v>
          </cell>
          <cell r="F430">
            <v>0</v>
          </cell>
          <cell r="G430">
            <v>0</v>
          </cell>
          <cell r="H430">
            <v>0</v>
          </cell>
          <cell r="I430">
            <v>0</v>
          </cell>
          <cell r="J430">
            <v>0</v>
          </cell>
          <cell r="K430">
            <v>0</v>
          </cell>
          <cell r="L430">
            <v>0</v>
          </cell>
          <cell r="M430">
            <v>0</v>
          </cell>
          <cell r="N430">
            <v>0</v>
          </cell>
          <cell r="O430">
            <v>0</v>
          </cell>
          <cell r="P430">
            <v>0</v>
          </cell>
          <cell r="Q430">
            <v>0</v>
          </cell>
          <cell r="R430">
            <v>0</v>
          </cell>
          <cell r="S430">
            <v>0</v>
          </cell>
          <cell r="T430">
            <v>0</v>
          </cell>
          <cell r="U430">
            <v>0</v>
          </cell>
          <cell r="V430">
            <v>0</v>
          </cell>
          <cell r="W430">
            <v>0</v>
          </cell>
          <cell r="X430">
            <v>0</v>
          </cell>
          <cell r="Y430">
            <v>0</v>
          </cell>
          <cell r="Z430">
            <v>0</v>
          </cell>
          <cell r="AA430">
            <v>0</v>
          </cell>
          <cell r="AB430">
            <v>0</v>
          </cell>
        </row>
        <row r="431">
          <cell r="B431">
            <v>0</v>
          </cell>
          <cell r="C431" t="str">
            <v>Payment shall be made per piece supplied to site and as approved by the Engineer.</v>
          </cell>
          <cell r="D431">
            <v>0</v>
          </cell>
          <cell r="E431">
            <v>0</v>
          </cell>
          <cell r="F431">
            <v>0</v>
          </cell>
          <cell r="G431">
            <v>0</v>
          </cell>
          <cell r="H431">
            <v>0</v>
          </cell>
          <cell r="I431">
            <v>0</v>
          </cell>
          <cell r="J431">
            <v>0</v>
          </cell>
          <cell r="K431">
            <v>0</v>
          </cell>
          <cell r="L431">
            <v>0</v>
          </cell>
          <cell r="M431">
            <v>0</v>
          </cell>
          <cell r="N431">
            <v>0</v>
          </cell>
          <cell r="O431">
            <v>0</v>
          </cell>
          <cell r="P431">
            <v>0</v>
          </cell>
          <cell r="Q431">
            <v>0</v>
          </cell>
          <cell r="R431">
            <v>0</v>
          </cell>
          <cell r="S431">
            <v>0</v>
          </cell>
          <cell r="T431">
            <v>0</v>
          </cell>
          <cell r="U431">
            <v>0</v>
          </cell>
          <cell r="V431">
            <v>0</v>
          </cell>
          <cell r="W431">
            <v>0</v>
          </cell>
          <cell r="X431">
            <v>0</v>
          </cell>
          <cell r="Y431">
            <v>0</v>
          </cell>
          <cell r="Z431">
            <v>0</v>
          </cell>
          <cell r="AA431">
            <v>0</v>
          </cell>
          <cell r="AB431">
            <v>0</v>
          </cell>
        </row>
        <row r="432">
          <cell r="B432" t="str">
            <v>32.14.05</v>
          </cell>
          <cell r="C432" t="str">
            <v xml:space="preserve">Supply of collar, DI, DN 100 </v>
          </cell>
          <cell r="D432" t="str">
            <v>pce.</v>
          </cell>
          <cell r="E432">
            <v>122</v>
          </cell>
          <cell r="F432">
            <v>0</v>
          </cell>
          <cell r="G432">
            <v>0</v>
          </cell>
          <cell r="H432">
            <v>0</v>
          </cell>
          <cell r="I432">
            <v>0</v>
          </cell>
          <cell r="J432">
            <v>0</v>
          </cell>
          <cell r="K432">
            <v>0</v>
          </cell>
          <cell r="L432">
            <v>0</v>
          </cell>
          <cell r="M432">
            <v>0</v>
          </cell>
          <cell r="N432">
            <v>0</v>
          </cell>
          <cell r="O432">
            <v>0</v>
          </cell>
          <cell r="P432">
            <v>0</v>
          </cell>
          <cell r="Q432">
            <v>0</v>
          </cell>
          <cell r="R432">
            <v>0</v>
          </cell>
          <cell r="S432">
            <v>0</v>
          </cell>
          <cell r="T432">
            <v>0</v>
          </cell>
          <cell r="U432">
            <v>0</v>
          </cell>
          <cell r="V432">
            <v>0</v>
          </cell>
          <cell r="W432">
            <v>0</v>
          </cell>
          <cell r="X432">
            <v>0</v>
          </cell>
          <cell r="Y432">
            <v>0</v>
          </cell>
          <cell r="Z432">
            <v>0</v>
          </cell>
          <cell r="AA432">
            <v>0</v>
          </cell>
          <cell r="AB432">
            <v>0</v>
          </cell>
        </row>
        <row r="433">
          <cell r="B433" t="str">
            <v>32.14.08</v>
          </cell>
          <cell r="C433" t="str">
            <v>Supply of collar, DI, DN 200</v>
          </cell>
          <cell r="D433" t="str">
            <v>pce.</v>
          </cell>
          <cell r="E433">
            <v>254</v>
          </cell>
          <cell r="F433">
            <v>0</v>
          </cell>
          <cell r="G433">
            <v>0</v>
          </cell>
          <cell r="H433">
            <v>0</v>
          </cell>
          <cell r="I433">
            <v>0</v>
          </cell>
          <cell r="J433">
            <v>0</v>
          </cell>
          <cell r="K433">
            <v>0</v>
          </cell>
          <cell r="L433">
            <v>0</v>
          </cell>
          <cell r="M433">
            <v>0</v>
          </cell>
          <cell r="N433">
            <v>0</v>
          </cell>
          <cell r="O433">
            <v>0</v>
          </cell>
          <cell r="P433">
            <v>0</v>
          </cell>
          <cell r="Q433">
            <v>0</v>
          </cell>
          <cell r="R433">
            <v>0</v>
          </cell>
          <cell r="S433">
            <v>0</v>
          </cell>
          <cell r="T433">
            <v>0</v>
          </cell>
          <cell r="U433">
            <v>0</v>
          </cell>
          <cell r="V433">
            <v>0</v>
          </cell>
          <cell r="W433">
            <v>0</v>
          </cell>
          <cell r="X433">
            <v>0</v>
          </cell>
          <cell r="Y433">
            <v>0</v>
          </cell>
          <cell r="Z433">
            <v>0</v>
          </cell>
          <cell r="AA433">
            <v>0</v>
          </cell>
          <cell r="AB433">
            <v>0</v>
          </cell>
        </row>
        <row r="434">
          <cell r="B434" t="str">
            <v>32.14.10</v>
          </cell>
          <cell r="C434" t="str">
            <v xml:space="preserve">Supply of collar, DI, DN 250 </v>
          </cell>
          <cell r="D434" t="str">
            <v>pce.</v>
          </cell>
          <cell r="E434">
            <v>360</v>
          </cell>
          <cell r="F434">
            <v>0</v>
          </cell>
          <cell r="G434">
            <v>0</v>
          </cell>
          <cell r="H434">
            <v>0</v>
          </cell>
          <cell r="I434">
            <v>0</v>
          </cell>
          <cell r="J434">
            <v>0</v>
          </cell>
          <cell r="K434">
            <v>0</v>
          </cell>
          <cell r="L434">
            <v>0</v>
          </cell>
          <cell r="M434">
            <v>0</v>
          </cell>
          <cell r="N434">
            <v>0</v>
          </cell>
          <cell r="O434">
            <v>0</v>
          </cell>
          <cell r="P434">
            <v>0</v>
          </cell>
          <cell r="Q434">
            <v>0</v>
          </cell>
          <cell r="R434">
            <v>0</v>
          </cell>
          <cell r="S434">
            <v>0</v>
          </cell>
          <cell r="T434">
            <v>0</v>
          </cell>
          <cell r="U434">
            <v>0</v>
          </cell>
          <cell r="V434">
            <v>0</v>
          </cell>
          <cell r="W434">
            <v>0</v>
          </cell>
          <cell r="X434">
            <v>0</v>
          </cell>
          <cell r="Y434">
            <v>0</v>
          </cell>
          <cell r="Z434">
            <v>0</v>
          </cell>
          <cell r="AA434">
            <v>0</v>
          </cell>
          <cell r="AB434">
            <v>0</v>
          </cell>
        </row>
        <row r="435">
          <cell r="B435" t="str">
            <v>32.14.12</v>
          </cell>
          <cell r="C435" t="str">
            <v xml:space="preserve">Supply of collar, DI, DN 300 </v>
          </cell>
          <cell r="D435" t="str">
            <v>pce.</v>
          </cell>
          <cell r="E435">
            <v>469</v>
          </cell>
          <cell r="F435">
            <v>0</v>
          </cell>
          <cell r="G435">
            <v>0</v>
          </cell>
          <cell r="H435">
            <v>0</v>
          </cell>
          <cell r="I435">
            <v>0</v>
          </cell>
          <cell r="J435">
            <v>0</v>
          </cell>
          <cell r="K435">
            <v>0</v>
          </cell>
          <cell r="L435">
            <v>0</v>
          </cell>
          <cell r="M435">
            <v>0</v>
          </cell>
          <cell r="N435">
            <v>0</v>
          </cell>
          <cell r="O435">
            <v>0</v>
          </cell>
          <cell r="P435">
            <v>0</v>
          </cell>
          <cell r="Q435">
            <v>0</v>
          </cell>
          <cell r="R435">
            <v>0</v>
          </cell>
          <cell r="S435">
            <v>0</v>
          </cell>
          <cell r="T435">
            <v>0</v>
          </cell>
          <cell r="U435">
            <v>0</v>
          </cell>
          <cell r="V435">
            <v>0</v>
          </cell>
          <cell r="W435">
            <v>0</v>
          </cell>
          <cell r="X435">
            <v>0</v>
          </cell>
          <cell r="Y435">
            <v>0</v>
          </cell>
          <cell r="Z435">
            <v>0</v>
          </cell>
          <cell r="AA435">
            <v>0</v>
          </cell>
          <cell r="AB435">
            <v>0</v>
          </cell>
        </row>
        <row r="436">
          <cell r="B436" t="str">
            <v>32.14.14</v>
          </cell>
          <cell r="C436" t="str">
            <v xml:space="preserve">Supply of collar, DI, DN 350 </v>
          </cell>
          <cell r="D436" t="str">
            <v>pce.</v>
          </cell>
          <cell r="E436">
            <v>588</v>
          </cell>
          <cell r="F436">
            <v>0</v>
          </cell>
          <cell r="G436">
            <v>0</v>
          </cell>
          <cell r="H436">
            <v>0</v>
          </cell>
          <cell r="I436">
            <v>0</v>
          </cell>
          <cell r="J436">
            <v>0</v>
          </cell>
          <cell r="K436">
            <v>0</v>
          </cell>
          <cell r="L436">
            <v>0</v>
          </cell>
          <cell r="M436">
            <v>0</v>
          </cell>
          <cell r="N436">
            <v>0</v>
          </cell>
          <cell r="O436">
            <v>0</v>
          </cell>
          <cell r="P436">
            <v>0</v>
          </cell>
          <cell r="Q436">
            <v>0</v>
          </cell>
          <cell r="R436">
            <v>0</v>
          </cell>
          <cell r="S436">
            <v>0</v>
          </cell>
          <cell r="T436">
            <v>0</v>
          </cell>
          <cell r="U436">
            <v>0</v>
          </cell>
          <cell r="V436">
            <v>0</v>
          </cell>
          <cell r="W436">
            <v>0</v>
          </cell>
          <cell r="X436">
            <v>0</v>
          </cell>
          <cell r="Y436">
            <v>0</v>
          </cell>
          <cell r="Z436">
            <v>0</v>
          </cell>
          <cell r="AA436">
            <v>0</v>
          </cell>
          <cell r="AB436">
            <v>0</v>
          </cell>
        </row>
        <row r="437">
          <cell r="B437" t="str">
            <v>32.14.16</v>
          </cell>
          <cell r="C437" t="str">
            <v xml:space="preserve">Supply of collar, DI, DN 400 </v>
          </cell>
          <cell r="D437" t="str">
            <v>pce.</v>
          </cell>
          <cell r="E437">
            <v>839</v>
          </cell>
          <cell r="F437">
            <v>0</v>
          </cell>
          <cell r="G437">
            <v>0</v>
          </cell>
          <cell r="H437">
            <v>0</v>
          </cell>
          <cell r="I437">
            <v>0</v>
          </cell>
          <cell r="J437">
            <v>0</v>
          </cell>
          <cell r="K437">
            <v>0</v>
          </cell>
          <cell r="L437">
            <v>0</v>
          </cell>
          <cell r="M437">
            <v>0</v>
          </cell>
          <cell r="N437">
            <v>0</v>
          </cell>
          <cell r="O437">
            <v>0</v>
          </cell>
          <cell r="P437">
            <v>0</v>
          </cell>
          <cell r="Q437">
            <v>0</v>
          </cell>
          <cell r="R437">
            <v>0</v>
          </cell>
          <cell r="S437">
            <v>0</v>
          </cell>
          <cell r="T437">
            <v>0</v>
          </cell>
          <cell r="U437">
            <v>0</v>
          </cell>
          <cell r="V437">
            <v>0</v>
          </cell>
          <cell r="W437">
            <v>0</v>
          </cell>
          <cell r="X437">
            <v>0</v>
          </cell>
          <cell r="Y437">
            <v>0</v>
          </cell>
          <cell r="Z437">
            <v>0</v>
          </cell>
          <cell r="AA437">
            <v>0</v>
          </cell>
          <cell r="AB437">
            <v>0</v>
          </cell>
        </row>
        <row r="438">
          <cell r="B438" t="str">
            <v>32.14.18</v>
          </cell>
          <cell r="C438" t="str">
            <v xml:space="preserve">Supply of collar, DI, DN 500 </v>
          </cell>
          <cell r="D438" t="str">
            <v>pce.</v>
          </cell>
          <cell r="E438">
            <v>1204</v>
          </cell>
          <cell r="F438">
            <v>0</v>
          </cell>
          <cell r="G438">
            <v>0</v>
          </cell>
          <cell r="H438">
            <v>0</v>
          </cell>
          <cell r="I438">
            <v>0</v>
          </cell>
          <cell r="J438">
            <v>0</v>
          </cell>
          <cell r="K438">
            <v>0</v>
          </cell>
          <cell r="L438">
            <v>0</v>
          </cell>
          <cell r="M438">
            <v>0</v>
          </cell>
          <cell r="N438">
            <v>0</v>
          </cell>
          <cell r="O438">
            <v>0</v>
          </cell>
          <cell r="P438">
            <v>0</v>
          </cell>
          <cell r="Q438">
            <v>0</v>
          </cell>
          <cell r="R438">
            <v>0</v>
          </cell>
          <cell r="S438">
            <v>0</v>
          </cell>
          <cell r="T438">
            <v>0</v>
          </cell>
          <cell r="U438">
            <v>0</v>
          </cell>
          <cell r="V438">
            <v>0</v>
          </cell>
          <cell r="W438">
            <v>0</v>
          </cell>
          <cell r="X438">
            <v>0</v>
          </cell>
          <cell r="Y438">
            <v>0</v>
          </cell>
          <cell r="Z438">
            <v>0</v>
          </cell>
          <cell r="AA438">
            <v>0</v>
          </cell>
          <cell r="AB438">
            <v>0</v>
          </cell>
        </row>
        <row r="439">
          <cell r="B439" t="str">
            <v>32.14.19</v>
          </cell>
          <cell r="C439" t="str">
            <v xml:space="preserve">Supply of collar, DI, DN 600 </v>
          </cell>
          <cell r="D439" t="str">
            <v>pce.</v>
          </cell>
          <cell r="E439">
            <v>1715</v>
          </cell>
          <cell r="F439">
            <v>0</v>
          </cell>
          <cell r="G439">
            <v>0</v>
          </cell>
          <cell r="H439">
            <v>0</v>
          </cell>
          <cell r="I439">
            <v>0</v>
          </cell>
          <cell r="J439">
            <v>0</v>
          </cell>
          <cell r="K439">
            <v>0</v>
          </cell>
          <cell r="L439">
            <v>0</v>
          </cell>
          <cell r="M439">
            <v>0</v>
          </cell>
          <cell r="N439">
            <v>0</v>
          </cell>
          <cell r="O439">
            <v>0</v>
          </cell>
          <cell r="P439">
            <v>0</v>
          </cell>
          <cell r="Q439">
            <v>0</v>
          </cell>
          <cell r="R439">
            <v>0</v>
          </cell>
          <cell r="S439">
            <v>0</v>
          </cell>
          <cell r="T439">
            <v>0</v>
          </cell>
          <cell r="U439">
            <v>0</v>
          </cell>
          <cell r="V439">
            <v>0</v>
          </cell>
          <cell r="W439">
            <v>0</v>
          </cell>
          <cell r="X439">
            <v>0</v>
          </cell>
          <cell r="Y439">
            <v>0</v>
          </cell>
          <cell r="Z439">
            <v>0</v>
          </cell>
          <cell r="AA439">
            <v>0</v>
          </cell>
          <cell r="AB439">
            <v>0</v>
          </cell>
        </row>
        <row r="440">
          <cell r="B440" t="str">
            <v>32.15</v>
          </cell>
          <cell r="C440" t="str">
            <v>Supply of double socket 11°15' bends, DI</v>
          </cell>
          <cell r="D440">
            <v>0</v>
          </cell>
          <cell r="E440">
            <v>0</v>
          </cell>
          <cell r="F440">
            <v>0</v>
          </cell>
          <cell r="G440">
            <v>0</v>
          </cell>
          <cell r="H440">
            <v>0</v>
          </cell>
          <cell r="I440">
            <v>0</v>
          </cell>
          <cell r="J440">
            <v>0</v>
          </cell>
          <cell r="K440">
            <v>0</v>
          </cell>
          <cell r="L440">
            <v>0</v>
          </cell>
          <cell r="M440">
            <v>0</v>
          </cell>
          <cell r="N440">
            <v>0</v>
          </cell>
          <cell r="O440">
            <v>0</v>
          </cell>
          <cell r="P440">
            <v>0</v>
          </cell>
          <cell r="Q440">
            <v>0</v>
          </cell>
          <cell r="R440">
            <v>0</v>
          </cell>
          <cell r="S440">
            <v>0</v>
          </cell>
          <cell r="T440">
            <v>0</v>
          </cell>
          <cell r="U440">
            <v>0</v>
          </cell>
          <cell r="V440">
            <v>0</v>
          </cell>
          <cell r="W440">
            <v>0</v>
          </cell>
          <cell r="X440">
            <v>0</v>
          </cell>
          <cell r="Y440">
            <v>0</v>
          </cell>
          <cell r="Z440">
            <v>0</v>
          </cell>
          <cell r="AA440">
            <v>0</v>
          </cell>
          <cell r="AB440">
            <v>0</v>
          </cell>
        </row>
        <row r="441">
          <cell r="B441">
            <v>0</v>
          </cell>
          <cell r="C441" t="str">
            <v xml:space="preserve">The unit rate shall include the supply of double socket 11°15' bends of ductile iron according to  EN 545, including transport, unloading, handling, storage at storage sites in accordance with  the manufacturers instructions and good workmanship, supply of rubber gaskets including 2% reserve, lubricating paste, all accessories necessary for installation, etc. </v>
          </cell>
          <cell r="D441">
            <v>0</v>
          </cell>
          <cell r="E441">
            <v>0</v>
          </cell>
          <cell r="F441">
            <v>0</v>
          </cell>
          <cell r="G441">
            <v>0</v>
          </cell>
          <cell r="H441">
            <v>0</v>
          </cell>
          <cell r="I441">
            <v>0</v>
          </cell>
          <cell r="J441">
            <v>0</v>
          </cell>
          <cell r="K441">
            <v>0</v>
          </cell>
          <cell r="L441">
            <v>0</v>
          </cell>
          <cell r="M441">
            <v>0</v>
          </cell>
          <cell r="N441">
            <v>0</v>
          </cell>
          <cell r="O441">
            <v>0</v>
          </cell>
          <cell r="P441">
            <v>0</v>
          </cell>
          <cell r="Q441">
            <v>0</v>
          </cell>
          <cell r="R441">
            <v>0</v>
          </cell>
          <cell r="S441">
            <v>0</v>
          </cell>
          <cell r="T441">
            <v>0</v>
          </cell>
          <cell r="U441">
            <v>0</v>
          </cell>
          <cell r="V441">
            <v>0</v>
          </cell>
          <cell r="W441">
            <v>0</v>
          </cell>
          <cell r="X441">
            <v>0</v>
          </cell>
          <cell r="Y441">
            <v>0</v>
          </cell>
          <cell r="Z441">
            <v>0</v>
          </cell>
          <cell r="AA441">
            <v>0</v>
          </cell>
          <cell r="AB441">
            <v>0</v>
          </cell>
        </row>
        <row r="442">
          <cell r="B442">
            <v>0</v>
          </cell>
          <cell r="C442" t="str">
            <v>Socket joints shall be push-on Tyton or restrained joints, Internal lining shall be of cement mortar, external coating shall be of bituminous paint on zinc rich coating according to the Works Requirements Part B+C.</v>
          </cell>
          <cell r="D442">
            <v>0</v>
          </cell>
          <cell r="E442">
            <v>0</v>
          </cell>
          <cell r="F442">
            <v>0</v>
          </cell>
          <cell r="G442">
            <v>0</v>
          </cell>
          <cell r="H442">
            <v>0</v>
          </cell>
          <cell r="I442">
            <v>0</v>
          </cell>
          <cell r="J442">
            <v>0</v>
          </cell>
          <cell r="K442">
            <v>0</v>
          </cell>
          <cell r="L442">
            <v>0</v>
          </cell>
          <cell r="M442">
            <v>0</v>
          </cell>
          <cell r="N442">
            <v>0</v>
          </cell>
          <cell r="O442">
            <v>0</v>
          </cell>
          <cell r="P442">
            <v>0</v>
          </cell>
          <cell r="Q442">
            <v>0</v>
          </cell>
          <cell r="R442">
            <v>0</v>
          </cell>
          <cell r="S442">
            <v>0</v>
          </cell>
          <cell r="T442">
            <v>0</v>
          </cell>
          <cell r="U442">
            <v>0</v>
          </cell>
          <cell r="V442">
            <v>0</v>
          </cell>
          <cell r="W442">
            <v>0</v>
          </cell>
          <cell r="X442">
            <v>0</v>
          </cell>
          <cell r="Y442">
            <v>0</v>
          </cell>
          <cell r="Z442">
            <v>0</v>
          </cell>
          <cell r="AA442">
            <v>0</v>
          </cell>
          <cell r="AB442">
            <v>0</v>
          </cell>
        </row>
        <row r="443">
          <cell r="B443">
            <v>0</v>
          </cell>
          <cell r="C443" t="str">
            <v>The unit rate shall include all material, labour, equipment, tools and other incidental costs required to complete the works.</v>
          </cell>
          <cell r="D443">
            <v>0</v>
          </cell>
          <cell r="E443">
            <v>0</v>
          </cell>
          <cell r="F443">
            <v>0</v>
          </cell>
          <cell r="G443">
            <v>0</v>
          </cell>
          <cell r="H443">
            <v>0</v>
          </cell>
          <cell r="I443">
            <v>0</v>
          </cell>
          <cell r="J443">
            <v>0</v>
          </cell>
          <cell r="K443">
            <v>0</v>
          </cell>
          <cell r="L443">
            <v>0</v>
          </cell>
          <cell r="M443">
            <v>0</v>
          </cell>
          <cell r="N443">
            <v>0</v>
          </cell>
          <cell r="O443">
            <v>0</v>
          </cell>
          <cell r="P443">
            <v>0</v>
          </cell>
          <cell r="Q443">
            <v>0</v>
          </cell>
          <cell r="R443">
            <v>0</v>
          </cell>
          <cell r="S443">
            <v>0</v>
          </cell>
          <cell r="T443">
            <v>0</v>
          </cell>
          <cell r="U443">
            <v>0</v>
          </cell>
          <cell r="V443">
            <v>0</v>
          </cell>
          <cell r="W443">
            <v>0</v>
          </cell>
          <cell r="X443">
            <v>0</v>
          </cell>
          <cell r="Y443">
            <v>0</v>
          </cell>
          <cell r="Z443">
            <v>0</v>
          </cell>
          <cell r="AA443">
            <v>0</v>
          </cell>
          <cell r="AB443">
            <v>0</v>
          </cell>
        </row>
        <row r="444">
          <cell r="B444">
            <v>0</v>
          </cell>
          <cell r="C444" t="str">
            <v>Payment shall be made per piece.</v>
          </cell>
          <cell r="D444">
            <v>0</v>
          </cell>
          <cell r="E444">
            <v>0</v>
          </cell>
          <cell r="F444">
            <v>0</v>
          </cell>
          <cell r="G444">
            <v>0</v>
          </cell>
          <cell r="H444">
            <v>0</v>
          </cell>
          <cell r="I444">
            <v>0</v>
          </cell>
          <cell r="J444">
            <v>0</v>
          </cell>
          <cell r="K444">
            <v>0</v>
          </cell>
          <cell r="L444">
            <v>0</v>
          </cell>
          <cell r="M444">
            <v>0</v>
          </cell>
          <cell r="N444">
            <v>0</v>
          </cell>
          <cell r="O444">
            <v>0</v>
          </cell>
          <cell r="P444">
            <v>0</v>
          </cell>
          <cell r="Q444">
            <v>0</v>
          </cell>
          <cell r="R444">
            <v>0</v>
          </cell>
          <cell r="S444">
            <v>0</v>
          </cell>
          <cell r="T444">
            <v>0</v>
          </cell>
          <cell r="U444">
            <v>0</v>
          </cell>
          <cell r="V444">
            <v>0</v>
          </cell>
          <cell r="W444">
            <v>0</v>
          </cell>
          <cell r="X444">
            <v>0</v>
          </cell>
          <cell r="Y444">
            <v>0</v>
          </cell>
          <cell r="Z444">
            <v>0</v>
          </cell>
          <cell r="AA444">
            <v>0</v>
          </cell>
          <cell r="AB444">
            <v>0</v>
          </cell>
        </row>
        <row r="445">
          <cell r="B445" t="str">
            <v>32.15.10</v>
          </cell>
          <cell r="C445" t="str">
            <v xml:space="preserve">Supply of double socket 11°15' bend, DI, DN 250 </v>
          </cell>
          <cell r="D445" t="str">
            <v>pce.</v>
          </cell>
          <cell r="E445">
            <v>394</v>
          </cell>
          <cell r="F445">
            <v>0</v>
          </cell>
          <cell r="G445">
            <v>0</v>
          </cell>
          <cell r="H445">
            <v>0</v>
          </cell>
          <cell r="I445">
            <v>0</v>
          </cell>
          <cell r="J445">
            <v>0</v>
          </cell>
          <cell r="K445">
            <v>0</v>
          </cell>
          <cell r="L445">
            <v>0</v>
          </cell>
          <cell r="M445">
            <v>0</v>
          </cell>
          <cell r="N445">
            <v>0</v>
          </cell>
          <cell r="O445">
            <v>0</v>
          </cell>
          <cell r="P445">
            <v>0</v>
          </cell>
          <cell r="Q445">
            <v>0</v>
          </cell>
          <cell r="R445">
            <v>0</v>
          </cell>
          <cell r="S445">
            <v>0</v>
          </cell>
          <cell r="T445">
            <v>0</v>
          </cell>
          <cell r="U445">
            <v>0</v>
          </cell>
          <cell r="V445">
            <v>0</v>
          </cell>
          <cell r="W445">
            <v>0</v>
          </cell>
          <cell r="X445">
            <v>0</v>
          </cell>
          <cell r="Y445">
            <v>0</v>
          </cell>
          <cell r="Z445">
            <v>0</v>
          </cell>
          <cell r="AA445">
            <v>0</v>
          </cell>
          <cell r="AB445">
            <v>0</v>
          </cell>
        </row>
        <row r="446">
          <cell r="B446" t="str">
            <v>32.15.12</v>
          </cell>
          <cell r="C446" t="str">
            <v xml:space="preserve">Supply of double socket 11°15' bend, DI, DN 300 </v>
          </cell>
          <cell r="D446" t="str">
            <v>pce.</v>
          </cell>
          <cell r="E446">
            <v>599</v>
          </cell>
          <cell r="F446">
            <v>0</v>
          </cell>
          <cell r="G446">
            <v>0</v>
          </cell>
          <cell r="H446">
            <v>0</v>
          </cell>
          <cell r="I446">
            <v>0</v>
          </cell>
          <cell r="J446">
            <v>0</v>
          </cell>
          <cell r="K446">
            <v>0</v>
          </cell>
          <cell r="L446">
            <v>0</v>
          </cell>
          <cell r="M446">
            <v>0</v>
          </cell>
          <cell r="N446">
            <v>0</v>
          </cell>
          <cell r="O446">
            <v>0</v>
          </cell>
          <cell r="P446">
            <v>0</v>
          </cell>
          <cell r="Q446">
            <v>0</v>
          </cell>
          <cell r="R446">
            <v>0</v>
          </cell>
          <cell r="S446">
            <v>0</v>
          </cell>
          <cell r="T446">
            <v>0</v>
          </cell>
          <cell r="U446">
            <v>0</v>
          </cell>
          <cell r="V446">
            <v>0</v>
          </cell>
          <cell r="W446">
            <v>0</v>
          </cell>
          <cell r="X446">
            <v>0</v>
          </cell>
          <cell r="Y446">
            <v>0</v>
          </cell>
          <cell r="Z446">
            <v>0</v>
          </cell>
          <cell r="AA446">
            <v>0</v>
          </cell>
          <cell r="AB446">
            <v>0</v>
          </cell>
        </row>
        <row r="447">
          <cell r="B447" t="str">
            <v>32.15.14</v>
          </cell>
          <cell r="C447" t="str">
            <v xml:space="preserve">Supply of double socket 11°15' bend, DI, DN 350 </v>
          </cell>
          <cell r="D447" t="str">
            <v>pce.</v>
          </cell>
          <cell r="E447">
            <v>816</v>
          </cell>
          <cell r="F447">
            <v>0</v>
          </cell>
          <cell r="G447">
            <v>0</v>
          </cell>
          <cell r="H447">
            <v>0</v>
          </cell>
          <cell r="I447">
            <v>0</v>
          </cell>
          <cell r="J447">
            <v>0</v>
          </cell>
          <cell r="K447">
            <v>0</v>
          </cell>
          <cell r="L447">
            <v>0</v>
          </cell>
          <cell r="M447">
            <v>0</v>
          </cell>
          <cell r="N447">
            <v>0</v>
          </cell>
          <cell r="O447">
            <v>0</v>
          </cell>
          <cell r="P447">
            <v>0</v>
          </cell>
          <cell r="Q447">
            <v>0</v>
          </cell>
          <cell r="R447">
            <v>0</v>
          </cell>
          <cell r="S447">
            <v>0</v>
          </cell>
          <cell r="T447">
            <v>0</v>
          </cell>
          <cell r="U447">
            <v>0</v>
          </cell>
          <cell r="V447">
            <v>0</v>
          </cell>
          <cell r="W447">
            <v>0</v>
          </cell>
          <cell r="X447">
            <v>0</v>
          </cell>
          <cell r="Y447">
            <v>0</v>
          </cell>
          <cell r="Z447">
            <v>0</v>
          </cell>
          <cell r="AA447">
            <v>0</v>
          </cell>
          <cell r="AB447">
            <v>0</v>
          </cell>
        </row>
        <row r="448">
          <cell r="B448" t="str">
            <v>32.15.18</v>
          </cell>
          <cell r="C448" t="str">
            <v xml:space="preserve">Supply of double socket 11°15' bend, DI, DN 500 </v>
          </cell>
          <cell r="D448" t="str">
            <v>pce.</v>
          </cell>
          <cell r="E448">
            <v>1083</v>
          </cell>
          <cell r="F448">
            <v>0</v>
          </cell>
          <cell r="G448">
            <v>0</v>
          </cell>
          <cell r="H448">
            <v>0</v>
          </cell>
          <cell r="I448">
            <v>0</v>
          </cell>
          <cell r="J448">
            <v>0</v>
          </cell>
          <cell r="K448">
            <v>0</v>
          </cell>
          <cell r="L448">
            <v>0</v>
          </cell>
          <cell r="M448">
            <v>0</v>
          </cell>
          <cell r="N448">
            <v>0</v>
          </cell>
          <cell r="O448">
            <v>0</v>
          </cell>
          <cell r="P448">
            <v>0</v>
          </cell>
          <cell r="Q448">
            <v>0</v>
          </cell>
          <cell r="R448">
            <v>0</v>
          </cell>
          <cell r="S448">
            <v>0</v>
          </cell>
          <cell r="T448">
            <v>0</v>
          </cell>
          <cell r="U448">
            <v>0</v>
          </cell>
          <cell r="V448">
            <v>0</v>
          </cell>
          <cell r="W448">
            <v>0</v>
          </cell>
          <cell r="X448">
            <v>0</v>
          </cell>
          <cell r="Y448">
            <v>0</v>
          </cell>
          <cell r="Z448">
            <v>0</v>
          </cell>
          <cell r="AA448">
            <v>0</v>
          </cell>
          <cell r="AB448">
            <v>0</v>
          </cell>
        </row>
        <row r="449">
          <cell r="B449" t="str">
            <v>32.16</v>
          </cell>
          <cell r="C449" t="str">
            <v>Supply of double socket 22°30' bends, DI</v>
          </cell>
          <cell r="D449">
            <v>0</v>
          </cell>
          <cell r="E449">
            <v>0</v>
          </cell>
          <cell r="F449">
            <v>0</v>
          </cell>
          <cell r="G449">
            <v>0</v>
          </cell>
          <cell r="H449">
            <v>0</v>
          </cell>
          <cell r="I449">
            <v>0</v>
          </cell>
          <cell r="J449">
            <v>0</v>
          </cell>
          <cell r="K449">
            <v>0</v>
          </cell>
          <cell r="L449">
            <v>0</v>
          </cell>
          <cell r="M449">
            <v>0</v>
          </cell>
          <cell r="N449">
            <v>0</v>
          </cell>
          <cell r="O449">
            <v>0</v>
          </cell>
          <cell r="P449">
            <v>0</v>
          </cell>
          <cell r="Q449">
            <v>0</v>
          </cell>
          <cell r="R449">
            <v>0</v>
          </cell>
          <cell r="S449">
            <v>0</v>
          </cell>
          <cell r="T449">
            <v>0</v>
          </cell>
          <cell r="U449">
            <v>0</v>
          </cell>
          <cell r="V449">
            <v>0</v>
          </cell>
          <cell r="W449">
            <v>0</v>
          </cell>
          <cell r="X449">
            <v>0</v>
          </cell>
          <cell r="Y449">
            <v>0</v>
          </cell>
          <cell r="Z449">
            <v>0</v>
          </cell>
          <cell r="AA449">
            <v>0</v>
          </cell>
          <cell r="AB449">
            <v>0</v>
          </cell>
        </row>
        <row r="450">
          <cell r="B450">
            <v>0</v>
          </cell>
          <cell r="C450" t="str">
            <v>The works shall be as described under item 32.15, but for double socket 22°30' bends of ductile iron according to EN 545. The unit rate shall include all material, labour, equipment, tools and other incidental costs required to complete the works. Payment shall be made per piece.</v>
          </cell>
          <cell r="D450">
            <v>0</v>
          </cell>
          <cell r="E450">
            <v>0</v>
          </cell>
          <cell r="F450">
            <v>0</v>
          </cell>
          <cell r="G450">
            <v>0</v>
          </cell>
          <cell r="H450">
            <v>0</v>
          </cell>
          <cell r="I450">
            <v>0</v>
          </cell>
          <cell r="J450">
            <v>0</v>
          </cell>
          <cell r="K450">
            <v>0</v>
          </cell>
          <cell r="L450">
            <v>0</v>
          </cell>
          <cell r="M450">
            <v>0</v>
          </cell>
          <cell r="N450">
            <v>0</v>
          </cell>
          <cell r="O450">
            <v>0</v>
          </cell>
          <cell r="P450">
            <v>0</v>
          </cell>
          <cell r="Q450">
            <v>0</v>
          </cell>
          <cell r="R450">
            <v>0</v>
          </cell>
          <cell r="S450">
            <v>0</v>
          </cell>
          <cell r="T450">
            <v>0</v>
          </cell>
          <cell r="U450">
            <v>0</v>
          </cell>
          <cell r="V450">
            <v>0</v>
          </cell>
          <cell r="W450">
            <v>0</v>
          </cell>
          <cell r="X450">
            <v>0</v>
          </cell>
          <cell r="Y450">
            <v>0</v>
          </cell>
          <cell r="Z450">
            <v>0</v>
          </cell>
          <cell r="AA450">
            <v>0</v>
          </cell>
          <cell r="AB450">
            <v>0</v>
          </cell>
        </row>
        <row r="451">
          <cell r="B451" t="str">
            <v>32.16.12</v>
          </cell>
          <cell r="C451" t="str">
            <v xml:space="preserve">Supply of double socket 22°30' bend, DI, DN 300 </v>
          </cell>
          <cell r="D451" t="str">
            <v>pce.</v>
          </cell>
          <cell r="E451">
            <v>611</v>
          </cell>
          <cell r="F451">
            <v>0</v>
          </cell>
          <cell r="G451">
            <v>0</v>
          </cell>
          <cell r="H451">
            <v>0</v>
          </cell>
          <cell r="I451">
            <v>0</v>
          </cell>
          <cell r="J451">
            <v>0</v>
          </cell>
          <cell r="K451">
            <v>0</v>
          </cell>
          <cell r="L451">
            <v>0</v>
          </cell>
          <cell r="M451">
            <v>0</v>
          </cell>
          <cell r="N451">
            <v>0</v>
          </cell>
          <cell r="O451">
            <v>0</v>
          </cell>
          <cell r="P451">
            <v>0</v>
          </cell>
          <cell r="Q451">
            <v>0</v>
          </cell>
          <cell r="R451">
            <v>0</v>
          </cell>
          <cell r="S451">
            <v>0</v>
          </cell>
          <cell r="T451">
            <v>0</v>
          </cell>
          <cell r="U451">
            <v>0</v>
          </cell>
          <cell r="V451">
            <v>0</v>
          </cell>
          <cell r="W451">
            <v>0</v>
          </cell>
          <cell r="X451">
            <v>0</v>
          </cell>
          <cell r="Y451">
            <v>0</v>
          </cell>
          <cell r="Z451">
            <v>0</v>
          </cell>
          <cell r="AA451">
            <v>0</v>
          </cell>
          <cell r="AB451">
            <v>0</v>
          </cell>
        </row>
        <row r="452">
          <cell r="B452" t="str">
            <v>32.16.14</v>
          </cell>
          <cell r="C452" t="str">
            <v xml:space="preserve">Supply of double socket 22°30' bend, DI, DN 350 </v>
          </cell>
          <cell r="D452" t="str">
            <v>pce.</v>
          </cell>
          <cell r="E452">
            <v>964</v>
          </cell>
          <cell r="F452">
            <v>0</v>
          </cell>
          <cell r="G452">
            <v>0</v>
          </cell>
          <cell r="H452">
            <v>0</v>
          </cell>
          <cell r="I452">
            <v>0</v>
          </cell>
          <cell r="J452">
            <v>0</v>
          </cell>
          <cell r="K452">
            <v>0</v>
          </cell>
          <cell r="L452">
            <v>0</v>
          </cell>
          <cell r="M452">
            <v>0</v>
          </cell>
          <cell r="N452">
            <v>0</v>
          </cell>
          <cell r="O452">
            <v>0</v>
          </cell>
          <cell r="P452">
            <v>0</v>
          </cell>
          <cell r="Q452">
            <v>0</v>
          </cell>
          <cell r="R452">
            <v>0</v>
          </cell>
          <cell r="S452">
            <v>0</v>
          </cell>
          <cell r="T452">
            <v>0</v>
          </cell>
          <cell r="U452">
            <v>0</v>
          </cell>
          <cell r="V452">
            <v>0</v>
          </cell>
          <cell r="W452">
            <v>0</v>
          </cell>
          <cell r="X452">
            <v>0</v>
          </cell>
          <cell r="Y452">
            <v>0</v>
          </cell>
          <cell r="Z452">
            <v>0</v>
          </cell>
          <cell r="AA452">
            <v>0</v>
          </cell>
          <cell r="AB452">
            <v>0</v>
          </cell>
        </row>
        <row r="453">
          <cell r="B453" t="str">
            <v>32.16.16</v>
          </cell>
          <cell r="C453" t="str">
            <v xml:space="preserve">Supply of double socket 22°30' bend, DI, DN 400 </v>
          </cell>
          <cell r="D453" t="str">
            <v>pce.</v>
          </cell>
          <cell r="E453">
            <v>993</v>
          </cell>
          <cell r="F453">
            <v>0</v>
          </cell>
          <cell r="G453">
            <v>0</v>
          </cell>
          <cell r="H453">
            <v>0</v>
          </cell>
          <cell r="I453">
            <v>0</v>
          </cell>
          <cell r="J453">
            <v>0</v>
          </cell>
          <cell r="K453">
            <v>0</v>
          </cell>
          <cell r="L453">
            <v>0</v>
          </cell>
          <cell r="M453">
            <v>0</v>
          </cell>
          <cell r="N453">
            <v>0</v>
          </cell>
          <cell r="O453">
            <v>0</v>
          </cell>
          <cell r="P453">
            <v>0</v>
          </cell>
          <cell r="Q453">
            <v>0</v>
          </cell>
          <cell r="R453">
            <v>0</v>
          </cell>
          <cell r="S453">
            <v>0</v>
          </cell>
          <cell r="T453">
            <v>0</v>
          </cell>
          <cell r="U453">
            <v>0</v>
          </cell>
          <cell r="V453">
            <v>0</v>
          </cell>
          <cell r="W453">
            <v>0</v>
          </cell>
          <cell r="X453">
            <v>0</v>
          </cell>
          <cell r="Y453">
            <v>0</v>
          </cell>
          <cell r="Z453">
            <v>0</v>
          </cell>
          <cell r="AA453">
            <v>0</v>
          </cell>
          <cell r="AB453">
            <v>0</v>
          </cell>
        </row>
        <row r="454">
          <cell r="B454" t="str">
            <v>32.16.18</v>
          </cell>
          <cell r="C454" t="str">
            <v xml:space="preserve">Supply of double socket 22°30' bend, DI, DN 500 </v>
          </cell>
          <cell r="D454" t="str">
            <v>pce.</v>
          </cell>
          <cell r="E454">
            <v>1191</v>
          </cell>
          <cell r="F454">
            <v>0</v>
          </cell>
          <cell r="G454">
            <v>0</v>
          </cell>
          <cell r="H454">
            <v>0</v>
          </cell>
          <cell r="I454">
            <v>0</v>
          </cell>
          <cell r="J454">
            <v>0</v>
          </cell>
          <cell r="K454">
            <v>0</v>
          </cell>
          <cell r="L454">
            <v>0</v>
          </cell>
          <cell r="M454">
            <v>0</v>
          </cell>
          <cell r="N454">
            <v>0</v>
          </cell>
          <cell r="O454">
            <v>0</v>
          </cell>
          <cell r="P454">
            <v>0</v>
          </cell>
          <cell r="Q454">
            <v>0</v>
          </cell>
          <cell r="R454">
            <v>0</v>
          </cell>
          <cell r="S454">
            <v>0</v>
          </cell>
          <cell r="T454">
            <v>0</v>
          </cell>
          <cell r="U454">
            <v>0</v>
          </cell>
          <cell r="V454">
            <v>0</v>
          </cell>
          <cell r="W454">
            <v>0</v>
          </cell>
          <cell r="X454">
            <v>0</v>
          </cell>
          <cell r="Y454">
            <v>0</v>
          </cell>
          <cell r="Z454">
            <v>0</v>
          </cell>
          <cell r="AA454">
            <v>0</v>
          </cell>
          <cell r="AB454">
            <v>0</v>
          </cell>
        </row>
        <row r="455">
          <cell r="B455" t="str">
            <v>32.17</v>
          </cell>
          <cell r="C455" t="str">
            <v>Supply of double socket 30° bends, DI</v>
          </cell>
          <cell r="D455">
            <v>0</v>
          </cell>
          <cell r="E455">
            <v>0</v>
          </cell>
          <cell r="F455">
            <v>0</v>
          </cell>
          <cell r="G455">
            <v>0</v>
          </cell>
          <cell r="H455">
            <v>0</v>
          </cell>
          <cell r="I455">
            <v>0</v>
          </cell>
          <cell r="J455">
            <v>0</v>
          </cell>
          <cell r="K455">
            <v>0</v>
          </cell>
          <cell r="L455">
            <v>0</v>
          </cell>
          <cell r="M455">
            <v>0</v>
          </cell>
          <cell r="N455">
            <v>0</v>
          </cell>
          <cell r="O455">
            <v>0</v>
          </cell>
          <cell r="P455">
            <v>0</v>
          </cell>
          <cell r="Q455">
            <v>0</v>
          </cell>
          <cell r="R455">
            <v>0</v>
          </cell>
          <cell r="S455">
            <v>0</v>
          </cell>
          <cell r="T455">
            <v>0</v>
          </cell>
          <cell r="U455">
            <v>0</v>
          </cell>
          <cell r="V455">
            <v>0</v>
          </cell>
          <cell r="W455">
            <v>0</v>
          </cell>
          <cell r="X455">
            <v>0</v>
          </cell>
          <cell r="Y455">
            <v>0</v>
          </cell>
          <cell r="Z455">
            <v>0</v>
          </cell>
          <cell r="AA455">
            <v>0</v>
          </cell>
          <cell r="AB455">
            <v>0</v>
          </cell>
        </row>
        <row r="456">
          <cell r="B456">
            <v>0</v>
          </cell>
          <cell r="C456" t="str">
            <v>The works shall be as described under item 32.15, but for double socket 30° bends of ductile iron according to EN 545. The unit rate shall include all material, labour, equipment, tools and other incidental costs required to complete the works. Payment shall be made per piece.</v>
          </cell>
          <cell r="D456">
            <v>0</v>
          </cell>
          <cell r="E456">
            <v>0</v>
          </cell>
          <cell r="F456">
            <v>0</v>
          </cell>
          <cell r="G456">
            <v>0</v>
          </cell>
          <cell r="H456">
            <v>0</v>
          </cell>
          <cell r="I456">
            <v>0</v>
          </cell>
          <cell r="J456">
            <v>0</v>
          </cell>
          <cell r="K456">
            <v>0</v>
          </cell>
          <cell r="L456">
            <v>0</v>
          </cell>
          <cell r="M456">
            <v>0</v>
          </cell>
          <cell r="N456">
            <v>0</v>
          </cell>
          <cell r="O456">
            <v>0</v>
          </cell>
          <cell r="P456">
            <v>0</v>
          </cell>
          <cell r="Q456">
            <v>0</v>
          </cell>
          <cell r="R456">
            <v>0</v>
          </cell>
          <cell r="S456">
            <v>0</v>
          </cell>
          <cell r="T456">
            <v>0</v>
          </cell>
          <cell r="U456">
            <v>0</v>
          </cell>
          <cell r="V456">
            <v>0</v>
          </cell>
          <cell r="W456">
            <v>0</v>
          </cell>
          <cell r="X456">
            <v>0</v>
          </cell>
          <cell r="Y456">
            <v>0</v>
          </cell>
          <cell r="Z456">
            <v>0</v>
          </cell>
          <cell r="AA456">
            <v>0</v>
          </cell>
          <cell r="AB456">
            <v>0</v>
          </cell>
        </row>
        <row r="457">
          <cell r="B457" t="str">
            <v>32.17.10</v>
          </cell>
          <cell r="C457" t="str">
            <v xml:space="preserve">Supply of double socket 30° bend, DI, DN 250 </v>
          </cell>
          <cell r="D457" t="str">
            <v>pce.</v>
          </cell>
          <cell r="E457">
            <v>216</v>
          </cell>
          <cell r="F457">
            <v>0</v>
          </cell>
          <cell r="G457">
            <v>0</v>
          </cell>
          <cell r="H457">
            <v>0</v>
          </cell>
          <cell r="I457">
            <v>0</v>
          </cell>
          <cell r="J457">
            <v>0</v>
          </cell>
          <cell r="K457">
            <v>0</v>
          </cell>
          <cell r="L457">
            <v>0</v>
          </cell>
          <cell r="M457">
            <v>0</v>
          </cell>
          <cell r="N457">
            <v>0</v>
          </cell>
          <cell r="O457">
            <v>0</v>
          </cell>
          <cell r="P457">
            <v>0</v>
          </cell>
          <cell r="Q457">
            <v>0</v>
          </cell>
          <cell r="R457">
            <v>0</v>
          </cell>
          <cell r="S457">
            <v>0</v>
          </cell>
          <cell r="T457">
            <v>0</v>
          </cell>
          <cell r="U457">
            <v>0</v>
          </cell>
          <cell r="V457">
            <v>0</v>
          </cell>
          <cell r="W457">
            <v>0</v>
          </cell>
          <cell r="X457">
            <v>0</v>
          </cell>
          <cell r="Y457">
            <v>0</v>
          </cell>
          <cell r="Z457">
            <v>0</v>
          </cell>
          <cell r="AA457">
            <v>0</v>
          </cell>
          <cell r="AB457">
            <v>0</v>
          </cell>
        </row>
        <row r="458">
          <cell r="B458" t="str">
            <v>32.17.12</v>
          </cell>
          <cell r="C458" t="str">
            <v xml:space="preserve">Supply of double socket 30° bend, DI, DN 300 </v>
          </cell>
          <cell r="D458" t="str">
            <v>pce.</v>
          </cell>
          <cell r="E458">
            <v>316</v>
          </cell>
          <cell r="F458">
            <v>0</v>
          </cell>
          <cell r="G458">
            <v>0</v>
          </cell>
          <cell r="H458">
            <v>0</v>
          </cell>
          <cell r="I458">
            <v>0</v>
          </cell>
          <cell r="J458">
            <v>0</v>
          </cell>
          <cell r="K458">
            <v>0</v>
          </cell>
          <cell r="L458">
            <v>0</v>
          </cell>
          <cell r="M458">
            <v>0</v>
          </cell>
          <cell r="N458">
            <v>0</v>
          </cell>
          <cell r="O458">
            <v>0</v>
          </cell>
          <cell r="P458">
            <v>0</v>
          </cell>
          <cell r="Q458">
            <v>0</v>
          </cell>
          <cell r="R458">
            <v>0</v>
          </cell>
          <cell r="S458">
            <v>0</v>
          </cell>
          <cell r="T458">
            <v>0</v>
          </cell>
          <cell r="U458">
            <v>0</v>
          </cell>
          <cell r="V458">
            <v>0</v>
          </cell>
          <cell r="W458">
            <v>0</v>
          </cell>
          <cell r="X458">
            <v>0</v>
          </cell>
          <cell r="Y458">
            <v>0</v>
          </cell>
          <cell r="Z458">
            <v>0</v>
          </cell>
          <cell r="AA458">
            <v>0</v>
          </cell>
          <cell r="AB458">
            <v>0</v>
          </cell>
        </row>
        <row r="459">
          <cell r="B459" t="str">
            <v>32.17.14</v>
          </cell>
          <cell r="C459" t="str">
            <v xml:space="preserve">Supply of double socket 30° bend, DI, DN 350 </v>
          </cell>
          <cell r="D459" t="str">
            <v>pce.</v>
          </cell>
          <cell r="E459">
            <v>606</v>
          </cell>
          <cell r="F459">
            <v>0</v>
          </cell>
          <cell r="G459">
            <v>0</v>
          </cell>
          <cell r="H459">
            <v>0</v>
          </cell>
          <cell r="I459">
            <v>0</v>
          </cell>
          <cell r="J459">
            <v>0</v>
          </cell>
          <cell r="K459">
            <v>0</v>
          </cell>
          <cell r="L459">
            <v>0</v>
          </cell>
          <cell r="M459">
            <v>0</v>
          </cell>
          <cell r="N459">
            <v>0</v>
          </cell>
          <cell r="O459">
            <v>0</v>
          </cell>
          <cell r="P459">
            <v>0</v>
          </cell>
          <cell r="Q459">
            <v>0</v>
          </cell>
          <cell r="R459">
            <v>0</v>
          </cell>
          <cell r="S459">
            <v>0</v>
          </cell>
          <cell r="T459">
            <v>0</v>
          </cell>
          <cell r="U459">
            <v>0</v>
          </cell>
          <cell r="V459">
            <v>0</v>
          </cell>
          <cell r="W459">
            <v>0</v>
          </cell>
          <cell r="X459">
            <v>0</v>
          </cell>
          <cell r="Y459">
            <v>0</v>
          </cell>
          <cell r="Z459">
            <v>0</v>
          </cell>
          <cell r="AA459">
            <v>0</v>
          </cell>
          <cell r="AB459">
            <v>0</v>
          </cell>
        </row>
        <row r="460">
          <cell r="B460" t="str">
            <v>32.17.16</v>
          </cell>
          <cell r="C460" t="str">
            <v xml:space="preserve">Supply of double socket 30° bend, DI, DN 400 </v>
          </cell>
          <cell r="D460" t="str">
            <v>pce.</v>
          </cell>
          <cell r="E460">
            <v>554</v>
          </cell>
          <cell r="F460">
            <v>0</v>
          </cell>
          <cell r="G460">
            <v>0</v>
          </cell>
          <cell r="H460">
            <v>0</v>
          </cell>
          <cell r="I460">
            <v>0</v>
          </cell>
          <cell r="J460">
            <v>0</v>
          </cell>
          <cell r="K460">
            <v>0</v>
          </cell>
          <cell r="L460">
            <v>0</v>
          </cell>
          <cell r="M460">
            <v>0</v>
          </cell>
          <cell r="N460">
            <v>0</v>
          </cell>
          <cell r="O460">
            <v>0</v>
          </cell>
          <cell r="P460">
            <v>0</v>
          </cell>
          <cell r="Q460">
            <v>0</v>
          </cell>
          <cell r="R460">
            <v>0</v>
          </cell>
          <cell r="S460">
            <v>0</v>
          </cell>
          <cell r="T460">
            <v>0</v>
          </cell>
          <cell r="U460">
            <v>0</v>
          </cell>
          <cell r="V460">
            <v>0</v>
          </cell>
          <cell r="W460">
            <v>0</v>
          </cell>
          <cell r="X460">
            <v>0</v>
          </cell>
          <cell r="Y460">
            <v>0</v>
          </cell>
          <cell r="Z460">
            <v>0</v>
          </cell>
          <cell r="AA460">
            <v>0</v>
          </cell>
          <cell r="AB460">
            <v>0</v>
          </cell>
        </row>
        <row r="461">
          <cell r="B461" t="str">
            <v>32.17.18</v>
          </cell>
          <cell r="C461" t="str">
            <v xml:space="preserve">Supply of double socket 30° bend, DI, DN 500 </v>
          </cell>
          <cell r="D461" t="str">
            <v>pce.</v>
          </cell>
          <cell r="E461">
            <v>1194</v>
          </cell>
          <cell r="F461">
            <v>0</v>
          </cell>
          <cell r="G461">
            <v>0</v>
          </cell>
          <cell r="H461">
            <v>0</v>
          </cell>
          <cell r="I461">
            <v>0</v>
          </cell>
          <cell r="J461">
            <v>0</v>
          </cell>
          <cell r="K461">
            <v>0</v>
          </cell>
          <cell r="L461">
            <v>0</v>
          </cell>
          <cell r="M461">
            <v>0</v>
          </cell>
          <cell r="N461">
            <v>0</v>
          </cell>
          <cell r="O461">
            <v>0</v>
          </cell>
          <cell r="P461">
            <v>0</v>
          </cell>
          <cell r="Q461">
            <v>0</v>
          </cell>
          <cell r="R461">
            <v>0</v>
          </cell>
          <cell r="S461">
            <v>0</v>
          </cell>
          <cell r="T461">
            <v>0</v>
          </cell>
          <cell r="U461">
            <v>0</v>
          </cell>
          <cell r="V461">
            <v>0</v>
          </cell>
          <cell r="W461">
            <v>0</v>
          </cell>
          <cell r="X461">
            <v>0</v>
          </cell>
          <cell r="Y461">
            <v>0</v>
          </cell>
          <cell r="Z461">
            <v>0</v>
          </cell>
          <cell r="AA461">
            <v>0</v>
          </cell>
          <cell r="AB461">
            <v>0</v>
          </cell>
        </row>
        <row r="462">
          <cell r="B462" t="str">
            <v>32.18</v>
          </cell>
          <cell r="C462" t="str">
            <v>Supply of double socket 45° bends, DI</v>
          </cell>
          <cell r="D462">
            <v>0</v>
          </cell>
          <cell r="E462">
            <v>0</v>
          </cell>
          <cell r="F462">
            <v>0</v>
          </cell>
          <cell r="G462">
            <v>0</v>
          </cell>
          <cell r="H462">
            <v>0</v>
          </cell>
          <cell r="I462">
            <v>0</v>
          </cell>
          <cell r="J462">
            <v>0</v>
          </cell>
          <cell r="K462">
            <v>0</v>
          </cell>
          <cell r="L462">
            <v>0</v>
          </cell>
          <cell r="M462">
            <v>0</v>
          </cell>
          <cell r="N462">
            <v>0</v>
          </cell>
          <cell r="O462">
            <v>0</v>
          </cell>
          <cell r="P462">
            <v>0</v>
          </cell>
          <cell r="Q462">
            <v>0</v>
          </cell>
          <cell r="R462">
            <v>0</v>
          </cell>
          <cell r="S462">
            <v>0</v>
          </cell>
          <cell r="T462">
            <v>0</v>
          </cell>
          <cell r="U462">
            <v>0</v>
          </cell>
          <cell r="V462">
            <v>0</v>
          </cell>
          <cell r="W462">
            <v>0</v>
          </cell>
          <cell r="X462">
            <v>0</v>
          </cell>
          <cell r="Y462">
            <v>0</v>
          </cell>
          <cell r="Z462">
            <v>0</v>
          </cell>
          <cell r="AA462">
            <v>0</v>
          </cell>
          <cell r="AB462">
            <v>0</v>
          </cell>
        </row>
        <row r="463">
          <cell r="B463">
            <v>0</v>
          </cell>
          <cell r="C463" t="str">
            <v>The works shall be as described under item 32.15, but for double socket 45° bends of ductile iron according to EN 545. The unit rate shall include all material, labour, equipment, tools and other incidental costs required to complete the works. Payment shall be made per piece.</v>
          </cell>
          <cell r="D463">
            <v>0</v>
          </cell>
          <cell r="E463">
            <v>0</v>
          </cell>
          <cell r="F463">
            <v>0</v>
          </cell>
          <cell r="G463">
            <v>0</v>
          </cell>
          <cell r="H463">
            <v>0</v>
          </cell>
          <cell r="I463">
            <v>0</v>
          </cell>
          <cell r="J463">
            <v>0</v>
          </cell>
          <cell r="K463">
            <v>0</v>
          </cell>
          <cell r="L463">
            <v>0</v>
          </cell>
          <cell r="M463">
            <v>0</v>
          </cell>
          <cell r="N463">
            <v>0</v>
          </cell>
          <cell r="O463">
            <v>0</v>
          </cell>
          <cell r="P463">
            <v>0</v>
          </cell>
          <cell r="Q463">
            <v>0</v>
          </cell>
          <cell r="R463">
            <v>0</v>
          </cell>
          <cell r="S463">
            <v>0</v>
          </cell>
          <cell r="T463">
            <v>0</v>
          </cell>
          <cell r="U463">
            <v>0</v>
          </cell>
          <cell r="V463">
            <v>0</v>
          </cell>
          <cell r="W463">
            <v>0</v>
          </cell>
          <cell r="X463">
            <v>0</v>
          </cell>
          <cell r="Y463">
            <v>0</v>
          </cell>
          <cell r="Z463">
            <v>0</v>
          </cell>
          <cell r="AA463">
            <v>0</v>
          </cell>
          <cell r="AB463">
            <v>0</v>
          </cell>
        </row>
        <row r="464">
          <cell r="B464" t="str">
            <v>32.18.10</v>
          </cell>
          <cell r="C464" t="str">
            <v xml:space="preserve">Supply of double socket 45° bend, DI, DN 250 </v>
          </cell>
          <cell r="D464" t="str">
            <v>pce.</v>
          </cell>
          <cell r="E464">
            <v>482</v>
          </cell>
          <cell r="F464">
            <v>0</v>
          </cell>
          <cell r="G464">
            <v>0</v>
          </cell>
          <cell r="H464">
            <v>0</v>
          </cell>
          <cell r="I464">
            <v>0</v>
          </cell>
          <cell r="J464">
            <v>0</v>
          </cell>
          <cell r="K464">
            <v>0</v>
          </cell>
          <cell r="L464">
            <v>0</v>
          </cell>
          <cell r="M464">
            <v>0</v>
          </cell>
          <cell r="N464">
            <v>0</v>
          </cell>
          <cell r="O464">
            <v>0</v>
          </cell>
          <cell r="P464">
            <v>0</v>
          </cell>
          <cell r="Q464">
            <v>0</v>
          </cell>
          <cell r="R464">
            <v>0</v>
          </cell>
          <cell r="S464">
            <v>0</v>
          </cell>
          <cell r="T464">
            <v>0</v>
          </cell>
          <cell r="U464">
            <v>0</v>
          </cell>
          <cell r="V464">
            <v>0</v>
          </cell>
          <cell r="W464">
            <v>0</v>
          </cell>
          <cell r="X464">
            <v>0</v>
          </cell>
          <cell r="Y464">
            <v>0</v>
          </cell>
          <cell r="Z464">
            <v>0</v>
          </cell>
          <cell r="AA464">
            <v>0</v>
          </cell>
          <cell r="AB464">
            <v>0</v>
          </cell>
        </row>
        <row r="465">
          <cell r="B465" t="str">
            <v>32.18.12</v>
          </cell>
          <cell r="C465" t="str">
            <v xml:space="preserve">Supply of double socket 45° bend, DI, DN 300 </v>
          </cell>
          <cell r="D465" t="str">
            <v>pce.</v>
          </cell>
          <cell r="E465">
            <v>632</v>
          </cell>
          <cell r="F465">
            <v>0</v>
          </cell>
          <cell r="G465">
            <v>0</v>
          </cell>
          <cell r="H465">
            <v>0</v>
          </cell>
          <cell r="I465">
            <v>0</v>
          </cell>
          <cell r="J465">
            <v>0</v>
          </cell>
          <cell r="K465">
            <v>0</v>
          </cell>
          <cell r="L465">
            <v>0</v>
          </cell>
          <cell r="M465">
            <v>0</v>
          </cell>
          <cell r="N465">
            <v>0</v>
          </cell>
          <cell r="O465">
            <v>0</v>
          </cell>
          <cell r="P465">
            <v>0</v>
          </cell>
          <cell r="Q465">
            <v>0</v>
          </cell>
          <cell r="R465">
            <v>0</v>
          </cell>
          <cell r="S465">
            <v>0</v>
          </cell>
          <cell r="T465">
            <v>0</v>
          </cell>
          <cell r="U465">
            <v>0</v>
          </cell>
          <cell r="V465">
            <v>0</v>
          </cell>
          <cell r="W465">
            <v>0</v>
          </cell>
          <cell r="X465">
            <v>0</v>
          </cell>
          <cell r="Y465">
            <v>0</v>
          </cell>
          <cell r="Z465">
            <v>0</v>
          </cell>
          <cell r="AA465">
            <v>0</v>
          </cell>
          <cell r="AB465">
            <v>0</v>
          </cell>
        </row>
        <row r="466">
          <cell r="B466" t="str">
            <v>32.18.14</v>
          </cell>
          <cell r="C466" t="str">
            <v xml:space="preserve">Supply of double socket 45° bend, DI, DN 350 </v>
          </cell>
          <cell r="D466" t="str">
            <v>pce.</v>
          </cell>
          <cell r="E466">
            <v>924</v>
          </cell>
          <cell r="F466">
            <v>0</v>
          </cell>
          <cell r="G466">
            <v>0</v>
          </cell>
          <cell r="H466">
            <v>0</v>
          </cell>
          <cell r="I466">
            <v>0</v>
          </cell>
          <cell r="J466">
            <v>0</v>
          </cell>
          <cell r="K466">
            <v>0</v>
          </cell>
          <cell r="L466">
            <v>0</v>
          </cell>
          <cell r="M466">
            <v>0</v>
          </cell>
          <cell r="N466">
            <v>0</v>
          </cell>
          <cell r="O466">
            <v>0</v>
          </cell>
          <cell r="P466">
            <v>0</v>
          </cell>
          <cell r="Q466">
            <v>0</v>
          </cell>
          <cell r="R466">
            <v>0</v>
          </cell>
          <cell r="S466">
            <v>0</v>
          </cell>
          <cell r="T466">
            <v>0</v>
          </cell>
          <cell r="U466">
            <v>0</v>
          </cell>
          <cell r="V466">
            <v>0</v>
          </cell>
          <cell r="W466">
            <v>0</v>
          </cell>
          <cell r="X466">
            <v>0</v>
          </cell>
          <cell r="Y466">
            <v>0</v>
          </cell>
          <cell r="Z466">
            <v>0</v>
          </cell>
          <cell r="AA466">
            <v>0</v>
          </cell>
          <cell r="AB466">
            <v>0</v>
          </cell>
        </row>
        <row r="467">
          <cell r="B467" t="str">
            <v>32.18.16</v>
          </cell>
          <cell r="C467" t="str">
            <v xml:space="preserve">Supply of double socket 45° bend, DI, DN 400 </v>
          </cell>
          <cell r="D467" t="str">
            <v>pce.</v>
          </cell>
          <cell r="E467">
            <v>1121</v>
          </cell>
          <cell r="F467">
            <v>0</v>
          </cell>
          <cell r="G467">
            <v>0</v>
          </cell>
          <cell r="H467">
            <v>0</v>
          </cell>
          <cell r="I467">
            <v>0</v>
          </cell>
          <cell r="J467">
            <v>0</v>
          </cell>
          <cell r="K467">
            <v>0</v>
          </cell>
          <cell r="L467">
            <v>0</v>
          </cell>
          <cell r="M467">
            <v>0</v>
          </cell>
          <cell r="N467">
            <v>0</v>
          </cell>
          <cell r="O467">
            <v>0</v>
          </cell>
          <cell r="P467">
            <v>0</v>
          </cell>
          <cell r="Q467">
            <v>0</v>
          </cell>
          <cell r="R467">
            <v>0</v>
          </cell>
          <cell r="S467">
            <v>0</v>
          </cell>
          <cell r="T467">
            <v>0</v>
          </cell>
          <cell r="U467">
            <v>0</v>
          </cell>
          <cell r="V467">
            <v>0</v>
          </cell>
          <cell r="W467">
            <v>0</v>
          </cell>
          <cell r="X467">
            <v>0</v>
          </cell>
          <cell r="Y467">
            <v>0</v>
          </cell>
          <cell r="Z467">
            <v>0</v>
          </cell>
          <cell r="AA467">
            <v>0</v>
          </cell>
          <cell r="AB467">
            <v>0</v>
          </cell>
        </row>
        <row r="468">
          <cell r="B468" t="str">
            <v>32.18.18</v>
          </cell>
          <cell r="C468" t="str">
            <v xml:space="preserve">Supply of double socket 45° bend, DI, DN 500 </v>
          </cell>
          <cell r="D468" t="str">
            <v>pce.</v>
          </cell>
          <cell r="E468">
            <v>1287</v>
          </cell>
          <cell r="F468">
            <v>0</v>
          </cell>
          <cell r="G468">
            <v>0</v>
          </cell>
          <cell r="H468">
            <v>0</v>
          </cell>
          <cell r="I468">
            <v>0</v>
          </cell>
          <cell r="J468">
            <v>0</v>
          </cell>
          <cell r="K468">
            <v>0</v>
          </cell>
          <cell r="L468">
            <v>0</v>
          </cell>
          <cell r="M468">
            <v>0</v>
          </cell>
          <cell r="N468">
            <v>0</v>
          </cell>
          <cell r="O468">
            <v>0</v>
          </cell>
          <cell r="P468">
            <v>0</v>
          </cell>
          <cell r="Q468">
            <v>0</v>
          </cell>
          <cell r="R468">
            <v>0</v>
          </cell>
          <cell r="S468">
            <v>0</v>
          </cell>
          <cell r="T468">
            <v>0</v>
          </cell>
          <cell r="U468">
            <v>0</v>
          </cell>
          <cell r="V468">
            <v>0</v>
          </cell>
          <cell r="W468">
            <v>0</v>
          </cell>
          <cell r="X468">
            <v>0</v>
          </cell>
          <cell r="Y468">
            <v>0</v>
          </cell>
          <cell r="Z468">
            <v>0</v>
          </cell>
          <cell r="AA468">
            <v>0</v>
          </cell>
          <cell r="AB468">
            <v>0</v>
          </cell>
        </row>
        <row r="469">
          <cell r="B469" t="str">
            <v>32.19</v>
          </cell>
          <cell r="C469" t="str">
            <v>Supply of double socket 90° bends, DI</v>
          </cell>
          <cell r="D469">
            <v>0</v>
          </cell>
          <cell r="E469">
            <v>0</v>
          </cell>
          <cell r="F469">
            <v>0</v>
          </cell>
          <cell r="G469">
            <v>0</v>
          </cell>
          <cell r="H469">
            <v>0</v>
          </cell>
          <cell r="I469">
            <v>0</v>
          </cell>
          <cell r="J469">
            <v>0</v>
          </cell>
          <cell r="K469">
            <v>0</v>
          </cell>
          <cell r="L469">
            <v>0</v>
          </cell>
          <cell r="M469">
            <v>0</v>
          </cell>
          <cell r="N469">
            <v>0</v>
          </cell>
          <cell r="O469">
            <v>0</v>
          </cell>
          <cell r="P469">
            <v>0</v>
          </cell>
          <cell r="Q469">
            <v>0</v>
          </cell>
          <cell r="R469">
            <v>0</v>
          </cell>
          <cell r="S469">
            <v>0</v>
          </cell>
          <cell r="T469">
            <v>0</v>
          </cell>
          <cell r="U469">
            <v>0</v>
          </cell>
          <cell r="V469">
            <v>0</v>
          </cell>
          <cell r="W469">
            <v>0</v>
          </cell>
          <cell r="X469">
            <v>0</v>
          </cell>
          <cell r="Y469">
            <v>0</v>
          </cell>
          <cell r="Z469">
            <v>0</v>
          </cell>
          <cell r="AA469">
            <v>0</v>
          </cell>
          <cell r="AB469">
            <v>0</v>
          </cell>
        </row>
        <row r="470">
          <cell r="B470">
            <v>0</v>
          </cell>
          <cell r="C470" t="str">
            <v>The works shall be as described under item 32.15, but for double socket 90° bends of ductile iron according to EN 545. The unit rate shall include all material, labour, equipment, tools and other incidental costs required to complete the works. Payment shall be made per piece.</v>
          </cell>
          <cell r="D470">
            <v>0</v>
          </cell>
          <cell r="E470">
            <v>0</v>
          </cell>
          <cell r="F470">
            <v>0</v>
          </cell>
          <cell r="G470">
            <v>0</v>
          </cell>
          <cell r="H470">
            <v>0</v>
          </cell>
          <cell r="I470">
            <v>0</v>
          </cell>
          <cell r="J470">
            <v>0</v>
          </cell>
          <cell r="K470">
            <v>0</v>
          </cell>
          <cell r="L470">
            <v>0</v>
          </cell>
          <cell r="M470">
            <v>0</v>
          </cell>
          <cell r="N470">
            <v>0</v>
          </cell>
          <cell r="O470">
            <v>0</v>
          </cell>
          <cell r="P470">
            <v>0</v>
          </cell>
          <cell r="Q470">
            <v>0</v>
          </cell>
          <cell r="R470">
            <v>0</v>
          </cell>
          <cell r="S470">
            <v>0</v>
          </cell>
          <cell r="T470">
            <v>0</v>
          </cell>
          <cell r="U470">
            <v>0</v>
          </cell>
          <cell r="V470">
            <v>0</v>
          </cell>
          <cell r="W470">
            <v>0</v>
          </cell>
          <cell r="X470">
            <v>0</v>
          </cell>
          <cell r="Y470">
            <v>0</v>
          </cell>
          <cell r="Z470">
            <v>0</v>
          </cell>
          <cell r="AA470">
            <v>0</v>
          </cell>
          <cell r="AB470">
            <v>0</v>
          </cell>
        </row>
        <row r="471">
          <cell r="B471" t="str">
            <v>32.19.05</v>
          </cell>
          <cell r="C471" t="str">
            <v xml:space="preserve">Supply of double socket 90° bend, DI, DN 100 </v>
          </cell>
          <cell r="D471" t="str">
            <v>pce.</v>
          </cell>
          <cell r="E471">
            <v>80</v>
          </cell>
          <cell r="F471">
            <v>0</v>
          </cell>
          <cell r="G471">
            <v>0</v>
          </cell>
          <cell r="H471">
            <v>0</v>
          </cell>
          <cell r="I471">
            <v>0</v>
          </cell>
          <cell r="J471">
            <v>0</v>
          </cell>
          <cell r="K471">
            <v>0</v>
          </cell>
          <cell r="L471">
            <v>0</v>
          </cell>
          <cell r="M471">
            <v>0</v>
          </cell>
          <cell r="N471">
            <v>0</v>
          </cell>
          <cell r="O471">
            <v>0</v>
          </cell>
          <cell r="P471">
            <v>0</v>
          </cell>
          <cell r="Q471">
            <v>0</v>
          </cell>
          <cell r="R471">
            <v>0</v>
          </cell>
          <cell r="S471">
            <v>0</v>
          </cell>
          <cell r="T471">
            <v>0</v>
          </cell>
          <cell r="U471">
            <v>0</v>
          </cell>
          <cell r="V471">
            <v>0</v>
          </cell>
          <cell r="W471">
            <v>0</v>
          </cell>
          <cell r="X471">
            <v>0</v>
          </cell>
          <cell r="Y471">
            <v>0</v>
          </cell>
          <cell r="Z471">
            <v>0</v>
          </cell>
          <cell r="AA471">
            <v>0</v>
          </cell>
          <cell r="AB471">
            <v>0</v>
          </cell>
        </row>
        <row r="472">
          <cell r="B472" t="str">
            <v>32.19.10</v>
          </cell>
          <cell r="C472" t="str">
            <v xml:space="preserve">Supply of double socket 90° bend, DI, DN 250 </v>
          </cell>
          <cell r="D472" t="str">
            <v>pce.</v>
          </cell>
          <cell r="E472">
            <v>314</v>
          </cell>
          <cell r="F472">
            <v>0</v>
          </cell>
          <cell r="G472">
            <v>0</v>
          </cell>
          <cell r="H472">
            <v>0</v>
          </cell>
          <cell r="I472">
            <v>0</v>
          </cell>
          <cell r="J472">
            <v>0</v>
          </cell>
          <cell r="K472">
            <v>0</v>
          </cell>
          <cell r="L472">
            <v>0</v>
          </cell>
          <cell r="M472">
            <v>0</v>
          </cell>
          <cell r="N472">
            <v>0</v>
          </cell>
          <cell r="O472">
            <v>0</v>
          </cell>
          <cell r="P472">
            <v>0</v>
          </cell>
          <cell r="Q472">
            <v>0</v>
          </cell>
          <cell r="R472">
            <v>0</v>
          </cell>
          <cell r="S472">
            <v>0</v>
          </cell>
          <cell r="T472">
            <v>0</v>
          </cell>
          <cell r="U472">
            <v>0</v>
          </cell>
          <cell r="V472">
            <v>0</v>
          </cell>
          <cell r="W472">
            <v>0</v>
          </cell>
          <cell r="X472">
            <v>0</v>
          </cell>
          <cell r="Y472">
            <v>0</v>
          </cell>
          <cell r="Z472">
            <v>0</v>
          </cell>
          <cell r="AA472">
            <v>0</v>
          </cell>
          <cell r="AB472">
            <v>0</v>
          </cell>
        </row>
        <row r="473">
          <cell r="B473" t="str">
            <v>32.19.12</v>
          </cell>
          <cell r="C473" t="str">
            <v xml:space="preserve">Supply of double socket 90° bend, DI, DN 300 </v>
          </cell>
          <cell r="D473" t="str">
            <v>pce.</v>
          </cell>
          <cell r="E473">
            <v>473</v>
          </cell>
          <cell r="F473">
            <v>0</v>
          </cell>
          <cell r="G473">
            <v>0</v>
          </cell>
          <cell r="H473">
            <v>0</v>
          </cell>
          <cell r="I473">
            <v>0</v>
          </cell>
          <cell r="J473">
            <v>0</v>
          </cell>
          <cell r="K473">
            <v>0</v>
          </cell>
          <cell r="L473">
            <v>0</v>
          </cell>
          <cell r="M473">
            <v>0</v>
          </cell>
          <cell r="N473">
            <v>0</v>
          </cell>
          <cell r="O473">
            <v>0</v>
          </cell>
          <cell r="P473">
            <v>0</v>
          </cell>
          <cell r="Q473">
            <v>0</v>
          </cell>
          <cell r="R473">
            <v>0</v>
          </cell>
          <cell r="S473">
            <v>0</v>
          </cell>
          <cell r="T473">
            <v>0</v>
          </cell>
          <cell r="U473">
            <v>0</v>
          </cell>
          <cell r="V473">
            <v>0</v>
          </cell>
          <cell r="W473">
            <v>0</v>
          </cell>
          <cell r="X473">
            <v>0</v>
          </cell>
          <cell r="Y473">
            <v>0</v>
          </cell>
          <cell r="Z473">
            <v>0</v>
          </cell>
          <cell r="AA473">
            <v>0</v>
          </cell>
          <cell r="AB473">
            <v>0</v>
          </cell>
        </row>
        <row r="474">
          <cell r="B474" t="str">
            <v>32.19.14</v>
          </cell>
          <cell r="C474" t="str">
            <v xml:space="preserve">Supply of double socket 90° bend, DI, DN 350 </v>
          </cell>
          <cell r="D474" t="str">
            <v>pce.</v>
          </cell>
          <cell r="E474">
            <v>1198</v>
          </cell>
          <cell r="F474">
            <v>0</v>
          </cell>
          <cell r="G474">
            <v>0</v>
          </cell>
          <cell r="H474">
            <v>0</v>
          </cell>
          <cell r="I474">
            <v>0</v>
          </cell>
          <cell r="J474">
            <v>0</v>
          </cell>
          <cell r="K474">
            <v>0</v>
          </cell>
          <cell r="L474">
            <v>0</v>
          </cell>
          <cell r="M474">
            <v>0</v>
          </cell>
          <cell r="N474">
            <v>0</v>
          </cell>
          <cell r="O474">
            <v>0</v>
          </cell>
          <cell r="P474">
            <v>0</v>
          </cell>
          <cell r="Q474">
            <v>0</v>
          </cell>
          <cell r="R474">
            <v>0</v>
          </cell>
          <cell r="S474">
            <v>0</v>
          </cell>
          <cell r="T474">
            <v>0</v>
          </cell>
          <cell r="U474">
            <v>0</v>
          </cell>
          <cell r="V474">
            <v>0</v>
          </cell>
          <cell r="W474">
            <v>0</v>
          </cell>
          <cell r="X474">
            <v>0</v>
          </cell>
          <cell r="Y474">
            <v>0</v>
          </cell>
          <cell r="Z474">
            <v>0</v>
          </cell>
          <cell r="AA474">
            <v>0</v>
          </cell>
          <cell r="AB474">
            <v>0</v>
          </cell>
        </row>
        <row r="475">
          <cell r="B475" t="str">
            <v>32.19.16</v>
          </cell>
          <cell r="C475" t="str">
            <v xml:space="preserve">Supply of double socket 90° bend, DI, DN 400 </v>
          </cell>
          <cell r="D475" t="str">
            <v>pce.</v>
          </cell>
          <cell r="E475">
            <v>1274</v>
          </cell>
          <cell r="F475">
            <v>0</v>
          </cell>
          <cell r="G475">
            <v>0</v>
          </cell>
          <cell r="H475">
            <v>0</v>
          </cell>
          <cell r="I475">
            <v>0</v>
          </cell>
          <cell r="J475">
            <v>0</v>
          </cell>
          <cell r="K475">
            <v>0</v>
          </cell>
          <cell r="L475">
            <v>0</v>
          </cell>
          <cell r="M475">
            <v>0</v>
          </cell>
          <cell r="N475">
            <v>0</v>
          </cell>
          <cell r="O475">
            <v>0</v>
          </cell>
          <cell r="P475">
            <v>0</v>
          </cell>
          <cell r="Q475">
            <v>0</v>
          </cell>
          <cell r="R475">
            <v>0</v>
          </cell>
          <cell r="S475">
            <v>0</v>
          </cell>
          <cell r="T475">
            <v>0</v>
          </cell>
          <cell r="U475">
            <v>0</v>
          </cell>
          <cell r="V475">
            <v>0</v>
          </cell>
          <cell r="W475">
            <v>0</v>
          </cell>
          <cell r="X475">
            <v>0</v>
          </cell>
          <cell r="Y475">
            <v>0</v>
          </cell>
          <cell r="Z475">
            <v>0</v>
          </cell>
          <cell r="AA475">
            <v>0</v>
          </cell>
          <cell r="AB475">
            <v>0</v>
          </cell>
        </row>
        <row r="476">
          <cell r="B476" t="str">
            <v>32.19.18</v>
          </cell>
          <cell r="C476" t="str">
            <v xml:space="preserve">Supply of double socket 90° bend, DI, DN 500 </v>
          </cell>
          <cell r="D476" t="str">
            <v>pce.</v>
          </cell>
          <cell r="E476">
            <v>1749</v>
          </cell>
          <cell r="F476">
            <v>0</v>
          </cell>
          <cell r="G476">
            <v>0</v>
          </cell>
          <cell r="H476">
            <v>0</v>
          </cell>
          <cell r="I476">
            <v>0</v>
          </cell>
          <cell r="J476">
            <v>0</v>
          </cell>
          <cell r="K476">
            <v>0</v>
          </cell>
          <cell r="L476">
            <v>0</v>
          </cell>
          <cell r="M476">
            <v>0</v>
          </cell>
          <cell r="N476">
            <v>0</v>
          </cell>
          <cell r="O476">
            <v>0</v>
          </cell>
          <cell r="P476">
            <v>0</v>
          </cell>
          <cell r="Q476">
            <v>0</v>
          </cell>
          <cell r="R476">
            <v>0</v>
          </cell>
          <cell r="S476">
            <v>0</v>
          </cell>
          <cell r="T476">
            <v>0</v>
          </cell>
          <cell r="U476">
            <v>0</v>
          </cell>
          <cell r="V476">
            <v>0</v>
          </cell>
          <cell r="W476">
            <v>0</v>
          </cell>
          <cell r="X476">
            <v>0</v>
          </cell>
          <cell r="Y476">
            <v>0</v>
          </cell>
          <cell r="Z476">
            <v>0</v>
          </cell>
          <cell r="AA476">
            <v>0</v>
          </cell>
          <cell r="AB476">
            <v>0</v>
          </cell>
        </row>
        <row r="477">
          <cell r="B477" t="str">
            <v>32.21</v>
          </cell>
          <cell r="C477" t="str">
            <v>Supply of all socket tees, DI</v>
          </cell>
          <cell r="D477">
            <v>0</v>
          </cell>
          <cell r="E477">
            <v>0</v>
          </cell>
          <cell r="F477">
            <v>0</v>
          </cell>
          <cell r="G477">
            <v>0</v>
          </cell>
          <cell r="H477">
            <v>0</v>
          </cell>
          <cell r="I477">
            <v>0</v>
          </cell>
          <cell r="J477">
            <v>0</v>
          </cell>
          <cell r="K477">
            <v>0</v>
          </cell>
          <cell r="L477">
            <v>0</v>
          </cell>
          <cell r="M477">
            <v>0</v>
          </cell>
          <cell r="N477">
            <v>0</v>
          </cell>
          <cell r="O477">
            <v>0</v>
          </cell>
          <cell r="P477">
            <v>0</v>
          </cell>
          <cell r="Q477">
            <v>0</v>
          </cell>
          <cell r="R477">
            <v>0</v>
          </cell>
          <cell r="S477">
            <v>0</v>
          </cell>
          <cell r="T477">
            <v>0</v>
          </cell>
          <cell r="U477">
            <v>0</v>
          </cell>
          <cell r="V477">
            <v>0</v>
          </cell>
          <cell r="W477">
            <v>0</v>
          </cell>
          <cell r="X477">
            <v>0</v>
          </cell>
          <cell r="Y477">
            <v>0</v>
          </cell>
          <cell r="Z477">
            <v>0</v>
          </cell>
          <cell r="AA477">
            <v>0</v>
          </cell>
          <cell r="AB477">
            <v>0</v>
          </cell>
        </row>
        <row r="478">
          <cell r="B478">
            <v>0</v>
          </cell>
          <cell r="C478" t="str">
            <v>The works shall be as described under item 32.15, but for all socket tees of ductile iron according to EN 545. The unit rate shall include all material, labour, equipment, tools and other incidental costs required to complete the works. Payment shall be made per piece.</v>
          </cell>
          <cell r="D478">
            <v>0</v>
          </cell>
          <cell r="E478">
            <v>0</v>
          </cell>
          <cell r="F478">
            <v>0</v>
          </cell>
          <cell r="G478">
            <v>0</v>
          </cell>
          <cell r="H478">
            <v>0</v>
          </cell>
          <cell r="I478">
            <v>0</v>
          </cell>
          <cell r="J478">
            <v>0</v>
          </cell>
          <cell r="K478">
            <v>0</v>
          </cell>
          <cell r="L478">
            <v>0</v>
          </cell>
          <cell r="M478">
            <v>0</v>
          </cell>
          <cell r="N478">
            <v>0</v>
          </cell>
          <cell r="O478">
            <v>0</v>
          </cell>
          <cell r="P478">
            <v>0</v>
          </cell>
          <cell r="Q478">
            <v>0</v>
          </cell>
          <cell r="R478">
            <v>0</v>
          </cell>
          <cell r="S478">
            <v>0</v>
          </cell>
          <cell r="T478">
            <v>0</v>
          </cell>
          <cell r="U478">
            <v>0</v>
          </cell>
          <cell r="V478">
            <v>0</v>
          </cell>
          <cell r="W478">
            <v>0</v>
          </cell>
          <cell r="X478">
            <v>0</v>
          </cell>
          <cell r="Y478">
            <v>0</v>
          </cell>
          <cell r="Z478">
            <v>0</v>
          </cell>
          <cell r="AA478">
            <v>0</v>
          </cell>
          <cell r="AB478">
            <v>0</v>
          </cell>
        </row>
        <row r="479">
          <cell r="B479" t="str">
            <v>32.21.39</v>
          </cell>
          <cell r="C479" t="str">
            <v>Supply of all socket tee, DI, DN 600/500</v>
          </cell>
          <cell r="D479" t="str">
            <v>pce.</v>
          </cell>
          <cell r="E479">
            <v>3360</v>
          </cell>
          <cell r="F479">
            <v>0</v>
          </cell>
          <cell r="G479">
            <v>0</v>
          </cell>
          <cell r="H479">
            <v>0</v>
          </cell>
          <cell r="I479">
            <v>0</v>
          </cell>
          <cell r="J479">
            <v>0</v>
          </cell>
          <cell r="K479">
            <v>0</v>
          </cell>
          <cell r="L479">
            <v>0</v>
          </cell>
          <cell r="M479">
            <v>0</v>
          </cell>
          <cell r="N479">
            <v>0</v>
          </cell>
          <cell r="O479">
            <v>0</v>
          </cell>
          <cell r="P479">
            <v>0</v>
          </cell>
          <cell r="Q479">
            <v>0</v>
          </cell>
          <cell r="R479">
            <v>0</v>
          </cell>
          <cell r="S479">
            <v>0</v>
          </cell>
          <cell r="T479">
            <v>0</v>
          </cell>
          <cell r="U479">
            <v>0</v>
          </cell>
          <cell r="V479">
            <v>0</v>
          </cell>
          <cell r="W479">
            <v>0</v>
          </cell>
          <cell r="X479">
            <v>0</v>
          </cell>
          <cell r="Y479">
            <v>0</v>
          </cell>
          <cell r="Z479">
            <v>0</v>
          </cell>
          <cell r="AA479">
            <v>0</v>
          </cell>
          <cell r="AB479">
            <v>0</v>
          </cell>
        </row>
        <row r="480">
          <cell r="B480" t="str">
            <v>32.23</v>
          </cell>
          <cell r="C480" t="str">
            <v>Supply of double socket tapers, DI</v>
          </cell>
          <cell r="D480">
            <v>0</v>
          </cell>
          <cell r="E480">
            <v>0</v>
          </cell>
          <cell r="F480">
            <v>0</v>
          </cell>
          <cell r="G480">
            <v>0</v>
          </cell>
          <cell r="H480">
            <v>0</v>
          </cell>
          <cell r="I480">
            <v>0</v>
          </cell>
          <cell r="J480">
            <v>0</v>
          </cell>
          <cell r="K480">
            <v>0</v>
          </cell>
          <cell r="L480">
            <v>0</v>
          </cell>
          <cell r="M480">
            <v>0</v>
          </cell>
          <cell r="N480">
            <v>0</v>
          </cell>
          <cell r="O480">
            <v>0</v>
          </cell>
          <cell r="P480">
            <v>0</v>
          </cell>
          <cell r="Q480">
            <v>0</v>
          </cell>
          <cell r="R480">
            <v>0</v>
          </cell>
          <cell r="S480">
            <v>0</v>
          </cell>
          <cell r="T480">
            <v>0</v>
          </cell>
          <cell r="U480">
            <v>0</v>
          </cell>
          <cell r="V480">
            <v>0</v>
          </cell>
          <cell r="W480">
            <v>0</v>
          </cell>
          <cell r="X480">
            <v>0</v>
          </cell>
          <cell r="Y480">
            <v>0</v>
          </cell>
          <cell r="Z480">
            <v>0</v>
          </cell>
          <cell r="AA480">
            <v>0</v>
          </cell>
          <cell r="AB480">
            <v>0</v>
          </cell>
        </row>
        <row r="481">
          <cell r="B481">
            <v>0</v>
          </cell>
          <cell r="C481" t="str">
            <v>The works shall be as described under item 32.15, but for double socket tapers of ductile iron according to EN 545. The unit rate shall include all material, labour, equipment, tools and other incidental costs required to complete the works. Payment shall be made per piece.</v>
          </cell>
          <cell r="D481">
            <v>0</v>
          </cell>
          <cell r="E481">
            <v>0</v>
          </cell>
          <cell r="F481">
            <v>0</v>
          </cell>
          <cell r="G481">
            <v>0</v>
          </cell>
          <cell r="H481">
            <v>0</v>
          </cell>
          <cell r="I481">
            <v>0</v>
          </cell>
          <cell r="J481">
            <v>0</v>
          </cell>
          <cell r="K481">
            <v>0</v>
          </cell>
          <cell r="L481">
            <v>0</v>
          </cell>
          <cell r="M481">
            <v>0</v>
          </cell>
          <cell r="N481">
            <v>0</v>
          </cell>
          <cell r="O481">
            <v>0</v>
          </cell>
          <cell r="P481">
            <v>0</v>
          </cell>
          <cell r="Q481">
            <v>0</v>
          </cell>
          <cell r="R481">
            <v>0</v>
          </cell>
          <cell r="S481">
            <v>0</v>
          </cell>
          <cell r="T481">
            <v>0</v>
          </cell>
          <cell r="U481">
            <v>0</v>
          </cell>
          <cell r="V481">
            <v>0</v>
          </cell>
          <cell r="W481">
            <v>0</v>
          </cell>
          <cell r="X481">
            <v>0</v>
          </cell>
          <cell r="Y481">
            <v>0</v>
          </cell>
          <cell r="Z481">
            <v>0</v>
          </cell>
          <cell r="AA481">
            <v>0</v>
          </cell>
          <cell r="AB481">
            <v>0</v>
          </cell>
        </row>
        <row r="482">
          <cell r="B482" t="str">
            <v>32.23.17</v>
          </cell>
          <cell r="C482" t="str">
            <v>Supply of double socket taper, DI, DN 300/250</v>
          </cell>
          <cell r="D482" t="str">
            <v>pce.</v>
          </cell>
          <cell r="E482">
            <v>351</v>
          </cell>
          <cell r="F482">
            <v>0</v>
          </cell>
          <cell r="G482">
            <v>0</v>
          </cell>
          <cell r="H482">
            <v>0</v>
          </cell>
          <cell r="I482">
            <v>0</v>
          </cell>
          <cell r="J482">
            <v>0</v>
          </cell>
          <cell r="K482">
            <v>0</v>
          </cell>
          <cell r="L482">
            <v>0</v>
          </cell>
          <cell r="M482">
            <v>0</v>
          </cell>
          <cell r="N482">
            <v>0</v>
          </cell>
          <cell r="O482">
            <v>0</v>
          </cell>
          <cell r="P482">
            <v>0</v>
          </cell>
          <cell r="Q482">
            <v>0</v>
          </cell>
          <cell r="R482">
            <v>0</v>
          </cell>
          <cell r="S482">
            <v>0</v>
          </cell>
          <cell r="T482">
            <v>0</v>
          </cell>
          <cell r="U482">
            <v>0</v>
          </cell>
          <cell r="V482">
            <v>0</v>
          </cell>
          <cell r="W482">
            <v>0</v>
          </cell>
          <cell r="X482">
            <v>0</v>
          </cell>
          <cell r="Y482">
            <v>0</v>
          </cell>
          <cell r="Z482">
            <v>0</v>
          </cell>
          <cell r="AA482">
            <v>0</v>
          </cell>
          <cell r="AB482">
            <v>0</v>
          </cell>
        </row>
        <row r="483">
          <cell r="B483" t="str">
            <v>32.23.19</v>
          </cell>
          <cell r="C483" t="str">
            <v>Supply of double socket taper, DI, DN 350/250</v>
          </cell>
          <cell r="D483" t="str">
            <v>pce.</v>
          </cell>
          <cell r="E483">
            <v>848</v>
          </cell>
          <cell r="F483">
            <v>0</v>
          </cell>
          <cell r="G483">
            <v>0</v>
          </cell>
          <cell r="H483">
            <v>0</v>
          </cell>
          <cell r="I483">
            <v>0</v>
          </cell>
          <cell r="J483">
            <v>0</v>
          </cell>
          <cell r="K483">
            <v>0</v>
          </cell>
          <cell r="L483">
            <v>0</v>
          </cell>
          <cell r="M483">
            <v>0</v>
          </cell>
          <cell r="N483">
            <v>0</v>
          </cell>
          <cell r="O483">
            <v>0</v>
          </cell>
          <cell r="P483">
            <v>0</v>
          </cell>
          <cell r="Q483">
            <v>0</v>
          </cell>
          <cell r="R483">
            <v>0</v>
          </cell>
          <cell r="S483">
            <v>0</v>
          </cell>
          <cell r="T483">
            <v>0</v>
          </cell>
          <cell r="U483">
            <v>0</v>
          </cell>
          <cell r="V483">
            <v>0</v>
          </cell>
          <cell r="W483">
            <v>0</v>
          </cell>
          <cell r="X483">
            <v>0</v>
          </cell>
          <cell r="Y483">
            <v>0</v>
          </cell>
          <cell r="Z483">
            <v>0</v>
          </cell>
          <cell r="AA483">
            <v>0</v>
          </cell>
          <cell r="AB483">
            <v>0</v>
          </cell>
        </row>
        <row r="484">
          <cell r="B484" t="str">
            <v>32.23.20</v>
          </cell>
          <cell r="C484" t="str">
            <v>Supply of double socket taper, DI, DN 350/300</v>
          </cell>
          <cell r="D484" t="str">
            <v>pce.</v>
          </cell>
          <cell r="E484">
            <v>898</v>
          </cell>
          <cell r="F484">
            <v>0</v>
          </cell>
          <cell r="G484">
            <v>0</v>
          </cell>
          <cell r="H484">
            <v>0</v>
          </cell>
          <cell r="I484">
            <v>0</v>
          </cell>
          <cell r="J484">
            <v>0</v>
          </cell>
          <cell r="K484">
            <v>0</v>
          </cell>
          <cell r="L484">
            <v>0</v>
          </cell>
          <cell r="M484">
            <v>0</v>
          </cell>
          <cell r="N484">
            <v>0</v>
          </cell>
          <cell r="O484">
            <v>0</v>
          </cell>
          <cell r="P484">
            <v>0</v>
          </cell>
          <cell r="Q484">
            <v>0</v>
          </cell>
          <cell r="R484">
            <v>0</v>
          </cell>
          <cell r="S484">
            <v>0</v>
          </cell>
          <cell r="T484">
            <v>0</v>
          </cell>
          <cell r="U484">
            <v>0</v>
          </cell>
          <cell r="V484">
            <v>0</v>
          </cell>
          <cell r="W484">
            <v>0</v>
          </cell>
          <cell r="X484">
            <v>0</v>
          </cell>
          <cell r="Y484">
            <v>0</v>
          </cell>
          <cell r="Z484">
            <v>0</v>
          </cell>
          <cell r="AA484">
            <v>0</v>
          </cell>
          <cell r="AB484">
            <v>0</v>
          </cell>
        </row>
        <row r="485">
          <cell r="B485" t="str">
            <v>32.23.23</v>
          </cell>
          <cell r="C485" t="str">
            <v>Supply of double socket taper, DI, DN 400/300</v>
          </cell>
          <cell r="D485" t="str">
            <v>pce.</v>
          </cell>
          <cell r="E485">
            <v>684</v>
          </cell>
          <cell r="F485">
            <v>0</v>
          </cell>
          <cell r="G485">
            <v>0</v>
          </cell>
          <cell r="H485">
            <v>0</v>
          </cell>
          <cell r="I485">
            <v>0</v>
          </cell>
          <cell r="J485">
            <v>0</v>
          </cell>
          <cell r="K485">
            <v>0</v>
          </cell>
          <cell r="L485">
            <v>0</v>
          </cell>
          <cell r="M485">
            <v>0</v>
          </cell>
          <cell r="N485">
            <v>0</v>
          </cell>
          <cell r="O485">
            <v>0</v>
          </cell>
          <cell r="P485">
            <v>0</v>
          </cell>
          <cell r="Q485">
            <v>0</v>
          </cell>
          <cell r="R485">
            <v>0</v>
          </cell>
          <cell r="S485">
            <v>0</v>
          </cell>
          <cell r="T485">
            <v>0</v>
          </cell>
          <cell r="U485">
            <v>0</v>
          </cell>
          <cell r="V485">
            <v>0</v>
          </cell>
          <cell r="W485">
            <v>0</v>
          </cell>
          <cell r="X485">
            <v>0</v>
          </cell>
          <cell r="Y485">
            <v>0</v>
          </cell>
          <cell r="Z485">
            <v>0</v>
          </cell>
          <cell r="AA485">
            <v>0</v>
          </cell>
          <cell r="AB485">
            <v>0</v>
          </cell>
        </row>
        <row r="486">
          <cell r="B486" t="str">
            <v>32.23.27</v>
          </cell>
          <cell r="C486" t="str">
            <v>Supply of double socket taper, DI, DN 500/400</v>
          </cell>
          <cell r="D486" t="str">
            <v>pce.</v>
          </cell>
          <cell r="E486">
            <v>1617</v>
          </cell>
          <cell r="F486">
            <v>0</v>
          </cell>
          <cell r="G486">
            <v>0</v>
          </cell>
          <cell r="H486">
            <v>0</v>
          </cell>
          <cell r="I486">
            <v>0</v>
          </cell>
          <cell r="J486">
            <v>0</v>
          </cell>
          <cell r="K486">
            <v>0</v>
          </cell>
          <cell r="L486">
            <v>0</v>
          </cell>
          <cell r="M486">
            <v>0</v>
          </cell>
          <cell r="N486">
            <v>0</v>
          </cell>
          <cell r="O486">
            <v>0</v>
          </cell>
          <cell r="P486">
            <v>0</v>
          </cell>
          <cell r="Q486">
            <v>0</v>
          </cell>
          <cell r="R486">
            <v>0</v>
          </cell>
          <cell r="S486">
            <v>0</v>
          </cell>
          <cell r="T486">
            <v>0</v>
          </cell>
          <cell r="U486">
            <v>0</v>
          </cell>
          <cell r="V486">
            <v>0</v>
          </cell>
          <cell r="W486">
            <v>0</v>
          </cell>
          <cell r="X486">
            <v>0</v>
          </cell>
          <cell r="Y486">
            <v>0</v>
          </cell>
          <cell r="Z486">
            <v>0</v>
          </cell>
          <cell r="AA486">
            <v>0</v>
          </cell>
          <cell r="AB486">
            <v>0</v>
          </cell>
        </row>
        <row r="487">
          <cell r="B487" t="str">
            <v>32.24</v>
          </cell>
          <cell r="C487" t="str">
            <v>Supply of flap valves with socket, DI</v>
          </cell>
          <cell r="D487">
            <v>0</v>
          </cell>
          <cell r="E487">
            <v>0</v>
          </cell>
          <cell r="F487">
            <v>0</v>
          </cell>
          <cell r="G487">
            <v>0</v>
          </cell>
          <cell r="H487">
            <v>0</v>
          </cell>
          <cell r="I487">
            <v>0</v>
          </cell>
          <cell r="J487">
            <v>0</v>
          </cell>
          <cell r="K487">
            <v>0</v>
          </cell>
          <cell r="L487">
            <v>0</v>
          </cell>
          <cell r="M487">
            <v>0</v>
          </cell>
          <cell r="N487">
            <v>0</v>
          </cell>
          <cell r="O487">
            <v>0</v>
          </cell>
          <cell r="P487">
            <v>0</v>
          </cell>
          <cell r="Q487">
            <v>0</v>
          </cell>
          <cell r="R487">
            <v>0</v>
          </cell>
          <cell r="S487">
            <v>0</v>
          </cell>
          <cell r="T487">
            <v>0</v>
          </cell>
          <cell r="U487">
            <v>0</v>
          </cell>
          <cell r="V487">
            <v>0</v>
          </cell>
          <cell r="W487">
            <v>0</v>
          </cell>
          <cell r="X487">
            <v>0</v>
          </cell>
          <cell r="Y487">
            <v>0</v>
          </cell>
          <cell r="Z487">
            <v>0</v>
          </cell>
          <cell r="AA487">
            <v>0</v>
          </cell>
          <cell r="AB487">
            <v>0</v>
          </cell>
        </row>
        <row r="488">
          <cell r="B488">
            <v>0</v>
          </cell>
          <cell r="C488" t="str">
            <v>The works shall be as described under item 32.15, but for flap valves with socket of ductile iron according to EN 545. The unit rate shall include all material, labour, equipment, tools and other incidental costs required to complete the works. Payment shall be made per piece.</v>
          </cell>
          <cell r="D488">
            <v>0</v>
          </cell>
          <cell r="E488">
            <v>0</v>
          </cell>
          <cell r="F488">
            <v>0</v>
          </cell>
          <cell r="G488">
            <v>0</v>
          </cell>
          <cell r="H488">
            <v>0</v>
          </cell>
          <cell r="I488">
            <v>0</v>
          </cell>
          <cell r="J488">
            <v>0</v>
          </cell>
          <cell r="K488">
            <v>0</v>
          </cell>
          <cell r="L488">
            <v>0</v>
          </cell>
          <cell r="M488">
            <v>0</v>
          </cell>
          <cell r="N488">
            <v>0</v>
          </cell>
          <cell r="O488">
            <v>0</v>
          </cell>
          <cell r="P488">
            <v>0</v>
          </cell>
          <cell r="Q488">
            <v>0</v>
          </cell>
          <cell r="R488">
            <v>0</v>
          </cell>
          <cell r="S488">
            <v>0</v>
          </cell>
          <cell r="T488">
            <v>0</v>
          </cell>
          <cell r="U488">
            <v>0</v>
          </cell>
          <cell r="V488">
            <v>0</v>
          </cell>
          <cell r="W488">
            <v>0</v>
          </cell>
          <cell r="X488">
            <v>0</v>
          </cell>
          <cell r="Y488">
            <v>0</v>
          </cell>
          <cell r="Z488">
            <v>0</v>
          </cell>
          <cell r="AA488">
            <v>0</v>
          </cell>
          <cell r="AB488">
            <v>0</v>
          </cell>
        </row>
        <row r="489">
          <cell r="B489" t="str">
            <v>32.24.10</v>
          </cell>
          <cell r="C489" t="str">
            <v>Supply of flap valve with socket, DI, DN250</v>
          </cell>
          <cell r="D489" t="str">
            <v>pce.</v>
          </cell>
          <cell r="E489">
            <v>196</v>
          </cell>
          <cell r="F489">
            <v>0</v>
          </cell>
          <cell r="G489">
            <v>0</v>
          </cell>
          <cell r="H489">
            <v>0</v>
          </cell>
          <cell r="I489">
            <v>0</v>
          </cell>
          <cell r="J489">
            <v>0</v>
          </cell>
          <cell r="K489">
            <v>0</v>
          </cell>
          <cell r="L489">
            <v>0</v>
          </cell>
          <cell r="M489">
            <v>0</v>
          </cell>
          <cell r="N489">
            <v>0</v>
          </cell>
          <cell r="O489">
            <v>0</v>
          </cell>
          <cell r="P489">
            <v>0</v>
          </cell>
          <cell r="Q489">
            <v>0</v>
          </cell>
          <cell r="R489">
            <v>0</v>
          </cell>
          <cell r="S489">
            <v>0</v>
          </cell>
          <cell r="T489">
            <v>0</v>
          </cell>
          <cell r="U489">
            <v>0</v>
          </cell>
          <cell r="V489">
            <v>0</v>
          </cell>
          <cell r="W489">
            <v>0</v>
          </cell>
          <cell r="X489">
            <v>0</v>
          </cell>
          <cell r="Y489">
            <v>0</v>
          </cell>
          <cell r="Z489">
            <v>0</v>
          </cell>
          <cell r="AA489">
            <v>0</v>
          </cell>
          <cell r="AB489">
            <v>0</v>
          </cell>
        </row>
        <row r="490">
          <cell r="B490" t="str">
            <v>32.24.17</v>
          </cell>
          <cell r="C490" t="str">
            <v>Supply of flap valve with socket, DI, DN600</v>
          </cell>
          <cell r="D490" t="str">
            <v>pce.</v>
          </cell>
          <cell r="E490">
            <v>784</v>
          </cell>
          <cell r="F490">
            <v>0</v>
          </cell>
          <cell r="G490">
            <v>0</v>
          </cell>
          <cell r="H490">
            <v>0</v>
          </cell>
          <cell r="I490">
            <v>0</v>
          </cell>
          <cell r="J490">
            <v>0</v>
          </cell>
          <cell r="K490">
            <v>0</v>
          </cell>
          <cell r="L490">
            <v>0</v>
          </cell>
          <cell r="M490">
            <v>0</v>
          </cell>
          <cell r="N490">
            <v>0</v>
          </cell>
          <cell r="O490">
            <v>0</v>
          </cell>
          <cell r="P490">
            <v>0</v>
          </cell>
          <cell r="Q490">
            <v>0</v>
          </cell>
          <cell r="R490">
            <v>0</v>
          </cell>
          <cell r="S490">
            <v>0</v>
          </cell>
          <cell r="T490">
            <v>0</v>
          </cell>
          <cell r="U490">
            <v>0</v>
          </cell>
          <cell r="V490">
            <v>0</v>
          </cell>
          <cell r="W490">
            <v>0</v>
          </cell>
          <cell r="X490">
            <v>0</v>
          </cell>
          <cell r="Y490">
            <v>0</v>
          </cell>
          <cell r="Z490">
            <v>0</v>
          </cell>
          <cell r="AA490">
            <v>0</v>
          </cell>
          <cell r="AB490">
            <v>0</v>
          </cell>
        </row>
        <row r="491">
          <cell r="B491" t="str">
            <v>32.34</v>
          </cell>
          <cell r="C491" t="str">
            <v>Supply of flanged branch on double socket tee, DI, PN10 / PN16, DN 80-600</v>
          </cell>
          <cell r="D491">
            <v>0</v>
          </cell>
          <cell r="E491">
            <v>0</v>
          </cell>
          <cell r="F491">
            <v>0</v>
          </cell>
          <cell r="G491">
            <v>0</v>
          </cell>
          <cell r="H491">
            <v>0</v>
          </cell>
          <cell r="I491">
            <v>0</v>
          </cell>
          <cell r="J491">
            <v>0</v>
          </cell>
          <cell r="K491">
            <v>0</v>
          </cell>
          <cell r="L491">
            <v>0</v>
          </cell>
          <cell r="M491">
            <v>0</v>
          </cell>
          <cell r="N491">
            <v>0</v>
          </cell>
          <cell r="O491">
            <v>0</v>
          </cell>
          <cell r="P491">
            <v>0</v>
          </cell>
          <cell r="Q491">
            <v>0</v>
          </cell>
          <cell r="R491">
            <v>0</v>
          </cell>
          <cell r="S491">
            <v>0</v>
          </cell>
          <cell r="T491">
            <v>0</v>
          </cell>
          <cell r="U491">
            <v>0</v>
          </cell>
          <cell r="V491">
            <v>0</v>
          </cell>
          <cell r="W491">
            <v>0</v>
          </cell>
          <cell r="X491">
            <v>0</v>
          </cell>
          <cell r="Y491">
            <v>0</v>
          </cell>
          <cell r="Z491">
            <v>0</v>
          </cell>
          <cell r="AA491">
            <v>0</v>
          </cell>
          <cell r="AB491">
            <v>0</v>
          </cell>
        </row>
        <row r="492">
          <cell r="B492">
            <v>0</v>
          </cell>
          <cell r="C492" t="str">
            <v>The works shall be as described under item 32.30, but for flanged branch on double socket tee of ductile iron according to EN 545, PN10/PN16, DN 80-600. The unit rate shall include all material, labour, equipment, tools and other incidental costs required to complete the works. Payment shall be made per piece.</v>
          </cell>
          <cell r="D492">
            <v>0</v>
          </cell>
          <cell r="E492">
            <v>0</v>
          </cell>
          <cell r="F492">
            <v>0</v>
          </cell>
          <cell r="G492">
            <v>0</v>
          </cell>
          <cell r="H492">
            <v>0</v>
          </cell>
          <cell r="I492">
            <v>0</v>
          </cell>
          <cell r="J492">
            <v>0</v>
          </cell>
          <cell r="K492">
            <v>0</v>
          </cell>
          <cell r="L492">
            <v>0</v>
          </cell>
          <cell r="M492">
            <v>0</v>
          </cell>
          <cell r="N492">
            <v>0</v>
          </cell>
          <cell r="O492">
            <v>0</v>
          </cell>
          <cell r="P492">
            <v>0</v>
          </cell>
          <cell r="Q492">
            <v>0</v>
          </cell>
          <cell r="R492">
            <v>0</v>
          </cell>
          <cell r="S492">
            <v>0</v>
          </cell>
          <cell r="T492">
            <v>0</v>
          </cell>
          <cell r="U492">
            <v>0</v>
          </cell>
          <cell r="V492">
            <v>0</v>
          </cell>
          <cell r="W492">
            <v>0</v>
          </cell>
          <cell r="X492">
            <v>0</v>
          </cell>
          <cell r="Y492">
            <v>0</v>
          </cell>
          <cell r="Z492">
            <v>0</v>
          </cell>
          <cell r="AA492">
            <v>0</v>
          </cell>
          <cell r="AB492">
            <v>0</v>
          </cell>
        </row>
        <row r="493">
          <cell r="B493" t="str">
            <v>32.34.26</v>
          </cell>
          <cell r="C493" t="str">
            <v>Supply of flanged branch on double socket tee, DI, DN 300/150, PN10/PN16</v>
          </cell>
          <cell r="D493" t="str">
            <v>pce.</v>
          </cell>
          <cell r="E493">
            <v>441</v>
          </cell>
          <cell r="F493">
            <v>0</v>
          </cell>
          <cell r="G493">
            <v>0</v>
          </cell>
          <cell r="H493">
            <v>0</v>
          </cell>
          <cell r="I493">
            <v>0</v>
          </cell>
          <cell r="J493">
            <v>0</v>
          </cell>
          <cell r="K493">
            <v>0</v>
          </cell>
          <cell r="L493">
            <v>0</v>
          </cell>
          <cell r="M493">
            <v>0</v>
          </cell>
          <cell r="N493">
            <v>0</v>
          </cell>
          <cell r="O493">
            <v>0</v>
          </cell>
          <cell r="P493">
            <v>0</v>
          </cell>
          <cell r="Q493">
            <v>0</v>
          </cell>
          <cell r="R493">
            <v>0</v>
          </cell>
          <cell r="S493">
            <v>0</v>
          </cell>
          <cell r="T493">
            <v>0</v>
          </cell>
          <cell r="U493">
            <v>0</v>
          </cell>
          <cell r="V493">
            <v>0</v>
          </cell>
          <cell r="W493">
            <v>0</v>
          </cell>
          <cell r="X493">
            <v>0</v>
          </cell>
          <cell r="Y493">
            <v>0</v>
          </cell>
          <cell r="Z493">
            <v>0</v>
          </cell>
          <cell r="AA493">
            <v>0</v>
          </cell>
          <cell r="AB493">
            <v>0</v>
          </cell>
        </row>
        <row r="494">
          <cell r="B494" t="str">
            <v>32.34.36</v>
          </cell>
          <cell r="C494" t="str">
            <v>Supply of flanged branch on double socket tee, DI, DN 350/200, PN10</v>
          </cell>
          <cell r="D494" t="str">
            <v>pce.</v>
          </cell>
          <cell r="E494">
            <v>770</v>
          </cell>
          <cell r="F494">
            <v>0</v>
          </cell>
          <cell r="G494">
            <v>0</v>
          </cell>
          <cell r="H494">
            <v>0</v>
          </cell>
          <cell r="I494">
            <v>0</v>
          </cell>
          <cell r="J494">
            <v>0</v>
          </cell>
          <cell r="K494">
            <v>0</v>
          </cell>
          <cell r="L494">
            <v>0</v>
          </cell>
          <cell r="M494">
            <v>0</v>
          </cell>
          <cell r="N494">
            <v>0</v>
          </cell>
          <cell r="O494">
            <v>0</v>
          </cell>
          <cell r="P494">
            <v>0</v>
          </cell>
          <cell r="Q494">
            <v>0</v>
          </cell>
          <cell r="R494">
            <v>0</v>
          </cell>
          <cell r="S494">
            <v>0</v>
          </cell>
          <cell r="T494">
            <v>0</v>
          </cell>
          <cell r="U494">
            <v>0</v>
          </cell>
          <cell r="V494">
            <v>0</v>
          </cell>
          <cell r="W494">
            <v>0</v>
          </cell>
          <cell r="X494">
            <v>0</v>
          </cell>
          <cell r="Y494">
            <v>0</v>
          </cell>
          <cell r="Z494">
            <v>0</v>
          </cell>
          <cell r="AA494">
            <v>0</v>
          </cell>
          <cell r="AB494">
            <v>0</v>
          </cell>
        </row>
        <row r="495">
          <cell r="B495" t="str">
            <v>32.34.37</v>
          </cell>
          <cell r="C495" t="str">
            <v>Supply of flanged branch on double socket tee, DI, DN 350/250, PN10</v>
          </cell>
          <cell r="D495" t="str">
            <v>pce.</v>
          </cell>
          <cell r="E495">
            <v>1066</v>
          </cell>
          <cell r="F495">
            <v>0</v>
          </cell>
          <cell r="G495">
            <v>0</v>
          </cell>
          <cell r="H495">
            <v>0</v>
          </cell>
          <cell r="I495">
            <v>0</v>
          </cell>
          <cell r="J495">
            <v>0</v>
          </cell>
          <cell r="K495">
            <v>0</v>
          </cell>
          <cell r="L495">
            <v>0</v>
          </cell>
          <cell r="M495">
            <v>0</v>
          </cell>
          <cell r="N495">
            <v>0</v>
          </cell>
          <cell r="O495">
            <v>0</v>
          </cell>
          <cell r="P495">
            <v>0</v>
          </cell>
          <cell r="Q495">
            <v>0</v>
          </cell>
          <cell r="R495">
            <v>0</v>
          </cell>
          <cell r="S495">
            <v>0</v>
          </cell>
          <cell r="T495">
            <v>0</v>
          </cell>
          <cell r="U495">
            <v>0</v>
          </cell>
          <cell r="V495">
            <v>0</v>
          </cell>
          <cell r="W495">
            <v>0</v>
          </cell>
          <cell r="X495">
            <v>0</v>
          </cell>
          <cell r="Y495">
            <v>0</v>
          </cell>
          <cell r="Z495">
            <v>0</v>
          </cell>
          <cell r="AA495">
            <v>0</v>
          </cell>
          <cell r="AB495">
            <v>0</v>
          </cell>
        </row>
        <row r="496">
          <cell r="B496" t="str">
            <v>32.34.45</v>
          </cell>
          <cell r="C496" t="str">
            <v>Supply of flanged branch on double socket tee, DI, DN 400/200, PN10</v>
          </cell>
          <cell r="D496" t="str">
            <v>pce.</v>
          </cell>
          <cell r="E496">
            <v>1071</v>
          </cell>
          <cell r="F496">
            <v>0</v>
          </cell>
          <cell r="G496">
            <v>0</v>
          </cell>
          <cell r="H496">
            <v>0</v>
          </cell>
          <cell r="I496">
            <v>0</v>
          </cell>
          <cell r="J496">
            <v>0</v>
          </cell>
          <cell r="K496">
            <v>0</v>
          </cell>
          <cell r="L496">
            <v>0</v>
          </cell>
          <cell r="M496">
            <v>0</v>
          </cell>
          <cell r="N496">
            <v>0</v>
          </cell>
          <cell r="O496">
            <v>0</v>
          </cell>
          <cell r="P496">
            <v>0</v>
          </cell>
          <cell r="Q496">
            <v>0</v>
          </cell>
          <cell r="R496">
            <v>0</v>
          </cell>
          <cell r="S496">
            <v>0</v>
          </cell>
          <cell r="T496">
            <v>0</v>
          </cell>
          <cell r="U496">
            <v>0</v>
          </cell>
          <cell r="V496">
            <v>0</v>
          </cell>
          <cell r="W496">
            <v>0</v>
          </cell>
          <cell r="X496">
            <v>0</v>
          </cell>
          <cell r="Y496">
            <v>0</v>
          </cell>
          <cell r="Z496">
            <v>0</v>
          </cell>
          <cell r="AA496">
            <v>0</v>
          </cell>
          <cell r="AB496">
            <v>0</v>
          </cell>
        </row>
        <row r="497">
          <cell r="B497" t="str">
            <v>32.34.58</v>
          </cell>
          <cell r="C497" t="str">
            <v>Supply of flanged branch on double socket tee, DI, DN 500/200, PN10</v>
          </cell>
          <cell r="D497" t="str">
            <v>pce.</v>
          </cell>
          <cell r="E497">
            <v>1290</v>
          </cell>
          <cell r="F497">
            <v>0</v>
          </cell>
          <cell r="G497">
            <v>0</v>
          </cell>
          <cell r="H497">
            <v>0</v>
          </cell>
          <cell r="I497">
            <v>0</v>
          </cell>
          <cell r="J497">
            <v>0</v>
          </cell>
          <cell r="K497">
            <v>0</v>
          </cell>
          <cell r="L497">
            <v>0</v>
          </cell>
          <cell r="M497">
            <v>0</v>
          </cell>
          <cell r="N497">
            <v>0</v>
          </cell>
          <cell r="O497">
            <v>0</v>
          </cell>
          <cell r="P497">
            <v>0</v>
          </cell>
          <cell r="Q497">
            <v>0</v>
          </cell>
          <cell r="R497">
            <v>0</v>
          </cell>
          <cell r="S497">
            <v>0</v>
          </cell>
          <cell r="T497">
            <v>0</v>
          </cell>
          <cell r="U497">
            <v>0</v>
          </cell>
          <cell r="V497">
            <v>0</v>
          </cell>
          <cell r="W497">
            <v>0</v>
          </cell>
          <cell r="X497">
            <v>0</v>
          </cell>
          <cell r="Y497">
            <v>0</v>
          </cell>
          <cell r="Z497">
            <v>0</v>
          </cell>
          <cell r="AA497">
            <v>0</v>
          </cell>
          <cell r="AB497">
            <v>0</v>
          </cell>
        </row>
        <row r="498">
          <cell r="B498" t="str">
            <v>32.36</v>
          </cell>
          <cell r="C498" t="str">
            <v>Supply of flanged branch on double socket level invert tee, DI, PN10 / PN16</v>
          </cell>
          <cell r="D498">
            <v>0</v>
          </cell>
          <cell r="E498">
            <v>0</v>
          </cell>
          <cell r="F498">
            <v>0</v>
          </cell>
          <cell r="G498">
            <v>0</v>
          </cell>
          <cell r="H498">
            <v>0</v>
          </cell>
          <cell r="I498">
            <v>0</v>
          </cell>
          <cell r="J498">
            <v>0</v>
          </cell>
          <cell r="K498">
            <v>0</v>
          </cell>
          <cell r="L498">
            <v>0</v>
          </cell>
          <cell r="M498">
            <v>0</v>
          </cell>
          <cell r="N498">
            <v>0</v>
          </cell>
          <cell r="O498">
            <v>0</v>
          </cell>
          <cell r="P498">
            <v>0</v>
          </cell>
          <cell r="Q498">
            <v>0</v>
          </cell>
          <cell r="R498">
            <v>0</v>
          </cell>
          <cell r="S498">
            <v>0</v>
          </cell>
          <cell r="T498">
            <v>0</v>
          </cell>
          <cell r="U498">
            <v>0</v>
          </cell>
          <cell r="V498">
            <v>0</v>
          </cell>
          <cell r="W498">
            <v>0</v>
          </cell>
          <cell r="X498">
            <v>0</v>
          </cell>
          <cell r="Y498">
            <v>0</v>
          </cell>
          <cell r="Z498">
            <v>0</v>
          </cell>
          <cell r="AA498">
            <v>0</v>
          </cell>
          <cell r="AB498">
            <v>0</v>
          </cell>
        </row>
        <row r="499">
          <cell r="B499">
            <v>0</v>
          </cell>
          <cell r="C499" t="str">
            <v>The works shall be as described under item 32.30, but for flanged branch on double socket level invert tee of ductile iron according to EN 545, PN10/PN16. The unit rate shall include all material, labour, equipment, tools and other incidental costs required to complete the works. Payment shall be made per piece.</v>
          </cell>
          <cell r="D499">
            <v>0</v>
          </cell>
          <cell r="E499">
            <v>0</v>
          </cell>
          <cell r="F499">
            <v>0</v>
          </cell>
          <cell r="G499">
            <v>0</v>
          </cell>
          <cell r="H499">
            <v>0</v>
          </cell>
          <cell r="I499">
            <v>0</v>
          </cell>
          <cell r="J499">
            <v>0</v>
          </cell>
          <cell r="K499">
            <v>0</v>
          </cell>
          <cell r="L499">
            <v>0</v>
          </cell>
          <cell r="M499">
            <v>0</v>
          </cell>
          <cell r="N499">
            <v>0</v>
          </cell>
          <cell r="O499">
            <v>0</v>
          </cell>
          <cell r="P499">
            <v>0</v>
          </cell>
          <cell r="Q499">
            <v>0</v>
          </cell>
          <cell r="R499">
            <v>0</v>
          </cell>
          <cell r="S499">
            <v>0</v>
          </cell>
          <cell r="T499">
            <v>0</v>
          </cell>
          <cell r="U499">
            <v>0</v>
          </cell>
          <cell r="V499">
            <v>0</v>
          </cell>
          <cell r="W499">
            <v>0</v>
          </cell>
          <cell r="X499">
            <v>0</v>
          </cell>
          <cell r="Y499">
            <v>0</v>
          </cell>
          <cell r="Z499">
            <v>0</v>
          </cell>
          <cell r="AA499">
            <v>0</v>
          </cell>
          <cell r="AB499">
            <v>0</v>
          </cell>
        </row>
        <row r="500">
          <cell r="B500" t="str">
            <v>32.36.01</v>
          </cell>
          <cell r="C500" t="str">
            <v>Supply of flanged branch on double socket level invert tee, DI, DN 300/100, PN10/PN16</v>
          </cell>
          <cell r="D500" t="str">
            <v>pce.</v>
          </cell>
          <cell r="E500">
            <v>497</v>
          </cell>
          <cell r="F500">
            <v>0</v>
          </cell>
          <cell r="G500">
            <v>0</v>
          </cell>
          <cell r="H500">
            <v>0</v>
          </cell>
          <cell r="I500">
            <v>0</v>
          </cell>
          <cell r="J500">
            <v>0</v>
          </cell>
          <cell r="K500">
            <v>0</v>
          </cell>
          <cell r="L500">
            <v>0</v>
          </cell>
          <cell r="M500">
            <v>0</v>
          </cell>
          <cell r="N500">
            <v>0</v>
          </cell>
          <cell r="O500">
            <v>0</v>
          </cell>
          <cell r="P500">
            <v>0</v>
          </cell>
          <cell r="Q500">
            <v>0</v>
          </cell>
          <cell r="R500">
            <v>0</v>
          </cell>
          <cell r="S500">
            <v>0</v>
          </cell>
          <cell r="T500">
            <v>0</v>
          </cell>
          <cell r="U500">
            <v>0</v>
          </cell>
          <cell r="V500">
            <v>0</v>
          </cell>
          <cell r="W500">
            <v>0</v>
          </cell>
          <cell r="X500">
            <v>0</v>
          </cell>
          <cell r="Y500">
            <v>0</v>
          </cell>
          <cell r="Z500">
            <v>0</v>
          </cell>
          <cell r="AA500">
            <v>0</v>
          </cell>
          <cell r="AB500">
            <v>0</v>
          </cell>
        </row>
        <row r="501">
          <cell r="B501" t="str">
            <v>32.36.02</v>
          </cell>
          <cell r="C501" t="str">
            <v>Supply of flanged branch on double socket level invert tee, DI, DN 350/100, PN10/PN16</v>
          </cell>
          <cell r="D501" t="str">
            <v>pce.</v>
          </cell>
          <cell r="E501">
            <v>805</v>
          </cell>
          <cell r="F501">
            <v>0</v>
          </cell>
          <cell r="G501">
            <v>0</v>
          </cell>
          <cell r="H501">
            <v>0</v>
          </cell>
          <cell r="I501">
            <v>0</v>
          </cell>
          <cell r="J501">
            <v>0</v>
          </cell>
          <cell r="K501">
            <v>0</v>
          </cell>
          <cell r="L501">
            <v>0</v>
          </cell>
          <cell r="M501">
            <v>0</v>
          </cell>
          <cell r="N501">
            <v>0</v>
          </cell>
          <cell r="O501">
            <v>0</v>
          </cell>
          <cell r="P501">
            <v>0</v>
          </cell>
          <cell r="Q501">
            <v>0</v>
          </cell>
          <cell r="R501">
            <v>0</v>
          </cell>
          <cell r="S501">
            <v>0</v>
          </cell>
          <cell r="T501">
            <v>0</v>
          </cell>
          <cell r="U501">
            <v>0</v>
          </cell>
          <cell r="V501">
            <v>0</v>
          </cell>
          <cell r="W501">
            <v>0</v>
          </cell>
          <cell r="X501">
            <v>0</v>
          </cell>
          <cell r="Y501">
            <v>0</v>
          </cell>
          <cell r="Z501">
            <v>0</v>
          </cell>
          <cell r="AA501">
            <v>0</v>
          </cell>
          <cell r="AB501">
            <v>0</v>
          </cell>
        </row>
        <row r="502">
          <cell r="B502" t="str">
            <v>32.44</v>
          </cell>
          <cell r="C502" t="str">
            <v>Supply of double flanged 45° bends, DI, PN10 / PN16</v>
          </cell>
          <cell r="D502">
            <v>0</v>
          </cell>
          <cell r="E502">
            <v>0</v>
          </cell>
          <cell r="F502">
            <v>0</v>
          </cell>
          <cell r="G502">
            <v>0</v>
          </cell>
          <cell r="H502">
            <v>0</v>
          </cell>
          <cell r="I502">
            <v>0</v>
          </cell>
          <cell r="J502">
            <v>0</v>
          </cell>
          <cell r="K502">
            <v>0</v>
          </cell>
          <cell r="L502">
            <v>0</v>
          </cell>
          <cell r="M502">
            <v>0</v>
          </cell>
          <cell r="N502">
            <v>0</v>
          </cell>
          <cell r="O502">
            <v>0</v>
          </cell>
          <cell r="P502">
            <v>0</v>
          </cell>
          <cell r="Q502">
            <v>0</v>
          </cell>
          <cell r="R502">
            <v>0</v>
          </cell>
          <cell r="S502">
            <v>0</v>
          </cell>
          <cell r="T502">
            <v>0</v>
          </cell>
          <cell r="U502">
            <v>0</v>
          </cell>
          <cell r="V502">
            <v>0</v>
          </cell>
          <cell r="W502">
            <v>0</v>
          </cell>
          <cell r="X502">
            <v>0</v>
          </cell>
          <cell r="Y502">
            <v>0</v>
          </cell>
          <cell r="Z502">
            <v>0</v>
          </cell>
          <cell r="AA502">
            <v>0</v>
          </cell>
          <cell r="AB502">
            <v>0</v>
          </cell>
        </row>
        <row r="503">
          <cell r="B503">
            <v>0</v>
          </cell>
          <cell r="C503" t="str">
            <v>The works shall be as described under item 32.40, but for double flanged 45° bends of ductile iron according to EN 545, PN10/PN16. The unit rate shall include all material, labour, equipment, tools and other incidental costs required to complete the works. Payment shall be made per piece.</v>
          </cell>
          <cell r="D503">
            <v>0</v>
          </cell>
          <cell r="E503">
            <v>0</v>
          </cell>
          <cell r="F503">
            <v>0</v>
          </cell>
          <cell r="G503">
            <v>0</v>
          </cell>
          <cell r="H503">
            <v>0</v>
          </cell>
          <cell r="I503">
            <v>0</v>
          </cell>
          <cell r="J503">
            <v>0</v>
          </cell>
          <cell r="K503">
            <v>0</v>
          </cell>
          <cell r="L503">
            <v>0</v>
          </cell>
          <cell r="M503">
            <v>0</v>
          </cell>
          <cell r="N503">
            <v>0</v>
          </cell>
          <cell r="O503">
            <v>0</v>
          </cell>
          <cell r="P503">
            <v>0</v>
          </cell>
          <cell r="Q503">
            <v>0</v>
          </cell>
          <cell r="R503">
            <v>0</v>
          </cell>
          <cell r="S503">
            <v>0</v>
          </cell>
          <cell r="T503">
            <v>0</v>
          </cell>
          <cell r="U503">
            <v>0</v>
          </cell>
          <cell r="V503">
            <v>0</v>
          </cell>
          <cell r="W503">
            <v>0</v>
          </cell>
          <cell r="X503">
            <v>0</v>
          </cell>
          <cell r="Y503">
            <v>0</v>
          </cell>
          <cell r="Z503">
            <v>0</v>
          </cell>
          <cell r="AA503">
            <v>0</v>
          </cell>
          <cell r="AB503">
            <v>0</v>
          </cell>
        </row>
        <row r="504">
          <cell r="B504" t="str">
            <v>32.44.20</v>
          </cell>
          <cell r="C504" t="str">
            <v xml:space="preserve">Supply of double flanged 45° bend, DI, DN 600, PN10 </v>
          </cell>
          <cell r="D504" t="str">
            <v>pce.</v>
          </cell>
          <cell r="E504">
            <v>2928</v>
          </cell>
          <cell r="F504">
            <v>0</v>
          </cell>
          <cell r="G504">
            <v>0</v>
          </cell>
          <cell r="H504">
            <v>0</v>
          </cell>
          <cell r="I504">
            <v>0</v>
          </cell>
          <cell r="J504">
            <v>0</v>
          </cell>
          <cell r="K504">
            <v>0</v>
          </cell>
          <cell r="L504">
            <v>0</v>
          </cell>
          <cell r="M504">
            <v>0</v>
          </cell>
          <cell r="N504">
            <v>0</v>
          </cell>
          <cell r="O504">
            <v>0</v>
          </cell>
          <cell r="P504">
            <v>0</v>
          </cell>
          <cell r="Q504">
            <v>0</v>
          </cell>
          <cell r="R504">
            <v>0</v>
          </cell>
          <cell r="S504">
            <v>0</v>
          </cell>
          <cell r="T504">
            <v>0</v>
          </cell>
          <cell r="U504">
            <v>0</v>
          </cell>
          <cell r="V504">
            <v>0</v>
          </cell>
          <cell r="W504">
            <v>0</v>
          </cell>
          <cell r="X504">
            <v>0</v>
          </cell>
          <cell r="Y504">
            <v>0</v>
          </cell>
          <cell r="Z504">
            <v>0</v>
          </cell>
          <cell r="AA504">
            <v>0</v>
          </cell>
          <cell r="AB504">
            <v>0</v>
          </cell>
        </row>
        <row r="505">
          <cell r="B505" t="str">
            <v>32.45</v>
          </cell>
          <cell r="C505" t="str">
            <v>Supply of double flanged 90° bends, DI, PN10 / PN16</v>
          </cell>
          <cell r="D505">
            <v>0</v>
          </cell>
          <cell r="E505">
            <v>0</v>
          </cell>
          <cell r="F505">
            <v>0</v>
          </cell>
          <cell r="G505">
            <v>0</v>
          </cell>
          <cell r="H505">
            <v>0</v>
          </cell>
          <cell r="I505">
            <v>0</v>
          </cell>
          <cell r="J505">
            <v>0</v>
          </cell>
          <cell r="K505">
            <v>0</v>
          </cell>
          <cell r="L505">
            <v>0</v>
          </cell>
          <cell r="M505">
            <v>0</v>
          </cell>
          <cell r="N505">
            <v>0</v>
          </cell>
          <cell r="O505">
            <v>0</v>
          </cell>
          <cell r="P505">
            <v>0</v>
          </cell>
          <cell r="Q505">
            <v>0</v>
          </cell>
          <cell r="R505">
            <v>0</v>
          </cell>
          <cell r="S505">
            <v>0</v>
          </cell>
          <cell r="T505">
            <v>0</v>
          </cell>
          <cell r="U505">
            <v>0</v>
          </cell>
          <cell r="V505">
            <v>0</v>
          </cell>
          <cell r="W505">
            <v>0</v>
          </cell>
          <cell r="X505">
            <v>0</v>
          </cell>
          <cell r="Y505">
            <v>0</v>
          </cell>
          <cell r="Z505">
            <v>0</v>
          </cell>
          <cell r="AA505">
            <v>0</v>
          </cell>
          <cell r="AB505">
            <v>0</v>
          </cell>
        </row>
        <row r="506">
          <cell r="B506">
            <v>0</v>
          </cell>
          <cell r="C506" t="str">
            <v>The works shall be as described under item 32.40, but for double flanged 90° bends of ductile  iron according to EN 545, PN10/PN16. The unit rate shall include all material, labour, equipment, tools and other incidental costs required to complete the works. Payment shall be made per piece.</v>
          </cell>
          <cell r="D506">
            <v>0</v>
          </cell>
          <cell r="E506">
            <v>0</v>
          </cell>
          <cell r="F506">
            <v>0</v>
          </cell>
          <cell r="G506">
            <v>0</v>
          </cell>
          <cell r="H506">
            <v>0</v>
          </cell>
          <cell r="I506">
            <v>0</v>
          </cell>
          <cell r="J506">
            <v>0</v>
          </cell>
          <cell r="K506">
            <v>0</v>
          </cell>
          <cell r="L506">
            <v>0</v>
          </cell>
          <cell r="M506">
            <v>0</v>
          </cell>
          <cell r="N506">
            <v>0</v>
          </cell>
          <cell r="O506">
            <v>0</v>
          </cell>
          <cell r="P506">
            <v>0</v>
          </cell>
          <cell r="Q506">
            <v>0</v>
          </cell>
          <cell r="R506">
            <v>0</v>
          </cell>
          <cell r="S506">
            <v>0</v>
          </cell>
          <cell r="T506">
            <v>0</v>
          </cell>
          <cell r="U506">
            <v>0</v>
          </cell>
          <cell r="V506">
            <v>0</v>
          </cell>
          <cell r="W506">
            <v>0</v>
          </cell>
          <cell r="X506">
            <v>0</v>
          </cell>
          <cell r="Y506">
            <v>0</v>
          </cell>
          <cell r="Z506">
            <v>0</v>
          </cell>
          <cell r="AA506">
            <v>0</v>
          </cell>
          <cell r="AB506">
            <v>0</v>
          </cell>
        </row>
        <row r="507">
          <cell r="B507" t="str">
            <v>32.45.08</v>
          </cell>
          <cell r="C507" t="str">
            <v xml:space="preserve">Supply of double flanged 90° bend, DI, DN 200, PN10 </v>
          </cell>
          <cell r="D507" t="str">
            <v>pce.</v>
          </cell>
          <cell r="E507">
            <v>233</v>
          </cell>
          <cell r="F507">
            <v>0</v>
          </cell>
          <cell r="G507">
            <v>0</v>
          </cell>
          <cell r="H507">
            <v>0</v>
          </cell>
          <cell r="I507">
            <v>0</v>
          </cell>
          <cell r="J507">
            <v>0</v>
          </cell>
          <cell r="K507">
            <v>0</v>
          </cell>
          <cell r="L507">
            <v>0</v>
          </cell>
          <cell r="M507">
            <v>0</v>
          </cell>
          <cell r="N507">
            <v>0</v>
          </cell>
          <cell r="O507">
            <v>0</v>
          </cell>
          <cell r="P507">
            <v>0</v>
          </cell>
          <cell r="Q507">
            <v>0</v>
          </cell>
          <cell r="R507">
            <v>0</v>
          </cell>
          <cell r="S507">
            <v>0</v>
          </cell>
          <cell r="T507">
            <v>0</v>
          </cell>
          <cell r="U507">
            <v>0</v>
          </cell>
          <cell r="V507">
            <v>0</v>
          </cell>
          <cell r="W507">
            <v>0</v>
          </cell>
          <cell r="X507">
            <v>0</v>
          </cell>
          <cell r="Y507">
            <v>0</v>
          </cell>
          <cell r="Z507">
            <v>0</v>
          </cell>
          <cell r="AA507">
            <v>0</v>
          </cell>
          <cell r="AB507">
            <v>0</v>
          </cell>
        </row>
        <row r="508">
          <cell r="B508" t="str">
            <v>32.45.10</v>
          </cell>
          <cell r="C508" t="str">
            <v xml:space="preserve">Supply of double flanged 90° bend, DI, DN 250, PN10 </v>
          </cell>
          <cell r="D508" t="str">
            <v>pce.</v>
          </cell>
          <cell r="E508">
            <v>356</v>
          </cell>
          <cell r="F508">
            <v>0</v>
          </cell>
          <cell r="G508">
            <v>0</v>
          </cell>
          <cell r="H508">
            <v>0</v>
          </cell>
          <cell r="I508">
            <v>0</v>
          </cell>
          <cell r="J508">
            <v>0</v>
          </cell>
          <cell r="K508">
            <v>0</v>
          </cell>
          <cell r="L508">
            <v>0</v>
          </cell>
          <cell r="M508">
            <v>0</v>
          </cell>
          <cell r="N508">
            <v>0</v>
          </cell>
          <cell r="O508">
            <v>0</v>
          </cell>
          <cell r="P508">
            <v>0</v>
          </cell>
          <cell r="Q508">
            <v>0</v>
          </cell>
          <cell r="R508">
            <v>0</v>
          </cell>
          <cell r="S508">
            <v>0</v>
          </cell>
          <cell r="T508">
            <v>0</v>
          </cell>
          <cell r="U508">
            <v>0</v>
          </cell>
          <cell r="V508">
            <v>0</v>
          </cell>
          <cell r="W508">
            <v>0</v>
          </cell>
          <cell r="X508">
            <v>0</v>
          </cell>
          <cell r="Y508">
            <v>0</v>
          </cell>
          <cell r="Z508">
            <v>0</v>
          </cell>
          <cell r="AA508">
            <v>0</v>
          </cell>
          <cell r="AB508">
            <v>0</v>
          </cell>
        </row>
        <row r="509">
          <cell r="B509" t="str">
            <v>32.45.12</v>
          </cell>
          <cell r="C509" t="str">
            <v xml:space="preserve">Supply of double flanged 90° bend, DI, DN 300, PN10 </v>
          </cell>
          <cell r="D509" t="str">
            <v>pce.</v>
          </cell>
          <cell r="E509">
            <v>434</v>
          </cell>
          <cell r="F509">
            <v>0</v>
          </cell>
          <cell r="G509">
            <v>0</v>
          </cell>
          <cell r="H509">
            <v>0</v>
          </cell>
          <cell r="I509">
            <v>0</v>
          </cell>
          <cell r="J509">
            <v>0</v>
          </cell>
          <cell r="K509">
            <v>0</v>
          </cell>
          <cell r="L509">
            <v>0</v>
          </cell>
          <cell r="M509">
            <v>0</v>
          </cell>
          <cell r="N509">
            <v>0</v>
          </cell>
          <cell r="O509">
            <v>0</v>
          </cell>
          <cell r="P509">
            <v>0</v>
          </cell>
          <cell r="Q509">
            <v>0</v>
          </cell>
          <cell r="R509">
            <v>0</v>
          </cell>
          <cell r="S509">
            <v>0</v>
          </cell>
          <cell r="T509">
            <v>0</v>
          </cell>
          <cell r="U509">
            <v>0</v>
          </cell>
          <cell r="V509">
            <v>0</v>
          </cell>
          <cell r="W509">
            <v>0</v>
          </cell>
          <cell r="X509">
            <v>0</v>
          </cell>
          <cell r="Y509">
            <v>0</v>
          </cell>
          <cell r="Z509">
            <v>0</v>
          </cell>
          <cell r="AA509">
            <v>0</v>
          </cell>
          <cell r="AB509">
            <v>0</v>
          </cell>
        </row>
        <row r="510">
          <cell r="B510" t="str">
            <v>32.45.16</v>
          </cell>
          <cell r="C510" t="str">
            <v xml:space="preserve">Supply of double flanged 90° bend, DI, DN 400, PN10 </v>
          </cell>
          <cell r="D510" t="str">
            <v>pce.</v>
          </cell>
          <cell r="E510">
            <v>974</v>
          </cell>
          <cell r="F510">
            <v>0</v>
          </cell>
          <cell r="G510">
            <v>0</v>
          </cell>
          <cell r="H510">
            <v>0</v>
          </cell>
          <cell r="I510">
            <v>0</v>
          </cell>
          <cell r="J510">
            <v>0</v>
          </cell>
          <cell r="K510">
            <v>0</v>
          </cell>
          <cell r="L510">
            <v>0</v>
          </cell>
          <cell r="M510">
            <v>0</v>
          </cell>
          <cell r="N510">
            <v>0</v>
          </cell>
          <cell r="O510">
            <v>0</v>
          </cell>
          <cell r="P510">
            <v>0</v>
          </cell>
          <cell r="Q510">
            <v>0</v>
          </cell>
          <cell r="R510">
            <v>0</v>
          </cell>
          <cell r="S510">
            <v>0</v>
          </cell>
          <cell r="T510">
            <v>0</v>
          </cell>
          <cell r="U510">
            <v>0</v>
          </cell>
          <cell r="V510">
            <v>0</v>
          </cell>
          <cell r="W510">
            <v>0</v>
          </cell>
          <cell r="X510">
            <v>0</v>
          </cell>
          <cell r="Y510">
            <v>0</v>
          </cell>
          <cell r="Z510">
            <v>0</v>
          </cell>
          <cell r="AA510">
            <v>0</v>
          </cell>
          <cell r="AB510">
            <v>0</v>
          </cell>
        </row>
        <row r="511">
          <cell r="B511" t="str">
            <v>32.45.20</v>
          </cell>
          <cell r="C511" t="str">
            <v xml:space="preserve">Supply of double flanged 90° bend, DI, DN 600, PN10 </v>
          </cell>
          <cell r="D511" t="str">
            <v>pce.</v>
          </cell>
          <cell r="E511">
            <v>3713</v>
          </cell>
          <cell r="F511">
            <v>0</v>
          </cell>
          <cell r="G511">
            <v>0</v>
          </cell>
          <cell r="H511">
            <v>0</v>
          </cell>
          <cell r="I511">
            <v>0</v>
          </cell>
          <cell r="J511">
            <v>0</v>
          </cell>
          <cell r="K511">
            <v>0</v>
          </cell>
          <cell r="L511">
            <v>0</v>
          </cell>
          <cell r="M511">
            <v>0</v>
          </cell>
          <cell r="N511">
            <v>0</v>
          </cell>
          <cell r="O511">
            <v>0</v>
          </cell>
          <cell r="P511">
            <v>0</v>
          </cell>
          <cell r="Q511">
            <v>0</v>
          </cell>
          <cell r="R511">
            <v>0</v>
          </cell>
          <cell r="S511">
            <v>0</v>
          </cell>
          <cell r="T511">
            <v>0</v>
          </cell>
          <cell r="U511">
            <v>0</v>
          </cell>
          <cell r="V511">
            <v>0</v>
          </cell>
          <cell r="W511">
            <v>0</v>
          </cell>
          <cell r="X511">
            <v>0</v>
          </cell>
          <cell r="Y511">
            <v>0</v>
          </cell>
          <cell r="Z511">
            <v>0</v>
          </cell>
          <cell r="AA511">
            <v>0</v>
          </cell>
          <cell r="AB511">
            <v>0</v>
          </cell>
        </row>
        <row r="512">
          <cell r="B512" t="str">
            <v>32.46</v>
          </cell>
          <cell r="C512" t="str">
            <v>Supply of double flanged 90° duckfoot bends, DI, PN10 / PN16</v>
          </cell>
          <cell r="D512">
            <v>0</v>
          </cell>
          <cell r="E512">
            <v>0</v>
          </cell>
          <cell r="F512">
            <v>0</v>
          </cell>
          <cell r="G512">
            <v>0</v>
          </cell>
          <cell r="H512">
            <v>0</v>
          </cell>
          <cell r="I512">
            <v>0</v>
          </cell>
          <cell r="J512">
            <v>0</v>
          </cell>
          <cell r="K512">
            <v>0</v>
          </cell>
          <cell r="L512">
            <v>0</v>
          </cell>
          <cell r="M512">
            <v>0</v>
          </cell>
          <cell r="N512">
            <v>0</v>
          </cell>
          <cell r="O512">
            <v>0</v>
          </cell>
          <cell r="P512">
            <v>0</v>
          </cell>
          <cell r="Q512">
            <v>0</v>
          </cell>
          <cell r="R512">
            <v>0</v>
          </cell>
          <cell r="S512">
            <v>0</v>
          </cell>
          <cell r="T512">
            <v>0</v>
          </cell>
          <cell r="U512">
            <v>0</v>
          </cell>
          <cell r="V512">
            <v>0</v>
          </cell>
          <cell r="W512">
            <v>0</v>
          </cell>
          <cell r="X512">
            <v>0</v>
          </cell>
          <cell r="Y512">
            <v>0</v>
          </cell>
          <cell r="Z512">
            <v>0</v>
          </cell>
          <cell r="AA512">
            <v>0</v>
          </cell>
          <cell r="AB512">
            <v>0</v>
          </cell>
        </row>
        <row r="513">
          <cell r="B513">
            <v>0</v>
          </cell>
          <cell r="C513" t="str">
            <v>The works shall be as described under item 32.40, but for double flanged 90° duckfoot bends  of ductile iron according to EN 545, PN10/PN16. The unit rate shall include all material, labour, equipment, tools and other incidental costs required to complete the works. Payment shall be made per piece.</v>
          </cell>
          <cell r="D513">
            <v>0</v>
          </cell>
          <cell r="E513">
            <v>0</v>
          </cell>
          <cell r="F513">
            <v>0</v>
          </cell>
          <cell r="G513">
            <v>0</v>
          </cell>
          <cell r="H513">
            <v>0</v>
          </cell>
          <cell r="I513">
            <v>0</v>
          </cell>
          <cell r="J513">
            <v>0</v>
          </cell>
          <cell r="K513">
            <v>0</v>
          </cell>
          <cell r="L513">
            <v>0</v>
          </cell>
          <cell r="M513">
            <v>0</v>
          </cell>
          <cell r="N513">
            <v>0</v>
          </cell>
          <cell r="O513">
            <v>0</v>
          </cell>
          <cell r="P513">
            <v>0</v>
          </cell>
          <cell r="Q513">
            <v>0</v>
          </cell>
          <cell r="R513">
            <v>0</v>
          </cell>
          <cell r="S513">
            <v>0</v>
          </cell>
          <cell r="T513">
            <v>0</v>
          </cell>
          <cell r="U513">
            <v>0</v>
          </cell>
          <cell r="V513">
            <v>0</v>
          </cell>
          <cell r="W513">
            <v>0</v>
          </cell>
          <cell r="X513">
            <v>0</v>
          </cell>
          <cell r="Y513">
            <v>0</v>
          </cell>
          <cell r="Z513">
            <v>0</v>
          </cell>
          <cell r="AA513">
            <v>0</v>
          </cell>
          <cell r="AB513">
            <v>0</v>
          </cell>
        </row>
        <row r="514">
          <cell r="B514" t="str">
            <v>32.46.05</v>
          </cell>
          <cell r="C514" t="str">
            <v>Supply of double flanged 90° duckfoot bend, DI, DN 100, PN10/PN16</v>
          </cell>
          <cell r="D514" t="str">
            <v>pce.</v>
          </cell>
          <cell r="E514">
            <v>91</v>
          </cell>
          <cell r="F514">
            <v>0</v>
          </cell>
          <cell r="G514">
            <v>0</v>
          </cell>
          <cell r="H514">
            <v>0</v>
          </cell>
          <cell r="I514">
            <v>0</v>
          </cell>
          <cell r="J514">
            <v>0</v>
          </cell>
          <cell r="K514">
            <v>0</v>
          </cell>
          <cell r="L514">
            <v>0</v>
          </cell>
          <cell r="M514">
            <v>0</v>
          </cell>
          <cell r="N514">
            <v>0</v>
          </cell>
          <cell r="O514">
            <v>0</v>
          </cell>
          <cell r="P514">
            <v>0</v>
          </cell>
          <cell r="Q514">
            <v>0</v>
          </cell>
          <cell r="R514">
            <v>0</v>
          </cell>
          <cell r="S514">
            <v>0</v>
          </cell>
          <cell r="T514">
            <v>0</v>
          </cell>
          <cell r="U514">
            <v>0</v>
          </cell>
          <cell r="V514">
            <v>0</v>
          </cell>
          <cell r="W514">
            <v>0</v>
          </cell>
          <cell r="X514">
            <v>0</v>
          </cell>
          <cell r="Y514">
            <v>0</v>
          </cell>
          <cell r="Z514">
            <v>0</v>
          </cell>
          <cell r="AA514">
            <v>0</v>
          </cell>
          <cell r="AB514">
            <v>0</v>
          </cell>
        </row>
        <row r="515">
          <cell r="B515" t="str">
            <v>32.47</v>
          </cell>
          <cell r="C515" t="str">
            <v>Supply of all flanged tees, DI, PN10 / PN16, DN 80-500</v>
          </cell>
          <cell r="D515">
            <v>0</v>
          </cell>
          <cell r="E515">
            <v>0</v>
          </cell>
          <cell r="F515">
            <v>0</v>
          </cell>
          <cell r="G515">
            <v>0</v>
          </cell>
          <cell r="H515">
            <v>0</v>
          </cell>
          <cell r="I515">
            <v>0</v>
          </cell>
          <cell r="J515">
            <v>0</v>
          </cell>
          <cell r="K515">
            <v>0</v>
          </cell>
          <cell r="L515">
            <v>0</v>
          </cell>
          <cell r="M515">
            <v>0</v>
          </cell>
          <cell r="N515">
            <v>0</v>
          </cell>
          <cell r="O515">
            <v>0</v>
          </cell>
          <cell r="P515">
            <v>0</v>
          </cell>
          <cell r="Q515">
            <v>0</v>
          </cell>
          <cell r="R515">
            <v>0</v>
          </cell>
          <cell r="S515">
            <v>0</v>
          </cell>
          <cell r="T515">
            <v>0</v>
          </cell>
          <cell r="U515">
            <v>0</v>
          </cell>
          <cell r="V515">
            <v>0</v>
          </cell>
          <cell r="W515">
            <v>0</v>
          </cell>
          <cell r="X515">
            <v>0</v>
          </cell>
          <cell r="Y515">
            <v>0</v>
          </cell>
          <cell r="Z515">
            <v>0</v>
          </cell>
          <cell r="AA515">
            <v>0</v>
          </cell>
          <cell r="AB515">
            <v>0</v>
          </cell>
        </row>
        <row r="516">
          <cell r="B516">
            <v>0</v>
          </cell>
          <cell r="C516" t="str">
            <v>The works shall be as described under item 32.40, but for all flanged tees of ductile iron according to EN 545, PN10/PN16, DN80-500. The unit rate shall include all material, labour, equipment, tools and other incidental costs required to complete the works. Payment shall be made per piece.</v>
          </cell>
          <cell r="D516">
            <v>0</v>
          </cell>
          <cell r="E516">
            <v>0</v>
          </cell>
          <cell r="F516">
            <v>0</v>
          </cell>
          <cell r="G516">
            <v>0</v>
          </cell>
          <cell r="H516">
            <v>0</v>
          </cell>
          <cell r="I516">
            <v>0</v>
          </cell>
          <cell r="J516">
            <v>0</v>
          </cell>
          <cell r="K516">
            <v>0</v>
          </cell>
          <cell r="L516">
            <v>0</v>
          </cell>
          <cell r="M516">
            <v>0</v>
          </cell>
          <cell r="N516">
            <v>0</v>
          </cell>
          <cell r="O516">
            <v>0</v>
          </cell>
          <cell r="P516">
            <v>0</v>
          </cell>
          <cell r="Q516">
            <v>0</v>
          </cell>
          <cell r="R516">
            <v>0</v>
          </cell>
          <cell r="S516">
            <v>0</v>
          </cell>
          <cell r="T516">
            <v>0</v>
          </cell>
          <cell r="U516">
            <v>0</v>
          </cell>
          <cell r="V516">
            <v>0</v>
          </cell>
          <cell r="W516">
            <v>0</v>
          </cell>
          <cell r="X516">
            <v>0</v>
          </cell>
          <cell r="Y516">
            <v>0</v>
          </cell>
          <cell r="Z516">
            <v>0</v>
          </cell>
          <cell r="AA516">
            <v>0</v>
          </cell>
          <cell r="AB516">
            <v>0</v>
          </cell>
        </row>
        <row r="517">
          <cell r="B517" t="str">
            <v>32.47.02</v>
          </cell>
          <cell r="C517" t="str">
            <v>Supply of all flanged tee, DI, DN 100/80, PN10/PN16</v>
          </cell>
          <cell r="D517" t="str">
            <v>pce.</v>
          </cell>
          <cell r="E517">
            <v>94</v>
          </cell>
          <cell r="F517">
            <v>0</v>
          </cell>
          <cell r="G517">
            <v>0</v>
          </cell>
          <cell r="H517">
            <v>0</v>
          </cell>
          <cell r="I517">
            <v>0</v>
          </cell>
          <cell r="J517">
            <v>0</v>
          </cell>
          <cell r="K517">
            <v>0</v>
          </cell>
          <cell r="L517">
            <v>0</v>
          </cell>
          <cell r="M517">
            <v>0</v>
          </cell>
          <cell r="N517">
            <v>0</v>
          </cell>
          <cell r="O517">
            <v>0</v>
          </cell>
          <cell r="P517">
            <v>0</v>
          </cell>
          <cell r="Q517">
            <v>0</v>
          </cell>
          <cell r="R517">
            <v>0</v>
          </cell>
          <cell r="S517">
            <v>0</v>
          </cell>
          <cell r="T517">
            <v>0</v>
          </cell>
          <cell r="U517">
            <v>0</v>
          </cell>
          <cell r="V517">
            <v>0</v>
          </cell>
          <cell r="W517">
            <v>0</v>
          </cell>
          <cell r="X517">
            <v>0</v>
          </cell>
          <cell r="Y517">
            <v>0</v>
          </cell>
          <cell r="Z517">
            <v>0</v>
          </cell>
          <cell r="AA517">
            <v>0</v>
          </cell>
          <cell r="AB517">
            <v>0</v>
          </cell>
        </row>
        <row r="518">
          <cell r="B518" t="str">
            <v>32.47.08</v>
          </cell>
          <cell r="C518" t="str">
            <v>Supply of all flanged tee, DI, DN 150/100, PN10/PN16</v>
          </cell>
          <cell r="D518" t="str">
            <v>pce.</v>
          </cell>
          <cell r="E518">
            <v>156</v>
          </cell>
          <cell r="F518">
            <v>0</v>
          </cell>
          <cell r="G518">
            <v>0</v>
          </cell>
          <cell r="H518">
            <v>0</v>
          </cell>
          <cell r="I518">
            <v>0</v>
          </cell>
          <cell r="J518">
            <v>0</v>
          </cell>
          <cell r="K518">
            <v>0</v>
          </cell>
          <cell r="L518">
            <v>0</v>
          </cell>
          <cell r="M518">
            <v>0</v>
          </cell>
          <cell r="N518">
            <v>0</v>
          </cell>
          <cell r="O518">
            <v>0</v>
          </cell>
          <cell r="P518">
            <v>0</v>
          </cell>
          <cell r="Q518">
            <v>0</v>
          </cell>
          <cell r="R518">
            <v>0</v>
          </cell>
          <cell r="S518">
            <v>0</v>
          </cell>
          <cell r="T518">
            <v>0</v>
          </cell>
          <cell r="U518">
            <v>0</v>
          </cell>
          <cell r="V518">
            <v>0</v>
          </cell>
          <cell r="W518">
            <v>0</v>
          </cell>
          <cell r="X518">
            <v>0</v>
          </cell>
          <cell r="Y518">
            <v>0</v>
          </cell>
          <cell r="Z518">
            <v>0</v>
          </cell>
          <cell r="AA518">
            <v>0</v>
          </cell>
          <cell r="AB518">
            <v>0</v>
          </cell>
        </row>
        <row r="519">
          <cell r="B519" t="str">
            <v>32.47.13</v>
          </cell>
          <cell r="C519" t="str">
            <v>Supply of all flanged tee, DI, DN 200/100, PN10</v>
          </cell>
          <cell r="D519" t="str">
            <v>pce.</v>
          </cell>
          <cell r="E519">
            <v>237</v>
          </cell>
          <cell r="F519">
            <v>0</v>
          </cell>
          <cell r="G519">
            <v>0</v>
          </cell>
          <cell r="H519">
            <v>0</v>
          </cell>
          <cell r="I519">
            <v>0</v>
          </cell>
          <cell r="J519">
            <v>0</v>
          </cell>
          <cell r="K519">
            <v>0</v>
          </cell>
          <cell r="L519">
            <v>0</v>
          </cell>
          <cell r="M519">
            <v>0</v>
          </cell>
          <cell r="N519">
            <v>0</v>
          </cell>
          <cell r="O519">
            <v>0</v>
          </cell>
          <cell r="P519">
            <v>0</v>
          </cell>
          <cell r="Q519">
            <v>0</v>
          </cell>
          <cell r="R519">
            <v>0</v>
          </cell>
          <cell r="S519">
            <v>0</v>
          </cell>
          <cell r="T519">
            <v>0</v>
          </cell>
          <cell r="U519">
            <v>0</v>
          </cell>
          <cell r="V519">
            <v>0</v>
          </cell>
          <cell r="W519">
            <v>0</v>
          </cell>
          <cell r="X519">
            <v>0</v>
          </cell>
          <cell r="Y519">
            <v>0</v>
          </cell>
          <cell r="Z519">
            <v>0</v>
          </cell>
          <cell r="AA519">
            <v>0</v>
          </cell>
          <cell r="AB519">
            <v>0</v>
          </cell>
        </row>
        <row r="520">
          <cell r="B520" t="str">
            <v>32.47.27</v>
          </cell>
          <cell r="C520" t="str">
            <v>Supply of all flanged tee, DI, DN 250/150, PN10</v>
          </cell>
          <cell r="D520" t="str">
            <v>pce.</v>
          </cell>
          <cell r="E520">
            <v>438</v>
          </cell>
          <cell r="F520">
            <v>0</v>
          </cell>
          <cell r="G520">
            <v>0</v>
          </cell>
          <cell r="H520">
            <v>0</v>
          </cell>
          <cell r="I520">
            <v>0</v>
          </cell>
          <cell r="J520">
            <v>0</v>
          </cell>
          <cell r="K520">
            <v>0</v>
          </cell>
          <cell r="L520">
            <v>0</v>
          </cell>
          <cell r="M520">
            <v>0</v>
          </cell>
          <cell r="N520">
            <v>0</v>
          </cell>
          <cell r="O520">
            <v>0</v>
          </cell>
          <cell r="P520">
            <v>0</v>
          </cell>
          <cell r="Q520">
            <v>0</v>
          </cell>
          <cell r="R520">
            <v>0</v>
          </cell>
          <cell r="S520">
            <v>0</v>
          </cell>
          <cell r="T520">
            <v>0</v>
          </cell>
          <cell r="U520">
            <v>0</v>
          </cell>
          <cell r="V520">
            <v>0</v>
          </cell>
          <cell r="W520">
            <v>0</v>
          </cell>
          <cell r="X520">
            <v>0</v>
          </cell>
          <cell r="Y520">
            <v>0</v>
          </cell>
          <cell r="Z520">
            <v>0</v>
          </cell>
          <cell r="AA520">
            <v>0</v>
          </cell>
          <cell r="AB520">
            <v>0</v>
          </cell>
        </row>
        <row r="521">
          <cell r="B521" t="str">
            <v>32.47.29</v>
          </cell>
          <cell r="C521" t="str">
            <v>Supply of all flanged tee, DI, DN 250/200, PN10</v>
          </cell>
          <cell r="D521" t="str">
            <v>pce.</v>
          </cell>
          <cell r="E521">
            <v>477</v>
          </cell>
          <cell r="F521">
            <v>0</v>
          </cell>
          <cell r="G521">
            <v>0</v>
          </cell>
          <cell r="H521">
            <v>0</v>
          </cell>
          <cell r="I521">
            <v>0</v>
          </cell>
          <cell r="J521">
            <v>0</v>
          </cell>
          <cell r="K521">
            <v>0</v>
          </cell>
          <cell r="L521">
            <v>0</v>
          </cell>
          <cell r="M521">
            <v>0</v>
          </cell>
          <cell r="N521">
            <v>0</v>
          </cell>
          <cell r="O521">
            <v>0</v>
          </cell>
          <cell r="P521">
            <v>0</v>
          </cell>
          <cell r="Q521">
            <v>0</v>
          </cell>
          <cell r="R521">
            <v>0</v>
          </cell>
          <cell r="S521">
            <v>0</v>
          </cell>
          <cell r="T521">
            <v>0</v>
          </cell>
          <cell r="U521">
            <v>0</v>
          </cell>
          <cell r="V521">
            <v>0</v>
          </cell>
          <cell r="W521">
            <v>0</v>
          </cell>
          <cell r="X521">
            <v>0</v>
          </cell>
          <cell r="Y521">
            <v>0</v>
          </cell>
          <cell r="Z521">
            <v>0</v>
          </cell>
          <cell r="AA521">
            <v>0</v>
          </cell>
          <cell r="AB521">
            <v>0</v>
          </cell>
        </row>
        <row r="522">
          <cell r="B522" t="str">
            <v>32.47.31</v>
          </cell>
          <cell r="C522" t="str">
            <v>Supply of all flanged tee, DI, DN 250/250, PN10</v>
          </cell>
          <cell r="D522" t="str">
            <v>pce.</v>
          </cell>
          <cell r="E522">
            <v>468</v>
          </cell>
          <cell r="F522">
            <v>0</v>
          </cell>
          <cell r="G522">
            <v>0</v>
          </cell>
          <cell r="H522">
            <v>0</v>
          </cell>
          <cell r="I522">
            <v>0</v>
          </cell>
          <cell r="J522">
            <v>0</v>
          </cell>
          <cell r="K522">
            <v>0</v>
          </cell>
          <cell r="L522">
            <v>0</v>
          </cell>
          <cell r="M522">
            <v>0</v>
          </cell>
          <cell r="N522">
            <v>0</v>
          </cell>
          <cell r="O522">
            <v>0</v>
          </cell>
          <cell r="P522">
            <v>0</v>
          </cell>
          <cell r="Q522">
            <v>0</v>
          </cell>
          <cell r="R522">
            <v>0</v>
          </cell>
          <cell r="S522">
            <v>0</v>
          </cell>
          <cell r="T522">
            <v>0</v>
          </cell>
          <cell r="U522">
            <v>0</v>
          </cell>
          <cell r="V522">
            <v>0</v>
          </cell>
          <cell r="W522">
            <v>0</v>
          </cell>
          <cell r="X522">
            <v>0</v>
          </cell>
          <cell r="Y522">
            <v>0</v>
          </cell>
          <cell r="Z522">
            <v>0</v>
          </cell>
          <cell r="AA522">
            <v>0</v>
          </cell>
          <cell r="AB522">
            <v>0</v>
          </cell>
        </row>
        <row r="523">
          <cell r="B523" t="str">
            <v>32.47.39</v>
          </cell>
          <cell r="C523" t="str">
            <v>Supply of all flanged tee, DI, DN 300/150, PN10</v>
          </cell>
          <cell r="D523" t="str">
            <v>pce.</v>
          </cell>
          <cell r="E523">
            <v>529</v>
          </cell>
          <cell r="F523">
            <v>0</v>
          </cell>
          <cell r="G523">
            <v>0</v>
          </cell>
          <cell r="H523">
            <v>0</v>
          </cell>
          <cell r="I523">
            <v>0</v>
          </cell>
          <cell r="J523">
            <v>0</v>
          </cell>
          <cell r="K523">
            <v>0</v>
          </cell>
          <cell r="L523">
            <v>0</v>
          </cell>
          <cell r="M523">
            <v>0</v>
          </cell>
          <cell r="N523">
            <v>0</v>
          </cell>
          <cell r="O523">
            <v>0</v>
          </cell>
          <cell r="P523">
            <v>0</v>
          </cell>
          <cell r="Q523">
            <v>0</v>
          </cell>
          <cell r="R523">
            <v>0</v>
          </cell>
          <cell r="S523">
            <v>0</v>
          </cell>
          <cell r="T523">
            <v>0</v>
          </cell>
          <cell r="U523">
            <v>0</v>
          </cell>
          <cell r="V523">
            <v>0</v>
          </cell>
          <cell r="W523">
            <v>0</v>
          </cell>
          <cell r="X523">
            <v>0</v>
          </cell>
          <cell r="Y523">
            <v>0</v>
          </cell>
          <cell r="Z523">
            <v>0</v>
          </cell>
          <cell r="AA523">
            <v>0</v>
          </cell>
          <cell r="AB523">
            <v>0</v>
          </cell>
        </row>
        <row r="524">
          <cell r="B524" t="str">
            <v>32.47.41</v>
          </cell>
          <cell r="C524" t="str">
            <v>Supply of all flanged tee, DI, DN 300/200, PN10</v>
          </cell>
          <cell r="D524" t="str">
            <v>pce.</v>
          </cell>
          <cell r="E524">
            <v>539</v>
          </cell>
          <cell r="F524">
            <v>0</v>
          </cell>
          <cell r="G524">
            <v>0</v>
          </cell>
          <cell r="H524">
            <v>0</v>
          </cell>
          <cell r="I524">
            <v>0</v>
          </cell>
          <cell r="J524">
            <v>0</v>
          </cell>
          <cell r="K524">
            <v>0</v>
          </cell>
          <cell r="L524">
            <v>0</v>
          </cell>
          <cell r="M524">
            <v>0</v>
          </cell>
          <cell r="N524">
            <v>0</v>
          </cell>
          <cell r="O524">
            <v>0</v>
          </cell>
          <cell r="P524">
            <v>0</v>
          </cell>
          <cell r="Q524">
            <v>0</v>
          </cell>
          <cell r="R524">
            <v>0</v>
          </cell>
          <cell r="S524">
            <v>0</v>
          </cell>
          <cell r="T524">
            <v>0</v>
          </cell>
          <cell r="U524">
            <v>0</v>
          </cell>
          <cell r="V524">
            <v>0</v>
          </cell>
          <cell r="W524">
            <v>0</v>
          </cell>
          <cell r="X524">
            <v>0</v>
          </cell>
          <cell r="Y524">
            <v>0</v>
          </cell>
          <cell r="Z524">
            <v>0</v>
          </cell>
          <cell r="AA524">
            <v>0</v>
          </cell>
          <cell r="AB524">
            <v>0</v>
          </cell>
        </row>
        <row r="525">
          <cell r="B525" t="str">
            <v>32.47.45</v>
          </cell>
          <cell r="C525" t="str">
            <v>Supply of all flanged tee, DI, DN 300/300, PN10</v>
          </cell>
          <cell r="D525" t="str">
            <v>pce.</v>
          </cell>
          <cell r="E525">
            <v>584</v>
          </cell>
          <cell r="F525">
            <v>0</v>
          </cell>
          <cell r="G525">
            <v>0</v>
          </cell>
          <cell r="H525">
            <v>0</v>
          </cell>
          <cell r="I525">
            <v>0</v>
          </cell>
          <cell r="J525">
            <v>0</v>
          </cell>
          <cell r="K525">
            <v>0</v>
          </cell>
          <cell r="L525">
            <v>0</v>
          </cell>
          <cell r="M525">
            <v>0</v>
          </cell>
          <cell r="N525">
            <v>0</v>
          </cell>
          <cell r="O525">
            <v>0</v>
          </cell>
          <cell r="P525">
            <v>0</v>
          </cell>
          <cell r="Q525">
            <v>0</v>
          </cell>
          <cell r="R525">
            <v>0</v>
          </cell>
          <cell r="S525">
            <v>0</v>
          </cell>
          <cell r="T525">
            <v>0</v>
          </cell>
          <cell r="U525">
            <v>0</v>
          </cell>
          <cell r="V525">
            <v>0</v>
          </cell>
          <cell r="W525">
            <v>0</v>
          </cell>
          <cell r="X525">
            <v>0</v>
          </cell>
          <cell r="Y525">
            <v>0</v>
          </cell>
          <cell r="Z525">
            <v>0</v>
          </cell>
          <cell r="AA525">
            <v>0</v>
          </cell>
          <cell r="AB525">
            <v>0</v>
          </cell>
        </row>
        <row r="526">
          <cell r="B526" t="str">
            <v>32.47.53</v>
          </cell>
          <cell r="C526" t="str">
            <v>Supply of all flanged tee, DI, DN 350/200, PN10</v>
          </cell>
          <cell r="D526" t="str">
            <v>pce.</v>
          </cell>
          <cell r="E526">
            <v>1126</v>
          </cell>
          <cell r="F526">
            <v>0</v>
          </cell>
          <cell r="G526">
            <v>0</v>
          </cell>
          <cell r="H526">
            <v>0</v>
          </cell>
          <cell r="I526">
            <v>0</v>
          </cell>
          <cell r="J526">
            <v>0</v>
          </cell>
          <cell r="K526">
            <v>0</v>
          </cell>
          <cell r="L526">
            <v>0</v>
          </cell>
          <cell r="M526">
            <v>0</v>
          </cell>
          <cell r="N526">
            <v>0</v>
          </cell>
          <cell r="O526">
            <v>0</v>
          </cell>
          <cell r="P526">
            <v>0</v>
          </cell>
          <cell r="Q526">
            <v>0</v>
          </cell>
          <cell r="R526">
            <v>0</v>
          </cell>
          <cell r="S526">
            <v>0</v>
          </cell>
          <cell r="T526">
            <v>0</v>
          </cell>
          <cell r="U526">
            <v>0</v>
          </cell>
          <cell r="V526">
            <v>0</v>
          </cell>
          <cell r="W526">
            <v>0</v>
          </cell>
          <cell r="X526">
            <v>0</v>
          </cell>
          <cell r="Y526">
            <v>0</v>
          </cell>
          <cell r="Z526">
            <v>0</v>
          </cell>
          <cell r="AA526">
            <v>0</v>
          </cell>
          <cell r="AB526">
            <v>0</v>
          </cell>
        </row>
        <row r="527">
          <cell r="B527" t="str">
            <v>32.47.55</v>
          </cell>
          <cell r="C527" t="str">
            <v>Supply of all flanged tee, DI, DN 350/250, PN10</v>
          </cell>
          <cell r="D527" t="str">
            <v>pce.</v>
          </cell>
          <cell r="E527">
            <v>1457</v>
          </cell>
          <cell r="F527">
            <v>0</v>
          </cell>
          <cell r="G527">
            <v>0</v>
          </cell>
          <cell r="H527">
            <v>0</v>
          </cell>
          <cell r="I527">
            <v>0</v>
          </cell>
          <cell r="J527">
            <v>0</v>
          </cell>
          <cell r="K527">
            <v>0</v>
          </cell>
          <cell r="L527">
            <v>0</v>
          </cell>
          <cell r="M527">
            <v>0</v>
          </cell>
          <cell r="N527">
            <v>0</v>
          </cell>
          <cell r="O527">
            <v>0</v>
          </cell>
          <cell r="P527">
            <v>0</v>
          </cell>
          <cell r="Q527">
            <v>0</v>
          </cell>
          <cell r="R527">
            <v>0</v>
          </cell>
          <cell r="S527">
            <v>0</v>
          </cell>
          <cell r="T527">
            <v>0</v>
          </cell>
          <cell r="U527">
            <v>0</v>
          </cell>
          <cell r="V527">
            <v>0</v>
          </cell>
          <cell r="W527">
            <v>0</v>
          </cell>
          <cell r="X527">
            <v>0</v>
          </cell>
          <cell r="Y527">
            <v>0</v>
          </cell>
          <cell r="Z527">
            <v>0</v>
          </cell>
          <cell r="AA527">
            <v>0</v>
          </cell>
          <cell r="AB527">
            <v>0</v>
          </cell>
        </row>
        <row r="528">
          <cell r="B528" t="str">
            <v>32.47.59</v>
          </cell>
          <cell r="C528" t="str">
            <v>Supply of all flanged tee, DI, DN 350/350, PN10</v>
          </cell>
          <cell r="D528" t="str">
            <v>pce.</v>
          </cell>
          <cell r="E528">
            <v>1484</v>
          </cell>
          <cell r="F528">
            <v>0</v>
          </cell>
          <cell r="G528">
            <v>0</v>
          </cell>
          <cell r="H528">
            <v>0</v>
          </cell>
          <cell r="I528">
            <v>0</v>
          </cell>
          <cell r="J528">
            <v>0</v>
          </cell>
          <cell r="K528">
            <v>0</v>
          </cell>
          <cell r="L528">
            <v>0</v>
          </cell>
          <cell r="M528">
            <v>0</v>
          </cell>
          <cell r="N528">
            <v>0</v>
          </cell>
          <cell r="O528">
            <v>0</v>
          </cell>
          <cell r="P528">
            <v>0</v>
          </cell>
          <cell r="Q528">
            <v>0</v>
          </cell>
          <cell r="R528">
            <v>0</v>
          </cell>
          <cell r="S528">
            <v>0</v>
          </cell>
          <cell r="T528">
            <v>0</v>
          </cell>
          <cell r="U528">
            <v>0</v>
          </cell>
          <cell r="V528">
            <v>0</v>
          </cell>
          <cell r="W528">
            <v>0</v>
          </cell>
          <cell r="X528">
            <v>0</v>
          </cell>
          <cell r="Y528">
            <v>0</v>
          </cell>
          <cell r="Z528">
            <v>0</v>
          </cell>
          <cell r="AA528">
            <v>0</v>
          </cell>
          <cell r="AB528">
            <v>0</v>
          </cell>
        </row>
        <row r="529">
          <cell r="B529" t="str">
            <v>32.47.75</v>
          </cell>
          <cell r="C529" t="str">
            <v>Supply of all flanged tee, DI, DN 400/400, PN10</v>
          </cell>
          <cell r="D529" t="str">
            <v>pce.</v>
          </cell>
          <cell r="E529">
            <v>1576</v>
          </cell>
          <cell r="F529">
            <v>0</v>
          </cell>
          <cell r="G529">
            <v>0</v>
          </cell>
          <cell r="H529">
            <v>0</v>
          </cell>
          <cell r="I529">
            <v>0</v>
          </cell>
          <cell r="J529">
            <v>0</v>
          </cell>
          <cell r="K529">
            <v>0</v>
          </cell>
          <cell r="L529">
            <v>0</v>
          </cell>
          <cell r="M529">
            <v>0</v>
          </cell>
          <cell r="N529">
            <v>0</v>
          </cell>
          <cell r="O529">
            <v>0</v>
          </cell>
          <cell r="P529">
            <v>0</v>
          </cell>
          <cell r="Q529">
            <v>0</v>
          </cell>
          <cell r="R529">
            <v>0</v>
          </cell>
          <cell r="S529">
            <v>0</v>
          </cell>
          <cell r="T529">
            <v>0</v>
          </cell>
          <cell r="U529">
            <v>0</v>
          </cell>
          <cell r="V529">
            <v>0</v>
          </cell>
          <cell r="W529">
            <v>0</v>
          </cell>
          <cell r="X529">
            <v>0</v>
          </cell>
          <cell r="Y529">
            <v>0</v>
          </cell>
          <cell r="Z529">
            <v>0</v>
          </cell>
          <cell r="AA529">
            <v>0</v>
          </cell>
          <cell r="AB529">
            <v>0</v>
          </cell>
        </row>
        <row r="530">
          <cell r="B530" t="str">
            <v>32.47.89</v>
          </cell>
          <cell r="C530" t="str">
            <v>Supply of all flanged tee, DI, DN 500/350, PN10</v>
          </cell>
          <cell r="D530" t="str">
            <v>pce.</v>
          </cell>
          <cell r="E530">
            <v>2416</v>
          </cell>
          <cell r="F530">
            <v>0</v>
          </cell>
          <cell r="G530">
            <v>0</v>
          </cell>
          <cell r="H530">
            <v>0</v>
          </cell>
          <cell r="I530">
            <v>0</v>
          </cell>
          <cell r="J530">
            <v>0</v>
          </cell>
          <cell r="K530">
            <v>0</v>
          </cell>
          <cell r="L530">
            <v>0</v>
          </cell>
          <cell r="M530">
            <v>0</v>
          </cell>
          <cell r="N530">
            <v>0</v>
          </cell>
          <cell r="O530">
            <v>0</v>
          </cell>
          <cell r="P530">
            <v>0</v>
          </cell>
          <cell r="Q530">
            <v>0</v>
          </cell>
          <cell r="R530">
            <v>0</v>
          </cell>
          <cell r="S530">
            <v>0</v>
          </cell>
          <cell r="T530">
            <v>0</v>
          </cell>
          <cell r="U530">
            <v>0</v>
          </cell>
          <cell r="V530">
            <v>0</v>
          </cell>
          <cell r="W530">
            <v>0</v>
          </cell>
          <cell r="X530">
            <v>0</v>
          </cell>
          <cell r="Y530">
            <v>0</v>
          </cell>
          <cell r="Z530">
            <v>0</v>
          </cell>
          <cell r="AA530">
            <v>0</v>
          </cell>
          <cell r="AB530">
            <v>0</v>
          </cell>
        </row>
        <row r="531">
          <cell r="B531" t="str">
            <v>32.47.93</v>
          </cell>
          <cell r="C531" t="str">
            <v>Supply of all flanged tee, DI, DN 500/500, PN10</v>
          </cell>
          <cell r="D531" t="str">
            <v>pce.</v>
          </cell>
          <cell r="E531">
            <v>2459</v>
          </cell>
          <cell r="F531">
            <v>0</v>
          </cell>
          <cell r="G531">
            <v>0</v>
          </cell>
          <cell r="H531">
            <v>0</v>
          </cell>
          <cell r="I531">
            <v>0</v>
          </cell>
          <cell r="J531">
            <v>0</v>
          </cell>
          <cell r="K531">
            <v>0</v>
          </cell>
          <cell r="L531">
            <v>0</v>
          </cell>
          <cell r="M531">
            <v>0</v>
          </cell>
          <cell r="N531">
            <v>0</v>
          </cell>
          <cell r="O531">
            <v>0</v>
          </cell>
          <cell r="P531">
            <v>0</v>
          </cell>
          <cell r="Q531">
            <v>0</v>
          </cell>
          <cell r="R531">
            <v>0</v>
          </cell>
          <cell r="S531">
            <v>0</v>
          </cell>
          <cell r="T531">
            <v>0</v>
          </cell>
          <cell r="U531">
            <v>0</v>
          </cell>
          <cell r="V531">
            <v>0</v>
          </cell>
          <cell r="W531">
            <v>0</v>
          </cell>
          <cell r="X531">
            <v>0</v>
          </cell>
          <cell r="Y531">
            <v>0</v>
          </cell>
          <cell r="Z531">
            <v>0</v>
          </cell>
          <cell r="AA531">
            <v>0</v>
          </cell>
          <cell r="AB531">
            <v>0</v>
          </cell>
        </row>
        <row r="532">
          <cell r="B532" t="str">
            <v>32.48</v>
          </cell>
          <cell r="C532" t="str">
            <v>Supply of all flanged tees, DI, PN10 / PN16, ≥ DN 600</v>
          </cell>
          <cell r="D532">
            <v>0</v>
          </cell>
          <cell r="E532">
            <v>0</v>
          </cell>
          <cell r="F532">
            <v>0</v>
          </cell>
          <cell r="G532">
            <v>0</v>
          </cell>
          <cell r="H532">
            <v>0</v>
          </cell>
          <cell r="I532">
            <v>0</v>
          </cell>
          <cell r="J532">
            <v>0</v>
          </cell>
          <cell r="K532">
            <v>0</v>
          </cell>
          <cell r="L532">
            <v>0</v>
          </cell>
          <cell r="M532">
            <v>0</v>
          </cell>
          <cell r="N532">
            <v>0</v>
          </cell>
          <cell r="O532">
            <v>0</v>
          </cell>
          <cell r="P532">
            <v>0</v>
          </cell>
          <cell r="Q532">
            <v>0</v>
          </cell>
          <cell r="R532">
            <v>0</v>
          </cell>
          <cell r="S532">
            <v>0</v>
          </cell>
          <cell r="T532">
            <v>0</v>
          </cell>
          <cell r="U532">
            <v>0</v>
          </cell>
          <cell r="V532">
            <v>0</v>
          </cell>
          <cell r="W532">
            <v>0</v>
          </cell>
          <cell r="X532">
            <v>0</v>
          </cell>
          <cell r="Y532">
            <v>0</v>
          </cell>
          <cell r="Z532">
            <v>0</v>
          </cell>
          <cell r="AA532">
            <v>0</v>
          </cell>
          <cell r="AB532">
            <v>0</v>
          </cell>
        </row>
        <row r="533">
          <cell r="B533">
            <v>0</v>
          </cell>
          <cell r="C533" t="str">
            <v>The works shall be as described under item 32.40, but for all flanged tees of ductile iron according to EN 545, PN10/PN16, ≥ DN 600. The unit rate shall include all material, labour, equipment, tools and other incidental costs required to complete the works. Payment shall be made per piece.</v>
          </cell>
          <cell r="D533">
            <v>0</v>
          </cell>
          <cell r="E533">
            <v>0</v>
          </cell>
          <cell r="F533">
            <v>0</v>
          </cell>
          <cell r="G533">
            <v>0</v>
          </cell>
          <cell r="H533">
            <v>0</v>
          </cell>
          <cell r="I533">
            <v>0</v>
          </cell>
          <cell r="J533">
            <v>0</v>
          </cell>
          <cell r="K533">
            <v>0</v>
          </cell>
          <cell r="L533">
            <v>0</v>
          </cell>
          <cell r="M533">
            <v>0</v>
          </cell>
          <cell r="N533">
            <v>0</v>
          </cell>
          <cell r="O533">
            <v>0</v>
          </cell>
          <cell r="P533">
            <v>0</v>
          </cell>
          <cell r="Q533">
            <v>0</v>
          </cell>
          <cell r="R533">
            <v>0</v>
          </cell>
          <cell r="S533">
            <v>0</v>
          </cell>
          <cell r="T533">
            <v>0</v>
          </cell>
          <cell r="U533">
            <v>0</v>
          </cell>
          <cell r="V533">
            <v>0</v>
          </cell>
          <cell r="W533">
            <v>0</v>
          </cell>
          <cell r="X533">
            <v>0</v>
          </cell>
          <cell r="Y533">
            <v>0</v>
          </cell>
          <cell r="Z533">
            <v>0</v>
          </cell>
          <cell r="AA533">
            <v>0</v>
          </cell>
          <cell r="AB533">
            <v>0</v>
          </cell>
        </row>
        <row r="534">
          <cell r="B534" t="str">
            <v>32.48.11</v>
          </cell>
          <cell r="C534" t="str">
            <v>Supply of all flanged tee, DI, DN 600/300, PN10</v>
          </cell>
          <cell r="D534" t="str">
            <v>pce.</v>
          </cell>
          <cell r="E534">
            <v>3725</v>
          </cell>
          <cell r="F534">
            <v>0</v>
          </cell>
          <cell r="G534">
            <v>0</v>
          </cell>
          <cell r="H534">
            <v>0</v>
          </cell>
          <cell r="I534">
            <v>0</v>
          </cell>
          <cell r="J534">
            <v>0</v>
          </cell>
          <cell r="K534">
            <v>0</v>
          </cell>
          <cell r="L534">
            <v>0</v>
          </cell>
          <cell r="M534">
            <v>0</v>
          </cell>
          <cell r="N534">
            <v>0</v>
          </cell>
          <cell r="O534">
            <v>0</v>
          </cell>
          <cell r="P534">
            <v>0</v>
          </cell>
          <cell r="Q534">
            <v>0</v>
          </cell>
          <cell r="R534">
            <v>0</v>
          </cell>
          <cell r="S534">
            <v>0</v>
          </cell>
          <cell r="T534">
            <v>0</v>
          </cell>
          <cell r="U534">
            <v>0</v>
          </cell>
          <cell r="V534">
            <v>0</v>
          </cell>
          <cell r="W534">
            <v>0</v>
          </cell>
          <cell r="X534">
            <v>0</v>
          </cell>
          <cell r="Y534">
            <v>0</v>
          </cell>
          <cell r="Z534">
            <v>0</v>
          </cell>
          <cell r="AA534">
            <v>0</v>
          </cell>
          <cell r="AB534">
            <v>0</v>
          </cell>
        </row>
        <row r="535">
          <cell r="B535" t="str">
            <v>32.48.13</v>
          </cell>
          <cell r="C535" t="str">
            <v>Supply of all flanged tee, DI, DN 600/350, PN10</v>
          </cell>
          <cell r="D535" t="str">
            <v>pce.</v>
          </cell>
          <cell r="E535">
            <v>3738</v>
          </cell>
          <cell r="F535">
            <v>0</v>
          </cell>
          <cell r="G535">
            <v>0</v>
          </cell>
          <cell r="H535">
            <v>0</v>
          </cell>
          <cell r="I535">
            <v>0</v>
          </cell>
          <cell r="J535">
            <v>0</v>
          </cell>
          <cell r="K535">
            <v>0</v>
          </cell>
          <cell r="L535">
            <v>0</v>
          </cell>
          <cell r="M535">
            <v>0</v>
          </cell>
          <cell r="N535">
            <v>0</v>
          </cell>
          <cell r="O535">
            <v>0</v>
          </cell>
          <cell r="P535">
            <v>0</v>
          </cell>
          <cell r="Q535">
            <v>0</v>
          </cell>
          <cell r="R535">
            <v>0</v>
          </cell>
          <cell r="S535">
            <v>0</v>
          </cell>
          <cell r="T535">
            <v>0</v>
          </cell>
          <cell r="U535">
            <v>0</v>
          </cell>
          <cell r="V535">
            <v>0</v>
          </cell>
          <cell r="W535">
            <v>0</v>
          </cell>
          <cell r="X535">
            <v>0</v>
          </cell>
          <cell r="Y535">
            <v>0</v>
          </cell>
          <cell r="Z535">
            <v>0</v>
          </cell>
          <cell r="AA535">
            <v>0</v>
          </cell>
          <cell r="AB535">
            <v>0</v>
          </cell>
        </row>
        <row r="536">
          <cell r="B536" t="str">
            <v>32.48.17</v>
          </cell>
          <cell r="C536" t="str">
            <v>Supply of all flanged tee, DI, DN 600/500, PN10</v>
          </cell>
          <cell r="D536" t="str">
            <v>pce.</v>
          </cell>
          <cell r="E536">
            <v>3773</v>
          </cell>
          <cell r="F536">
            <v>0</v>
          </cell>
          <cell r="G536">
            <v>0</v>
          </cell>
          <cell r="H536">
            <v>0</v>
          </cell>
          <cell r="I536">
            <v>0</v>
          </cell>
          <cell r="J536">
            <v>0</v>
          </cell>
          <cell r="K536">
            <v>0</v>
          </cell>
          <cell r="L536">
            <v>0</v>
          </cell>
          <cell r="M536">
            <v>0</v>
          </cell>
          <cell r="N536">
            <v>0</v>
          </cell>
          <cell r="O536">
            <v>0</v>
          </cell>
          <cell r="P536">
            <v>0</v>
          </cell>
          <cell r="Q536">
            <v>0</v>
          </cell>
          <cell r="R536">
            <v>0</v>
          </cell>
          <cell r="S536">
            <v>0</v>
          </cell>
          <cell r="T536">
            <v>0</v>
          </cell>
          <cell r="U536">
            <v>0</v>
          </cell>
          <cell r="V536">
            <v>0</v>
          </cell>
          <cell r="W536">
            <v>0</v>
          </cell>
          <cell r="X536">
            <v>0</v>
          </cell>
          <cell r="Y536">
            <v>0</v>
          </cell>
          <cell r="Z536">
            <v>0</v>
          </cell>
          <cell r="AA536">
            <v>0</v>
          </cell>
          <cell r="AB536">
            <v>0</v>
          </cell>
        </row>
        <row r="537">
          <cell r="B537" t="str">
            <v>32.49</v>
          </cell>
          <cell r="C537" t="str">
            <v>Supply of all flanged level invert tees, DI, PN10 / PN16</v>
          </cell>
          <cell r="D537">
            <v>0</v>
          </cell>
          <cell r="E537">
            <v>0</v>
          </cell>
          <cell r="F537">
            <v>0</v>
          </cell>
          <cell r="G537">
            <v>0</v>
          </cell>
          <cell r="H537">
            <v>0</v>
          </cell>
          <cell r="I537">
            <v>0</v>
          </cell>
          <cell r="J537">
            <v>0</v>
          </cell>
          <cell r="K537">
            <v>0</v>
          </cell>
          <cell r="L537">
            <v>0</v>
          </cell>
          <cell r="M537">
            <v>0</v>
          </cell>
          <cell r="N537">
            <v>0</v>
          </cell>
          <cell r="O537">
            <v>0</v>
          </cell>
          <cell r="P537">
            <v>0</v>
          </cell>
          <cell r="Q537">
            <v>0</v>
          </cell>
          <cell r="R537">
            <v>0</v>
          </cell>
          <cell r="S537">
            <v>0</v>
          </cell>
          <cell r="T537">
            <v>0</v>
          </cell>
          <cell r="U537">
            <v>0</v>
          </cell>
          <cell r="V537">
            <v>0</v>
          </cell>
          <cell r="W537">
            <v>0</v>
          </cell>
          <cell r="X537">
            <v>0</v>
          </cell>
          <cell r="Y537">
            <v>0</v>
          </cell>
          <cell r="Z537">
            <v>0</v>
          </cell>
          <cell r="AA537">
            <v>0</v>
          </cell>
          <cell r="AB537">
            <v>0</v>
          </cell>
        </row>
        <row r="538">
          <cell r="B538">
            <v>0</v>
          </cell>
          <cell r="C538" t="str">
            <v>The works shall be as described under item 32.40, but for all flanged level invert tees of ductile iron according to EN 545, PN10/PN16. The unit rate shall include all material, labour, equipment, tools and other incidental costs required to complete the works. Payment shall be made per piece.</v>
          </cell>
          <cell r="D538">
            <v>0</v>
          </cell>
          <cell r="E538">
            <v>0</v>
          </cell>
          <cell r="F538">
            <v>0</v>
          </cell>
          <cell r="G538">
            <v>0</v>
          </cell>
          <cell r="H538">
            <v>0</v>
          </cell>
          <cell r="I538">
            <v>0</v>
          </cell>
          <cell r="J538">
            <v>0</v>
          </cell>
          <cell r="K538">
            <v>0</v>
          </cell>
          <cell r="L538">
            <v>0</v>
          </cell>
          <cell r="M538">
            <v>0</v>
          </cell>
          <cell r="N538">
            <v>0</v>
          </cell>
          <cell r="O538">
            <v>0</v>
          </cell>
          <cell r="P538">
            <v>0</v>
          </cell>
          <cell r="Q538">
            <v>0</v>
          </cell>
          <cell r="R538">
            <v>0</v>
          </cell>
          <cell r="S538">
            <v>0</v>
          </cell>
          <cell r="T538">
            <v>0</v>
          </cell>
          <cell r="U538">
            <v>0</v>
          </cell>
          <cell r="V538">
            <v>0</v>
          </cell>
          <cell r="W538">
            <v>0</v>
          </cell>
          <cell r="X538">
            <v>0</v>
          </cell>
          <cell r="Y538">
            <v>0</v>
          </cell>
          <cell r="Z538">
            <v>0</v>
          </cell>
          <cell r="AA538">
            <v>0</v>
          </cell>
          <cell r="AB538">
            <v>0</v>
          </cell>
        </row>
        <row r="539">
          <cell r="B539" t="str">
            <v>32.49.01</v>
          </cell>
          <cell r="C539" t="str">
            <v>Supply of all flanged level invert tee, DI, DN 300/100, PN10</v>
          </cell>
          <cell r="D539" t="str">
            <v>pce.</v>
          </cell>
          <cell r="E539">
            <v>574</v>
          </cell>
          <cell r="F539">
            <v>0</v>
          </cell>
          <cell r="G539">
            <v>0</v>
          </cell>
          <cell r="H539">
            <v>0</v>
          </cell>
          <cell r="I539">
            <v>0</v>
          </cell>
          <cell r="J539">
            <v>0</v>
          </cell>
          <cell r="K539">
            <v>0</v>
          </cell>
          <cell r="L539">
            <v>0</v>
          </cell>
          <cell r="M539">
            <v>0</v>
          </cell>
          <cell r="N539">
            <v>0</v>
          </cell>
          <cell r="O539">
            <v>0</v>
          </cell>
          <cell r="P539">
            <v>0</v>
          </cell>
          <cell r="Q539">
            <v>0</v>
          </cell>
          <cell r="R539">
            <v>0</v>
          </cell>
          <cell r="S539">
            <v>0</v>
          </cell>
          <cell r="T539">
            <v>0</v>
          </cell>
          <cell r="U539">
            <v>0</v>
          </cell>
          <cell r="V539">
            <v>0</v>
          </cell>
          <cell r="W539">
            <v>0</v>
          </cell>
          <cell r="X539">
            <v>0</v>
          </cell>
          <cell r="Y539">
            <v>0</v>
          </cell>
          <cell r="Z539">
            <v>0</v>
          </cell>
          <cell r="AA539">
            <v>0</v>
          </cell>
          <cell r="AB539">
            <v>0</v>
          </cell>
        </row>
        <row r="540">
          <cell r="B540" t="str">
            <v>32.49.07</v>
          </cell>
          <cell r="C540" t="str">
            <v>Supply of all flanged level invert tee, DI, DN 500/150, PN10</v>
          </cell>
          <cell r="D540" t="str">
            <v>pce.</v>
          </cell>
          <cell r="E540">
            <v>1622</v>
          </cell>
          <cell r="F540">
            <v>0</v>
          </cell>
          <cell r="G540">
            <v>0</v>
          </cell>
          <cell r="H540">
            <v>0</v>
          </cell>
          <cell r="I540">
            <v>0</v>
          </cell>
          <cell r="J540">
            <v>0</v>
          </cell>
          <cell r="K540">
            <v>0</v>
          </cell>
          <cell r="L540">
            <v>0</v>
          </cell>
          <cell r="M540">
            <v>0</v>
          </cell>
          <cell r="N540">
            <v>0</v>
          </cell>
          <cell r="O540">
            <v>0</v>
          </cell>
          <cell r="P540">
            <v>0</v>
          </cell>
          <cell r="Q540">
            <v>0</v>
          </cell>
          <cell r="R540">
            <v>0</v>
          </cell>
          <cell r="S540">
            <v>0</v>
          </cell>
          <cell r="T540">
            <v>0</v>
          </cell>
          <cell r="U540">
            <v>0</v>
          </cell>
          <cell r="V540">
            <v>0</v>
          </cell>
          <cell r="W540">
            <v>0</v>
          </cell>
          <cell r="X540">
            <v>0</v>
          </cell>
          <cell r="Y540">
            <v>0</v>
          </cell>
          <cell r="Z540">
            <v>0</v>
          </cell>
          <cell r="AA540">
            <v>0</v>
          </cell>
          <cell r="AB540">
            <v>0</v>
          </cell>
        </row>
        <row r="541">
          <cell r="B541" t="str">
            <v>32.51</v>
          </cell>
          <cell r="C541" t="str">
            <v>Supply of blank flanges, DI, PN10 / PN16</v>
          </cell>
          <cell r="D541">
            <v>0</v>
          </cell>
          <cell r="E541">
            <v>0</v>
          </cell>
          <cell r="F541">
            <v>0</v>
          </cell>
          <cell r="G541">
            <v>0</v>
          </cell>
          <cell r="H541">
            <v>0</v>
          </cell>
          <cell r="I541">
            <v>0</v>
          </cell>
          <cell r="J541">
            <v>0</v>
          </cell>
          <cell r="K541">
            <v>0</v>
          </cell>
          <cell r="L541">
            <v>0</v>
          </cell>
          <cell r="M541">
            <v>0</v>
          </cell>
          <cell r="N541">
            <v>0</v>
          </cell>
          <cell r="O541">
            <v>0</v>
          </cell>
          <cell r="P541">
            <v>0</v>
          </cell>
          <cell r="Q541">
            <v>0</v>
          </cell>
          <cell r="R541">
            <v>0</v>
          </cell>
          <cell r="S541">
            <v>0</v>
          </cell>
          <cell r="T541">
            <v>0</v>
          </cell>
          <cell r="U541">
            <v>0</v>
          </cell>
          <cell r="V541">
            <v>0</v>
          </cell>
          <cell r="W541">
            <v>0</v>
          </cell>
          <cell r="X541">
            <v>0</v>
          </cell>
          <cell r="Y541">
            <v>0</v>
          </cell>
          <cell r="Z541">
            <v>0</v>
          </cell>
          <cell r="AA541">
            <v>0</v>
          </cell>
          <cell r="AB541">
            <v>0</v>
          </cell>
        </row>
        <row r="542">
          <cell r="B542">
            <v>0</v>
          </cell>
          <cell r="C542" t="str">
            <v>The works shall be as described under item 32.40, but for blank flanges of ductile iron according to EN 545, PN10/PN16. The unit rate shall include all material, labour, equipment, tools and other incidental costs required to complete the works. Payment shall be made per piece.</v>
          </cell>
          <cell r="D542">
            <v>0</v>
          </cell>
          <cell r="E542">
            <v>0</v>
          </cell>
          <cell r="F542">
            <v>0</v>
          </cell>
          <cell r="G542">
            <v>0</v>
          </cell>
          <cell r="H542">
            <v>0</v>
          </cell>
          <cell r="I542">
            <v>0</v>
          </cell>
          <cell r="J542">
            <v>0</v>
          </cell>
          <cell r="K542">
            <v>0</v>
          </cell>
          <cell r="L542">
            <v>0</v>
          </cell>
          <cell r="M542">
            <v>0</v>
          </cell>
          <cell r="N542">
            <v>0</v>
          </cell>
          <cell r="O542">
            <v>0</v>
          </cell>
          <cell r="P542">
            <v>0</v>
          </cell>
          <cell r="Q542">
            <v>0</v>
          </cell>
          <cell r="R542">
            <v>0</v>
          </cell>
          <cell r="S542">
            <v>0</v>
          </cell>
          <cell r="T542">
            <v>0</v>
          </cell>
          <cell r="U542">
            <v>0</v>
          </cell>
          <cell r="V542">
            <v>0</v>
          </cell>
          <cell r="W542">
            <v>0</v>
          </cell>
          <cell r="X542">
            <v>0</v>
          </cell>
          <cell r="Y542">
            <v>0</v>
          </cell>
          <cell r="Z542">
            <v>0</v>
          </cell>
          <cell r="AA542">
            <v>0</v>
          </cell>
          <cell r="AB542">
            <v>0</v>
          </cell>
        </row>
        <row r="543">
          <cell r="B543" t="str">
            <v>32.51.04</v>
          </cell>
          <cell r="C543" t="str">
            <v>Supply of blank flange, DI, DN80, PN10/PN16</v>
          </cell>
          <cell r="D543" t="str">
            <v>pce.</v>
          </cell>
          <cell r="E543">
            <v>18</v>
          </cell>
          <cell r="F543">
            <v>0</v>
          </cell>
          <cell r="G543">
            <v>0</v>
          </cell>
          <cell r="H543">
            <v>0</v>
          </cell>
          <cell r="I543">
            <v>0</v>
          </cell>
          <cell r="J543">
            <v>0</v>
          </cell>
          <cell r="K543">
            <v>0</v>
          </cell>
          <cell r="L543">
            <v>0</v>
          </cell>
          <cell r="M543">
            <v>0</v>
          </cell>
          <cell r="N543">
            <v>0</v>
          </cell>
          <cell r="O543">
            <v>0</v>
          </cell>
          <cell r="P543">
            <v>0</v>
          </cell>
          <cell r="Q543">
            <v>0</v>
          </cell>
          <cell r="R543">
            <v>0</v>
          </cell>
          <cell r="S543">
            <v>0</v>
          </cell>
          <cell r="T543">
            <v>0</v>
          </cell>
          <cell r="U543">
            <v>0</v>
          </cell>
          <cell r="V543">
            <v>0</v>
          </cell>
          <cell r="W543">
            <v>0</v>
          </cell>
          <cell r="X543">
            <v>0</v>
          </cell>
          <cell r="Y543">
            <v>0</v>
          </cell>
          <cell r="Z543">
            <v>0</v>
          </cell>
          <cell r="AA543">
            <v>0</v>
          </cell>
          <cell r="AB543">
            <v>0</v>
          </cell>
        </row>
        <row r="544">
          <cell r="B544" t="str">
            <v>32.51.05</v>
          </cell>
          <cell r="C544" t="str">
            <v>Supply of blank flange, DI, DN100, PN10/PN16</v>
          </cell>
          <cell r="D544" t="str">
            <v>pce.</v>
          </cell>
          <cell r="E544">
            <v>21</v>
          </cell>
          <cell r="F544">
            <v>0</v>
          </cell>
          <cell r="G544">
            <v>0</v>
          </cell>
          <cell r="H544">
            <v>0</v>
          </cell>
          <cell r="I544">
            <v>0</v>
          </cell>
          <cell r="J544">
            <v>0</v>
          </cell>
          <cell r="K544">
            <v>0</v>
          </cell>
          <cell r="L544">
            <v>0</v>
          </cell>
          <cell r="M544">
            <v>0</v>
          </cell>
          <cell r="N544">
            <v>0</v>
          </cell>
          <cell r="O544">
            <v>0</v>
          </cell>
          <cell r="P544">
            <v>0</v>
          </cell>
          <cell r="Q544">
            <v>0</v>
          </cell>
          <cell r="R544">
            <v>0</v>
          </cell>
          <cell r="S544">
            <v>0</v>
          </cell>
          <cell r="T544">
            <v>0</v>
          </cell>
          <cell r="U544">
            <v>0</v>
          </cell>
          <cell r="V544">
            <v>0</v>
          </cell>
          <cell r="W544">
            <v>0</v>
          </cell>
          <cell r="X544">
            <v>0</v>
          </cell>
          <cell r="Y544">
            <v>0</v>
          </cell>
          <cell r="Z544">
            <v>0</v>
          </cell>
          <cell r="AA544">
            <v>0</v>
          </cell>
          <cell r="AB544">
            <v>0</v>
          </cell>
        </row>
        <row r="545">
          <cell r="B545" t="str">
            <v>32.51.07</v>
          </cell>
          <cell r="C545" t="str">
            <v>Supply of blank flange, DI, DN150, PN10/PN16</v>
          </cell>
          <cell r="D545" t="str">
            <v>pce.</v>
          </cell>
          <cell r="E545">
            <v>39</v>
          </cell>
          <cell r="F545">
            <v>0</v>
          </cell>
          <cell r="G545">
            <v>0</v>
          </cell>
          <cell r="H545">
            <v>0</v>
          </cell>
          <cell r="I545">
            <v>0</v>
          </cell>
          <cell r="J545">
            <v>0</v>
          </cell>
          <cell r="K545">
            <v>0</v>
          </cell>
          <cell r="L545">
            <v>0</v>
          </cell>
          <cell r="M545">
            <v>0</v>
          </cell>
          <cell r="N545">
            <v>0</v>
          </cell>
          <cell r="O545">
            <v>0</v>
          </cell>
          <cell r="P545">
            <v>0</v>
          </cell>
          <cell r="Q545">
            <v>0</v>
          </cell>
          <cell r="R545">
            <v>0</v>
          </cell>
          <cell r="S545">
            <v>0</v>
          </cell>
          <cell r="T545">
            <v>0</v>
          </cell>
          <cell r="U545">
            <v>0</v>
          </cell>
          <cell r="V545">
            <v>0</v>
          </cell>
          <cell r="W545">
            <v>0</v>
          </cell>
          <cell r="X545">
            <v>0</v>
          </cell>
          <cell r="Y545">
            <v>0</v>
          </cell>
          <cell r="Z545">
            <v>0</v>
          </cell>
          <cell r="AA545">
            <v>0</v>
          </cell>
          <cell r="AB545">
            <v>0</v>
          </cell>
        </row>
        <row r="546">
          <cell r="B546" t="str">
            <v>32.51.08</v>
          </cell>
          <cell r="C546" t="str">
            <v>Supply of blank flange, DI, DN200, PN10</v>
          </cell>
          <cell r="D546" t="str">
            <v>pce.</v>
          </cell>
          <cell r="E546">
            <v>55</v>
          </cell>
          <cell r="F546">
            <v>0</v>
          </cell>
          <cell r="G546">
            <v>0</v>
          </cell>
          <cell r="H546">
            <v>0</v>
          </cell>
          <cell r="I546">
            <v>0</v>
          </cell>
          <cell r="J546">
            <v>0</v>
          </cell>
          <cell r="K546">
            <v>0</v>
          </cell>
          <cell r="L546">
            <v>0</v>
          </cell>
          <cell r="M546">
            <v>0</v>
          </cell>
          <cell r="N546">
            <v>0</v>
          </cell>
          <cell r="O546">
            <v>0</v>
          </cell>
          <cell r="P546">
            <v>0</v>
          </cell>
          <cell r="Q546">
            <v>0</v>
          </cell>
          <cell r="R546">
            <v>0</v>
          </cell>
          <cell r="S546">
            <v>0</v>
          </cell>
          <cell r="T546">
            <v>0</v>
          </cell>
          <cell r="U546">
            <v>0</v>
          </cell>
          <cell r="V546">
            <v>0</v>
          </cell>
          <cell r="W546">
            <v>0</v>
          </cell>
          <cell r="X546">
            <v>0</v>
          </cell>
          <cell r="Y546">
            <v>0</v>
          </cell>
          <cell r="Z546">
            <v>0</v>
          </cell>
          <cell r="AA546">
            <v>0</v>
          </cell>
          <cell r="AB546">
            <v>0</v>
          </cell>
        </row>
        <row r="547">
          <cell r="B547" t="str">
            <v>32.51.10</v>
          </cell>
          <cell r="C547" t="str">
            <v>Supply of blank flange, DI, DN250, PN10</v>
          </cell>
          <cell r="D547" t="str">
            <v>pce.</v>
          </cell>
          <cell r="E547">
            <v>106</v>
          </cell>
          <cell r="F547">
            <v>0</v>
          </cell>
          <cell r="G547">
            <v>0</v>
          </cell>
          <cell r="H547">
            <v>0</v>
          </cell>
          <cell r="I547">
            <v>0</v>
          </cell>
          <cell r="J547">
            <v>0</v>
          </cell>
          <cell r="K547">
            <v>0</v>
          </cell>
          <cell r="L547">
            <v>0</v>
          </cell>
          <cell r="M547">
            <v>0</v>
          </cell>
          <cell r="N547">
            <v>0</v>
          </cell>
          <cell r="O547">
            <v>0</v>
          </cell>
          <cell r="P547">
            <v>0</v>
          </cell>
          <cell r="Q547">
            <v>0</v>
          </cell>
          <cell r="R547">
            <v>0</v>
          </cell>
          <cell r="S547">
            <v>0</v>
          </cell>
          <cell r="T547">
            <v>0</v>
          </cell>
          <cell r="U547">
            <v>0</v>
          </cell>
          <cell r="V547">
            <v>0</v>
          </cell>
          <cell r="W547">
            <v>0</v>
          </cell>
          <cell r="X547">
            <v>0</v>
          </cell>
          <cell r="Y547">
            <v>0</v>
          </cell>
          <cell r="Z547">
            <v>0</v>
          </cell>
          <cell r="AA547">
            <v>0</v>
          </cell>
          <cell r="AB547">
            <v>0</v>
          </cell>
        </row>
        <row r="548">
          <cell r="B548" t="str">
            <v>32.51.12</v>
          </cell>
          <cell r="C548" t="str">
            <v>Supply of blank flange, DI, DN300, PN10</v>
          </cell>
          <cell r="D548" t="str">
            <v>pce.</v>
          </cell>
          <cell r="E548">
            <v>138</v>
          </cell>
          <cell r="F548">
            <v>0</v>
          </cell>
          <cell r="G548">
            <v>0</v>
          </cell>
          <cell r="H548">
            <v>0</v>
          </cell>
          <cell r="I548">
            <v>0</v>
          </cell>
          <cell r="J548">
            <v>0</v>
          </cell>
          <cell r="K548">
            <v>0</v>
          </cell>
          <cell r="L548">
            <v>0</v>
          </cell>
          <cell r="M548">
            <v>0</v>
          </cell>
          <cell r="N548">
            <v>0</v>
          </cell>
          <cell r="O548">
            <v>0</v>
          </cell>
          <cell r="P548">
            <v>0</v>
          </cell>
          <cell r="Q548">
            <v>0</v>
          </cell>
          <cell r="R548">
            <v>0</v>
          </cell>
          <cell r="S548">
            <v>0</v>
          </cell>
          <cell r="T548">
            <v>0</v>
          </cell>
          <cell r="U548">
            <v>0</v>
          </cell>
          <cell r="V548">
            <v>0</v>
          </cell>
          <cell r="W548">
            <v>0</v>
          </cell>
          <cell r="X548">
            <v>0</v>
          </cell>
          <cell r="Y548">
            <v>0</v>
          </cell>
          <cell r="Z548">
            <v>0</v>
          </cell>
          <cell r="AA548">
            <v>0</v>
          </cell>
          <cell r="AB548">
            <v>0</v>
          </cell>
        </row>
        <row r="549">
          <cell r="B549" t="str">
            <v>32.51.14</v>
          </cell>
          <cell r="C549" t="str">
            <v>Supply of blank flange, DI, DN350, PN10</v>
          </cell>
          <cell r="D549" t="str">
            <v>pce.</v>
          </cell>
          <cell r="E549">
            <v>186</v>
          </cell>
          <cell r="F549">
            <v>0</v>
          </cell>
          <cell r="G549">
            <v>0</v>
          </cell>
          <cell r="H549">
            <v>0</v>
          </cell>
          <cell r="I549">
            <v>0</v>
          </cell>
          <cell r="J549">
            <v>0</v>
          </cell>
          <cell r="K549">
            <v>0</v>
          </cell>
          <cell r="L549">
            <v>0</v>
          </cell>
          <cell r="M549">
            <v>0</v>
          </cell>
          <cell r="N549">
            <v>0</v>
          </cell>
          <cell r="O549">
            <v>0</v>
          </cell>
          <cell r="P549">
            <v>0</v>
          </cell>
          <cell r="Q549">
            <v>0</v>
          </cell>
          <cell r="R549">
            <v>0</v>
          </cell>
          <cell r="S549">
            <v>0</v>
          </cell>
          <cell r="T549">
            <v>0</v>
          </cell>
          <cell r="U549">
            <v>0</v>
          </cell>
          <cell r="V549">
            <v>0</v>
          </cell>
          <cell r="W549">
            <v>0</v>
          </cell>
          <cell r="X549">
            <v>0</v>
          </cell>
          <cell r="Y549">
            <v>0</v>
          </cell>
          <cell r="Z549">
            <v>0</v>
          </cell>
          <cell r="AA549">
            <v>0</v>
          </cell>
          <cell r="AB549">
            <v>0</v>
          </cell>
        </row>
        <row r="550">
          <cell r="B550" t="str">
            <v>32.51.16</v>
          </cell>
          <cell r="C550" t="str">
            <v>Supply of blank flange, DI, DN400, PN10</v>
          </cell>
          <cell r="D550" t="str">
            <v>pce.</v>
          </cell>
          <cell r="E550">
            <v>241</v>
          </cell>
          <cell r="F550">
            <v>0</v>
          </cell>
          <cell r="G550">
            <v>0</v>
          </cell>
          <cell r="H550">
            <v>0</v>
          </cell>
          <cell r="I550">
            <v>0</v>
          </cell>
          <cell r="J550">
            <v>0</v>
          </cell>
          <cell r="K550">
            <v>0</v>
          </cell>
          <cell r="L550">
            <v>0</v>
          </cell>
          <cell r="M550">
            <v>0</v>
          </cell>
          <cell r="N550">
            <v>0</v>
          </cell>
          <cell r="O550">
            <v>0</v>
          </cell>
          <cell r="P550">
            <v>0</v>
          </cell>
          <cell r="Q550">
            <v>0</v>
          </cell>
          <cell r="R550">
            <v>0</v>
          </cell>
          <cell r="S550">
            <v>0</v>
          </cell>
          <cell r="T550">
            <v>0</v>
          </cell>
          <cell r="U550">
            <v>0</v>
          </cell>
          <cell r="V550">
            <v>0</v>
          </cell>
          <cell r="W550">
            <v>0</v>
          </cell>
          <cell r="X550">
            <v>0</v>
          </cell>
          <cell r="Y550">
            <v>0</v>
          </cell>
          <cell r="Z550">
            <v>0</v>
          </cell>
          <cell r="AA550">
            <v>0</v>
          </cell>
          <cell r="AB550">
            <v>0</v>
          </cell>
        </row>
        <row r="551">
          <cell r="B551" t="str">
            <v>32.52</v>
          </cell>
          <cell r="C551" t="str">
            <v>Supply of double flanged concentric tapers, DI, PN10 / PN16</v>
          </cell>
          <cell r="D551">
            <v>0</v>
          </cell>
          <cell r="E551">
            <v>0</v>
          </cell>
          <cell r="F551">
            <v>0</v>
          </cell>
          <cell r="G551">
            <v>0</v>
          </cell>
          <cell r="H551">
            <v>0</v>
          </cell>
          <cell r="I551">
            <v>0</v>
          </cell>
          <cell r="J551">
            <v>0</v>
          </cell>
          <cell r="K551">
            <v>0</v>
          </cell>
          <cell r="L551">
            <v>0</v>
          </cell>
          <cell r="M551">
            <v>0</v>
          </cell>
          <cell r="N551">
            <v>0</v>
          </cell>
          <cell r="O551">
            <v>0</v>
          </cell>
          <cell r="P551">
            <v>0</v>
          </cell>
          <cell r="Q551">
            <v>0</v>
          </cell>
          <cell r="R551">
            <v>0</v>
          </cell>
          <cell r="S551">
            <v>0</v>
          </cell>
          <cell r="T551">
            <v>0</v>
          </cell>
          <cell r="U551">
            <v>0</v>
          </cell>
          <cell r="V551">
            <v>0</v>
          </cell>
          <cell r="W551">
            <v>0</v>
          </cell>
          <cell r="X551">
            <v>0</v>
          </cell>
          <cell r="Y551">
            <v>0</v>
          </cell>
          <cell r="Z551">
            <v>0</v>
          </cell>
          <cell r="AA551">
            <v>0</v>
          </cell>
          <cell r="AB551">
            <v>0</v>
          </cell>
        </row>
        <row r="552">
          <cell r="B552">
            <v>0</v>
          </cell>
          <cell r="C552" t="str">
            <v>The works shall be as described under item 32.40, but for double flanged concentric tapers of ductile iron according to EN 545, PN10/PN16. The unit rate shall include all  material, labour, equipment, tools and other incidental costs required to complete the works. Payment shall be made per piece.</v>
          </cell>
          <cell r="D552">
            <v>0</v>
          </cell>
          <cell r="E552">
            <v>0</v>
          </cell>
          <cell r="F552">
            <v>0</v>
          </cell>
          <cell r="G552">
            <v>0</v>
          </cell>
          <cell r="H552">
            <v>0</v>
          </cell>
          <cell r="I552">
            <v>0</v>
          </cell>
          <cell r="J552">
            <v>0</v>
          </cell>
          <cell r="K552">
            <v>0</v>
          </cell>
          <cell r="L552">
            <v>0</v>
          </cell>
          <cell r="M552">
            <v>0</v>
          </cell>
          <cell r="N552">
            <v>0</v>
          </cell>
          <cell r="O552">
            <v>0</v>
          </cell>
          <cell r="P552">
            <v>0</v>
          </cell>
          <cell r="Q552">
            <v>0</v>
          </cell>
          <cell r="R552">
            <v>0</v>
          </cell>
          <cell r="S552">
            <v>0</v>
          </cell>
          <cell r="T552">
            <v>0</v>
          </cell>
          <cell r="U552">
            <v>0</v>
          </cell>
          <cell r="V552">
            <v>0</v>
          </cell>
          <cell r="W552">
            <v>0</v>
          </cell>
          <cell r="X552">
            <v>0</v>
          </cell>
          <cell r="Y552">
            <v>0</v>
          </cell>
          <cell r="Z552">
            <v>0</v>
          </cell>
          <cell r="AA552">
            <v>0</v>
          </cell>
          <cell r="AB552">
            <v>0</v>
          </cell>
        </row>
        <row r="553">
          <cell r="B553" t="str">
            <v>32.52.21</v>
          </cell>
          <cell r="C553" t="str">
            <v>Supply of double flanged concentric taper, DI, DN 250/200, PN10</v>
          </cell>
          <cell r="D553" t="str">
            <v>pce.</v>
          </cell>
          <cell r="E553">
            <v>204</v>
          </cell>
          <cell r="F553">
            <v>0</v>
          </cell>
          <cell r="G553">
            <v>0</v>
          </cell>
          <cell r="H553">
            <v>0</v>
          </cell>
          <cell r="I553">
            <v>0</v>
          </cell>
          <cell r="J553">
            <v>0</v>
          </cell>
          <cell r="K553">
            <v>0</v>
          </cell>
          <cell r="L553">
            <v>0</v>
          </cell>
          <cell r="M553">
            <v>0</v>
          </cell>
          <cell r="N553">
            <v>0</v>
          </cell>
          <cell r="O553">
            <v>0</v>
          </cell>
          <cell r="P553">
            <v>0</v>
          </cell>
          <cell r="Q553">
            <v>0</v>
          </cell>
          <cell r="R553">
            <v>0</v>
          </cell>
          <cell r="S553">
            <v>0</v>
          </cell>
          <cell r="T553">
            <v>0</v>
          </cell>
          <cell r="U553">
            <v>0</v>
          </cell>
          <cell r="V553">
            <v>0</v>
          </cell>
          <cell r="W553">
            <v>0</v>
          </cell>
          <cell r="X553">
            <v>0</v>
          </cell>
          <cell r="Y553">
            <v>0</v>
          </cell>
          <cell r="Z553">
            <v>0</v>
          </cell>
          <cell r="AA553">
            <v>0</v>
          </cell>
          <cell r="AB553">
            <v>0</v>
          </cell>
        </row>
        <row r="554">
          <cell r="B554" t="str">
            <v>32.52.29</v>
          </cell>
          <cell r="C554" t="str">
            <v>Supply of double flanged concentric taper, DI, DN 300/250, PN10</v>
          </cell>
          <cell r="D554" t="str">
            <v>pce.</v>
          </cell>
          <cell r="E554">
            <v>255</v>
          </cell>
          <cell r="F554">
            <v>0</v>
          </cell>
          <cell r="G554">
            <v>0</v>
          </cell>
          <cell r="H554">
            <v>0</v>
          </cell>
          <cell r="I554">
            <v>0</v>
          </cell>
          <cell r="J554">
            <v>0</v>
          </cell>
          <cell r="K554">
            <v>0</v>
          </cell>
          <cell r="L554">
            <v>0</v>
          </cell>
          <cell r="M554">
            <v>0</v>
          </cell>
          <cell r="N554">
            <v>0</v>
          </cell>
          <cell r="O554">
            <v>0</v>
          </cell>
          <cell r="P554">
            <v>0</v>
          </cell>
          <cell r="Q554">
            <v>0</v>
          </cell>
          <cell r="R554">
            <v>0</v>
          </cell>
          <cell r="S554">
            <v>0</v>
          </cell>
          <cell r="T554">
            <v>0</v>
          </cell>
          <cell r="U554">
            <v>0</v>
          </cell>
          <cell r="V554">
            <v>0</v>
          </cell>
          <cell r="W554">
            <v>0</v>
          </cell>
          <cell r="X554">
            <v>0</v>
          </cell>
          <cell r="Y554">
            <v>0</v>
          </cell>
          <cell r="Z554">
            <v>0</v>
          </cell>
          <cell r="AA554">
            <v>0</v>
          </cell>
          <cell r="AB554">
            <v>0</v>
          </cell>
        </row>
        <row r="555">
          <cell r="B555" t="str">
            <v>32.52.31</v>
          </cell>
          <cell r="C555" t="str">
            <v>Supply of double flanged concentric taper, DI, DN 350/200, PN10</v>
          </cell>
          <cell r="D555" t="str">
            <v>pce.</v>
          </cell>
          <cell r="E555">
            <v>676</v>
          </cell>
          <cell r="F555">
            <v>0</v>
          </cell>
          <cell r="G555">
            <v>0</v>
          </cell>
          <cell r="H555">
            <v>0</v>
          </cell>
          <cell r="I555">
            <v>0</v>
          </cell>
          <cell r="J555">
            <v>0</v>
          </cell>
          <cell r="K555">
            <v>0</v>
          </cell>
          <cell r="L555">
            <v>0</v>
          </cell>
          <cell r="M555">
            <v>0</v>
          </cell>
          <cell r="N555">
            <v>0</v>
          </cell>
          <cell r="O555">
            <v>0</v>
          </cell>
          <cell r="P555">
            <v>0</v>
          </cell>
          <cell r="Q555">
            <v>0</v>
          </cell>
          <cell r="R555">
            <v>0</v>
          </cell>
          <cell r="S555">
            <v>0</v>
          </cell>
          <cell r="T555">
            <v>0</v>
          </cell>
          <cell r="U555">
            <v>0</v>
          </cell>
          <cell r="V555">
            <v>0</v>
          </cell>
          <cell r="W555">
            <v>0</v>
          </cell>
          <cell r="X555">
            <v>0</v>
          </cell>
          <cell r="Y555">
            <v>0</v>
          </cell>
          <cell r="Z555">
            <v>0</v>
          </cell>
          <cell r="AA555">
            <v>0</v>
          </cell>
          <cell r="AB555">
            <v>0</v>
          </cell>
        </row>
        <row r="556">
          <cell r="B556" t="str">
            <v>32.52.33</v>
          </cell>
          <cell r="C556" t="str">
            <v>Supply of double flanged concentric taper, DI, DN 350/250, PN10</v>
          </cell>
          <cell r="D556" t="str">
            <v>pce.</v>
          </cell>
          <cell r="E556">
            <v>500</v>
          </cell>
          <cell r="F556">
            <v>0</v>
          </cell>
          <cell r="G556">
            <v>0</v>
          </cell>
          <cell r="H556">
            <v>0</v>
          </cell>
          <cell r="I556">
            <v>0</v>
          </cell>
          <cell r="J556">
            <v>0</v>
          </cell>
          <cell r="K556">
            <v>0</v>
          </cell>
          <cell r="L556">
            <v>0</v>
          </cell>
          <cell r="M556">
            <v>0</v>
          </cell>
          <cell r="N556">
            <v>0</v>
          </cell>
          <cell r="O556">
            <v>0</v>
          </cell>
          <cell r="P556">
            <v>0</v>
          </cell>
          <cell r="Q556">
            <v>0</v>
          </cell>
          <cell r="R556">
            <v>0</v>
          </cell>
          <cell r="S556">
            <v>0</v>
          </cell>
          <cell r="T556">
            <v>0</v>
          </cell>
          <cell r="U556">
            <v>0</v>
          </cell>
          <cell r="V556">
            <v>0</v>
          </cell>
          <cell r="W556">
            <v>0</v>
          </cell>
          <cell r="X556">
            <v>0</v>
          </cell>
          <cell r="Y556">
            <v>0</v>
          </cell>
          <cell r="Z556">
            <v>0</v>
          </cell>
          <cell r="AA556">
            <v>0</v>
          </cell>
          <cell r="AB556">
            <v>0</v>
          </cell>
        </row>
        <row r="557">
          <cell r="B557" t="str">
            <v>32.52.35</v>
          </cell>
          <cell r="C557" t="str">
            <v>Supply of double flanged concentric taper, DI, DN 350/300, PN10</v>
          </cell>
          <cell r="D557" t="str">
            <v>pce.</v>
          </cell>
          <cell r="E557">
            <v>443</v>
          </cell>
          <cell r="F557">
            <v>0</v>
          </cell>
          <cell r="G557">
            <v>0</v>
          </cell>
          <cell r="H557">
            <v>0</v>
          </cell>
          <cell r="I557">
            <v>0</v>
          </cell>
          <cell r="J557">
            <v>0</v>
          </cell>
          <cell r="K557">
            <v>0</v>
          </cell>
          <cell r="L557">
            <v>0</v>
          </cell>
          <cell r="M557">
            <v>0</v>
          </cell>
          <cell r="N557">
            <v>0</v>
          </cell>
          <cell r="O557">
            <v>0</v>
          </cell>
          <cell r="P557">
            <v>0</v>
          </cell>
          <cell r="Q557">
            <v>0</v>
          </cell>
          <cell r="R557">
            <v>0</v>
          </cell>
          <cell r="S557">
            <v>0</v>
          </cell>
          <cell r="T557">
            <v>0</v>
          </cell>
          <cell r="U557">
            <v>0</v>
          </cell>
          <cell r="V557">
            <v>0</v>
          </cell>
          <cell r="W557">
            <v>0</v>
          </cell>
          <cell r="X557">
            <v>0</v>
          </cell>
          <cell r="Y557">
            <v>0</v>
          </cell>
          <cell r="Z557">
            <v>0</v>
          </cell>
          <cell r="AA557">
            <v>0</v>
          </cell>
          <cell r="AB557">
            <v>0</v>
          </cell>
        </row>
        <row r="558">
          <cell r="B558" t="str">
            <v>32.52.43</v>
          </cell>
          <cell r="C558" t="str">
            <v>Supply of double flanged concentric taper, DI, DN 400/350, PN10</v>
          </cell>
          <cell r="D558" t="str">
            <v>pce.</v>
          </cell>
          <cell r="E558">
            <v>565</v>
          </cell>
          <cell r="F558">
            <v>0</v>
          </cell>
          <cell r="G558">
            <v>0</v>
          </cell>
          <cell r="H558">
            <v>0</v>
          </cell>
          <cell r="I558">
            <v>0</v>
          </cell>
          <cell r="J558">
            <v>0</v>
          </cell>
          <cell r="K558">
            <v>0</v>
          </cell>
          <cell r="L558">
            <v>0</v>
          </cell>
          <cell r="M558">
            <v>0</v>
          </cell>
          <cell r="N558">
            <v>0</v>
          </cell>
          <cell r="O558">
            <v>0</v>
          </cell>
          <cell r="P558">
            <v>0</v>
          </cell>
          <cell r="Q558">
            <v>0</v>
          </cell>
          <cell r="R558">
            <v>0</v>
          </cell>
          <cell r="S558">
            <v>0</v>
          </cell>
          <cell r="T558">
            <v>0</v>
          </cell>
          <cell r="U558">
            <v>0</v>
          </cell>
          <cell r="V558">
            <v>0</v>
          </cell>
          <cell r="W558">
            <v>0</v>
          </cell>
          <cell r="X558">
            <v>0</v>
          </cell>
          <cell r="Y558">
            <v>0</v>
          </cell>
          <cell r="Z558">
            <v>0</v>
          </cell>
          <cell r="AA558">
            <v>0</v>
          </cell>
          <cell r="AB558">
            <v>0</v>
          </cell>
        </row>
        <row r="559">
          <cell r="B559" t="str">
            <v>32.52.44</v>
          </cell>
          <cell r="C559" t="str">
            <v>Supply of double flanged concentric taper, DI, DN 500/250, PN10</v>
          </cell>
          <cell r="D559" t="str">
            <v>pce.</v>
          </cell>
          <cell r="E559">
            <v>1283</v>
          </cell>
          <cell r="F559">
            <v>0</v>
          </cell>
          <cell r="G559">
            <v>0</v>
          </cell>
          <cell r="H559">
            <v>0</v>
          </cell>
          <cell r="I559">
            <v>0</v>
          </cell>
          <cell r="J559">
            <v>0</v>
          </cell>
          <cell r="K559">
            <v>0</v>
          </cell>
          <cell r="L559">
            <v>0</v>
          </cell>
          <cell r="M559">
            <v>0</v>
          </cell>
          <cell r="N559">
            <v>0</v>
          </cell>
          <cell r="O559">
            <v>0</v>
          </cell>
          <cell r="P559">
            <v>0</v>
          </cell>
          <cell r="Q559">
            <v>0</v>
          </cell>
          <cell r="R559">
            <v>0</v>
          </cell>
          <cell r="S559">
            <v>0</v>
          </cell>
          <cell r="T559">
            <v>0</v>
          </cell>
          <cell r="U559">
            <v>0</v>
          </cell>
          <cell r="V559">
            <v>0</v>
          </cell>
          <cell r="W559">
            <v>0</v>
          </cell>
          <cell r="X559">
            <v>0</v>
          </cell>
          <cell r="Y559">
            <v>0</v>
          </cell>
          <cell r="Z559">
            <v>0</v>
          </cell>
          <cell r="AA559">
            <v>0</v>
          </cell>
          <cell r="AB559">
            <v>0</v>
          </cell>
        </row>
        <row r="560">
          <cell r="B560" t="str">
            <v>32.52.45</v>
          </cell>
          <cell r="C560" t="str">
            <v>Supply of double flanged concentric taper, DI, DN 500/350, PN10</v>
          </cell>
          <cell r="D560" t="str">
            <v>pce.</v>
          </cell>
          <cell r="E560">
            <v>1547</v>
          </cell>
          <cell r="F560">
            <v>0</v>
          </cell>
          <cell r="G560">
            <v>0</v>
          </cell>
          <cell r="H560">
            <v>0</v>
          </cell>
          <cell r="I560">
            <v>0</v>
          </cell>
          <cell r="J560">
            <v>0</v>
          </cell>
          <cell r="K560">
            <v>0</v>
          </cell>
          <cell r="L560">
            <v>0</v>
          </cell>
          <cell r="M560">
            <v>0</v>
          </cell>
          <cell r="N560">
            <v>0</v>
          </cell>
          <cell r="O560">
            <v>0</v>
          </cell>
          <cell r="P560">
            <v>0</v>
          </cell>
          <cell r="Q560">
            <v>0</v>
          </cell>
          <cell r="R560">
            <v>0</v>
          </cell>
          <cell r="S560">
            <v>0</v>
          </cell>
          <cell r="T560">
            <v>0</v>
          </cell>
          <cell r="U560">
            <v>0</v>
          </cell>
          <cell r="V560">
            <v>0</v>
          </cell>
          <cell r="W560">
            <v>0</v>
          </cell>
          <cell r="X560">
            <v>0</v>
          </cell>
          <cell r="Y560">
            <v>0</v>
          </cell>
          <cell r="Z560">
            <v>0</v>
          </cell>
          <cell r="AA560">
            <v>0</v>
          </cell>
          <cell r="AB560">
            <v>0</v>
          </cell>
        </row>
        <row r="561">
          <cell r="B561" t="str">
            <v>32.52.47</v>
          </cell>
          <cell r="C561" t="str">
            <v>Supply of double flanged concentric taper, DI, DN 500/400, PN10</v>
          </cell>
          <cell r="D561" t="str">
            <v>pce.</v>
          </cell>
          <cell r="E561">
            <v>1136</v>
          </cell>
          <cell r="F561">
            <v>0</v>
          </cell>
          <cell r="G561">
            <v>0</v>
          </cell>
          <cell r="H561">
            <v>0</v>
          </cell>
          <cell r="I561">
            <v>0</v>
          </cell>
          <cell r="J561">
            <v>0</v>
          </cell>
          <cell r="K561">
            <v>0</v>
          </cell>
          <cell r="L561">
            <v>0</v>
          </cell>
          <cell r="M561">
            <v>0</v>
          </cell>
          <cell r="N561">
            <v>0</v>
          </cell>
          <cell r="O561">
            <v>0</v>
          </cell>
          <cell r="P561">
            <v>0</v>
          </cell>
          <cell r="Q561">
            <v>0</v>
          </cell>
          <cell r="R561">
            <v>0</v>
          </cell>
          <cell r="S561">
            <v>0</v>
          </cell>
          <cell r="T561">
            <v>0</v>
          </cell>
          <cell r="U561">
            <v>0</v>
          </cell>
          <cell r="V561">
            <v>0</v>
          </cell>
          <cell r="W561">
            <v>0</v>
          </cell>
          <cell r="X561">
            <v>0</v>
          </cell>
          <cell r="Y561">
            <v>0</v>
          </cell>
          <cell r="Z561">
            <v>0</v>
          </cell>
          <cell r="AA561">
            <v>0</v>
          </cell>
          <cell r="AB561">
            <v>0</v>
          </cell>
        </row>
        <row r="562">
          <cell r="B562" t="str">
            <v>32.52.49</v>
          </cell>
          <cell r="C562" t="str">
            <v>Supply of double flanged concentric taper, DI, DN 600/400, PN10</v>
          </cell>
          <cell r="D562" t="str">
            <v>pce.</v>
          </cell>
          <cell r="E562">
            <v>1728</v>
          </cell>
          <cell r="F562">
            <v>0</v>
          </cell>
          <cell r="G562">
            <v>0</v>
          </cell>
          <cell r="H562">
            <v>0</v>
          </cell>
          <cell r="I562">
            <v>0</v>
          </cell>
          <cell r="J562">
            <v>0</v>
          </cell>
          <cell r="K562">
            <v>0</v>
          </cell>
          <cell r="L562">
            <v>0</v>
          </cell>
          <cell r="M562">
            <v>0</v>
          </cell>
          <cell r="N562">
            <v>0</v>
          </cell>
          <cell r="O562">
            <v>0</v>
          </cell>
          <cell r="P562">
            <v>0</v>
          </cell>
          <cell r="Q562">
            <v>0</v>
          </cell>
          <cell r="R562">
            <v>0</v>
          </cell>
          <cell r="S562">
            <v>0</v>
          </cell>
          <cell r="T562">
            <v>0</v>
          </cell>
          <cell r="U562">
            <v>0</v>
          </cell>
          <cell r="V562">
            <v>0</v>
          </cell>
          <cell r="W562">
            <v>0</v>
          </cell>
          <cell r="X562">
            <v>0</v>
          </cell>
          <cell r="Y562">
            <v>0</v>
          </cell>
          <cell r="Z562">
            <v>0</v>
          </cell>
          <cell r="AA562">
            <v>0</v>
          </cell>
          <cell r="AB562">
            <v>0</v>
          </cell>
        </row>
        <row r="563">
          <cell r="B563" t="str">
            <v>32.54</v>
          </cell>
          <cell r="C563" t="str">
            <v>Supply of reducing flanges, DI, PN10 / PN16</v>
          </cell>
          <cell r="D563">
            <v>0</v>
          </cell>
          <cell r="E563">
            <v>0</v>
          </cell>
          <cell r="F563">
            <v>0</v>
          </cell>
          <cell r="G563">
            <v>0</v>
          </cell>
          <cell r="H563">
            <v>0</v>
          </cell>
          <cell r="I563">
            <v>0</v>
          </cell>
          <cell r="J563">
            <v>0</v>
          </cell>
          <cell r="K563">
            <v>0</v>
          </cell>
          <cell r="L563">
            <v>0</v>
          </cell>
          <cell r="M563">
            <v>0</v>
          </cell>
          <cell r="N563">
            <v>0</v>
          </cell>
          <cell r="O563">
            <v>0</v>
          </cell>
          <cell r="P563">
            <v>0</v>
          </cell>
          <cell r="Q563">
            <v>0</v>
          </cell>
          <cell r="R563">
            <v>0</v>
          </cell>
          <cell r="S563">
            <v>0</v>
          </cell>
          <cell r="T563">
            <v>0</v>
          </cell>
          <cell r="U563">
            <v>0</v>
          </cell>
          <cell r="V563">
            <v>0</v>
          </cell>
          <cell r="W563">
            <v>0</v>
          </cell>
          <cell r="X563">
            <v>0</v>
          </cell>
          <cell r="Y563">
            <v>0</v>
          </cell>
          <cell r="Z563">
            <v>0</v>
          </cell>
          <cell r="AA563">
            <v>0</v>
          </cell>
          <cell r="AB563">
            <v>0</v>
          </cell>
        </row>
        <row r="564">
          <cell r="B564">
            <v>0</v>
          </cell>
          <cell r="C564" t="str">
            <v>The works shall be as described under item 32.40, but for reducing flanges of ductile iron according to EN 545, PN10/PN16. The unit rate shall include all  material, labour, equipment, tools and other incidental costs required to complete the works. Payment shall be made per piece.</v>
          </cell>
          <cell r="D564">
            <v>0</v>
          </cell>
          <cell r="E564">
            <v>0</v>
          </cell>
          <cell r="F564">
            <v>0</v>
          </cell>
          <cell r="G564">
            <v>0</v>
          </cell>
          <cell r="H564">
            <v>0</v>
          </cell>
          <cell r="I564">
            <v>0</v>
          </cell>
          <cell r="J564">
            <v>0</v>
          </cell>
          <cell r="K564">
            <v>0</v>
          </cell>
          <cell r="L564">
            <v>0</v>
          </cell>
          <cell r="M564">
            <v>0</v>
          </cell>
          <cell r="N564">
            <v>0</v>
          </cell>
          <cell r="O564">
            <v>0</v>
          </cell>
          <cell r="P564">
            <v>0</v>
          </cell>
          <cell r="Q564">
            <v>0</v>
          </cell>
          <cell r="R564">
            <v>0</v>
          </cell>
          <cell r="S564">
            <v>0</v>
          </cell>
          <cell r="T564">
            <v>0</v>
          </cell>
          <cell r="U564">
            <v>0</v>
          </cell>
          <cell r="V564">
            <v>0</v>
          </cell>
          <cell r="W564">
            <v>0</v>
          </cell>
          <cell r="X564">
            <v>0</v>
          </cell>
          <cell r="Y564">
            <v>0</v>
          </cell>
          <cell r="Z564">
            <v>0</v>
          </cell>
          <cell r="AA564">
            <v>0</v>
          </cell>
          <cell r="AB564">
            <v>0</v>
          </cell>
        </row>
        <row r="565">
          <cell r="B565" t="str">
            <v>32.54.02</v>
          </cell>
          <cell r="C565" t="str">
            <v>Supply of reducing flange, DI, DN 80/50, PN10/PN16</v>
          </cell>
          <cell r="D565" t="str">
            <v>pce.</v>
          </cell>
          <cell r="E565">
            <v>36</v>
          </cell>
          <cell r="F565">
            <v>0</v>
          </cell>
          <cell r="G565">
            <v>0</v>
          </cell>
          <cell r="H565">
            <v>0</v>
          </cell>
          <cell r="I565">
            <v>0</v>
          </cell>
          <cell r="J565">
            <v>0</v>
          </cell>
          <cell r="K565">
            <v>0</v>
          </cell>
          <cell r="L565">
            <v>0</v>
          </cell>
          <cell r="M565">
            <v>0</v>
          </cell>
          <cell r="N565">
            <v>0</v>
          </cell>
          <cell r="O565">
            <v>0</v>
          </cell>
          <cell r="P565">
            <v>0</v>
          </cell>
          <cell r="Q565">
            <v>0</v>
          </cell>
          <cell r="R565">
            <v>0</v>
          </cell>
          <cell r="S565">
            <v>0</v>
          </cell>
          <cell r="T565">
            <v>0</v>
          </cell>
          <cell r="U565">
            <v>0</v>
          </cell>
          <cell r="V565">
            <v>0</v>
          </cell>
          <cell r="W565">
            <v>0</v>
          </cell>
          <cell r="X565">
            <v>0</v>
          </cell>
          <cell r="Y565">
            <v>0</v>
          </cell>
          <cell r="Z565">
            <v>0</v>
          </cell>
          <cell r="AA565">
            <v>0</v>
          </cell>
          <cell r="AB565">
            <v>0</v>
          </cell>
        </row>
        <row r="566">
          <cell r="B566" t="str">
            <v>32.54.04</v>
          </cell>
          <cell r="C566" t="str">
            <v>Supply of reducing flange, DI, DN 100/50, PN10/PN16</v>
          </cell>
          <cell r="D566" t="str">
            <v>pce.</v>
          </cell>
          <cell r="E566">
            <v>53</v>
          </cell>
          <cell r="F566">
            <v>0</v>
          </cell>
          <cell r="G566">
            <v>0</v>
          </cell>
          <cell r="H566">
            <v>0</v>
          </cell>
          <cell r="I566">
            <v>0</v>
          </cell>
          <cell r="J566">
            <v>0</v>
          </cell>
          <cell r="K566">
            <v>0</v>
          </cell>
          <cell r="L566">
            <v>0</v>
          </cell>
          <cell r="M566">
            <v>0</v>
          </cell>
          <cell r="N566">
            <v>0</v>
          </cell>
          <cell r="O566">
            <v>0</v>
          </cell>
          <cell r="P566">
            <v>0</v>
          </cell>
          <cell r="Q566">
            <v>0</v>
          </cell>
          <cell r="R566">
            <v>0</v>
          </cell>
          <cell r="S566">
            <v>0</v>
          </cell>
          <cell r="T566">
            <v>0</v>
          </cell>
          <cell r="U566">
            <v>0</v>
          </cell>
          <cell r="V566">
            <v>0</v>
          </cell>
          <cell r="W566">
            <v>0</v>
          </cell>
          <cell r="X566">
            <v>0</v>
          </cell>
          <cell r="Y566">
            <v>0</v>
          </cell>
          <cell r="Z566">
            <v>0</v>
          </cell>
          <cell r="AA566">
            <v>0</v>
          </cell>
          <cell r="AB566">
            <v>0</v>
          </cell>
        </row>
        <row r="567">
          <cell r="B567" t="str">
            <v>32.54.06</v>
          </cell>
          <cell r="C567" t="str">
            <v>Supply of reducing flange, DI, DN 150/80, PN10/PN16</v>
          </cell>
          <cell r="D567" t="str">
            <v>pce.</v>
          </cell>
          <cell r="E567">
            <v>113</v>
          </cell>
          <cell r="F567">
            <v>0</v>
          </cell>
          <cell r="G567">
            <v>0</v>
          </cell>
          <cell r="H567">
            <v>0</v>
          </cell>
          <cell r="I567">
            <v>0</v>
          </cell>
          <cell r="J567">
            <v>0</v>
          </cell>
          <cell r="K567">
            <v>0</v>
          </cell>
          <cell r="L567">
            <v>0</v>
          </cell>
          <cell r="M567">
            <v>0</v>
          </cell>
          <cell r="N567">
            <v>0</v>
          </cell>
          <cell r="O567">
            <v>0</v>
          </cell>
          <cell r="P567">
            <v>0</v>
          </cell>
          <cell r="Q567">
            <v>0</v>
          </cell>
          <cell r="R567">
            <v>0</v>
          </cell>
          <cell r="S567">
            <v>0</v>
          </cell>
          <cell r="T567">
            <v>0</v>
          </cell>
          <cell r="U567">
            <v>0</v>
          </cell>
          <cell r="V567">
            <v>0</v>
          </cell>
          <cell r="W567">
            <v>0</v>
          </cell>
          <cell r="X567">
            <v>0</v>
          </cell>
          <cell r="Y567">
            <v>0</v>
          </cell>
          <cell r="Z567">
            <v>0</v>
          </cell>
          <cell r="AA567">
            <v>0</v>
          </cell>
          <cell r="AB567">
            <v>0</v>
          </cell>
        </row>
        <row r="568">
          <cell r="B568" t="str">
            <v>32.54.12</v>
          </cell>
          <cell r="C568" t="str">
            <v>Supply of reducing flange, DI, DN 200/80, PN10</v>
          </cell>
          <cell r="D568" t="str">
            <v>pce.</v>
          </cell>
          <cell r="E568">
            <v>144</v>
          </cell>
          <cell r="F568">
            <v>0</v>
          </cell>
          <cell r="G568">
            <v>0</v>
          </cell>
          <cell r="H568">
            <v>0</v>
          </cell>
          <cell r="I568">
            <v>0</v>
          </cell>
          <cell r="J568">
            <v>0</v>
          </cell>
          <cell r="K568">
            <v>0</v>
          </cell>
          <cell r="L568">
            <v>0</v>
          </cell>
          <cell r="M568">
            <v>0</v>
          </cell>
          <cell r="N568">
            <v>0</v>
          </cell>
          <cell r="O568">
            <v>0</v>
          </cell>
          <cell r="P568">
            <v>0</v>
          </cell>
          <cell r="Q568">
            <v>0</v>
          </cell>
          <cell r="R568">
            <v>0</v>
          </cell>
          <cell r="S568">
            <v>0</v>
          </cell>
          <cell r="T568">
            <v>0</v>
          </cell>
          <cell r="U568">
            <v>0</v>
          </cell>
          <cell r="V568">
            <v>0</v>
          </cell>
          <cell r="W568">
            <v>0</v>
          </cell>
          <cell r="X568">
            <v>0</v>
          </cell>
          <cell r="Y568">
            <v>0</v>
          </cell>
          <cell r="Z568">
            <v>0</v>
          </cell>
          <cell r="AA568">
            <v>0</v>
          </cell>
          <cell r="AB568">
            <v>0</v>
          </cell>
        </row>
        <row r="569">
          <cell r="B569" t="str">
            <v>32.54.14</v>
          </cell>
          <cell r="C569" t="str">
            <v>Supply of reducing flange, DI, DN 200/100, PN10</v>
          </cell>
          <cell r="D569" t="str">
            <v>pce.</v>
          </cell>
          <cell r="E569">
            <v>182</v>
          </cell>
          <cell r="F569">
            <v>0</v>
          </cell>
          <cell r="G569">
            <v>0</v>
          </cell>
          <cell r="H569">
            <v>0</v>
          </cell>
          <cell r="I569">
            <v>0</v>
          </cell>
          <cell r="J569">
            <v>0</v>
          </cell>
          <cell r="K569">
            <v>0</v>
          </cell>
          <cell r="L569">
            <v>0</v>
          </cell>
          <cell r="M569">
            <v>0</v>
          </cell>
          <cell r="N569">
            <v>0</v>
          </cell>
          <cell r="O569">
            <v>0</v>
          </cell>
          <cell r="P569">
            <v>0</v>
          </cell>
          <cell r="Q569">
            <v>0</v>
          </cell>
          <cell r="R569">
            <v>0</v>
          </cell>
          <cell r="S569">
            <v>0</v>
          </cell>
          <cell r="T569">
            <v>0</v>
          </cell>
          <cell r="U569">
            <v>0</v>
          </cell>
          <cell r="V569">
            <v>0</v>
          </cell>
          <cell r="W569">
            <v>0</v>
          </cell>
          <cell r="X569">
            <v>0</v>
          </cell>
          <cell r="Y569">
            <v>0</v>
          </cell>
          <cell r="Z569">
            <v>0</v>
          </cell>
          <cell r="AA569">
            <v>0</v>
          </cell>
          <cell r="AB569">
            <v>0</v>
          </cell>
        </row>
        <row r="570">
          <cell r="B570" t="str">
            <v>32.56</v>
          </cell>
          <cell r="C570" t="str">
            <v>Supply of all flanged Y-piece 45°, DI, PN10 / PN16, DN 80-500</v>
          </cell>
          <cell r="D570">
            <v>0</v>
          </cell>
          <cell r="E570">
            <v>0</v>
          </cell>
          <cell r="F570">
            <v>0</v>
          </cell>
          <cell r="G570">
            <v>0</v>
          </cell>
          <cell r="H570">
            <v>0</v>
          </cell>
          <cell r="I570">
            <v>0</v>
          </cell>
          <cell r="J570">
            <v>0</v>
          </cell>
          <cell r="K570">
            <v>0</v>
          </cell>
          <cell r="L570">
            <v>0</v>
          </cell>
          <cell r="M570">
            <v>0</v>
          </cell>
          <cell r="N570">
            <v>0</v>
          </cell>
          <cell r="O570">
            <v>0</v>
          </cell>
          <cell r="P570">
            <v>0</v>
          </cell>
          <cell r="Q570">
            <v>0</v>
          </cell>
          <cell r="R570">
            <v>0</v>
          </cell>
          <cell r="S570">
            <v>0</v>
          </cell>
          <cell r="T570">
            <v>0</v>
          </cell>
          <cell r="U570">
            <v>0</v>
          </cell>
          <cell r="V570">
            <v>0</v>
          </cell>
          <cell r="W570">
            <v>0</v>
          </cell>
          <cell r="X570">
            <v>0</v>
          </cell>
          <cell r="Y570">
            <v>0</v>
          </cell>
          <cell r="Z570">
            <v>0</v>
          </cell>
          <cell r="AA570">
            <v>0</v>
          </cell>
          <cell r="AB570">
            <v>0</v>
          </cell>
        </row>
        <row r="571">
          <cell r="B571">
            <v>0</v>
          </cell>
          <cell r="C571" t="str">
            <v>The works shall be as described under item 32.40, but for all flanged wyes of ductile iron according to EN 545, PN10/PN16, DN80-500. The unit rate shall include all material, labour, equipment, tools and other incidental costs required to complete the works. Payment shall be made per piece.</v>
          </cell>
          <cell r="D571">
            <v>0</v>
          </cell>
          <cell r="E571">
            <v>0</v>
          </cell>
          <cell r="F571">
            <v>0</v>
          </cell>
          <cell r="G571">
            <v>0</v>
          </cell>
          <cell r="H571">
            <v>0</v>
          </cell>
          <cell r="I571">
            <v>0</v>
          </cell>
          <cell r="J571">
            <v>0</v>
          </cell>
          <cell r="K571">
            <v>0</v>
          </cell>
          <cell r="L571">
            <v>0</v>
          </cell>
          <cell r="M571">
            <v>0</v>
          </cell>
          <cell r="N571">
            <v>0</v>
          </cell>
          <cell r="O571">
            <v>0</v>
          </cell>
          <cell r="P571">
            <v>0</v>
          </cell>
          <cell r="Q571">
            <v>0</v>
          </cell>
          <cell r="R571">
            <v>0</v>
          </cell>
          <cell r="S571">
            <v>0</v>
          </cell>
          <cell r="T571">
            <v>0</v>
          </cell>
          <cell r="U571">
            <v>0</v>
          </cell>
          <cell r="V571">
            <v>0</v>
          </cell>
          <cell r="W571">
            <v>0</v>
          </cell>
          <cell r="X571">
            <v>0</v>
          </cell>
          <cell r="Y571">
            <v>0</v>
          </cell>
          <cell r="Z571">
            <v>0</v>
          </cell>
          <cell r="AA571">
            <v>0</v>
          </cell>
          <cell r="AB571">
            <v>0</v>
          </cell>
        </row>
        <row r="572">
          <cell r="B572" t="str">
            <v>32.56.05</v>
          </cell>
          <cell r="C572" t="str">
            <v>Supply of all flanged Y-piece 45°, DI, DN 250/250, PN10</v>
          </cell>
          <cell r="D572" t="str">
            <v>pce.</v>
          </cell>
          <cell r="E572">
            <v>690</v>
          </cell>
          <cell r="F572">
            <v>0</v>
          </cell>
          <cell r="G572">
            <v>0</v>
          </cell>
          <cell r="H572">
            <v>0</v>
          </cell>
          <cell r="I572">
            <v>0</v>
          </cell>
          <cell r="J572">
            <v>0</v>
          </cell>
          <cell r="K572">
            <v>0</v>
          </cell>
          <cell r="L572">
            <v>0</v>
          </cell>
          <cell r="M572">
            <v>0</v>
          </cell>
          <cell r="N572">
            <v>0</v>
          </cell>
          <cell r="O572">
            <v>0</v>
          </cell>
          <cell r="P572">
            <v>0</v>
          </cell>
          <cell r="Q572">
            <v>0</v>
          </cell>
          <cell r="R572">
            <v>0</v>
          </cell>
          <cell r="S572">
            <v>0</v>
          </cell>
          <cell r="T572">
            <v>0</v>
          </cell>
          <cell r="U572">
            <v>0</v>
          </cell>
          <cell r="V572">
            <v>0</v>
          </cell>
          <cell r="W572">
            <v>0</v>
          </cell>
          <cell r="X572">
            <v>0</v>
          </cell>
          <cell r="Y572">
            <v>0</v>
          </cell>
          <cell r="Z572">
            <v>0</v>
          </cell>
          <cell r="AA572">
            <v>0</v>
          </cell>
          <cell r="AB572">
            <v>0</v>
          </cell>
        </row>
        <row r="573">
          <cell r="B573" t="str">
            <v>32.57</v>
          </cell>
          <cell r="C573" t="str">
            <v>Supply of all socket Y-piece 45°, DI, PN10 / PN16, DN 80-500</v>
          </cell>
          <cell r="D573">
            <v>0</v>
          </cell>
          <cell r="E573">
            <v>0</v>
          </cell>
          <cell r="F573">
            <v>0</v>
          </cell>
          <cell r="G573">
            <v>0</v>
          </cell>
          <cell r="H573">
            <v>0</v>
          </cell>
          <cell r="I573">
            <v>0</v>
          </cell>
          <cell r="J573">
            <v>0</v>
          </cell>
          <cell r="K573">
            <v>0</v>
          </cell>
          <cell r="L573">
            <v>0</v>
          </cell>
          <cell r="M573">
            <v>0</v>
          </cell>
          <cell r="N573">
            <v>0</v>
          </cell>
          <cell r="O573">
            <v>0</v>
          </cell>
          <cell r="P573">
            <v>0</v>
          </cell>
          <cell r="Q573">
            <v>0</v>
          </cell>
          <cell r="R573">
            <v>0</v>
          </cell>
          <cell r="S573">
            <v>0</v>
          </cell>
          <cell r="T573">
            <v>0</v>
          </cell>
          <cell r="U573">
            <v>0</v>
          </cell>
          <cell r="V573">
            <v>0</v>
          </cell>
          <cell r="W573">
            <v>0</v>
          </cell>
          <cell r="X573">
            <v>0</v>
          </cell>
          <cell r="Y573">
            <v>0</v>
          </cell>
          <cell r="Z573">
            <v>0</v>
          </cell>
          <cell r="AA573">
            <v>0</v>
          </cell>
          <cell r="AB573">
            <v>0</v>
          </cell>
        </row>
        <row r="574">
          <cell r="B574">
            <v>0</v>
          </cell>
          <cell r="C574" t="str">
            <v>The works shall be as described under item 32.40, but for all socket wyes of ductile iron according to EN 545, PN10/PN16, DN80-500. The unit rate shall include all material, labour, equipment, tools and other incidental costs required to complete the works. Payment shall be made per piece.</v>
          </cell>
          <cell r="D574">
            <v>0</v>
          </cell>
          <cell r="E574">
            <v>0</v>
          </cell>
          <cell r="F574">
            <v>0</v>
          </cell>
          <cell r="G574">
            <v>0</v>
          </cell>
          <cell r="H574">
            <v>0</v>
          </cell>
          <cell r="I574">
            <v>0</v>
          </cell>
          <cell r="J574">
            <v>0</v>
          </cell>
          <cell r="K574">
            <v>0</v>
          </cell>
          <cell r="L574">
            <v>0</v>
          </cell>
          <cell r="M574">
            <v>0</v>
          </cell>
          <cell r="N574">
            <v>0</v>
          </cell>
          <cell r="O574">
            <v>0</v>
          </cell>
          <cell r="P574">
            <v>0</v>
          </cell>
          <cell r="Q574">
            <v>0</v>
          </cell>
          <cell r="R574">
            <v>0</v>
          </cell>
          <cell r="S574">
            <v>0</v>
          </cell>
          <cell r="T574">
            <v>0</v>
          </cell>
          <cell r="U574">
            <v>0</v>
          </cell>
          <cell r="V574">
            <v>0</v>
          </cell>
          <cell r="W574">
            <v>0</v>
          </cell>
          <cell r="X574">
            <v>0</v>
          </cell>
          <cell r="Y574">
            <v>0</v>
          </cell>
          <cell r="Z574">
            <v>0</v>
          </cell>
          <cell r="AA574">
            <v>0</v>
          </cell>
          <cell r="AB574">
            <v>0</v>
          </cell>
        </row>
        <row r="575">
          <cell r="B575" t="str">
            <v>32.57.03</v>
          </cell>
          <cell r="C575" t="str">
            <v>Supply of all socket Y-piece 45°, DI, DN 250/250, PN10</v>
          </cell>
          <cell r="D575" t="str">
            <v>pce.</v>
          </cell>
          <cell r="E575">
            <v>650</v>
          </cell>
          <cell r="F575">
            <v>0</v>
          </cell>
          <cell r="G575">
            <v>0</v>
          </cell>
          <cell r="H575">
            <v>0</v>
          </cell>
          <cell r="I575">
            <v>0</v>
          </cell>
          <cell r="J575">
            <v>0</v>
          </cell>
          <cell r="K575">
            <v>0</v>
          </cell>
          <cell r="L575">
            <v>0</v>
          </cell>
          <cell r="M575">
            <v>0</v>
          </cell>
          <cell r="N575">
            <v>0</v>
          </cell>
          <cell r="O575">
            <v>0</v>
          </cell>
          <cell r="P575">
            <v>0</v>
          </cell>
          <cell r="Q575">
            <v>0</v>
          </cell>
          <cell r="R575">
            <v>0</v>
          </cell>
          <cell r="S575">
            <v>0</v>
          </cell>
          <cell r="T575">
            <v>0</v>
          </cell>
          <cell r="U575">
            <v>0</v>
          </cell>
          <cell r="V575">
            <v>0</v>
          </cell>
          <cell r="W575">
            <v>0</v>
          </cell>
          <cell r="X575">
            <v>0</v>
          </cell>
          <cell r="Y575">
            <v>0</v>
          </cell>
          <cell r="Z575">
            <v>0</v>
          </cell>
          <cell r="AA575">
            <v>0</v>
          </cell>
          <cell r="AB575">
            <v>0</v>
          </cell>
        </row>
        <row r="576">
          <cell r="B576" t="str">
            <v>32.58</v>
          </cell>
          <cell r="C576" t="str">
            <v>Supply of flanged bell mouth, DI</v>
          </cell>
          <cell r="D576">
            <v>0</v>
          </cell>
          <cell r="E576">
            <v>0</v>
          </cell>
          <cell r="F576">
            <v>0</v>
          </cell>
          <cell r="G576">
            <v>0</v>
          </cell>
          <cell r="H576">
            <v>0</v>
          </cell>
          <cell r="I576">
            <v>0</v>
          </cell>
          <cell r="J576">
            <v>0</v>
          </cell>
          <cell r="K576">
            <v>0</v>
          </cell>
          <cell r="L576">
            <v>0</v>
          </cell>
          <cell r="M576">
            <v>0</v>
          </cell>
          <cell r="N576">
            <v>0</v>
          </cell>
          <cell r="O576">
            <v>0</v>
          </cell>
          <cell r="P576">
            <v>0</v>
          </cell>
          <cell r="Q576">
            <v>0</v>
          </cell>
          <cell r="R576">
            <v>0</v>
          </cell>
          <cell r="S576">
            <v>0</v>
          </cell>
          <cell r="T576">
            <v>0</v>
          </cell>
          <cell r="U576">
            <v>0</v>
          </cell>
          <cell r="V576">
            <v>0</v>
          </cell>
          <cell r="W576">
            <v>0</v>
          </cell>
          <cell r="X576">
            <v>0</v>
          </cell>
          <cell r="Y576">
            <v>0</v>
          </cell>
          <cell r="Z576">
            <v>0</v>
          </cell>
          <cell r="AA576">
            <v>0</v>
          </cell>
          <cell r="AB576">
            <v>0</v>
          </cell>
        </row>
        <row r="577">
          <cell r="B577">
            <v>0</v>
          </cell>
          <cell r="C577" t="str">
            <v xml:space="preserve">The unit rate shall include the supply of flanged bell mouth,  including transport, unloading, handling, storage at storage sites in accordance with the manufacturers instructions and good workmanship, supply of stainles steel bolts, all accessories necessary for installation, etc. </v>
          </cell>
          <cell r="D577">
            <v>0</v>
          </cell>
          <cell r="E577">
            <v>0</v>
          </cell>
          <cell r="F577">
            <v>0</v>
          </cell>
          <cell r="G577">
            <v>0</v>
          </cell>
          <cell r="H577">
            <v>0</v>
          </cell>
          <cell r="I577">
            <v>0</v>
          </cell>
          <cell r="J577">
            <v>0</v>
          </cell>
          <cell r="K577">
            <v>0</v>
          </cell>
          <cell r="L577">
            <v>0</v>
          </cell>
          <cell r="M577">
            <v>0</v>
          </cell>
          <cell r="N577">
            <v>0</v>
          </cell>
          <cell r="O577">
            <v>0</v>
          </cell>
          <cell r="P577">
            <v>0</v>
          </cell>
          <cell r="Q577">
            <v>0</v>
          </cell>
          <cell r="R577">
            <v>0</v>
          </cell>
          <cell r="S577">
            <v>0</v>
          </cell>
          <cell r="T577">
            <v>0</v>
          </cell>
          <cell r="U577">
            <v>0</v>
          </cell>
          <cell r="V577">
            <v>0</v>
          </cell>
          <cell r="W577">
            <v>0</v>
          </cell>
          <cell r="X577">
            <v>0</v>
          </cell>
          <cell r="Y577">
            <v>0</v>
          </cell>
          <cell r="Z577">
            <v>0</v>
          </cell>
          <cell r="AA577">
            <v>0</v>
          </cell>
          <cell r="AB577">
            <v>0</v>
          </cell>
        </row>
        <row r="578">
          <cell r="B578">
            <v>0</v>
          </cell>
          <cell r="C578" t="str">
            <v>Materials, coatings, etc. shall be according toWork Requirements Part B+C</v>
          </cell>
          <cell r="D578">
            <v>0</v>
          </cell>
          <cell r="E578">
            <v>0</v>
          </cell>
          <cell r="F578">
            <v>0</v>
          </cell>
          <cell r="G578">
            <v>0</v>
          </cell>
          <cell r="H578">
            <v>0</v>
          </cell>
          <cell r="I578">
            <v>0</v>
          </cell>
          <cell r="J578">
            <v>0</v>
          </cell>
          <cell r="K578">
            <v>0</v>
          </cell>
          <cell r="L578">
            <v>0</v>
          </cell>
          <cell r="M578">
            <v>0</v>
          </cell>
          <cell r="N578">
            <v>0</v>
          </cell>
          <cell r="O578">
            <v>0</v>
          </cell>
          <cell r="P578">
            <v>0</v>
          </cell>
          <cell r="Q578">
            <v>0</v>
          </cell>
          <cell r="R578">
            <v>0</v>
          </cell>
          <cell r="S578">
            <v>0</v>
          </cell>
          <cell r="T578">
            <v>0</v>
          </cell>
          <cell r="U578">
            <v>0</v>
          </cell>
          <cell r="V578">
            <v>0</v>
          </cell>
          <cell r="W578">
            <v>0</v>
          </cell>
          <cell r="X578">
            <v>0</v>
          </cell>
          <cell r="Y578">
            <v>0</v>
          </cell>
          <cell r="Z578">
            <v>0</v>
          </cell>
          <cell r="AA578">
            <v>0</v>
          </cell>
          <cell r="AB578">
            <v>0</v>
          </cell>
        </row>
        <row r="579">
          <cell r="B579">
            <v>0</v>
          </cell>
          <cell r="C579" t="str">
            <v>The unit rate shall include all material, labour, equipment, tools and other incidental costs required to complete the works.</v>
          </cell>
          <cell r="D579">
            <v>0</v>
          </cell>
          <cell r="E579">
            <v>0</v>
          </cell>
          <cell r="F579">
            <v>0</v>
          </cell>
          <cell r="G579">
            <v>0</v>
          </cell>
          <cell r="H579">
            <v>0</v>
          </cell>
          <cell r="I579">
            <v>0</v>
          </cell>
          <cell r="J579">
            <v>0</v>
          </cell>
          <cell r="K579">
            <v>0</v>
          </cell>
          <cell r="L579">
            <v>0</v>
          </cell>
          <cell r="M579">
            <v>0</v>
          </cell>
          <cell r="N579">
            <v>0</v>
          </cell>
          <cell r="O579">
            <v>0</v>
          </cell>
          <cell r="P579">
            <v>0</v>
          </cell>
          <cell r="Q579">
            <v>0</v>
          </cell>
          <cell r="R579">
            <v>0</v>
          </cell>
          <cell r="S579">
            <v>0</v>
          </cell>
          <cell r="T579">
            <v>0</v>
          </cell>
          <cell r="U579">
            <v>0</v>
          </cell>
          <cell r="V579">
            <v>0</v>
          </cell>
          <cell r="W579">
            <v>0</v>
          </cell>
          <cell r="X579">
            <v>0</v>
          </cell>
          <cell r="Y579">
            <v>0</v>
          </cell>
          <cell r="Z579">
            <v>0</v>
          </cell>
          <cell r="AA579">
            <v>0</v>
          </cell>
          <cell r="AB579">
            <v>0</v>
          </cell>
        </row>
        <row r="580">
          <cell r="B580">
            <v>0</v>
          </cell>
          <cell r="C580" t="str">
            <v>Payment shall be made per piece.</v>
          </cell>
          <cell r="D580">
            <v>0</v>
          </cell>
          <cell r="E580">
            <v>0</v>
          </cell>
          <cell r="F580">
            <v>0</v>
          </cell>
          <cell r="G580">
            <v>0</v>
          </cell>
          <cell r="H580">
            <v>0</v>
          </cell>
          <cell r="I580">
            <v>0</v>
          </cell>
          <cell r="J580">
            <v>0</v>
          </cell>
          <cell r="K580">
            <v>0</v>
          </cell>
          <cell r="L580">
            <v>0</v>
          </cell>
          <cell r="M580">
            <v>0</v>
          </cell>
          <cell r="N580">
            <v>0</v>
          </cell>
          <cell r="O580">
            <v>0</v>
          </cell>
          <cell r="P580">
            <v>0</v>
          </cell>
          <cell r="Q580">
            <v>0</v>
          </cell>
          <cell r="R580">
            <v>0</v>
          </cell>
          <cell r="S580">
            <v>0</v>
          </cell>
          <cell r="T580">
            <v>0</v>
          </cell>
          <cell r="U580">
            <v>0</v>
          </cell>
          <cell r="V580">
            <v>0</v>
          </cell>
          <cell r="W580">
            <v>0</v>
          </cell>
          <cell r="X580">
            <v>0</v>
          </cell>
          <cell r="Y580">
            <v>0</v>
          </cell>
          <cell r="Z580">
            <v>0</v>
          </cell>
          <cell r="AA580">
            <v>0</v>
          </cell>
          <cell r="AB580">
            <v>0</v>
          </cell>
        </row>
        <row r="581">
          <cell r="B581" t="str">
            <v>32.58.03</v>
          </cell>
          <cell r="C581" t="str">
            <v>Supply of bell mouth, DN200</v>
          </cell>
          <cell r="D581" t="str">
            <v>pce.</v>
          </cell>
          <cell r="E581">
            <v>239</v>
          </cell>
          <cell r="F581">
            <v>0</v>
          </cell>
          <cell r="G581">
            <v>0</v>
          </cell>
          <cell r="H581">
            <v>0</v>
          </cell>
          <cell r="I581">
            <v>0</v>
          </cell>
          <cell r="J581">
            <v>0</v>
          </cell>
          <cell r="K581">
            <v>0</v>
          </cell>
          <cell r="L581">
            <v>0</v>
          </cell>
          <cell r="M581">
            <v>0</v>
          </cell>
          <cell r="N581">
            <v>0</v>
          </cell>
          <cell r="O581">
            <v>0</v>
          </cell>
          <cell r="P581">
            <v>0</v>
          </cell>
          <cell r="Q581">
            <v>0</v>
          </cell>
          <cell r="R581">
            <v>0</v>
          </cell>
          <cell r="S581">
            <v>0</v>
          </cell>
          <cell r="T581">
            <v>0</v>
          </cell>
          <cell r="U581">
            <v>0</v>
          </cell>
          <cell r="V581">
            <v>0</v>
          </cell>
          <cell r="W581">
            <v>0</v>
          </cell>
          <cell r="X581">
            <v>0</v>
          </cell>
          <cell r="Y581">
            <v>0</v>
          </cell>
          <cell r="Z581">
            <v>0</v>
          </cell>
          <cell r="AA581">
            <v>0</v>
          </cell>
          <cell r="AB581">
            <v>0</v>
          </cell>
        </row>
        <row r="582">
          <cell r="B582" t="str">
            <v>32.58.04</v>
          </cell>
          <cell r="C582" t="str">
            <v>Supply of bell mouth, DN250</v>
          </cell>
          <cell r="D582" t="str">
            <v>pce.</v>
          </cell>
          <cell r="E582">
            <v>359</v>
          </cell>
          <cell r="F582">
            <v>0</v>
          </cell>
          <cell r="G582">
            <v>0</v>
          </cell>
          <cell r="H582">
            <v>0</v>
          </cell>
          <cell r="I582">
            <v>0</v>
          </cell>
          <cell r="J582">
            <v>0</v>
          </cell>
          <cell r="K582">
            <v>0</v>
          </cell>
          <cell r="L582">
            <v>0</v>
          </cell>
          <cell r="M582">
            <v>0</v>
          </cell>
          <cell r="N582">
            <v>0</v>
          </cell>
          <cell r="O582">
            <v>0</v>
          </cell>
          <cell r="P582">
            <v>0</v>
          </cell>
          <cell r="Q582">
            <v>0</v>
          </cell>
          <cell r="R582">
            <v>0</v>
          </cell>
          <cell r="S582">
            <v>0</v>
          </cell>
          <cell r="T582">
            <v>0</v>
          </cell>
          <cell r="U582">
            <v>0</v>
          </cell>
          <cell r="V582">
            <v>0</v>
          </cell>
          <cell r="W582">
            <v>0</v>
          </cell>
          <cell r="X582">
            <v>0</v>
          </cell>
          <cell r="Y582">
            <v>0</v>
          </cell>
          <cell r="Z582">
            <v>0</v>
          </cell>
          <cell r="AA582">
            <v>0</v>
          </cell>
          <cell r="AB582">
            <v>0</v>
          </cell>
        </row>
        <row r="583">
          <cell r="B583" t="str">
            <v>32.58.05</v>
          </cell>
          <cell r="C583" t="str">
            <v>Supply of bell mouth, DN300</v>
          </cell>
          <cell r="D583" t="str">
            <v>pce.</v>
          </cell>
          <cell r="E583">
            <v>459</v>
          </cell>
          <cell r="F583">
            <v>0</v>
          </cell>
          <cell r="G583">
            <v>0</v>
          </cell>
          <cell r="H583">
            <v>0</v>
          </cell>
          <cell r="I583">
            <v>0</v>
          </cell>
          <cell r="J583">
            <v>0</v>
          </cell>
          <cell r="K583">
            <v>0</v>
          </cell>
          <cell r="L583">
            <v>0</v>
          </cell>
          <cell r="M583">
            <v>0</v>
          </cell>
          <cell r="N583">
            <v>0</v>
          </cell>
          <cell r="O583">
            <v>0</v>
          </cell>
          <cell r="P583">
            <v>0</v>
          </cell>
          <cell r="Q583">
            <v>0</v>
          </cell>
          <cell r="R583">
            <v>0</v>
          </cell>
          <cell r="S583">
            <v>0</v>
          </cell>
          <cell r="T583">
            <v>0</v>
          </cell>
          <cell r="U583">
            <v>0</v>
          </cell>
          <cell r="V583">
            <v>0</v>
          </cell>
          <cell r="W583">
            <v>0</v>
          </cell>
          <cell r="X583">
            <v>0</v>
          </cell>
          <cell r="Y583">
            <v>0</v>
          </cell>
          <cell r="Z583">
            <v>0</v>
          </cell>
          <cell r="AA583">
            <v>0</v>
          </cell>
          <cell r="AB583">
            <v>0</v>
          </cell>
        </row>
        <row r="584">
          <cell r="B584" t="str">
            <v>32.58.06</v>
          </cell>
          <cell r="C584" t="str">
            <v>Supply of bell mouth, DN600</v>
          </cell>
          <cell r="D584" t="str">
            <v>pce.</v>
          </cell>
          <cell r="E584">
            <v>2967</v>
          </cell>
          <cell r="F584">
            <v>0</v>
          </cell>
          <cell r="G584">
            <v>0</v>
          </cell>
          <cell r="H584">
            <v>0</v>
          </cell>
          <cell r="I584">
            <v>0</v>
          </cell>
          <cell r="J584">
            <v>0</v>
          </cell>
          <cell r="K584">
            <v>0</v>
          </cell>
          <cell r="L584">
            <v>0</v>
          </cell>
          <cell r="M584">
            <v>0</v>
          </cell>
          <cell r="N584">
            <v>0</v>
          </cell>
          <cell r="O584">
            <v>0</v>
          </cell>
          <cell r="P584">
            <v>0</v>
          </cell>
          <cell r="Q584">
            <v>0</v>
          </cell>
          <cell r="R584">
            <v>0</v>
          </cell>
          <cell r="S584">
            <v>0</v>
          </cell>
          <cell r="T584">
            <v>0</v>
          </cell>
          <cell r="U584">
            <v>0</v>
          </cell>
          <cell r="V584">
            <v>0</v>
          </cell>
          <cell r="W584">
            <v>0</v>
          </cell>
          <cell r="X584">
            <v>0</v>
          </cell>
          <cell r="Y584">
            <v>0</v>
          </cell>
          <cell r="Z584">
            <v>0</v>
          </cell>
          <cell r="AA584">
            <v>0</v>
          </cell>
          <cell r="AB584">
            <v>0</v>
          </cell>
        </row>
        <row r="585">
          <cell r="B585" t="str">
            <v>33</v>
          </cell>
          <cell r="C585" t="str">
            <v>SUPPLY OF PIPES AND FITTINGS OF THERMOPLASTIC MATERIAL</v>
          </cell>
          <cell r="D585">
            <v>0</v>
          </cell>
          <cell r="E585">
            <v>0</v>
          </cell>
          <cell r="F585">
            <v>0</v>
          </cell>
          <cell r="G585">
            <v>0</v>
          </cell>
          <cell r="H585">
            <v>0</v>
          </cell>
          <cell r="I585">
            <v>0</v>
          </cell>
          <cell r="J585">
            <v>0</v>
          </cell>
          <cell r="K585">
            <v>0</v>
          </cell>
          <cell r="L585">
            <v>0</v>
          </cell>
          <cell r="M585">
            <v>0</v>
          </cell>
          <cell r="N585">
            <v>0</v>
          </cell>
          <cell r="O585">
            <v>0</v>
          </cell>
          <cell r="P585">
            <v>0</v>
          </cell>
          <cell r="Q585">
            <v>0</v>
          </cell>
          <cell r="R585">
            <v>0</v>
          </cell>
          <cell r="S585">
            <v>0</v>
          </cell>
          <cell r="T585">
            <v>0</v>
          </cell>
          <cell r="U585">
            <v>0</v>
          </cell>
          <cell r="V585">
            <v>0</v>
          </cell>
          <cell r="W585">
            <v>0</v>
          </cell>
          <cell r="X585">
            <v>0</v>
          </cell>
          <cell r="Y585">
            <v>0</v>
          </cell>
          <cell r="Z585">
            <v>0</v>
          </cell>
        </row>
        <row r="586">
          <cell r="B586" t="str">
            <v>33.01</v>
          </cell>
          <cell r="C586" t="str">
            <v xml:space="preserve">Supply of PE Pipes                                                                                  </v>
          </cell>
          <cell r="D586">
            <v>0</v>
          </cell>
          <cell r="E586">
            <v>0</v>
          </cell>
          <cell r="F586">
            <v>0</v>
          </cell>
          <cell r="G586">
            <v>0</v>
          </cell>
          <cell r="H586">
            <v>0</v>
          </cell>
          <cell r="I586">
            <v>0</v>
          </cell>
          <cell r="J586">
            <v>0</v>
          </cell>
          <cell r="K586">
            <v>0</v>
          </cell>
          <cell r="L586">
            <v>0</v>
          </cell>
          <cell r="M586">
            <v>0</v>
          </cell>
          <cell r="N586">
            <v>0</v>
          </cell>
          <cell r="O586">
            <v>0</v>
          </cell>
          <cell r="P586">
            <v>0</v>
          </cell>
          <cell r="Q586">
            <v>0</v>
          </cell>
          <cell r="R586">
            <v>0</v>
          </cell>
          <cell r="S586">
            <v>0</v>
          </cell>
          <cell r="T586">
            <v>0</v>
          </cell>
          <cell r="U586">
            <v>0</v>
          </cell>
          <cell r="V586">
            <v>0</v>
          </cell>
          <cell r="W586">
            <v>0</v>
          </cell>
          <cell r="X586">
            <v>0</v>
          </cell>
          <cell r="Y586">
            <v>0</v>
          </cell>
          <cell r="Z586">
            <v>0</v>
          </cell>
        </row>
        <row r="587">
          <cell r="B587">
            <v>0</v>
          </cell>
          <cell r="C587" t="str">
            <v xml:space="preserve">The unit rate shall include the supply of PE pipes according to EN 12201, including transport, unloading, handling, storage at storage sites in accordance with the manufacturers instructions and good workmanship, all accessories necessary for pipe installation, etc. </v>
          </cell>
          <cell r="D587">
            <v>0</v>
          </cell>
          <cell r="E587">
            <v>0</v>
          </cell>
          <cell r="F587">
            <v>0</v>
          </cell>
          <cell r="G587">
            <v>0</v>
          </cell>
          <cell r="H587">
            <v>0</v>
          </cell>
          <cell r="I587">
            <v>0</v>
          </cell>
          <cell r="J587">
            <v>0</v>
          </cell>
          <cell r="K587">
            <v>0</v>
          </cell>
          <cell r="L587">
            <v>0</v>
          </cell>
          <cell r="M587">
            <v>0</v>
          </cell>
          <cell r="N587">
            <v>0</v>
          </cell>
          <cell r="O587">
            <v>0</v>
          </cell>
          <cell r="P587">
            <v>0</v>
          </cell>
          <cell r="Q587">
            <v>0</v>
          </cell>
          <cell r="R587">
            <v>0</v>
          </cell>
          <cell r="S587">
            <v>0</v>
          </cell>
          <cell r="T587">
            <v>0</v>
          </cell>
          <cell r="U587">
            <v>0</v>
          </cell>
          <cell r="V587">
            <v>0</v>
          </cell>
          <cell r="W587">
            <v>0</v>
          </cell>
          <cell r="X587">
            <v>0</v>
          </cell>
          <cell r="Y587">
            <v>0</v>
          </cell>
          <cell r="Z587">
            <v>0</v>
          </cell>
        </row>
        <row r="588">
          <cell r="B588">
            <v>0</v>
          </cell>
          <cell r="C588" t="str">
            <v xml:space="preserve">All joints shall be executed by butt welding. Factory length according to Specifications. </v>
          </cell>
          <cell r="D588">
            <v>0</v>
          </cell>
          <cell r="E588">
            <v>0</v>
          </cell>
          <cell r="F588">
            <v>0</v>
          </cell>
          <cell r="G588">
            <v>0</v>
          </cell>
          <cell r="H588">
            <v>0</v>
          </cell>
          <cell r="I588">
            <v>0</v>
          </cell>
          <cell r="J588">
            <v>0</v>
          </cell>
          <cell r="K588">
            <v>0</v>
          </cell>
          <cell r="L588">
            <v>0</v>
          </cell>
          <cell r="M588">
            <v>0</v>
          </cell>
          <cell r="N588">
            <v>0</v>
          </cell>
          <cell r="O588">
            <v>0</v>
          </cell>
          <cell r="P588">
            <v>0</v>
          </cell>
          <cell r="Q588">
            <v>0</v>
          </cell>
          <cell r="R588">
            <v>0</v>
          </cell>
          <cell r="S588">
            <v>0</v>
          </cell>
          <cell r="T588">
            <v>0</v>
          </cell>
          <cell r="U588">
            <v>0</v>
          </cell>
          <cell r="V588">
            <v>0</v>
          </cell>
          <cell r="W588">
            <v>0</v>
          </cell>
          <cell r="X588">
            <v>0</v>
          </cell>
          <cell r="Y588">
            <v>0</v>
          </cell>
          <cell r="Z588">
            <v>0</v>
          </cell>
        </row>
        <row r="589">
          <cell r="B589">
            <v>0</v>
          </cell>
          <cell r="C589" t="str">
            <v>The unit rate shall include all material, labour, equipment, tools and other incidental costs required to complete the works.</v>
          </cell>
          <cell r="D589">
            <v>0</v>
          </cell>
          <cell r="E589">
            <v>0</v>
          </cell>
          <cell r="F589">
            <v>0</v>
          </cell>
          <cell r="G589">
            <v>0</v>
          </cell>
          <cell r="H589">
            <v>0</v>
          </cell>
          <cell r="I589">
            <v>0</v>
          </cell>
          <cell r="J589">
            <v>0</v>
          </cell>
          <cell r="K589">
            <v>0</v>
          </cell>
          <cell r="L589">
            <v>0</v>
          </cell>
          <cell r="M589">
            <v>0</v>
          </cell>
          <cell r="N589">
            <v>0</v>
          </cell>
          <cell r="O589">
            <v>0</v>
          </cell>
          <cell r="P589">
            <v>0</v>
          </cell>
          <cell r="Q589">
            <v>0</v>
          </cell>
          <cell r="R589">
            <v>0</v>
          </cell>
          <cell r="S589">
            <v>0</v>
          </cell>
          <cell r="T589">
            <v>0</v>
          </cell>
          <cell r="U589">
            <v>0</v>
          </cell>
          <cell r="V589">
            <v>0</v>
          </cell>
          <cell r="W589">
            <v>0</v>
          </cell>
          <cell r="X589">
            <v>0</v>
          </cell>
          <cell r="Y589">
            <v>0</v>
          </cell>
          <cell r="Z589">
            <v>0</v>
          </cell>
        </row>
        <row r="590">
          <cell r="B590">
            <v>0</v>
          </cell>
          <cell r="C590" t="str">
            <v>Payment shall be made per linear meter based on the useful length of the pipe.</v>
          </cell>
          <cell r="D590">
            <v>0</v>
          </cell>
          <cell r="E590">
            <v>0</v>
          </cell>
          <cell r="F590">
            <v>0</v>
          </cell>
          <cell r="G590">
            <v>0</v>
          </cell>
          <cell r="H590">
            <v>0</v>
          </cell>
          <cell r="I590">
            <v>0</v>
          </cell>
          <cell r="J590">
            <v>0</v>
          </cell>
          <cell r="K590">
            <v>0</v>
          </cell>
          <cell r="L590">
            <v>0</v>
          </cell>
          <cell r="M590">
            <v>0</v>
          </cell>
          <cell r="N590">
            <v>0</v>
          </cell>
          <cell r="O590">
            <v>0</v>
          </cell>
          <cell r="P590">
            <v>0</v>
          </cell>
          <cell r="Q590">
            <v>0</v>
          </cell>
          <cell r="R590">
            <v>0</v>
          </cell>
          <cell r="S590">
            <v>0</v>
          </cell>
          <cell r="T590">
            <v>0</v>
          </cell>
          <cell r="U590">
            <v>0</v>
          </cell>
          <cell r="V590">
            <v>0</v>
          </cell>
          <cell r="W590">
            <v>0</v>
          </cell>
          <cell r="X590">
            <v>0</v>
          </cell>
          <cell r="Y590">
            <v>0</v>
          </cell>
          <cell r="Z590">
            <v>0</v>
          </cell>
        </row>
        <row r="591">
          <cell r="B591" t="str">
            <v>33.01.04</v>
          </cell>
          <cell r="C591" t="str">
            <v>Supply of PE 100 pipes, OD32, PN16, SDR11 in 100m coils</v>
          </cell>
          <cell r="D591" t="str">
            <v>lin.m</v>
          </cell>
          <cell r="E591">
            <v>1.1000000000000001</v>
          </cell>
          <cell r="F591">
            <v>0</v>
          </cell>
          <cell r="G591">
            <v>0</v>
          </cell>
          <cell r="H591">
            <v>0</v>
          </cell>
          <cell r="I591">
            <v>0</v>
          </cell>
          <cell r="J591">
            <v>0</v>
          </cell>
          <cell r="K591">
            <v>0</v>
          </cell>
          <cell r="L591">
            <v>0</v>
          </cell>
          <cell r="M591">
            <v>0</v>
          </cell>
          <cell r="N591">
            <v>0</v>
          </cell>
          <cell r="O591">
            <v>0</v>
          </cell>
          <cell r="P591">
            <v>0</v>
          </cell>
          <cell r="Q591">
            <v>0</v>
          </cell>
          <cell r="R591">
            <v>0</v>
          </cell>
          <cell r="S591">
            <v>0</v>
          </cell>
          <cell r="T591">
            <v>0</v>
          </cell>
          <cell r="U591">
            <v>0</v>
          </cell>
          <cell r="V591">
            <v>0</v>
          </cell>
          <cell r="W591">
            <v>0</v>
          </cell>
          <cell r="X591">
            <v>0</v>
          </cell>
          <cell r="Y591">
            <v>0</v>
          </cell>
          <cell r="Z591">
            <v>0</v>
          </cell>
        </row>
        <row r="592">
          <cell r="B592" t="str">
            <v>33.01.08</v>
          </cell>
          <cell r="C592" t="str">
            <v>Supply of PE 100 pipes, OD50, PN16, SDR11 in 100m coils</v>
          </cell>
          <cell r="D592" t="str">
            <v>lin.m</v>
          </cell>
          <cell r="E592">
            <v>3.2</v>
          </cell>
          <cell r="F592">
            <v>0</v>
          </cell>
          <cell r="G592">
            <v>0</v>
          </cell>
          <cell r="H592">
            <v>0</v>
          </cell>
          <cell r="I592">
            <v>0</v>
          </cell>
          <cell r="J592">
            <v>0</v>
          </cell>
          <cell r="K592">
            <v>0</v>
          </cell>
          <cell r="L592">
            <v>0</v>
          </cell>
          <cell r="M592">
            <v>0</v>
          </cell>
          <cell r="N592">
            <v>0</v>
          </cell>
          <cell r="O592">
            <v>0</v>
          </cell>
          <cell r="P592">
            <v>0</v>
          </cell>
          <cell r="Q592">
            <v>0</v>
          </cell>
          <cell r="R592">
            <v>0</v>
          </cell>
          <cell r="S592">
            <v>0</v>
          </cell>
          <cell r="T592">
            <v>0</v>
          </cell>
          <cell r="U592">
            <v>0</v>
          </cell>
          <cell r="V592">
            <v>0</v>
          </cell>
          <cell r="W592">
            <v>0</v>
          </cell>
          <cell r="X592">
            <v>0</v>
          </cell>
          <cell r="Y592">
            <v>0</v>
          </cell>
          <cell r="Z592">
            <v>0</v>
          </cell>
        </row>
        <row r="593">
          <cell r="B593" t="str">
            <v>33.01.10</v>
          </cell>
          <cell r="C593" t="str">
            <v>Supply of PE 100 pipes, OD63, PN16, SDR11 in 100m coils</v>
          </cell>
          <cell r="D593" t="str">
            <v>lin.m</v>
          </cell>
          <cell r="E593">
            <v>5</v>
          </cell>
          <cell r="F593">
            <v>0</v>
          </cell>
          <cell r="G593">
            <v>0</v>
          </cell>
          <cell r="H593">
            <v>0</v>
          </cell>
          <cell r="I593">
            <v>0</v>
          </cell>
          <cell r="J593">
            <v>0</v>
          </cell>
          <cell r="K593">
            <v>0</v>
          </cell>
          <cell r="L593">
            <v>0</v>
          </cell>
          <cell r="M593">
            <v>0</v>
          </cell>
          <cell r="N593">
            <v>0</v>
          </cell>
          <cell r="O593">
            <v>0</v>
          </cell>
          <cell r="P593">
            <v>0</v>
          </cell>
          <cell r="Q593">
            <v>0</v>
          </cell>
          <cell r="R593">
            <v>0</v>
          </cell>
          <cell r="S593">
            <v>0</v>
          </cell>
          <cell r="T593">
            <v>0</v>
          </cell>
          <cell r="U593">
            <v>0</v>
          </cell>
          <cell r="V593">
            <v>0</v>
          </cell>
          <cell r="W593">
            <v>0</v>
          </cell>
          <cell r="X593">
            <v>0</v>
          </cell>
          <cell r="Y593">
            <v>0</v>
          </cell>
          <cell r="Z593">
            <v>0</v>
          </cell>
        </row>
        <row r="594">
          <cell r="B594" t="str">
            <v>33.01.14</v>
          </cell>
          <cell r="C594" t="str">
            <v>Supply of PE 100 pipes, OD90, PN16, SDR11 in 100m coils</v>
          </cell>
          <cell r="D594" t="str">
            <v>lin.m</v>
          </cell>
          <cell r="E594">
            <v>9.9</v>
          </cell>
          <cell r="F594">
            <v>0</v>
          </cell>
          <cell r="G594">
            <v>0</v>
          </cell>
          <cell r="H594">
            <v>0</v>
          </cell>
          <cell r="I594">
            <v>0</v>
          </cell>
          <cell r="J594">
            <v>0</v>
          </cell>
          <cell r="K594">
            <v>0</v>
          </cell>
          <cell r="L594">
            <v>0</v>
          </cell>
          <cell r="M594">
            <v>0</v>
          </cell>
          <cell r="N594">
            <v>0</v>
          </cell>
          <cell r="O594">
            <v>0</v>
          </cell>
          <cell r="P594">
            <v>0</v>
          </cell>
          <cell r="Q594">
            <v>0</v>
          </cell>
          <cell r="R594">
            <v>0</v>
          </cell>
          <cell r="S594">
            <v>0</v>
          </cell>
          <cell r="T594">
            <v>0</v>
          </cell>
          <cell r="U594">
            <v>0</v>
          </cell>
          <cell r="V594">
            <v>0</v>
          </cell>
          <cell r="W594">
            <v>0</v>
          </cell>
          <cell r="X594">
            <v>0</v>
          </cell>
          <cell r="Y594">
            <v>0</v>
          </cell>
          <cell r="Z594">
            <v>0</v>
          </cell>
        </row>
        <row r="595">
          <cell r="B595" t="str">
            <v>33.01.16</v>
          </cell>
          <cell r="C595" t="str">
            <v>Supply of PE 100 pipes, OD110, PN16, SDR11  in 100m coils</v>
          </cell>
          <cell r="D595" t="str">
            <v>lin.m</v>
          </cell>
          <cell r="E595">
            <v>13.6</v>
          </cell>
          <cell r="F595">
            <v>0</v>
          </cell>
          <cell r="G595">
            <v>0</v>
          </cell>
          <cell r="H595">
            <v>0</v>
          </cell>
          <cell r="I595">
            <v>0</v>
          </cell>
          <cell r="J595">
            <v>0</v>
          </cell>
          <cell r="K595">
            <v>0</v>
          </cell>
          <cell r="L595">
            <v>0</v>
          </cell>
          <cell r="M595">
            <v>0</v>
          </cell>
          <cell r="N595">
            <v>0</v>
          </cell>
          <cell r="O595">
            <v>0</v>
          </cell>
          <cell r="P595">
            <v>0</v>
          </cell>
          <cell r="Q595">
            <v>0</v>
          </cell>
          <cell r="R595">
            <v>0</v>
          </cell>
          <cell r="S595">
            <v>0</v>
          </cell>
          <cell r="T595">
            <v>0</v>
          </cell>
          <cell r="U595">
            <v>0</v>
          </cell>
          <cell r="V595">
            <v>0</v>
          </cell>
          <cell r="W595">
            <v>0</v>
          </cell>
          <cell r="X595">
            <v>0</v>
          </cell>
          <cell r="Y595">
            <v>0</v>
          </cell>
          <cell r="Z595">
            <v>0</v>
          </cell>
        </row>
        <row r="596">
          <cell r="B596" t="str">
            <v>33.01.22</v>
          </cell>
          <cell r="C596" t="str">
            <v>Supply of PE 100 pipes, OD160, PN16, SDR11 in pieces 12m</v>
          </cell>
          <cell r="D596" t="str">
            <v>lin.m</v>
          </cell>
          <cell r="E596">
            <v>29.8</v>
          </cell>
          <cell r="F596">
            <v>0</v>
          </cell>
          <cell r="G596">
            <v>0</v>
          </cell>
          <cell r="H596">
            <v>0</v>
          </cell>
          <cell r="I596">
            <v>0</v>
          </cell>
          <cell r="J596">
            <v>0</v>
          </cell>
          <cell r="K596">
            <v>0</v>
          </cell>
          <cell r="L596">
            <v>0</v>
          </cell>
          <cell r="M596">
            <v>0</v>
          </cell>
          <cell r="N596">
            <v>0</v>
          </cell>
          <cell r="O596">
            <v>0</v>
          </cell>
          <cell r="P596">
            <v>0</v>
          </cell>
          <cell r="Q596">
            <v>0</v>
          </cell>
          <cell r="R596">
            <v>0</v>
          </cell>
          <cell r="S596">
            <v>0</v>
          </cell>
          <cell r="T596">
            <v>0</v>
          </cell>
          <cell r="U596">
            <v>0</v>
          </cell>
          <cell r="V596">
            <v>0</v>
          </cell>
          <cell r="W596">
            <v>0</v>
          </cell>
          <cell r="X596">
            <v>0</v>
          </cell>
          <cell r="Y596">
            <v>0</v>
          </cell>
          <cell r="Z596">
            <v>0</v>
          </cell>
        </row>
        <row r="597">
          <cell r="B597" t="str">
            <v>33.01.26</v>
          </cell>
          <cell r="C597" t="str">
            <v>Supply of PE 100 pipes, OD200, PN16, SDR11 in pieces 12m</v>
          </cell>
          <cell r="D597" t="str">
            <v>lin.m</v>
          </cell>
          <cell r="E597">
            <v>52.7</v>
          </cell>
          <cell r="F597">
            <v>0</v>
          </cell>
          <cell r="G597">
            <v>0</v>
          </cell>
          <cell r="H597">
            <v>0</v>
          </cell>
          <cell r="I597">
            <v>0</v>
          </cell>
          <cell r="J597">
            <v>0</v>
          </cell>
          <cell r="K597">
            <v>0</v>
          </cell>
          <cell r="L597">
            <v>0</v>
          </cell>
          <cell r="M597">
            <v>0</v>
          </cell>
          <cell r="N597">
            <v>0</v>
          </cell>
          <cell r="O597">
            <v>0</v>
          </cell>
          <cell r="P597">
            <v>0</v>
          </cell>
          <cell r="Q597">
            <v>0</v>
          </cell>
          <cell r="R597">
            <v>0</v>
          </cell>
          <cell r="S597">
            <v>0</v>
          </cell>
          <cell r="T597">
            <v>0</v>
          </cell>
          <cell r="U597">
            <v>0</v>
          </cell>
          <cell r="V597">
            <v>0</v>
          </cell>
          <cell r="W597">
            <v>0</v>
          </cell>
          <cell r="X597">
            <v>0</v>
          </cell>
          <cell r="Y597">
            <v>0</v>
          </cell>
          <cell r="Z597">
            <v>0</v>
          </cell>
        </row>
        <row r="598">
          <cell r="B598" t="str">
            <v>33.01.28</v>
          </cell>
          <cell r="C598" t="str">
            <v>Supply of PE 100 pipes, OD225, PN16, SDR11 in pieces 12m</v>
          </cell>
          <cell r="D598" t="str">
            <v>lin.m</v>
          </cell>
          <cell r="E598">
            <v>63.2</v>
          </cell>
          <cell r="F598">
            <v>0</v>
          </cell>
          <cell r="G598">
            <v>0</v>
          </cell>
          <cell r="H598">
            <v>0</v>
          </cell>
          <cell r="I598">
            <v>0</v>
          </cell>
          <cell r="J598">
            <v>0</v>
          </cell>
          <cell r="K598">
            <v>0</v>
          </cell>
          <cell r="L598">
            <v>0</v>
          </cell>
          <cell r="M598">
            <v>0</v>
          </cell>
          <cell r="N598">
            <v>0</v>
          </cell>
          <cell r="O598">
            <v>0</v>
          </cell>
          <cell r="P598">
            <v>0</v>
          </cell>
          <cell r="Q598">
            <v>0</v>
          </cell>
          <cell r="R598">
            <v>0</v>
          </cell>
          <cell r="S598">
            <v>0</v>
          </cell>
          <cell r="T598">
            <v>0</v>
          </cell>
          <cell r="U598">
            <v>0</v>
          </cell>
          <cell r="V598">
            <v>0</v>
          </cell>
          <cell r="W598">
            <v>0</v>
          </cell>
          <cell r="X598">
            <v>0</v>
          </cell>
          <cell r="Y598">
            <v>0</v>
          </cell>
          <cell r="Z598">
            <v>0</v>
          </cell>
        </row>
        <row r="599">
          <cell r="B599" t="str">
            <v>33.01.32</v>
          </cell>
          <cell r="C599" t="str">
            <v>Supply of PE 100 pipes, OD280, PN16, SDR11 in pieces 12m</v>
          </cell>
          <cell r="D599" t="str">
            <v>lin.m</v>
          </cell>
          <cell r="E599">
            <v>97.6</v>
          </cell>
          <cell r="F599">
            <v>0</v>
          </cell>
          <cell r="G599">
            <v>0</v>
          </cell>
          <cell r="H599">
            <v>0</v>
          </cell>
          <cell r="I599">
            <v>0</v>
          </cell>
          <cell r="J599">
            <v>0</v>
          </cell>
          <cell r="K599">
            <v>0</v>
          </cell>
          <cell r="L599">
            <v>0</v>
          </cell>
          <cell r="M599">
            <v>0</v>
          </cell>
          <cell r="N599">
            <v>0</v>
          </cell>
          <cell r="O599">
            <v>0</v>
          </cell>
          <cell r="P599">
            <v>0</v>
          </cell>
          <cell r="Q599">
            <v>0</v>
          </cell>
          <cell r="R599">
            <v>0</v>
          </cell>
          <cell r="S599">
            <v>0</v>
          </cell>
          <cell r="T599">
            <v>0</v>
          </cell>
          <cell r="U599">
            <v>0</v>
          </cell>
          <cell r="V599">
            <v>0</v>
          </cell>
          <cell r="W599">
            <v>0</v>
          </cell>
          <cell r="X599">
            <v>0</v>
          </cell>
          <cell r="Y599">
            <v>0</v>
          </cell>
          <cell r="Z599">
            <v>0</v>
          </cell>
        </row>
        <row r="600">
          <cell r="B600" t="str">
            <v>33.01.34</v>
          </cell>
          <cell r="C600" t="str">
            <v>Supply of PE 100 pipes, OD315, PN16, SDR11 in pieces 12m</v>
          </cell>
          <cell r="D600" t="str">
            <v>lin.m</v>
          </cell>
          <cell r="E600">
            <v>123.8</v>
          </cell>
          <cell r="F600">
            <v>0</v>
          </cell>
          <cell r="G600">
            <v>0</v>
          </cell>
          <cell r="H600">
            <v>0</v>
          </cell>
          <cell r="I600">
            <v>0</v>
          </cell>
          <cell r="J600">
            <v>0</v>
          </cell>
          <cell r="K600">
            <v>0</v>
          </cell>
          <cell r="L600">
            <v>0</v>
          </cell>
          <cell r="M600">
            <v>0</v>
          </cell>
          <cell r="N600">
            <v>0</v>
          </cell>
          <cell r="O600">
            <v>0</v>
          </cell>
          <cell r="P600">
            <v>0</v>
          </cell>
          <cell r="Q600">
            <v>0</v>
          </cell>
          <cell r="R600">
            <v>0</v>
          </cell>
          <cell r="S600">
            <v>0</v>
          </cell>
          <cell r="T600">
            <v>0</v>
          </cell>
          <cell r="U600">
            <v>0</v>
          </cell>
          <cell r="V600">
            <v>0</v>
          </cell>
          <cell r="W600">
            <v>0</v>
          </cell>
          <cell r="X600">
            <v>0</v>
          </cell>
          <cell r="Y600">
            <v>0</v>
          </cell>
          <cell r="Z600">
            <v>0</v>
          </cell>
        </row>
        <row r="601">
          <cell r="B601" t="str">
            <v>33.01.36</v>
          </cell>
          <cell r="C601" t="str">
            <v>Supply of PE 100 pipes, OD355, PN16, SDR11 in pieces 12m</v>
          </cell>
          <cell r="D601" t="str">
            <v>lin.m</v>
          </cell>
          <cell r="E601">
            <v>157</v>
          </cell>
          <cell r="F601">
            <v>0</v>
          </cell>
          <cell r="G601">
            <v>0</v>
          </cell>
          <cell r="H601">
            <v>0</v>
          </cell>
          <cell r="I601">
            <v>0</v>
          </cell>
          <cell r="J601">
            <v>0</v>
          </cell>
          <cell r="K601">
            <v>0</v>
          </cell>
          <cell r="L601">
            <v>0</v>
          </cell>
          <cell r="M601">
            <v>0</v>
          </cell>
          <cell r="N601">
            <v>0</v>
          </cell>
          <cell r="O601">
            <v>0</v>
          </cell>
          <cell r="P601">
            <v>0</v>
          </cell>
          <cell r="Q601">
            <v>0</v>
          </cell>
          <cell r="R601">
            <v>0</v>
          </cell>
          <cell r="S601">
            <v>0</v>
          </cell>
          <cell r="T601">
            <v>0</v>
          </cell>
          <cell r="U601">
            <v>0</v>
          </cell>
          <cell r="V601">
            <v>0</v>
          </cell>
          <cell r="W601">
            <v>0</v>
          </cell>
          <cell r="X601">
            <v>0</v>
          </cell>
          <cell r="Y601">
            <v>0</v>
          </cell>
          <cell r="Z601">
            <v>0</v>
          </cell>
        </row>
        <row r="602">
          <cell r="B602" t="str">
            <v>33.03</v>
          </cell>
          <cell r="C602" t="str">
            <v>Supply of 22° bends, PE</v>
          </cell>
          <cell r="D602">
            <v>0</v>
          </cell>
          <cell r="E602">
            <v>0</v>
          </cell>
          <cell r="F602">
            <v>0</v>
          </cell>
          <cell r="G602">
            <v>0</v>
          </cell>
          <cell r="H602">
            <v>0</v>
          </cell>
          <cell r="I602">
            <v>0</v>
          </cell>
          <cell r="J602">
            <v>0</v>
          </cell>
          <cell r="K602">
            <v>0</v>
          </cell>
          <cell r="L602">
            <v>0</v>
          </cell>
          <cell r="M602">
            <v>0</v>
          </cell>
          <cell r="N602">
            <v>0</v>
          </cell>
          <cell r="O602">
            <v>0</v>
          </cell>
          <cell r="P602">
            <v>0</v>
          </cell>
          <cell r="Q602">
            <v>0</v>
          </cell>
          <cell r="R602">
            <v>0</v>
          </cell>
          <cell r="S602">
            <v>0</v>
          </cell>
          <cell r="T602">
            <v>0</v>
          </cell>
          <cell r="U602">
            <v>0</v>
          </cell>
          <cell r="V602">
            <v>0</v>
          </cell>
          <cell r="W602">
            <v>0</v>
          </cell>
          <cell r="X602">
            <v>0</v>
          </cell>
          <cell r="Y602">
            <v>0</v>
          </cell>
          <cell r="Z602">
            <v>0</v>
          </cell>
        </row>
        <row r="603">
          <cell r="B603">
            <v>0</v>
          </cell>
          <cell r="C603" t="str">
            <v xml:space="preserve">The unit rate shall include the supply of  22° bends of PE according to according to EN 12201, including transport, unloading, handling, storage at storage sites in accordance with  the manufacturers instructions  and good workmanship, all accessories necessary for installation, etc. </v>
          </cell>
          <cell r="D603">
            <v>0</v>
          </cell>
          <cell r="E603">
            <v>0</v>
          </cell>
          <cell r="F603">
            <v>0</v>
          </cell>
          <cell r="G603">
            <v>0</v>
          </cell>
          <cell r="H603">
            <v>0</v>
          </cell>
          <cell r="I603">
            <v>0</v>
          </cell>
          <cell r="J603">
            <v>0</v>
          </cell>
          <cell r="K603">
            <v>0</v>
          </cell>
          <cell r="L603">
            <v>0</v>
          </cell>
          <cell r="M603">
            <v>0</v>
          </cell>
          <cell r="N603">
            <v>0</v>
          </cell>
          <cell r="O603">
            <v>0</v>
          </cell>
          <cell r="P603">
            <v>0</v>
          </cell>
          <cell r="Q603">
            <v>0</v>
          </cell>
          <cell r="R603">
            <v>0</v>
          </cell>
          <cell r="S603">
            <v>0</v>
          </cell>
          <cell r="T603">
            <v>0</v>
          </cell>
          <cell r="U603">
            <v>0</v>
          </cell>
          <cell r="V603">
            <v>0</v>
          </cell>
          <cell r="W603">
            <v>0</v>
          </cell>
          <cell r="X603">
            <v>0</v>
          </cell>
          <cell r="Y603">
            <v>0</v>
          </cell>
          <cell r="Z603">
            <v>0</v>
          </cell>
        </row>
        <row r="604">
          <cell r="B604">
            <v>0</v>
          </cell>
          <cell r="C604" t="str">
            <v xml:space="preserve">All joints shall be executed by butt welding. Factory length according to Specifications. </v>
          </cell>
          <cell r="D604">
            <v>0</v>
          </cell>
          <cell r="E604">
            <v>0</v>
          </cell>
          <cell r="F604">
            <v>0</v>
          </cell>
          <cell r="G604">
            <v>0</v>
          </cell>
          <cell r="H604">
            <v>0</v>
          </cell>
          <cell r="I604">
            <v>0</v>
          </cell>
          <cell r="J604">
            <v>0</v>
          </cell>
          <cell r="K604">
            <v>0</v>
          </cell>
          <cell r="L604">
            <v>0</v>
          </cell>
          <cell r="M604">
            <v>0</v>
          </cell>
          <cell r="N604">
            <v>0</v>
          </cell>
          <cell r="O604">
            <v>0</v>
          </cell>
          <cell r="P604">
            <v>0</v>
          </cell>
          <cell r="Q604">
            <v>0</v>
          </cell>
          <cell r="R604">
            <v>0</v>
          </cell>
          <cell r="S604">
            <v>0</v>
          </cell>
          <cell r="T604">
            <v>0</v>
          </cell>
          <cell r="U604">
            <v>0</v>
          </cell>
          <cell r="V604">
            <v>0</v>
          </cell>
          <cell r="W604">
            <v>0</v>
          </cell>
          <cell r="X604">
            <v>0</v>
          </cell>
          <cell r="Y604">
            <v>0</v>
          </cell>
          <cell r="Z604">
            <v>0</v>
          </cell>
        </row>
        <row r="605">
          <cell r="B605">
            <v>0</v>
          </cell>
          <cell r="C605" t="str">
            <v>The unit rate shall include all material, labour, equipment, tools and other incidental costs required to complete the works.</v>
          </cell>
          <cell r="D605">
            <v>0</v>
          </cell>
          <cell r="E605">
            <v>0</v>
          </cell>
          <cell r="F605">
            <v>0</v>
          </cell>
          <cell r="G605">
            <v>0</v>
          </cell>
          <cell r="H605">
            <v>0</v>
          </cell>
          <cell r="I605">
            <v>0</v>
          </cell>
          <cell r="J605">
            <v>0</v>
          </cell>
          <cell r="K605">
            <v>0</v>
          </cell>
          <cell r="L605">
            <v>0</v>
          </cell>
          <cell r="M605">
            <v>0</v>
          </cell>
          <cell r="N605">
            <v>0</v>
          </cell>
          <cell r="O605">
            <v>0</v>
          </cell>
          <cell r="P605">
            <v>0</v>
          </cell>
          <cell r="Q605">
            <v>0</v>
          </cell>
          <cell r="R605">
            <v>0</v>
          </cell>
          <cell r="S605">
            <v>0</v>
          </cell>
          <cell r="T605">
            <v>0</v>
          </cell>
          <cell r="U605">
            <v>0</v>
          </cell>
          <cell r="V605">
            <v>0</v>
          </cell>
          <cell r="W605">
            <v>0</v>
          </cell>
          <cell r="X605">
            <v>0</v>
          </cell>
          <cell r="Y605">
            <v>0</v>
          </cell>
          <cell r="Z605">
            <v>0</v>
          </cell>
        </row>
        <row r="606">
          <cell r="B606">
            <v>0</v>
          </cell>
          <cell r="C606" t="str">
            <v>Payment shall be made per piece.</v>
          </cell>
          <cell r="D606">
            <v>0</v>
          </cell>
          <cell r="E606">
            <v>0</v>
          </cell>
          <cell r="F606">
            <v>0</v>
          </cell>
          <cell r="G606">
            <v>0</v>
          </cell>
          <cell r="H606">
            <v>0</v>
          </cell>
          <cell r="I606">
            <v>0</v>
          </cell>
          <cell r="J606">
            <v>0</v>
          </cell>
          <cell r="K606">
            <v>0</v>
          </cell>
          <cell r="L606">
            <v>0</v>
          </cell>
          <cell r="M606">
            <v>0</v>
          </cell>
          <cell r="N606">
            <v>0</v>
          </cell>
          <cell r="O606">
            <v>0</v>
          </cell>
          <cell r="P606">
            <v>0</v>
          </cell>
          <cell r="Q606">
            <v>0</v>
          </cell>
          <cell r="R606">
            <v>0</v>
          </cell>
          <cell r="S606">
            <v>0</v>
          </cell>
          <cell r="T606">
            <v>0</v>
          </cell>
          <cell r="U606">
            <v>0</v>
          </cell>
          <cell r="V606">
            <v>0</v>
          </cell>
          <cell r="W606">
            <v>0</v>
          </cell>
          <cell r="X606">
            <v>0</v>
          </cell>
          <cell r="Y606">
            <v>0</v>
          </cell>
          <cell r="Z606">
            <v>0</v>
          </cell>
        </row>
        <row r="607">
          <cell r="B607" t="str">
            <v>33.03.34</v>
          </cell>
          <cell r="C607" t="str">
            <v>Supply of 22° bend, PE 100, OD315, PN16 SDR11</v>
          </cell>
          <cell r="D607" t="str">
            <v>pce.</v>
          </cell>
          <cell r="E607">
            <v>384</v>
          </cell>
          <cell r="F607">
            <v>0</v>
          </cell>
          <cell r="G607">
            <v>0</v>
          </cell>
          <cell r="H607">
            <v>0</v>
          </cell>
          <cell r="I607">
            <v>0</v>
          </cell>
          <cell r="J607">
            <v>0</v>
          </cell>
          <cell r="K607">
            <v>0</v>
          </cell>
          <cell r="L607">
            <v>0</v>
          </cell>
          <cell r="M607">
            <v>0</v>
          </cell>
          <cell r="N607">
            <v>0</v>
          </cell>
          <cell r="O607">
            <v>0</v>
          </cell>
          <cell r="P607">
            <v>0</v>
          </cell>
          <cell r="Q607">
            <v>0</v>
          </cell>
          <cell r="R607">
            <v>0</v>
          </cell>
          <cell r="S607">
            <v>0</v>
          </cell>
          <cell r="T607">
            <v>0</v>
          </cell>
          <cell r="U607">
            <v>0</v>
          </cell>
          <cell r="V607">
            <v>0</v>
          </cell>
          <cell r="W607">
            <v>0</v>
          </cell>
          <cell r="X607">
            <v>0</v>
          </cell>
          <cell r="Y607">
            <v>0</v>
          </cell>
          <cell r="Z607">
            <v>0</v>
          </cell>
        </row>
        <row r="608">
          <cell r="B608" t="str">
            <v>33.03.36</v>
          </cell>
          <cell r="C608" t="str">
            <v>Supply of 22° bend, PE 100, OD355, PN16 SDR11</v>
          </cell>
          <cell r="D608" t="str">
            <v>pce.</v>
          </cell>
          <cell r="E608">
            <v>701</v>
          </cell>
          <cell r="F608">
            <v>0</v>
          </cell>
          <cell r="G608">
            <v>0</v>
          </cell>
          <cell r="H608">
            <v>0</v>
          </cell>
          <cell r="I608">
            <v>0</v>
          </cell>
          <cell r="J608">
            <v>0</v>
          </cell>
          <cell r="K608">
            <v>0</v>
          </cell>
          <cell r="L608">
            <v>0</v>
          </cell>
          <cell r="M608">
            <v>0</v>
          </cell>
          <cell r="N608">
            <v>0</v>
          </cell>
          <cell r="O608">
            <v>0</v>
          </cell>
          <cell r="P608">
            <v>0</v>
          </cell>
          <cell r="Q608">
            <v>0</v>
          </cell>
          <cell r="R608">
            <v>0</v>
          </cell>
          <cell r="S608">
            <v>0</v>
          </cell>
          <cell r="T608">
            <v>0</v>
          </cell>
          <cell r="U608">
            <v>0</v>
          </cell>
          <cell r="V608">
            <v>0</v>
          </cell>
          <cell r="W608">
            <v>0</v>
          </cell>
          <cell r="X608">
            <v>0</v>
          </cell>
          <cell r="Y608">
            <v>0</v>
          </cell>
          <cell r="Z608">
            <v>0</v>
          </cell>
        </row>
        <row r="609">
          <cell r="B609" t="str">
            <v>33.04</v>
          </cell>
          <cell r="C609" t="str">
            <v>Supply of 30° bends, PE</v>
          </cell>
          <cell r="D609">
            <v>0</v>
          </cell>
          <cell r="E609">
            <v>0</v>
          </cell>
          <cell r="F609">
            <v>0</v>
          </cell>
          <cell r="G609">
            <v>0</v>
          </cell>
          <cell r="H609">
            <v>0</v>
          </cell>
          <cell r="I609">
            <v>0</v>
          </cell>
          <cell r="J609">
            <v>0</v>
          </cell>
          <cell r="K609">
            <v>0</v>
          </cell>
          <cell r="L609">
            <v>0</v>
          </cell>
          <cell r="M609">
            <v>0</v>
          </cell>
          <cell r="N609">
            <v>0</v>
          </cell>
          <cell r="O609">
            <v>0</v>
          </cell>
          <cell r="P609">
            <v>0</v>
          </cell>
          <cell r="Q609">
            <v>0</v>
          </cell>
          <cell r="R609">
            <v>0</v>
          </cell>
          <cell r="S609">
            <v>0</v>
          </cell>
          <cell r="T609">
            <v>0</v>
          </cell>
          <cell r="U609">
            <v>0</v>
          </cell>
          <cell r="V609">
            <v>0</v>
          </cell>
          <cell r="W609">
            <v>0</v>
          </cell>
          <cell r="X609">
            <v>0</v>
          </cell>
          <cell r="Y609">
            <v>0</v>
          </cell>
          <cell r="Z609">
            <v>0</v>
          </cell>
        </row>
        <row r="610">
          <cell r="B610">
            <v>0</v>
          </cell>
          <cell r="C610" t="str">
            <v xml:space="preserve">The works shall be as described under item 33.03, but for 30° bends of PE according to EN12201. </v>
          </cell>
          <cell r="D610">
            <v>0</v>
          </cell>
          <cell r="E610">
            <v>0</v>
          </cell>
          <cell r="F610">
            <v>0</v>
          </cell>
          <cell r="G610">
            <v>0</v>
          </cell>
          <cell r="H610">
            <v>0</v>
          </cell>
          <cell r="I610">
            <v>0</v>
          </cell>
          <cell r="J610">
            <v>0</v>
          </cell>
          <cell r="K610">
            <v>0</v>
          </cell>
          <cell r="L610">
            <v>0</v>
          </cell>
          <cell r="M610">
            <v>0</v>
          </cell>
          <cell r="N610">
            <v>0</v>
          </cell>
          <cell r="O610">
            <v>0</v>
          </cell>
          <cell r="P610">
            <v>0</v>
          </cell>
          <cell r="Q610">
            <v>0</v>
          </cell>
          <cell r="R610">
            <v>0</v>
          </cell>
          <cell r="S610">
            <v>0</v>
          </cell>
          <cell r="T610">
            <v>0</v>
          </cell>
          <cell r="U610">
            <v>0</v>
          </cell>
          <cell r="V610">
            <v>0</v>
          </cell>
          <cell r="W610">
            <v>0</v>
          </cell>
          <cell r="X610">
            <v>0</v>
          </cell>
          <cell r="Y610">
            <v>0</v>
          </cell>
          <cell r="Z610">
            <v>0</v>
          </cell>
        </row>
        <row r="611">
          <cell r="B611">
            <v>0</v>
          </cell>
          <cell r="C611" t="str">
            <v xml:space="preserve">The unit rate shall include all material, labour, equipment, tools and other incidental costs required to complete the works. </v>
          </cell>
          <cell r="D611">
            <v>0</v>
          </cell>
          <cell r="E611">
            <v>0</v>
          </cell>
          <cell r="F611">
            <v>0</v>
          </cell>
          <cell r="G611">
            <v>0</v>
          </cell>
          <cell r="H611">
            <v>0</v>
          </cell>
          <cell r="I611">
            <v>0</v>
          </cell>
          <cell r="J611">
            <v>0</v>
          </cell>
          <cell r="K611">
            <v>0</v>
          </cell>
          <cell r="L611">
            <v>0</v>
          </cell>
          <cell r="M611">
            <v>0</v>
          </cell>
          <cell r="N611">
            <v>0</v>
          </cell>
          <cell r="O611">
            <v>0</v>
          </cell>
          <cell r="P611">
            <v>0</v>
          </cell>
          <cell r="Q611">
            <v>0</v>
          </cell>
          <cell r="R611">
            <v>0</v>
          </cell>
          <cell r="S611">
            <v>0</v>
          </cell>
          <cell r="T611">
            <v>0</v>
          </cell>
          <cell r="U611">
            <v>0</v>
          </cell>
          <cell r="V611">
            <v>0</v>
          </cell>
          <cell r="W611">
            <v>0</v>
          </cell>
          <cell r="X611">
            <v>0</v>
          </cell>
          <cell r="Y611">
            <v>0</v>
          </cell>
          <cell r="Z611">
            <v>0</v>
          </cell>
        </row>
        <row r="612">
          <cell r="B612">
            <v>0</v>
          </cell>
          <cell r="C612" t="str">
            <v>Payment shall be made per piece.</v>
          </cell>
          <cell r="D612">
            <v>0</v>
          </cell>
          <cell r="E612">
            <v>0</v>
          </cell>
          <cell r="F612">
            <v>0</v>
          </cell>
          <cell r="G612">
            <v>0</v>
          </cell>
          <cell r="H612">
            <v>0</v>
          </cell>
          <cell r="I612">
            <v>0</v>
          </cell>
          <cell r="J612">
            <v>0</v>
          </cell>
          <cell r="K612">
            <v>0</v>
          </cell>
          <cell r="L612">
            <v>0</v>
          </cell>
          <cell r="M612">
            <v>0</v>
          </cell>
          <cell r="N612">
            <v>0</v>
          </cell>
          <cell r="O612">
            <v>0</v>
          </cell>
          <cell r="P612">
            <v>0</v>
          </cell>
          <cell r="Q612">
            <v>0</v>
          </cell>
          <cell r="R612">
            <v>0</v>
          </cell>
          <cell r="S612">
            <v>0</v>
          </cell>
          <cell r="T612">
            <v>0</v>
          </cell>
          <cell r="U612">
            <v>0</v>
          </cell>
          <cell r="V612">
            <v>0</v>
          </cell>
          <cell r="W612">
            <v>0</v>
          </cell>
          <cell r="X612">
            <v>0</v>
          </cell>
          <cell r="Y612">
            <v>0</v>
          </cell>
          <cell r="Z612">
            <v>0</v>
          </cell>
        </row>
        <row r="613">
          <cell r="B613" t="str">
            <v>33.04.22</v>
          </cell>
          <cell r="C613" t="str">
            <v>Supply of 30° bend, PE 100, OD160, PN16 SDR11</v>
          </cell>
          <cell r="D613" t="str">
            <v>pce.</v>
          </cell>
          <cell r="E613">
            <v>94</v>
          </cell>
          <cell r="F613">
            <v>0</v>
          </cell>
          <cell r="G613">
            <v>0</v>
          </cell>
          <cell r="H613">
            <v>0</v>
          </cell>
          <cell r="I613">
            <v>0</v>
          </cell>
          <cell r="J613">
            <v>0</v>
          </cell>
          <cell r="K613">
            <v>0</v>
          </cell>
          <cell r="L613">
            <v>0</v>
          </cell>
          <cell r="M613">
            <v>0</v>
          </cell>
          <cell r="N613">
            <v>0</v>
          </cell>
          <cell r="O613">
            <v>0</v>
          </cell>
          <cell r="P613">
            <v>0</v>
          </cell>
          <cell r="Q613">
            <v>0</v>
          </cell>
          <cell r="R613">
            <v>0</v>
          </cell>
          <cell r="S613">
            <v>0</v>
          </cell>
          <cell r="T613">
            <v>0</v>
          </cell>
          <cell r="U613">
            <v>0</v>
          </cell>
          <cell r="V613">
            <v>0</v>
          </cell>
          <cell r="W613">
            <v>0</v>
          </cell>
          <cell r="X613">
            <v>0</v>
          </cell>
          <cell r="Y613">
            <v>0</v>
          </cell>
          <cell r="Z613">
            <v>0</v>
          </cell>
        </row>
        <row r="614">
          <cell r="B614" t="str">
            <v>33.04.26</v>
          </cell>
          <cell r="C614" t="str">
            <v>Supply of 30° bend, PE 100, OD200, PN16 SDR11</v>
          </cell>
          <cell r="D614" t="str">
            <v>pce.</v>
          </cell>
          <cell r="E614">
            <v>191</v>
          </cell>
          <cell r="F614">
            <v>0</v>
          </cell>
          <cell r="G614">
            <v>0</v>
          </cell>
          <cell r="H614">
            <v>0</v>
          </cell>
          <cell r="I614">
            <v>0</v>
          </cell>
          <cell r="J614">
            <v>0</v>
          </cell>
          <cell r="K614">
            <v>0</v>
          </cell>
          <cell r="L614">
            <v>0</v>
          </cell>
          <cell r="M614">
            <v>0</v>
          </cell>
          <cell r="N614">
            <v>0</v>
          </cell>
          <cell r="O614">
            <v>0</v>
          </cell>
          <cell r="P614">
            <v>0</v>
          </cell>
          <cell r="Q614">
            <v>0</v>
          </cell>
          <cell r="R614">
            <v>0</v>
          </cell>
          <cell r="S614">
            <v>0</v>
          </cell>
          <cell r="T614">
            <v>0</v>
          </cell>
          <cell r="U614">
            <v>0</v>
          </cell>
          <cell r="V614">
            <v>0</v>
          </cell>
          <cell r="W614">
            <v>0</v>
          </cell>
          <cell r="X614">
            <v>0</v>
          </cell>
          <cell r="Y614">
            <v>0</v>
          </cell>
          <cell r="Z614">
            <v>0</v>
          </cell>
        </row>
        <row r="615">
          <cell r="B615" t="str">
            <v>33.04.28</v>
          </cell>
          <cell r="C615" t="str">
            <v>Supply of 30° bend, PE 100, OD225, PN16 SDR11</v>
          </cell>
          <cell r="D615" t="str">
            <v>pce.</v>
          </cell>
          <cell r="E615">
            <v>228</v>
          </cell>
          <cell r="F615">
            <v>0</v>
          </cell>
          <cell r="G615">
            <v>0</v>
          </cell>
          <cell r="H615">
            <v>0</v>
          </cell>
          <cell r="I615">
            <v>0</v>
          </cell>
          <cell r="J615">
            <v>0</v>
          </cell>
          <cell r="K615">
            <v>0</v>
          </cell>
          <cell r="L615">
            <v>0</v>
          </cell>
          <cell r="M615">
            <v>0</v>
          </cell>
          <cell r="N615">
            <v>0</v>
          </cell>
          <cell r="O615">
            <v>0</v>
          </cell>
          <cell r="P615">
            <v>0</v>
          </cell>
          <cell r="Q615">
            <v>0</v>
          </cell>
          <cell r="R615">
            <v>0</v>
          </cell>
          <cell r="S615">
            <v>0</v>
          </cell>
          <cell r="T615">
            <v>0</v>
          </cell>
          <cell r="U615">
            <v>0</v>
          </cell>
          <cell r="V615">
            <v>0</v>
          </cell>
          <cell r="W615">
            <v>0</v>
          </cell>
          <cell r="X615">
            <v>0</v>
          </cell>
          <cell r="Y615">
            <v>0</v>
          </cell>
          <cell r="Z615">
            <v>0</v>
          </cell>
        </row>
        <row r="616">
          <cell r="B616" t="str">
            <v>33.04.32</v>
          </cell>
          <cell r="C616" t="str">
            <v>Supply of 30° bend, PE 100, OD280, PN16 SDR11</v>
          </cell>
          <cell r="D616" t="str">
            <v>pce.</v>
          </cell>
          <cell r="E616">
            <v>316</v>
          </cell>
          <cell r="F616">
            <v>0</v>
          </cell>
          <cell r="G616">
            <v>0</v>
          </cell>
          <cell r="H616">
            <v>0</v>
          </cell>
          <cell r="I616">
            <v>0</v>
          </cell>
          <cell r="J616">
            <v>0</v>
          </cell>
          <cell r="K616">
            <v>0</v>
          </cell>
          <cell r="L616">
            <v>0</v>
          </cell>
          <cell r="M616">
            <v>0</v>
          </cell>
          <cell r="N616">
            <v>0</v>
          </cell>
          <cell r="O616">
            <v>0</v>
          </cell>
          <cell r="P616">
            <v>0</v>
          </cell>
          <cell r="Q616">
            <v>0</v>
          </cell>
          <cell r="R616">
            <v>0</v>
          </cell>
          <cell r="S616">
            <v>0</v>
          </cell>
          <cell r="T616">
            <v>0</v>
          </cell>
          <cell r="U616">
            <v>0</v>
          </cell>
          <cell r="V616">
            <v>0</v>
          </cell>
          <cell r="W616">
            <v>0</v>
          </cell>
          <cell r="X616">
            <v>0</v>
          </cell>
          <cell r="Y616">
            <v>0</v>
          </cell>
          <cell r="Z616">
            <v>0</v>
          </cell>
        </row>
        <row r="617">
          <cell r="B617" t="str">
            <v>33.04.34</v>
          </cell>
          <cell r="C617" t="str">
            <v>Supply of 30° bend, PE 100, OD315, PN16 SDR11</v>
          </cell>
          <cell r="D617" t="str">
            <v>pce.</v>
          </cell>
          <cell r="E617">
            <v>384</v>
          </cell>
          <cell r="F617">
            <v>0</v>
          </cell>
          <cell r="G617">
            <v>0</v>
          </cell>
          <cell r="H617">
            <v>0</v>
          </cell>
          <cell r="I617">
            <v>0</v>
          </cell>
          <cell r="J617">
            <v>0</v>
          </cell>
          <cell r="K617">
            <v>0</v>
          </cell>
          <cell r="L617">
            <v>0</v>
          </cell>
          <cell r="M617">
            <v>0</v>
          </cell>
          <cell r="N617">
            <v>0</v>
          </cell>
          <cell r="O617">
            <v>0</v>
          </cell>
          <cell r="P617">
            <v>0</v>
          </cell>
          <cell r="Q617">
            <v>0</v>
          </cell>
          <cell r="R617">
            <v>0</v>
          </cell>
          <cell r="S617">
            <v>0</v>
          </cell>
          <cell r="T617">
            <v>0</v>
          </cell>
          <cell r="U617">
            <v>0</v>
          </cell>
          <cell r="V617">
            <v>0</v>
          </cell>
          <cell r="W617">
            <v>0</v>
          </cell>
          <cell r="X617">
            <v>0</v>
          </cell>
          <cell r="Y617">
            <v>0</v>
          </cell>
          <cell r="Z617">
            <v>0</v>
          </cell>
        </row>
        <row r="618">
          <cell r="B618" t="str">
            <v>33.04.36</v>
          </cell>
          <cell r="C618" t="str">
            <v>Supply of 30° bend, PE 100, OD355, PN16 SDR11</v>
          </cell>
          <cell r="D618" t="str">
            <v>pce.</v>
          </cell>
          <cell r="E618">
            <v>701</v>
          </cell>
          <cell r="F618">
            <v>0</v>
          </cell>
          <cell r="G618">
            <v>0</v>
          </cell>
          <cell r="H618">
            <v>0</v>
          </cell>
          <cell r="I618">
            <v>0</v>
          </cell>
          <cell r="J618">
            <v>0</v>
          </cell>
          <cell r="K618">
            <v>0</v>
          </cell>
          <cell r="L618">
            <v>0</v>
          </cell>
          <cell r="M618">
            <v>0</v>
          </cell>
          <cell r="N618">
            <v>0</v>
          </cell>
          <cell r="O618">
            <v>0</v>
          </cell>
          <cell r="P618">
            <v>0</v>
          </cell>
          <cell r="Q618">
            <v>0</v>
          </cell>
          <cell r="R618">
            <v>0</v>
          </cell>
          <cell r="S618">
            <v>0</v>
          </cell>
          <cell r="T618">
            <v>0</v>
          </cell>
          <cell r="U618">
            <v>0</v>
          </cell>
          <cell r="V618">
            <v>0</v>
          </cell>
          <cell r="W618">
            <v>0</v>
          </cell>
          <cell r="X618">
            <v>0</v>
          </cell>
          <cell r="Y618">
            <v>0</v>
          </cell>
          <cell r="Z618">
            <v>0</v>
          </cell>
        </row>
        <row r="619">
          <cell r="B619" t="str">
            <v>33.05</v>
          </cell>
          <cell r="C619" t="str">
            <v>Supply of 45° bends, PE</v>
          </cell>
          <cell r="D619">
            <v>0</v>
          </cell>
          <cell r="E619">
            <v>0</v>
          </cell>
          <cell r="F619">
            <v>0</v>
          </cell>
          <cell r="G619">
            <v>0</v>
          </cell>
          <cell r="H619">
            <v>0</v>
          </cell>
          <cell r="I619">
            <v>0</v>
          </cell>
          <cell r="J619">
            <v>0</v>
          </cell>
          <cell r="K619">
            <v>0</v>
          </cell>
          <cell r="L619">
            <v>0</v>
          </cell>
          <cell r="M619">
            <v>0</v>
          </cell>
          <cell r="N619">
            <v>0</v>
          </cell>
          <cell r="O619">
            <v>0</v>
          </cell>
          <cell r="P619">
            <v>0</v>
          </cell>
          <cell r="Q619">
            <v>0</v>
          </cell>
          <cell r="R619">
            <v>0</v>
          </cell>
          <cell r="S619">
            <v>0</v>
          </cell>
          <cell r="T619">
            <v>0</v>
          </cell>
          <cell r="U619">
            <v>0</v>
          </cell>
          <cell r="V619">
            <v>0</v>
          </cell>
          <cell r="W619">
            <v>0</v>
          </cell>
          <cell r="X619">
            <v>0</v>
          </cell>
          <cell r="Y619">
            <v>0</v>
          </cell>
          <cell r="Z619">
            <v>0</v>
          </cell>
        </row>
        <row r="620">
          <cell r="B620">
            <v>0</v>
          </cell>
          <cell r="C620" t="str">
            <v xml:space="preserve">The works shall be as described under item 33.03, but for 45° bends of PE according to EN12201. </v>
          </cell>
          <cell r="D620">
            <v>0</v>
          </cell>
          <cell r="E620">
            <v>0</v>
          </cell>
          <cell r="F620">
            <v>0</v>
          </cell>
          <cell r="G620">
            <v>0</v>
          </cell>
          <cell r="H620">
            <v>0</v>
          </cell>
          <cell r="I620">
            <v>0</v>
          </cell>
          <cell r="J620">
            <v>0</v>
          </cell>
          <cell r="K620">
            <v>0</v>
          </cell>
          <cell r="L620">
            <v>0</v>
          </cell>
          <cell r="M620">
            <v>0</v>
          </cell>
          <cell r="N620">
            <v>0</v>
          </cell>
          <cell r="O620">
            <v>0</v>
          </cell>
          <cell r="P620">
            <v>0</v>
          </cell>
          <cell r="Q620">
            <v>0</v>
          </cell>
          <cell r="R620">
            <v>0</v>
          </cell>
          <cell r="S620">
            <v>0</v>
          </cell>
          <cell r="T620">
            <v>0</v>
          </cell>
          <cell r="U620">
            <v>0</v>
          </cell>
          <cell r="V620">
            <v>0</v>
          </cell>
          <cell r="W620">
            <v>0</v>
          </cell>
          <cell r="X620">
            <v>0</v>
          </cell>
          <cell r="Y620">
            <v>0</v>
          </cell>
          <cell r="Z620">
            <v>0</v>
          </cell>
        </row>
        <row r="621">
          <cell r="B621">
            <v>0</v>
          </cell>
          <cell r="C621" t="str">
            <v xml:space="preserve">The unit rate shall include all material, labour, equipment, tools and other incidental costs required to complete the works. </v>
          </cell>
          <cell r="D621">
            <v>0</v>
          </cell>
          <cell r="E621">
            <v>0</v>
          </cell>
          <cell r="F621">
            <v>0</v>
          </cell>
          <cell r="G621">
            <v>0</v>
          </cell>
          <cell r="H621">
            <v>0</v>
          </cell>
          <cell r="I621">
            <v>0</v>
          </cell>
          <cell r="J621">
            <v>0</v>
          </cell>
          <cell r="K621">
            <v>0</v>
          </cell>
          <cell r="L621">
            <v>0</v>
          </cell>
          <cell r="M621">
            <v>0</v>
          </cell>
          <cell r="N621">
            <v>0</v>
          </cell>
          <cell r="O621">
            <v>0</v>
          </cell>
          <cell r="P621">
            <v>0</v>
          </cell>
          <cell r="Q621">
            <v>0</v>
          </cell>
          <cell r="R621">
            <v>0</v>
          </cell>
          <cell r="S621">
            <v>0</v>
          </cell>
          <cell r="T621">
            <v>0</v>
          </cell>
          <cell r="U621">
            <v>0</v>
          </cell>
          <cell r="V621">
            <v>0</v>
          </cell>
          <cell r="W621">
            <v>0</v>
          </cell>
          <cell r="X621">
            <v>0</v>
          </cell>
          <cell r="Y621">
            <v>0</v>
          </cell>
          <cell r="Z621">
            <v>0</v>
          </cell>
        </row>
        <row r="622">
          <cell r="B622">
            <v>0</v>
          </cell>
          <cell r="C622" t="str">
            <v>Payment shall be made per piece.</v>
          </cell>
          <cell r="D622">
            <v>0</v>
          </cell>
          <cell r="E622">
            <v>0</v>
          </cell>
          <cell r="F622">
            <v>0</v>
          </cell>
          <cell r="G622">
            <v>0</v>
          </cell>
          <cell r="H622">
            <v>0</v>
          </cell>
          <cell r="I622">
            <v>0</v>
          </cell>
          <cell r="J622">
            <v>0</v>
          </cell>
          <cell r="K622">
            <v>0</v>
          </cell>
          <cell r="L622">
            <v>0</v>
          </cell>
          <cell r="M622">
            <v>0</v>
          </cell>
          <cell r="N622">
            <v>0</v>
          </cell>
          <cell r="O622">
            <v>0</v>
          </cell>
          <cell r="P622">
            <v>0</v>
          </cell>
          <cell r="Q622">
            <v>0</v>
          </cell>
          <cell r="R622">
            <v>0</v>
          </cell>
          <cell r="S622">
            <v>0</v>
          </cell>
          <cell r="T622">
            <v>0</v>
          </cell>
          <cell r="U622">
            <v>0</v>
          </cell>
          <cell r="V622">
            <v>0</v>
          </cell>
          <cell r="W622">
            <v>0</v>
          </cell>
          <cell r="X622">
            <v>0</v>
          </cell>
          <cell r="Y622">
            <v>0</v>
          </cell>
          <cell r="Z622">
            <v>0</v>
          </cell>
        </row>
        <row r="623">
          <cell r="B623" t="str">
            <v>33.05.21</v>
          </cell>
          <cell r="C623" t="str">
            <v>Supply of 45° bend, PE 100, OD90, PN16 SDR11</v>
          </cell>
          <cell r="D623" t="str">
            <v>pce.</v>
          </cell>
          <cell r="E623">
            <v>27</v>
          </cell>
          <cell r="F623">
            <v>0</v>
          </cell>
          <cell r="G623">
            <v>0</v>
          </cell>
          <cell r="H623">
            <v>0</v>
          </cell>
          <cell r="I623">
            <v>0</v>
          </cell>
          <cell r="J623">
            <v>0</v>
          </cell>
          <cell r="K623">
            <v>0</v>
          </cell>
          <cell r="L623">
            <v>0</v>
          </cell>
          <cell r="M623">
            <v>0</v>
          </cell>
          <cell r="N623">
            <v>0</v>
          </cell>
          <cell r="O623">
            <v>0</v>
          </cell>
          <cell r="P623">
            <v>0</v>
          </cell>
          <cell r="Q623">
            <v>0</v>
          </cell>
          <cell r="R623">
            <v>0</v>
          </cell>
          <cell r="S623">
            <v>0</v>
          </cell>
          <cell r="T623">
            <v>0</v>
          </cell>
          <cell r="U623">
            <v>0</v>
          </cell>
          <cell r="V623">
            <v>0</v>
          </cell>
          <cell r="W623">
            <v>0</v>
          </cell>
          <cell r="X623">
            <v>0</v>
          </cell>
          <cell r="Y623">
            <v>0</v>
          </cell>
          <cell r="Z623">
            <v>0</v>
          </cell>
        </row>
        <row r="624">
          <cell r="B624" t="str">
            <v>33.05.22</v>
          </cell>
          <cell r="C624" t="str">
            <v>Supply of 45° bend, PE 100, OD160, PN16 SDR11</v>
          </cell>
          <cell r="D624" t="str">
            <v>pce.</v>
          </cell>
          <cell r="E624">
            <v>93</v>
          </cell>
          <cell r="F624">
            <v>0</v>
          </cell>
          <cell r="G624">
            <v>0</v>
          </cell>
          <cell r="H624">
            <v>0</v>
          </cell>
          <cell r="I624">
            <v>0</v>
          </cell>
          <cell r="J624">
            <v>0</v>
          </cell>
          <cell r="K624">
            <v>0</v>
          </cell>
          <cell r="L624">
            <v>0</v>
          </cell>
          <cell r="M624">
            <v>0</v>
          </cell>
          <cell r="N624">
            <v>0</v>
          </cell>
          <cell r="O624">
            <v>0</v>
          </cell>
          <cell r="P624">
            <v>0</v>
          </cell>
          <cell r="Q624">
            <v>0</v>
          </cell>
          <cell r="R624">
            <v>0</v>
          </cell>
          <cell r="S624">
            <v>0</v>
          </cell>
          <cell r="T624">
            <v>0</v>
          </cell>
          <cell r="U624">
            <v>0</v>
          </cell>
          <cell r="V624">
            <v>0</v>
          </cell>
          <cell r="W624">
            <v>0</v>
          </cell>
          <cell r="X624">
            <v>0</v>
          </cell>
          <cell r="Y624">
            <v>0</v>
          </cell>
          <cell r="Z624">
            <v>0</v>
          </cell>
        </row>
        <row r="625">
          <cell r="B625" t="str">
            <v>33.05.26</v>
          </cell>
          <cell r="C625" t="str">
            <v>Supply of 45° bend, PE 100, OD200, PN16 SDR11</v>
          </cell>
          <cell r="D625" t="str">
            <v>pce.</v>
          </cell>
          <cell r="E625">
            <v>144</v>
          </cell>
          <cell r="F625">
            <v>0</v>
          </cell>
          <cell r="G625">
            <v>0</v>
          </cell>
          <cell r="H625">
            <v>0</v>
          </cell>
          <cell r="I625">
            <v>0</v>
          </cell>
          <cell r="J625">
            <v>0</v>
          </cell>
          <cell r="K625">
            <v>0</v>
          </cell>
          <cell r="L625">
            <v>0</v>
          </cell>
          <cell r="M625">
            <v>0</v>
          </cell>
          <cell r="N625">
            <v>0</v>
          </cell>
          <cell r="O625">
            <v>0</v>
          </cell>
          <cell r="P625">
            <v>0</v>
          </cell>
          <cell r="Q625">
            <v>0</v>
          </cell>
          <cell r="R625">
            <v>0</v>
          </cell>
          <cell r="S625">
            <v>0</v>
          </cell>
          <cell r="T625">
            <v>0</v>
          </cell>
          <cell r="U625">
            <v>0</v>
          </cell>
          <cell r="V625">
            <v>0</v>
          </cell>
          <cell r="W625">
            <v>0</v>
          </cell>
          <cell r="X625">
            <v>0</v>
          </cell>
          <cell r="Y625">
            <v>0</v>
          </cell>
          <cell r="Z625">
            <v>0</v>
          </cell>
        </row>
        <row r="626">
          <cell r="B626" t="str">
            <v>33.05.28</v>
          </cell>
          <cell r="C626" t="str">
            <v>Supply of 45° bend, PE 100, OD225, PN16 SDR11</v>
          </cell>
          <cell r="D626" t="str">
            <v>pce.</v>
          </cell>
          <cell r="E626">
            <v>172</v>
          </cell>
          <cell r="F626">
            <v>0</v>
          </cell>
          <cell r="G626">
            <v>0</v>
          </cell>
          <cell r="H626">
            <v>0</v>
          </cell>
          <cell r="I626">
            <v>0</v>
          </cell>
          <cell r="J626">
            <v>0</v>
          </cell>
          <cell r="K626">
            <v>0</v>
          </cell>
          <cell r="L626">
            <v>0</v>
          </cell>
          <cell r="M626">
            <v>0</v>
          </cell>
          <cell r="N626">
            <v>0</v>
          </cell>
          <cell r="O626">
            <v>0</v>
          </cell>
          <cell r="P626">
            <v>0</v>
          </cell>
          <cell r="Q626">
            <v>0</v>
          </cell>
          <cell r="R626">
            <v>0</v>
          </cell>
          <cell r="S626">
            <v>0</v>
          </cell>
          <cell r="T626">
            <v>0</v>
          </cell>
          <cell r="U626">
            <v>0</v>
          </cell>
          <cell r="V626">
            <v>0</v>
          </cell>
          <cell r="W626">
            <v>0</v>
          </cell>
          <cell r="X626">
            <v>0</v>
          </cell>
          <cell r="Y626">
            <v>0</v>
          </cell>
          <cell r="Z626">
            <v>0</v>
          </cell>
        </row>
        <row r="627">
          <cell r="B627" t="str">
            <v>33.05.32</v>
          </cell>
          <cell r="C627" t="str">
            <v>Supply of 45° bend, PE 100, OD280, PN16 SDR11</v>
          </cell>
          <cell r="D627" t="str">
            <v>pce.</v>
          </cell>
          <cell r="E627">
            <v>449</v>
          </cell>
          <cell r="F627">
            <v>0</v>
          </cell>
          <cell r="G627">
            <v>0</v>
          </cell>
          <cell r="H627">
            <v>0</v>
          </cell>
          <cell r="I627">
            <v>0</v>
          </cell>
          <cell r="J627">
            <v>0</v>
          </cell>
          <cell r="K627">
            <v>0</v>
          </cell>
          <cell r="L627">
            <v>0</v>
          </cell>
          <cell r="M627">
            <v>0</v>
          </cell>
          <cell r="N627">
            <v>0</v>
          </cell>
          <cell r="O627">
            <v>0</v>
          </cell>
          <cell r="P627">
            <v>0</v>
          </cell>
          <cell r="Q627">
            <v>0</v>
          </cell>
          <cell r="R627">
            <v>0</v>
          </cell>
          <cell r="S627">
            <v>0</v>
          </cell>
          <cell r="T627">
            <v>0</v>
          </cell>
          <cell r="U627">
            <v>0</v>
          </cell>
          <cell r="V627">
            <v>0</v>
          </cell>
          <cell r="W627">
            <v>0</v>
          </cell>
          <cell r="X627">
            <v>0</v>
          </cell>
          <cell r="Y627">
            <v>0</v>
          </cell>
          <cell r="Z627">
            <v>0</v>
          </cell>
        </row>
        <row r="628">
          <cell r="B628" t="str">
            <v>33.06</v>
          </cell>
          <cell r="C628" t="str">
            <v>Supply of 60° bends, PE</v>
          </cell>
          <cell r="D628">
            <v>0</v>
          </cell>
          <cell r="E628">
            <v>0</v>
          </cell>
          <cell r="F628">
            <v>0</v>
          </cell>
          <cell r="G628">
            <v>0</v>
          </cell>
          <cell r="H628">
            <v>0</v>
          </cell>
          <cell r="I628">
            <v>0</v>
          </cell>
          <cell r="J628">
            <v>0</v>
          </cell>
          <cell r="K628">
            <v>0</v>
          </cell>
          <cell r="L628">
            <v>0</v>
          </cell>
          <cell r="M628">
            <v>0</v>
          </cell>
          <cell r="N628">
            <v>0</v>
          </cell>
          <cell r="O628">
            <v>0</v>
          </cell>
          <cell r="P628">
            <v>0</v>
          </cell>
          <cell r="Q628">
            <v>0</v>
          </cell>
          <cell r="R628">
            <v>0</v>
          </cell>
          <cell r="S628">
            <v>0</v>
          </cell>
          <cell r="T628">
            <v>0</v>
          </cell>
          <cell r="U628">
            <v>0</v>
          </cell>
          <cell r="V628">
            <v>0</v>
          </cell>
          <cell r="W628">
            <v>0</v>
          </cell>
          <cell r="X628">
            <v>0</v>
          </cell>
          <cell r="Y628">
            <v>0</v>
          </cell>
          <cell r="Z628">
            <v>0</v>
          </cell>
        </row>
        <row r="629">
          <cell r="B629">
            <v>0</v>
          </cell>
          <cell r="C629" t="str">
            <v xml:space="preserve">The works shall be as described under item 33.03, but for 60° bends of PE according to EN1220. </v>
          </cell>
          <cell r="D629">
            <v>0</v>
          </cell>
          <cell r="E629">
            <v>0</v>
          </cell>
          <cell r="F629">
            <v>0</v>
          </cell>
          <cell r="G629">
            <v>0</v>
          </cell>
          <cell r="H629">
            <v>0</v>
          </cell>
          <cell r="I629">
            <v>0</v>
          </cell>
          <cell r="J629">
            <v>0</v>
          </cell>
          <cell r="K629">
            <v>0</v>
          </cell>
          <cell r="L629">
            <v>0</v>
          </cell>
          <cell r="M629">
            <v>0</v>
          </cell>
          <cell r="N629">
            <v>0</v>
          </cell>
          <cell r="O629">
            <v>0</v>
          </cell>
          <cell r="P629">
            <v>0</v>
          </cell>
          <cell r="Q629">
            <v>0</v>
          </cell>
          <cell r="R629">
            <v>0</v>
          </cell>
          <cell r="S629">
            <v>0</v>
          </cell>
          <cell r="T629">
            <v>0</v>
          </cell>
          <cell r="U629">
            <v>0</v>
          </cell>
          <cell r="V629">
            <v>0</v>
          </cell>
          <cell r="W629">
            <v>0</v>
          </cell>
          <cell r="X629">
            <v>0</v>
          </cell>
          <cell r="Y629">
            <v>0</v>
          </cell>
          <cell r="Z629">
            <v>0</v>
          </cell>
        </row>
        <row r="630">
          <cell r="B630">
            <v>0</v>
          </cell>
          <cell r="C630" t="str">
            <v xml:space="preserve">The unit rate shall include all material, labour, equipment, tools and other incidental costs required to complete the works. </v>
          </cell>
          <cell r="D630">
            <v>0</v>
          </cell>
          <cell r="E630">
            <v>0</v>
          </cell>
          <cell r="F630">
            <v>0</v>
          </cell>
          <cell r="G630">
            <v>0</v>
          </cell>
          <cell r="H630">
            <v>0</v>
          </cell>
          <cell r="I630">
            <v>0</v>
          </cell>
          <cell r="J630">
            <v>0</v>
          </cell>
          <cell r="K630">
            <v>0</v>
          </cell>
          <cell r="L630">
            <v>0</v>
          </cell>
          <cell r="M630">
            <v>0</v>
          </cell>
          <cell r="N630">
            <v>0</v>
          </cell>
          <cell r="O630">
            <v>0</v>
          </cell>
          <cell r="P630">
            <v>0</v>
          </cell>
          <cell r="Q630">
            <v>0</v>
          </cell>
          <cell r="R630">
            <v>0</v>
          </cell>
          <cell r="S630">
            <v>0</v>
          </cell>
          <cell r="T630">
            <v>0</v>
          </cell>
          <cell r="U630">
            <v>0</v>
          </cell>
          <cell r="V630">
            <v>0</v>
          </cell>
          <cell r="W630">
            <v>0</v>
          </cell>
          <cell r="X630">
            <v>0</v>
          </cell>
          <cell r="Y630">
            <v>0</v>
          </cell>
          <cell r="Z630">
            <v>0</v>
          </cell>
        </row>
        <row r="631">
          <cell r="B631">
            <v>0</v>
          </cell>
          <cell r="C631" t="str">
            <v>Payment shall be made per piece.</v>
          </cell>
          <cell r="D631">
            <v>0</v>
          </cell>
          <cell r="E631">
            <v>0</v>
          </cell>
          <cell r="F631">
            <v>0</v>
          </cell>
          <cell r="G631">
            <v>0</v>
          </cell>
          <cell r="H631">
            <v>0</v>
          </cell>
          <cell r="I631">
            <v>0</v>
          </cell>
          <cell r="J631">
            <v>0</v>
          </cell>
          <cell r="K631">
            <v>0</v>
          </cell>
          <cell r="L631">
            <v>0</v>
          </cell>
          <cell r="M631">
            <v>0</v>
          </cell>
          <cell r="N631">
            <v>0</v>
          </cell>
          <cell r="O631">
            <v>0</v>
          </cell>
          <cell r="P631">
            <v>0</v>
          </cell>
          <cell r="Q631">
            <v>0</v>
          </cell>
          <cell r="R631">
            <v>0</v>
          </cell>
          <cell r="S631">
            <v>0</v>
          </cell>
          <cell r="T631">
            <v>0</v>
          </cell>
          <cell r="U631">
            <v>0</v>
          </cell>
          <cell r="V631">
            <v>0</v>
          </cell>
          <cell r="W631">
            <v>0</v>
          </cell>
          <cell r="X631">
            <v>0</v>
          </cell>
          <cell r="Y631">
            <v>0</v>
          </cell>
          <cell r="Z631">
            <v>0</v>
          </cell>
        </row>
        <row r="632">
          <cell r="B632" t="str">
            <v>33.06.22</v>
          </cell>
          <cell r="C632" t="str">
            <v>Supply of 60° bend, PE 100, OD160, PN16 SDR11</v>
          </cell>
          <cell r="D632" t="str">
            <v>pce.</v>
          </cell>
          <cell r="E632">
            <v>100</v>
          </cell>
          <cell r="F632">
            <v>0</v>
          </cell>
          <cell r="G632">
            <v>0</v>
          </cell>
          <cell r="H632">
            <v>0</v>
          </cell>
          <cell r="I632">
            <v>0</v>
          </cell>
          <cell r="J632">
            <v>0</v>
          </cell>
          <cell r="K632">
            <v>0</v>
          </cell>
          <cell r="L632">
            <v>0</v>
          </cell>
          <cell r="M632">
            <v>0</v>
          </cell>
          <cell r="N632">
            <v>0</v>
          </cell>
          <cell r="O632">
            <v>0</v>
          </cell>
          <cell r="P632">
            <v>0</v>
          </cell>
          <cell r="Q632">
            <v>0</v>
          </cell>
          <cell r="R632">
            <v>0</v>
          </cell>
          <cell r="S632">
            <v>0</v>
          </cell>
          <cell r="T632">
            <v>0</v>
          </cell>
          <cell r="U632">
            <v>0</v>
          </cell>
          <cell r="V632">
            <v>0</v>
          </cell>
          <cell r="W632">
            <v>0</v>
          </cell>
          <cell r="X632">
            <v>0</v>
          </cell>
          <cell r="Y632">
            <v>0</v>
          </cell>
          <cell r="Z632">
            <v>0</v>
          </cell>
        </row>
        <row r="633">
          <cell r="B633" t="str">
            <v>33.06.26</v>
          </cell>
          <cell r="C633" t="str">
            <v>Supply of 60° bend, PE 100, OD200, PN16 SDR11</v>
          </cell>
          <cell r="D633" t="str">
            <v>pce.</v>
          </cell>
          <cell r="E633">
            <v>200</v>
          </cell>
          <cell r="F633">
            <v>0</v>
          </cell>
          <cell r="G633">
            <v>0</v>
          </cell>
          <cell r="H633">
            <v>0</v>
          </cell>
          <cell r="I633">
            <v>0</v>
          </cell>
          <cell r="J633">
            <v>0</v>
          </cell>
          <cell r="K633">
            <v>0</v>
          </cell>
          <cell r="L633">
            <v>0</v>
          </cell>
          <cell r="M633">
            <v>0</v>
          </cell>
          <cell r="N633">
            <v>0</v>
          </cell>
          <cell r="O633">
            <v>0</v>
          </cell>
          <cell r="P633">
            <v>0</v>
          </cell>
          <cell r="Q633">
            <v>0</v>
          </cell>
          <cell r="R633">
            <v>0</v>
          </cell>
          <cell r="S633">
            <v>0</v>
          </cell>
          <cell r="T633">
            <v>0</v>
          </cell>
          <cell r="U633">
            <v>0</v>
          </cell>
          <cell r="V633">
            <v>0</v>
          </cell>
          <cell r="W633">
            <v>0</v>
          </cell>
          <cell r="X633">
            <v>0</v>
          </cell>
          <cell r="Y633">
            <v>0</v>
          </cell>
          <cell r="Z633">
            <v>0</v>
          </cell>
        </row>
        <row r="634">
          <cell r="B634" t="str">
            <v>33.06.28</v>
          </cell>
          <cell r="C634" t="str">
            <v>Supply of 60° bend, PE 100, OD225, PN16 SDR11</v>
          </cell>
          <cell r="D634" t="str">
            <v>pce.</v>
          </cell>
          <cell r="E634">
            <v>237</v>
          </cell>
          <cell r="F634">
            <v>0</v>
          </cell>
          <cell r="G634">
            <v>0</v>
          </cell>
          <cell r="H634">
            <v>0</v>
          </cell>
          <cell r="I634">
            <v>0</v>
          </cell>
          <cell r="J634">
            <v>0</v>
          </cell>
          <cell r="K634">
            <v>0</v>
          </cell>
          <cell r="L634">
            <v>0</v>
          </cell>
          <cell r="M634">
            <v>0</v>
          </cell>
          <cell r="N634">
            <v>0</v>
          </cell>
          <cell r="O634">
            <v>0</v>
          </cell>
          <cell r="P634">
            <v>0</v>
          </cell>
          <cell r="Q634">
            <v>0</v>
          </cell>
          <cell r="R634">
            <v>0</v>
          </cell>
          <cell r="S634">
            <v>0</v>
          </cell>
          <cell r="T634">
            <v>0</v>
          </cell>
          <cell r="U634">
            <v>0</v>
          </cell>
          <cell r="V634">
            <v>0</v>
          </cell>
          <cell r="W634">
            <v>0</v>
          </cell>
          <cell r="X634">
            <v>0</v>
          </cell>
          <cell r="Y634">
            <v>0</v>
          </cell>
          <cell r="Z634">
            <v>0</v>
          </cell>
        </row>
        <row r="635">
          <cell r="B635" t="str">
            <v>33.06.32</v>
          </cell>
          <cell r="C635" t="str">
            <v>Supply of 60° bend, PE 100, OD280, PN16 SDR11</v>
          </cell>
          <cell r="D635" t="str">
            <v>pce.</v>
          </cell>
          <cell r="E635">
            <v>342</v>
          </cell>
          <cell r="F635">
            <v>0</v>
          </cell>
          <cell r="G635">
            <v>0</v>
          </cell>
          <cell r="H635">
            <v>0</v>
          </cell>
          <cell r="I635">
            <v>0</v>
          </cell>
          <cell r="J635">
            <v>0</v>
          </cell>
          <cell r="K635">
            <v>0</v>
          </cell>
          <cell r="L635">
            <v>0</v>
          </cell>
          <cell r="M635">
            <v>0</v>
          </cell>
          <cell r="N635">
            <v>0</v>
          </cell>
          <cell r="O635">
            <v>0</v>
          </cell>
          <cell r="P635">
            <v>0</v>
          </cell>
          <cell r="Q635">
            <v>0</v>
          </cell>
          <cell r="R635">
            <v>0</v>
          </cell>
          <cell r="S635">
            <v>0</v>
          </cell>
          <cell r="T635">
            <v>0</v>
          </cell>
          <cell r="U635">
            <v>0</v>
          </cell>
          <cell r="V635">
            <v>0</v>
          </cell>
          <cell r="W635">
            <v>0</v>
          </cell>
          <cell r="X635">
            <v>0</v>
          </cell>
          <cell r="Y635">
            <v>0</v>
          </cell>
          <cell r="Z635">
            <v>0</v>
          </cell>
        </row>
        <row r="636">
          <cell r="B636" t="str">
            <v>33.06.34</v>
          </cell>
          <cell r="C636" t="str">
            <v>Supply of 60° bend, PE 100, OD315, PN16 SDR11</v>
          </cell>
          <cell r="D636" t="str">
            <v>pce.</v>
          </cell>
          <cell r="E636">
            <v>421</v>
          </cell>
          <cell r="F636">
            <v>0</v>
          </cell>
          <cell r="G636">
            <v>0</v>
          </cell>
          <cell r="H636">
            <v>0</v>
          </cell>
          <cell r="I636">
            <v>0</v>
          </cell>
          <cell r="J636">
            <v>0</v>
          </cell>
          <cell r="K636">
            <v>0</v>
          </cell>
          <cell r="L636">
            <v>0</v>
          </cell>
          <cell r="M636">
            <v>0</v>
          </cell>
          <cell r="N636">
            <v>0</v>
          </cell>
          <cell r="O636">
            <v>0</v>
          </cell>
          <cell r="P636">
            <v>0</v>
          </cell>
          <cell r="Q636">
            <v>0</v>
          </cell>
          <cell r="R636">
            <v>0</v>
          </cell>
          <cell r="S636">
            <v>0</v>
          </cell>
          <cell r="T636">
            <v>0</v>
          </cell>
          <cell r="U636">
            <v>0</v>
          </cell>
          <cell r="V636">
            <v>0</v>
          </cell>
          <cell r="W636">
            <v>0</v>
          </cell>
          <cell r="X636">
            <v>0</v>
          </cell>
          <cell r="Y636">
            <v>0</v>
          </cell>
          <cell r="Z636">
            <v>0</v>
          </cell>
        </row>
        <row r="637">
          <cell r="B637" t="str">
            <v>33.06.36</v>
          </cell>
          <cell r="C637" t="str">
            <v>Supply of 60° bend, PE 100, OD355, PN16 SDR11</v>
          </cell>
          <cell r="D637" t="str">
            <v>pce.</v>
          </cell>
          <cell r="E637">
            <v>716</v>
          </cell>
          <cell r="F637">
            <v>0</v>
          </cell>
          <cell r="G637">
            <v>0</v>
          </cell>
          <cell r="H637">
            <v>0</v>
          </cell>
          <cell r="I637">
            <v>0</v>
          </cell>
          <cell r="J637">
            <v>0</v>
          </cell>
          <cell r="K637">
            <v>0</v>
          </cell>
          <cell r="L637">
            <v>0</v>
          </cell>
          <cell r="M637">
            <v>0</v>
          </cell>
          <cell r="N637">
            <v>0</v>
          </cell>
          <cell r="O637">
            <v>0</v>
          </cell>
          <cell r="P637">
            <v>0</v>
          </cell>
          <cell r="Q637">
            <v>0</v>
          </cell>
          <cell r="R637">
            <v>0</v>
          </cell>
          <cell r="S637">
            <v>0</v>
          </cell>
          <cell r="T637">
            <v>0</v>
          </cell>
          <cell r="U637">
            <v>0</v>
          </cell>
          <cell r="V637">
            <v>0</v>
          </cell>
          <cell r="W637">
            <v>0</v>
          </cell>
          <cell r="X637">
            <v>0</v>
          </cell>
          <cell r="Y637">
            <v>0</v>
          </cell>
          <cell r="Z637">
            <v>0</v>
          </cell>
        </row>
        <row r="638">
          <cell r="B638" t="str">
            <v>33.07</v>
          </cell>
          <cell r="C638" t="str">
            <v>Supply of 90° bends, PE</v>
          </cell>
          <cell r="D638">
            <v>0</v>
          </cell>
          <cell r="E638">
            <v>0</v>
          </cell>
          <cell r="F638">
            <v>0</v>
          </cell>
          <cell r="G638">
            <v>0</v>
          </cell>
          <cell r="H638">
            <v>0</v>
          </cell>
          <cell r="I638">
            <v>0</v>
          </cell>
          <cell r="J638">
            <v>0</v>
          </cell>
          <cell r="K638">
            <v>0</v>
          </cell>
          <cell r="L638">
            <v>0</v>
          </cell>
          <cell r="M638">
            <v>0</v>
          </cell>
          <cell r="N638">
            <v>0</v>
          </cell>
          <cell r="O638">
            <v>0</v>
          </cell>
          <cell r="P638">
            <v>0</v>
          </cell>
          <cell r="Q638">
            <v>0</v>
          </cell>
          <cell r="R638">
            <v>0</v>
          </cell>
          <cell r="S638">
            <v>0</v>
          </cell>
          <cell r="T638">
            <v>0</v>
          </cell>
          <cell r="U638">
            <v>0</v>
          </cell>
          <cell r="V638">
            <v>0</v>
          </cell>
          <cell r="W638">
            <v>0</v>
          </cell>
          <cell r="X638">
            <v>0</v>
          </cell>
          <cell r="Y638">
            <v>0</v>
          </cell>
          <cell r="Z638">
            <v>0</v>
          </cell>
        </row>
        <row r="639">
          <cell r="B639">
            <v>0</v>
          </cell>
          <cell r="C639" t="str">
            <v xml:space="preserve">The works shall be as described under item 33.03, but for 90° bends of PE according to EN12201. </v>
          </cell>
          <cell r="D639">
            <v>0</v>
          </cell>
          <cell r="E639">
            <v>0</v>
          </cell>
          <cell r="F639">
            <v>0</v>
          </cell>
          <cell r="G639">
            <v>0</v>
          </cell>
          <cell r="H639">
            <v>0</v>
          </cell>
          <cell r="I639">
            <v>0</v>
          </cell>
          <cell r="J639">
            <v>0</v>
          </cell>
          <cell r="K639">
            <v>0</v>
          </cell>
          <cell r="L639">
            <v>0</v>
          </cell>
          <cell r="M639">
            <v>0</v>
          </cell>
          <cell r="N639">
            <v>0</v>
          </cell>
          <cell r="O639">
            <v>0</v>
          </cell>
          <cell r="P639">
            <v>0</v>
          </cell>
          <cell r="Q639">
            <v>0</v>
          </cell>
          <cell r="R639">
            <v>0</v>
          </cell>
          <cell r="S639">
            <v>0</v>
          </cell>
          <cell r="T639">
            <v>0</v>
          </cell>
          <cell r="U639">
            <v>0</v>
          </cell>
          <cell r="V639">
            <v>0</v>
          </cell>
          <cell r="W639">
            <v>0</v>
          </cell>
          <cell r="X639">
            <v>0</v>
          </cell>
          <cell r="Y639">
            <v>0</v>
          </cell>
          <cell r="Z639">
            <v>0</v>
          </cell>
        </row>
        <row r="640">
          <cell r="B640">
            <v>0</v>
          </cell>
          <cell r="C640" t="str">
            <v xml:space="preserve">The unit rate shall include all material, labour, equipment, tools and other incidental costs required to complete the works. </v>
          </cell>
          <cell r="D640">
            <v>0</v>
          </cell>
          <cell r="E640">
            <v>0</v>
          </cell>
          <cell r="F640">
            <v>0</v>
          </cell>
          <cell r="G640">
            <v>0</v>
          </cell>
          <cell r="H640">
            <v>0</v>
          </cell>
          <cell r="I640">
            <v>0</v>
          </cell>
          <cell r="J640">
            <v>0</v>
          </cell>
          <cell r="K640">
            <v>0</v>
          </cell>
          <cell r="L640">
            <v>0</v>
          </cell>
          <cell r="M640">
            <v>0</v>
          </cell>
          <cell r="N640">
            <v>0</v>
          </cell>
          <cell r="O640">
            <v>0</v>
          </cell>
          <cell r="P640">
            <v>0</v>
          </cell>
          <cell r="Q640">
            <v>0</v>
          </cell>
          <cell r="R640">
            <v>0</v>
          </cell>
          <cell r="S640">
            <v>0</v>
          </cell>
          <cell r="T640">
            <v>0</v>
          </cell>
          <cell r="U640">
            <v>0</v>
          </cell>
          <cell r="V640">
            <v>0</v>
          </cell>
          <cell r="W640">
            <v>0</v>
          </cell>
          <cell r="X640">
            <v>0</v>
          </cell>
          <cell r="Y640">
            <v>0</v>
          </cell>
          <cell r="Z640">
            <v>0</v>
          </cell>
        </row>
        <row r="641">
          <cell r="B641">
            <v>0</v>
          </cell>
          <cell r="C641" t="str">
            <v>Payment shall be made per piece.</v>
          </cell>
          <cell r="D641">
            <v>0</v>
          </cell>
          <cell r="E641">
            <v>0</v>
          </cell>
          <cell r="F641">
            <v>0</v>
          </cell>
          <cell r="G641">
            <v>0</v>
          </cell>
          <cell r="H641">
            <v>0</v>
          </cell>
          <cell r="I641">
            <v>0</v>
          </cell>
          <cell r="J641">
            <v>0</v>
          </cell>
          <cell r="K641">
            <v>0</v>
          </cell>
          <cell r="L641">
            <v>0</v>
          </cell>
          <cell r="M641">
            <v>0</v>
          </cell>
          <cell r="N641">
            <v>0</v>
          </cell>
          <cell r="O641">
            <v>0</v>
          </cell>
          <cell r="P641">
            <v>0</v>
          </cell>
          <cell r="Q641">
            <v>0</v>
          </cell>
          <cell r="R641">
            <v>0</v>
          </cell>
          <cell r="S641">
            <v>0</v>
          </cell>
          <cell r="T641">
            <v>0</v>
          </cell>
          <cell r="U641">
            <v>0</v>
          </cell>
          <cell r="V641">
            <v>0</v>
          </cell>
          <cell r="W641">
            <v>0</v>
          </cell>
          <cell r="X641">
            <v>0</v>
          </cell>
          <cell r="Y641">
            <v>0</v>
          </cell>
          <cell r="Z641">
            <v>0</v>
          </cell>
        </row>
        <row r="642">
          <cell r="B642" t="str">
            <v>33.07.10</v>
          </cell>
          <cell r="C642" t="str">
            <v>Supply of 90° bend, PE 100, OD32, PN16  SDR11</v>
          </cell>
          <cell r="D642" t="str">
            <v>pce.</v>
          </cell>
          <cell r="E642">
            <v>4</v>
          </cell>
          <cell r="F642">
            <v>0</v>
          </cell>
          <cell r="G642">
            <v>0</v>
          </cell>
          <cell r="H642">
            <v>0</v>
          </cell>
          <cell r="I642">
            <v>0</v>
          </cell>
          <cell r="J642">
            <v>0</v>
          </cell>
          <cell r="K642">
            <v>0</v>
          </cell>
          <cell r="L642">
            <v>0</v>
          </cell>
          <cell r="M642">
            <v>0</v>
          </cell>
          <cell r="N642">
            <v>0</v>
          </cell>
          <cell r="O642">
            <v>0</v>
          </cell>
          <cell r="P642">
            <v>0</v>
          </cell>
          <cell r="Q642">
            <v>0</v>
          </cell>
          <cell r="R642">
            <v>0</v>
          </cell>
          <cell r="S642">
            <v>0</v>
          </cell>
          <cell r="T642">
            <v>0</v>
          </cell>
          <cell r="U642">
            <v>0</v>
          </cell>
          <cell r="V642">
            <v>0</v>
          </cell>
          <cell r="W642">
            <v>0</v>
          </cell>
          <cell r="X642">
            <v>0</v>
          </cell>
          <cell r="Y642">
            <v>0</v>
          </cell>
          <cell r="Z642">
            <v>0</v>
          </cell>
        </row>
        <row r="643">
          <cell r="B643" t="str">
            <v>33.07.11</v>
          </cell>
          <cell r="C643" t="str">
            <v>Supply of 90° bend, PE 100, OD40, PN16  SDR11</v>
          </cell>
          <cell r="D643" t="str">
            <v>pce.</v>
          </cell>
          <cell r="E643">
            <v>5</v>
          </cell>
          <cell r="F643">
            <v>0</v>
          </cell>
          <cell r="G643">
            <v>0</v>
          </cell>
          <cell r="H643">
            <v>0</v>
          </cell>
          <cell r="I643">
            <v>0</v>
          </cell>
          <cell r="J643">
            <v>0</v>
          </cell>
          <cell r="K643">
            <v>0</v>
          </cell>
          <cell r="L643">
            <v>0</v>
          </cell>
          <cell r="M643">
            <v>0</v>
          </cell>
          <cell r="N643">
            <v>0</v>
          </cell>
          <cell r="O643">
            <v>0</v>
          </cell>
          <cell r="P643">
            <v>0</v>
          </cell>
          <cell r="Q643">
            <v>0</v>
          </cell>
          <cell r="R643">
            <v>0</v>
          </cell>
          <cell r="S643">
            <v>0</v>
          </cell>
          <cell r="T643">
            <v>0</v>
          </cell>
          <cell r="U643">
            <v>0</v>
          </cell>
          <cell r="V643">
            <v>0</v>
          </cell>
          <cell r="W643">
            <v>0</v>
          </cell>
          <cell r="X643">
            <v>0</v>
          </cell>
          <cell r="Y643">
            <v>0</v>
          </cell>
          <cell r="Z643">
            <v>0</v>
          </cell>
        </row>
        <row r="644">
          <cell r="B644" t="str">
            <v>33.07.13</v>
          </cell>
          <cell r="C644" t="str">
            <v>Supply of 90° bend, PE 100, OD63, PN16  SDR11</v>
          </cell>
          <cell r="D644" t="str">
            <v>pce.</v>
          </cell>
          <cell r="E644">
            <v>8</v>
          </cell>
          <cell r="F644">
            <v>0</v>
          </cell>
          <cell r="G644">
            <v>0</v>
          </cell>
          <cell r="H644">
            <v>0</v>
          </cell>
          <cell r="I644">
            <v>0</v>
          </cell>
          <cell r="J644">
            <v>0</v>
          </cell>
          <cell r="K644">
            <v>0</v>
          </cell>
          <cell r="L644">
            <v>0</v>
          </cell>
          <cell r="M644">
            <v>0</v>
          </cell>
          <cell r="N644">
            <v>0</v>
          </cell>
          <cell r="O644">
            <v>0</v>
          </cell>
          <cell r="P644">
            <v>0</v>
          </cell>
          <cell r="Q644">
            <v>0</v>
          </cell>
          <cell r="R644">
            <v>0</v>
          </cell>
          <cell r="S644">
            <v>0</v>
          </cell>
          <cell r="T644">
            <v>0</v>
          </cell>
          <cell r="U644">
            <v>0</v>
          </cell>
          <cell r="V644">
            <v>0</v>
          </cell>
          <cell r="W644">
            <v>0</v>
          </cell>
          <cell r="X644">
            <v>0</v>
          </cell>
          <cell r="Y644">
            <v>0</v>
          </cell>
          <cell r="Z644">
            <v>0</v>
          </cell>
        </row>
        <row r="645">
          <cell r="B645" t="str">
            <v>33.07.14</v>
          </cell>
          <cell r="C645" t="str">
            <v>Supply of 90° bend, PE 100, OD90, PN16  SDR11</v>
          </cell>
          <cell r="D645" t="str">
            <v>pce.</v>
          </cell>
          <cell r="E645">
            <v>16</v>
          </cell>
          <cell r="F645">
            <v>0</v>
          </cell>
          <cell r="G645">
            <v>0</v>
          </cell>
          <cell r="H645">
            <v>0</v>
          </cell>
          <cell r="I645">
            <v>0</v>
          </cell>
          <cell r="J645">
            <v>0</v>
          </cell>
          <cell r="K645">
            <v>0</v>
          </cell>
          <cell r="L645">
            <v>0</v>
          </cell>
          <cell r="M645">
            <v>0</v>
          </cell>
          <cell r="N645">
            <v>0</v>
          </cell>
          <cell r="O645">
            <v>0</v>
          </cell>
          <cell r="P645">
            <v>0</v>
          </cell>
          <cell r="Q645">
            <v>0</v>
          </cell>
          <cell r="R645">
            <v>0</v>
          </cell>
          <cell r="S645">
            <v>0</v>
          </cell>
          <cell r="T645">
            <v>0</v>
          </cell>
          <cell r="U645">
            <v>0</v>
          </cell>
          <cell r="V645">
            <v>0</v>
          </cell>
          <cell r="W645">
            <v>0</v>
          </cell>
          <cell r="X645">
            <v>0</v>
          </cell>
          <cell r="Y645">
            <v>0</v>
          </cell>
          <cell r="Z645">
            <v>0</v>
          </cell>
        </row>
        <row r="646">
          <cell r="B646" t="str">
            <v>33.07.16</v>
          </cell>
          <cell r="C646" t="str">
            <v>Supply of 90° bend, PE 100, OD110, PN16 SDR11</v>
          </cell>
          <cell r="D646" t="str">
            <v>pce.</v>
          </cell>
          <cell r="E646">
            <v>30</v>
          </cell>
          <cell r="F646">
            <v>0</v>
          </cell>
          <cell r="G646">
            <v>0</v>
          </cell>
          <cell r="H646">
            <v>0</v>
          </cell>
          <cell r="I646">
            <v>0</v>
          </cell>
          <cell r="J646">
            <v>0</v>
          </cell>
          <cell r="K646">
            <v>0</v>
          </cell>
          <cell r="L646">
            <v>0</v>
          </cell>
          <cell r="M646">
            <v>0</v>
          </cell>
          <cell r="N646">
            <v>0</v>
          </cell>
          <cell r="O646">
            <v>0</v>
          </cell>
          <cell r="P646">
            <v>0</v>
          </cell>
          <cell r="Q646">
            <v>0</v>
          </cell>
          <cell r="R646">
            <v>0</v>
          </cell>
          <cell r="S646">
            <v>0</v>
          </cell>
          <cell r="T646">
            <v>0</v>
          </cell>
          <cell r="U646">
            <v>0</v>
          </cell>
          <cell r="V646">
            <v>0</v>
          </cell>
          <cell r="W646">
            <v>0</v>
          </cell>
          <cell r="X646">
            <v>0</v>
          </cell>
          <cell r="Y646">
            <v>0</v>
          </cell>
          <cell r="Z646">
            <v>0</v>
          </cell>
        </row>
        <row r="647">
          <cell r="B647" t="str">
            <v>33.07.22</v>
          </cell>
          <cell r="C647" t="str">
            <v>Supply of 90° bend, PE 100, OD160, PN16 SDR11</v>
          </cell>
          <cell r="D647" t="str">
            <v>pce.</v>
          </cell>
          <cell r="E647">
            <v>68</v>
          </cell>
          <cell r="F647">
            <v>0</v>
          </cell>
          <cell r="G647">
            <v>0</v>
          </cell>
          <cell r="H647">
            <v>0</v>
          </cell>
          <cell r="I647">
            <v>0</v>
          </cell>
          <cell r="J647">
            <v>0</v>
          </cell>
          <cell r="K647">
            <v>0</v>
          </cell>
          <cell r="L647">
            <v>0</v>
          </cell>
          <cell r="M647">
            <v>0</v>
          </cell>
          <cell r="N647">
            <v>0</v>
          </cell>
          <cell r="O647">
            <v>0</v>
          </cell>
          <cell r="P647">
            <v>0</v>
          </cell>
          <cell r="Q647">
            <v>0</v>
          </cell>
          <cell r="R647">
            <v>0</v>
          </cell>
          <cell r="S647">
            <v>0</v>
          </cell>
          <cell r="T647">
            <v>0</v>
          </cell>
          <cell r="U647">
            <v>0</v>
          </cell>
          <cell r="V647">
            <v>0</v>
          </cell>
          <cell r="W647">
            <v>0</v>
          </cell>
          <cell r="X647">
            <v>0</v>
          </cell>
          <cell r="Y647">
            <v>0</v>
          </cell>
          <cell r="Z647">
            <v>0</v>
          </cell>
        </row>
        <row r="648">
          <cell r="B648" t="str">
            <v>33.07.26</v>
          </cell>
          <cell r="C648" t="str">
            <v>Supply of 90° bend, PE 100, OD200, PN16 SDR11</v>
          </cell>
          <cell r="D648" t="str">
            <v>pce.</v>
          </cell>
          <cell r="E648">
            <v>120</v>
          </cell>
          <cell r="F648">
            <v>0</v>
          </cell>
          <cell r="G648">
            <v>0</v>
          </cell>
          <cell r="H648">
            <v>0</v>
          </cell>
          <cell r="I648">
            <v>0</v>
          </cell>
          <cell r="J648">
            <v>0</v>
          </cell>
          <cell r="K648">
            <v>0</v>
          </cell>
          <cell r="L648">
            <v>0</v>
          </cell>
          <cell r="M648">
            <v>0</v>
          </cell>
          <cell r="N648">
            <v>0</v>
          </cell>
          <cell r="O648">
            <v>0</v>
          </cell>
          <cell r="P648">
            <v>0</v>
          </cell>
          <cell r="Q648">
            <v>0</v>
          </cell>
          <cell r="R648">
            <v>0</v>
          </cell>
          <cell r="S648">
            <v>0</v>
          </cell>
          <cell r="T648">
            <v>0</v>
          </cell>
          <cell r="U648">
            <v>0</v>
          </cell>
          <cell r="V648">
            <v>0</v>
          </cell>
          <cell r="W648">
            <v>0</v>
          </cell>
          <cell r="X648">
            <v>0</v>
          </cell>
          <cell r="Y648">
            <v>0</v>
          </cell>
          <cell r="Z648">
            <v>0</v>
          </cell>
        </row>
        <row r="649">
          <cell r="B649" t="str">
            <v>33.07.28</v>
          </cell>
          <cell r="C649" t="str">
            <v>Supply of 90° bend, PE 100, OD225, PN16 SDR11</v>
          </cell>
          <cell r="D649" t="str">
            <v>pce.</v>
          </cell>
          <cell r="E649">
            <v>144</v>
          </cell>
          <cell r="F649">
            <v>0</v>
          </cell>
          <cell r="G649">
            <v>0</v>
          </cell>
          <cell r="H649">
            <v>0</v>
          </cell>
          <cell r="I649">
            <v>0</v>
          </cell>
          <cell r="J649">
            <v>0</v>
          </cell>
          <cell r="K649">
            <v>0</v>
          </cell>
          <cell r="L649">
            <v>0</v>
          </cell>
          <cell r="M649">
            <v>0</v>
          </cell>
          <cell r="N649">
            <v>0</v>
          </cell>
          <cell r="O649">
            <v>0</v>
          </cell>
          <cell r="P649">
            <v>0</v>
          </cell>
          <cell r="Q649">
            <v>0</v>
          </cell>
          <cell r="R649">
            <v>0</v>
          </cell>
          <cell r="S649">
            <v>0</v>
          </cell>
          <cell r="T649">
            <v>0</v>
          </cell>
          <cell r="U649">
            <v>0</v>
          </cell>
          <cell r="V649">
            <v>0</v>
          </cell>
          <cell r="W649">
            <v>0</v>
          </cell>
          <cell r="X649">
            <v>0</v>
          </cell>
          <cell r="Y649">
            <v>0</v>
          </cell>
          <cell r="Z649">
            <v>0</v>
          </cell>
        </row>
        <row r="650">
          <cell r="B650" t="str">
            <v>33.07.32</v>
          </cell>
          <cell r="C650" t="str">
            <v>Supply of 90° bend, PE 100, OD280, PN16 SDR11</v>
          </cell>
          <cell r="D650" t="str">
            <v>pce.</v>
          </cell>
          <cell r="E650">
            <v>361</v>
          </cell>
          <cell r="F650">
            <v>0</v>
          </cell>
          <cell r="G650">
            <v>0</v>
          </cell>
          <cell r="H650">
            <v>0</v>
          </cell>
          <cell r="I650">
            <v>0</v>
          </cell>
          <cell r="J650">
            <v>0</v>
          </cell>
          <cell r="K650">
            <v>0</v>
          </cell>
          <cell r="L650">
            <v>0</v>
          </cell>
          <cell r="M650">
            <v>0</v>
          </cell>
          <cell r="N650">
            <v>0</v>
          </cell>
          <cell r="O650">
            <v>0</v>
          </cell>
          <cell r="P650">
            <v>0</v>
          </cell>
          <cell r="Q650">
            <v>0</v>
          </cell>
          <cell r="R650">
            <v>0</v>
          </cell>
          <cell r="S650">
            <v>0</v>
          </cell>
          <cell r="T650">
            <v>0</v>
          </cell>
          <cell r="U650">
            <v>0</v>
          </cell>
          <cell r="V650">
            <v>0</v>
          </cell>
          <cell r="W650">
            <v>0</v>
          </cell>
          <cell r="X650">
            <v>0</v>
          </cell>
          <cell r="Y650">
            <v>0</v>
          </cell>
          <cell r="Z650">
            <v>0</v>
          </cell>
        </row>
        <row r="651">
          <cell r="B651" t="str">
            <v>33.07.34</v>
          </cell>
          <cell r="C651" t="str">
            <v>Supply of 90° bend, PE 100, OD315, PN16 SDR11</v>
          </cell>
          <cell r="D651" t="str">
            <v>pce.</v>
          </cell>
          <cell r="E651">
            <v>497</v>
          </cell>
          <cell r="F651">
            <v>0</v>
          </cell>
          <cell r="G651">
            <v>0</v>
          </cell>
          <cell r="H651">
            <v>0</v>
          </cell>
          <cell r="I651">
            <v>0</v>
          </cell>
          <cell r="J651">
            <v>0</v>
          </cell>
          <cell r="K651">
            <v>0</v>
          </cell>
          <cell r="L651">
            <v>0</v>
          </cell>
          <cell r="M651">
            <v>0</v>
          </cell>
          <cell r="N651">
            <v>0</v>
          </cell>
          <cell r="O651">
            <v>0</v>
          </cell>
          <cell r="P651">
            <v>0</v>
          </cell>
          <cell r="Q651">
            <v>0</v>
          </cell>
          <cell r="R651">
            <v>0</v>
          </cell>
          <cell r="S651">
            <v>0</v>
          </cell>
          <cell r="T651">
            <v>0</v>
          </cell>
          <cell r="U651">
            <v>0</v>
          </cell>
          <cell r="V651">
            <v>0</v>
          </cell>
          <cell r="W651">
            <v>0</v>
          </cell>
          <cell r="X651">
            <v>0</v>
          </cell>
          <cell r="Y651">
            <v>0</v>
          </cell>
          <cell r="Z651">
            <v>0</v>
          </cell>
        </row>
        <row r="652">
          <cell r="B652" t="str">
            <v>33.07.36</v>
          </cell>
          <cell r="C652" t="str">
            <v>Supply of 90° bend, PE 100, OD355, PN16 SDR11</v>
          </cell>
          <cell r="D652" t="str">
            <v>pce.</v>
          </cell>
          <cell r="E652">
            <v>837</v>
          </cell>
          <cell r="F652">
            <v>0</v>
          </cell>
          <cell r="G652">
            <v>0</v>
          </cell>
          <cell r="H652">
            <v>0</v>
          </cell>
          <cell r="I652">
            <v>0</v>
          </cell>
          <cell r="J652">
            <v>0</v>
          </cell>
          <cell r="K652">
            <v>0</v>
          </cell>
          <cell r="L652">
            <v>0</v>
          </cell>
          <cell r="M652">
            <v>0</v>
          </cell>
          <cell r="N652">
            <v>0</v>
          </cell>
          <cell r="O652">
            <v>0</v>
          </cell>
          <cell r="P652">
            <v>0</v>
          </cell>
          <cell r="Q652">
            <v>0</v>
          </cell>
          <cell r="R652">
            <v>0</v>
          </cell>
          <cell r="S652">
            <v>0</v>
          </cell>
          <cell r="T652">
            <v>0</v>
          </cell>
          <cell r="U652">
            <v>0</v>
          </cell>
          <cell r="V652">
            <v>0</v>
          </cell>
          <cell r="W652">
            <v>0</v>
          </cell>
          <cell r="X652">
            <v>0</v>
          </cell>
          <cell r="Y652">
            <v>0</v>
          </cell>
          <cell r="Z652">
            <v>0</v>
          </cell>
        </row>
        <row r="653">
          <cell r="B653" t="str">
            <v>33.08</v>
          </cell>
          <cell r="C653" t="str">
            <v>Supply of Tees, PE</v>
          </cell>
          <cell r="D653">
            <v>0</v>
          </cell>
          <cell r="E653">
            <v>0</v>
          </cell>
          <cell r="F653">
            <v>0</v>
          </cell>
          <cell r="G653">
            <v>0</v>
          </cell>
          <cell r="H653">
            <v>0</v>
          </cell>
          <cell r="I653">
            <v>0</v>
          </cell>
          <cell r="J653">
            <v>0</v>
          </cell>
          <cell r="K653">
            <v>0</v>
          </cell>
          <cell r="L653">
            <v>0</v>
          </cell>
          <cell r="M653">
            <v>0</v>
          </cell>
          <cell r="N653">
            <v>0</v>
          </cell>
          <cell r="O653">
            <v>0</v>
          </cell>
          <cell r="P653">
            <v>0</v>
          </cell>
          <cell r="Q653">
            <v>0</v>
          </cell>
          <cell r="R653">
            <v>0</v>
          </cell>
          <cell r="S653">
            <v>0</v>
          </cell>
          <cell r="T653">
            <v>0</v>
          </cell>
          <cell r="U653">
            <v>0</v>
          </cell>
          <cell r="V653">
            <v>0</v>
          </cell>
          <cell r="W653">
            <v>0</v>
          </cell>
          <cell r="X653">
            <v>0</v>
          </cell>
          <cell r="Y653">
            <v>0</v>
          </cell>
          <cell r="Z653">
            <v>0</v>
          </cell>
        </row>
        <row r="654">
          <cell r="B654">
            <v>0</v>
          </cell>
          <cell r="C654" t="str">
            <v xml:space="preserve">The works shall be as described under item 33.03, but for tees of PE according to EN12201. </v>
          </cell>
          <cell r="D654">
            <v>0</v>
          </cell>
          <cell r="E654">
            <v>0</v>
          </cell>
          <cell r="F654">
            <v>0</v>
          </cell>
          <cell r="G654">
            <v>0</v>
          </cell>
          <cell r="H654">
            <v>0</v>
          </cell>
          <cell r="I654">
            <v>0</v>
          </cell>
          <cell r="J654">
            <v>0</v>
          </cell>
          <cell r="K654">
            <v>0</v>
          </cell>
          <cell r="L654">
            <v>0</v>
          </cell>
          <cell r="M654">
            <v>0</v>
          </cell>
          <cell r="N654">
            <v>0</v>
          </cell>
          <cell r="O654">
            <v>0</v>
          </cell>
          <cell r="P654">
            <v>0</v>
          </cell>
          <cell r="Q654">
            <v>0</v>
          </cell>
          <cell r="R654">
            <v>0</v>
          </cell>
          <cell r="S654">
            <v>0</v>
          </cell>
          <cell r="T654">
            <v>0</v>
          </cell>
          <cell r="U654">
            <v>0</v>
          </cell>
          <cell r="V654">
            <v>0</v>
          </cell>
          <cell r="W654">
            <v>0</v>
          </cell>
          <cell r="X654">
            <v>0</v>
          </cell>
          <cell r="Y654">
            <v>0</v>
          </cell>
          <cell r="Z654">
            <v>0</v>
          </cell>
        </row>
        <row r="655">
          <cell r="B655">
            <v>0</v>
          </cell>
          <cell r="C655" t="str">
            <v xml:space="preserve">The unit rate shall include all material, labour, equipment, tools and other incidental costs required to complete the works. </v>
          </cell>
          <cell r="D655">
            <v>0</v>
          </cell>
          <cell r="E655">
            <v>0</v>
          </cell>
          <cell r="F655">
            <v>0</v>
          </cell>
          <cell r="G655">
            <v>0</v>
          </cell>
          <cell r="H655">
            <v>0</v>
          </cell>
          <cell r="I655">
            <v>0</v>
          </cell>
          <cell r="J655">
            <v>0</v>
          </cell>
          <cell r="K655">
            <v>0</v>
          </cell>
          <cell r="L655">
            <v>0</v>
          </cell>
          <cell r="M655">
            <v>0</v>
          </cell>
          <cell r="N655">
            <v>0</v>
          </cell>
          <cell r="O655">
            <v>0</v>
          </cell>
          <cell r="P655">
            <v>0</v>
          </cell>
          <cell r="Q655">
            <v>0</v>
          </cell>
          <cell r="R655">
            <v>0</v>
          </cell>
          <cell r="S655">
            <v>0</v>
          </cell>
          <cell r="T655">
            <v>0</v>
          </cell>
          <cell r="U655">
            <v>0</v>
          </cell>
          <cell r="V655">
            <v>0</v>
          </cell>
          <cell r="W655">
            <v>0</v>
          </cell>
          <cell r="X655">
            <v>0</v>
          </cell>
          <cell r="Y655">
            <v>0</v>
          </cell>
          <cell r="Z655">
            <v>0</v>
          </cell>
        </row>
        <row r="656">
          <cell r="B656">
            <v>0</v>
          </cell>
          <cell r="C656" t="str">
            <v>Payment shall be made per piece.</v>
          </cell>
          <cell r="D656">
            <v>0</v>
          </cell>
          <cell r="E656">
            <v>0</v>
          </cell>
          <cell r="F656">
            <v>0</v>
          </cell>
          <cell r="G656">
            <v>0</v>
          </cell>
          <cell r="H656">
            <v>0</v>
          </cell>
          <cell r="I656">
            <v>0</v>
          </cell>
          <cell r="J656">
            <v>0</v>
          </cell>
          <cell r="K656">
            <v>0</v>
          </cell>
          <cell r="L656">
            <v>0</v>
          </cell>
          <cell r="M656">
            <v>0</v>
          </cell>
          <cell r="N656">
            <v>0</v>
          </cell>
          <cell r="O656">
            <v>0</v>
          </cell>
          <cell r="P656">
            <v>0</v>
          </cell>
          <cell r="Q656">
            <v>0</v>
          </cell>
          <cell r="R656">
            <v>0</v>
          </cell>
          <cell r="S656">
            <v>0</v>
          </cell>
          <cell r="T656">
            <v>0</v>
          </cell>
          <cell r="U656">
            <v>0</v>
          </cell>
          <cell r="V656">
            <v>0</v>
          </cell>
          <cell r="W656">
            <v>0</v>
          </cell>
          <cell r="X656">
            <v>0</v>
          </cell>
          <cell r="Y656">
            <v>0</v>
          </cell>
          <cell r="Z656">
            <v>0</v>
          </cell>
        </row>
        <row r="657">
          <cell r="B657" t="str">
            <v>33.08.14</v>
          </cell>
          <cell r="C657" t="str">
            <v>Supply of tee, PE 100, OD90, PN16 SDR11</v>
          </cell>
          <cell r="D657" t="str">
            <v>pce.</v>
          </cell>
          <cell r="E657">
            <v>32</v>
          </cell>
          <cell r="F657">
            <v>0</v>
          </cell>
          <cell r="G657">
            <v>0</v>
          </cell>
          <cell r="H657">
            <v>0</v>
          </cell>
          <cell r="I657">
            <v>0</v>
          </cell>
          <cell r="J657">
            <v>0</v>
          </cell>
          <cell r="K657">
            <v>0</v>
          </cell>
          <cell r="L657">
            <v>0</v>
          </cell>
          <cell r="M657">
            <v>0</v>
          </cell>
          <cell r="N657">
            <v>0</v>
          </cell>
          <cell r="O657">
            <v>0</v>
          </cell>
          <cell r="P657">
            <v>0</v>
          </cell>
          <cell r="Q657">
            <v>0</v>
          </cell>
          <cell r="R657">
            <v>0</v>
          </cell>
          <cell r="S657">
            <v>0</v>
          </cell>
          <cell r="T657">
            <v>0</v>
          </cell>
          <cell r="U657">
            <v>0</v>
          </cell>
          <cell r="V657">
            <v>0</v>
          </cell>
          <cell r="W657">
            <v>0</v>
          </cell>
          <cell r="X657">
            <v>0</v>
          </cell>
          <cell r="Y657">
            <v>0</v>
          </cell>
          <cell r="Z657">
            <v>0</v>
          </cell>
        </row>
        <row r="658">
          <cell r="B658" t="str">
            <v>33.08.16</v>
          </cell>
          <cell r="C658" t="str">
            <v>Supply of tee, PE 100, OD110, PN16 SDR11</v>
          </cell>
          <cell r="D658" t="str">
            <v>pce.</v>
          </cell>
          <cell r="E658">
            <v>46</v>
          </cell>
          <cell r="F658">
            <v>0</v>
          </cell>
          <cell r="G658">
            <v>0</v>
          </cell>
          <cell r="H658">
            <v>0</v>
          </cell>
          <cell r="I658">
            <v>0</v>
          </cell>
          <cell r="J658">
            <v>0</v>
          </cell>
          <cell r="K658">
            <v>0</v>
          </cell>
          <cell r="L658">
            <v>0</v>
          </cell>
          <cell r="M658">
            <v>0</v>
          </cell>
          <cell r="N658">
            <v>0</v>
          </cell>
          <cell r="O658">
            <v>0</v>
          </cell>
          <cell r="P658">
            <v>0</v>
          </cell>
          <cell r="Q658">
            <v>0</v>
          </cell>
          <cell r="R658">
            <v>0</v>
          </cell>
          <cell r="S658">
            <v>0</v>
          </cell>
          <cell r="T658">
            <v>0</v>
          </cell>
          <cell r="U658">
            <v>0</v>
          </cell>
          <cell r="V658">
            <v>0</v>
          </cell>
          <cell r="W658">
            <v>0</v>
          </cell>
          <cell r="X658">
            <v>0</v>
          </cell>
          <cell r="Y658">
            <v>0</v>
          </cell>
          <cell r="Z658">
            <v>0</v>
          </cell>
        </row>
        <row r="659">
          <cell r="B659" t="str">
            <v>33.08.22</v>
          </cell>
          <cell r="C659" t="str">
            <v>Supply of tee, PE 100, OD160, PN16 SDR11</v>
          </cell>
          <cell r="D659" t="str">
            <v>pce.</v>
          </cell>
          <cell r="E659">
            <v>134</v>
          </cell>
          <cell r="F659">
            <v>0</v>
          </cell>
          <cell r="G659">
            <v>0</v>
          </cell>
          <cell r="H659">
            <v>0</v>
          </cell>
          <cell r="I659">
            <v>0</v>
          </cell>
          <cell r="J659">
            <v>0</v>
          </cell>
          <cell r="K659">
            <v>0</v>
          </cell>
          <cell r="L659">
            <v>0</v>
          </cell>
          <cell r="M659">
            <v>0</v>
          </cell>
          <cell r="N659">
            <v>0</v>
          </cell>
          <cell r="O659">
            <v>0</v>
          </cell>
          <cell r="P659">
            <v>0</v>
          </cell>
          <cell r="Q659">
            <v>0</v>
          </cell>
          <cell r="R659">
            <v>0</v>
          </cell>
          <cell r="S659">
            <v>0</v>
          </cell>
          <cell r="T659">
            <v>0</v>
          </cell>
          <cell r="U659">
            <v>0</v>
          </cell>
          <cell r="V659">
            <v>0</v>
          </cell>
          <cell r="W659">
            <v>0</v>
          </cell>
          <cell r="X659">
            <v>0</v>
          </cell>
          <cell r="Y659">
            <v>0</v>
          </cell>
          <cell r="Z659">
            <v>0</v>
          </cell>
        </row>
        <row r="660">
          <cell r="B660" t="str">
            <v>33.08.26</v>
          </cell>
          <cell r="C660" t="str">
            <v>Supply of tee, PE 100, OD200, PN16 SDR11</v>
          </cell>
          <cell r="D660" t="str">
            <v>pce.</v>
          </cell>
          <cell r="E660">
            <v>246</v>
          </cell>
          <cell r="F660">
            <v>0</v>
          </cell>
          <cell r="G660">
            <v>0</v>
          </cell>
          <cell r="H660">
            <v>0</v>
          </cell>
          <cell r="I660">
            <v>0</v>
          </cell>
          <cell r="J660">
            <v>0</v>
          </cell>
          <cell r="K660">
            <v>0</v>
          </cell>
          <cell r="L660">
            <v>0</v>
          </cell>
          <cell r="M660">
            <v>0</v>
          </cell>
          <cell r="N660">
            <v>0</v>
          </cell>
          <cell r="O660">
            <v>0</v>
          </cell>
          <cell r="P660">
            <v>0</v>
          </cell>
          <cell r="Q660">
            <v>0</v>
          </cell>
          <cell r="R660">
            <v>0</v>
          </cell>
          <cell r="S660">
            <v>0</v>
          </cell>
          <cell r="T660">
            <v>0</v>
          </cell>
          <cell r="U660">
            <v>0</v>
          </cell>
          <cell r="V660">
            <v>0</v>
          </cell>
          <cell r="W660">
            <v>0</v>
          </cell>
          <cell r="X660">
            <v>0</v>
          </cell>
          <cell r="Y660">
            <v>0</v>
          </cell>
          <cell r="Z660">
            <v>0</v>
          </cell>
        </row>
        <row r="661">
          <cell r="B661" t="str">
            <v>33.08.28</v>
          </cell>
          <cell r="C661" t="str">
            <v>Supply of tee, PE 100, OD225, PN16 SDR11</v>
          </cell>
          <cell r="D661" t="str">
            <v>pce.</v>
          </cell>
          <cell r="E661">
            <v>293</v>
          </cell>
          <cell r="F661">
            <v>0</v>
          </cell>
          <cell r="G661">
            <v>0</v>
          </cell>
          <cell r="H661">
            <v>0</v>
          </cell>
          <cell r="I661">
            <v>0</v>
          </cell>
          <cell r="J661">
            <v>0</v>
          </cell>
          <cell r="K661">
            <v>0</v>
          </cell>
          <cell r="L661">
            <v>0</v>
          </cell>
          <cell r="M661">
            <v>0</v>
          </cell>
          <cell r="N661">
            <v>0</v>
          </cell>
          <cell r="O661">
            <v>0</v>
          </cell>
          <cell r="P661">
            <v>0</v>
          </cell>
          <cell r="Q661">
            <v>0</v>
          </cell>
          <cell r="R661">
            <v>0</v>
          </cell>
          <cell r="S661">
            <v>0</v>
          </cell>
          <cell r="T661">
            <v>0</v>
          </cell>
          <cell r="U661">
            <v>0</v>
          </cell>
          <cell r="V661">
            <v>0</v>
          </cell>
          <cell r="W661">
            <v>0</v>
          </cell>
          <cell r="X661">
            <v>0</v>
          </cell>
          <cell r="Y661">
            <v>0</v>
          </cell>
          <cell r="Z661">
            <v>0</v>
          </cell>
        </row>
        <row r="662">
          <cell r="B662" t="str">
            <v>33.08.32</v>
          </cell>
          <cell r="C662" t="str">
            <v>Supply of tee, PE 100, OD280, PN16 SDR11</v>
          </cell>
          <cell r="D662" t="str">
            <v>pce.</v>
          </cell>
          <cell r="E662">
            <v>508</v>
          </cell>
          <cell r="F662">
            <v>0</v>
          </cell>
          <cell r="G662">
            <v>0</v>
          </cell>
          <cell r="H662">
            <v>0</v>
          </cell>
          <cell r="I662">
            <v>0</v>
          </cell>
          <cell r="J662">
            <v>0</v>
          </cell>
          <cell r="K662">
            <v>0</v>
          </cell>
          <cell r="L662">
            <v>0</v>
          </cell>
          <cell r="M662">
            <v>0</v>
          </cell>
          <cell r="N662">
            <v>0</v>
          </cell>
          <cell r="O662">
            <v>0</v>
          </cell>
          <cell r="P662">
            <v>0</v>
          </cell>
          <cell r="Q662">
            <v>0</v>
          </cell>
          <cell r="R662">
            <v>0</v>
          </cell>
          <cell r="S662">
            <v>0</v>
          </cell>
          <cell r="T662">
            <v>0</v>
          </cell>
          <cell r="U662">
            <v>0</v>
          </cell>
          <cell r="V662">
            <v>0</v>
          </cell>
          <cell r="W662">
            <v>0</v>
          </cell>
          <cell r="X662">
            <v>0</v>
          </cell>
          <cell r="Y662">
            <v>0</v>
          </cell>
          <cell r="Z662">
            <v>0</v>
          </cell>
        </row>
        <row r="663">
          <cell r="B663" t="str">
            <v>33.08.34</v>
          </cell>
          <cell r="C663" t="str">
            <v>Supply of tee, PE 100, OD315, PN16 SDR11</v>
          </cell>
          <cell r="D663" t="str">
            <v>pce.</v>
          </cell>
          <cell r="E663">
            <v>720</v>
          </cell>
          <cell r="F663">
            <v>0</v>
          </cell>
          <cell r="G663">
            <v>0</v>
          </cell>
          <cell r="H663">
            <v>0</v>
          </cell>
          <cell r="I663">
            <v>0</v>
          </cell>
          <cell r="J663">
            <v>0</v>
          </cell>
          <cell r="K663">
            <v>0</v>
          </cell>
          <cell r="L663">
            <v>0</v>
          </cell>
          <cell r="M663">
            <v>0</v>
          </cell>
          <cell r="N663">
            <v>0</v>
          </cell>
          <cell r="O663">
            <v>0</v>
          </cell>
          <cell r="P663">
            <v>0</v>
          </cell>
          <cell r="Q663">
            <v>0</v>
          </cell>
          <cell r="R663">
            <v>0</v>
          </cell>
          <cell r="S663">
            <v>0</v>
          </cell>
          <cell r="T663">
            <v>0</v>
          </cell>
          <cell r="U663">
            <v>0</v>
          </cell>
          <cell r="V663">
            <v>0</v>
          </cell>
          <cell r="W663">
            <v>0</v>
          </cell>
          <cell r="X663">
            <v>0</v>
          </cell>
          <cell r="Y663">
            <v>0</v>
          </cell>
          <cell r="Z663">
            <v>0</v>
          </cell>
        </row>
        <row r="664">
          <cell r="B664" t="str">
            <v>33.08.36</v>
          </cell>
          <cell r="C664" t="str">
            <v>Supply of tee, PE 100, OD355, PN16 SDR11</v>
          </cell>
          <cell r="D664" t="str">
            <v>pce.</v>
          </cell>
          <cell r="E664">
            <v>970</v>
          </cell>
          <cell r="F664">
            <v>0</v>
          </cell>
          <cell r="G664">
            <v>0</v>
          </cell>
          <cell r="H664">
            <v>0</v>
          </cell>
          <cell r="I664">
            <v>0</v>
          </cell>
          <cell r="J664">
            <v>0</v>
          </cell>
          <cell r="K664">
            <v>0</v>
          </cell>
          <cell r="L664">
            <v>0</v>
          </cell>
          <cell r="M664">
            <v>0</v>
          </cell>
          <cell r="N664">
            <v>0</v>
          </cell>
          <cell r="O664">
            <v>0</v>
          </cell>
          <cell r="P664">
            <v>0</v>
          </cell>
          <cell r="Q664">
            <v>0</v>
          </cell>
          <cell r="R664">
            <v>0</v>
          </cell>
          <cell r="S664">
            <v>0</v>
          </cell>
          <cell r="T664">
            <v>0</v>
          </cell>
          <cell r="U664">
            <v>0</v>
          </cell>
          <cell r="V664">
            <v>0</v>
          </cell>
          <cell r="W664">
            <v>0</v>
          </cell>
          <cell r="X664">
            <v>0</v>
          </cell>
          <cell r="Y664">
            <v>0</v>
          </cell>
          <cell r="Z664">
            <v>0</v>
          </cell>
        </row>
        <row r="665">
          <cell r="B665" t="str">
            <v>33.09</v>
          </cell>
          <cell r="C665" t="str">
            <v>Supply of Tees with reduced branch, PE, OD &lt;= 250</v>
          </cell>
          <cell r="D665">
            <v>0</v>
          </cell>
          <cell r="E665">
            <v>0</v>
          </cell>
          <cell r="F665">
            <v>0</v>
          </cell>
          <cell r="G665">
            <v>0</v>
          </cell>
          <cell r="H665">
            <v>0</v>
          </cell>
          <cell r="I665">
            <v>0</v>
          </cell>
          <cell r="J665">
            <v>0</v>
          </cell>
          <cell r="K665">
            <v>0</v>
          </cell>
          <cell r="L665">
            <v>0</v>
          </cell>
          <cell r="M665">
            <v>0</v>
          </cell>
          <cell r="N665">
            <v>0</v>
          </cell>
          <cell r="O665">
            <v>0</v>
          </cell>
          <cell r="P665">
            <v>0</v>
          </cell>
          <cell r="Q665">
            <v>0</v>
          </cell>
          <cell r="R665">
            <v>0</v>
          </cell>
          <cell r="S665">
            <v>0</v>
          </cell>
          <cell r="T665">
            <v>0</v>
          </cell>
          <cell r="U665">
            <v>0</v>
          </cell>
          <cell r="V665">
            <v>0</v>
          </cell>
          <cell r="W665">
            <v>0</v>
          </cell>
          <cell r="X665">
            <v>0</v>
          </cell>
          <cell r="Y665">
            <v>0</v>
          </cell>
          <cell r="Z665">
            <v>0</v>
          </cell>
        </row>
        <row r="666">
          <cell r="B666">
            <v>0</v>
          </cell>
          <cell r="C666" t="str">
            <v xml:space="preserve">The works shall be as described under item 33.03, but for tees with reduced branch of PE, OD&lt;=250 according to EN12201. </v>
          </cell>
          <cell r="D666">
            <v>0</v>
          </cell>
          <cell r="E666">
            <v>0</v>
          </cell>
          <cell r="F666">
            <v>0</v>
          </cell>
          <cell r="G666">
            <v>0</v>
          </cell>
          <cell r="H666">
            <v>0</v>
          </cell>
          <cell r="I666">
            <v>0</v>
          </cell>
          <cell r="J666">
            <v>0</v>
          </cell>
          <cell r="K666">
            <v>0</v>
          </cell>
          <cell r="L666">
            <v>0</v>
          </cell>
          <cell r="M666">
            <v>0</v>
          </cell>
          <cell r="N666">
            <v>0</v>
          </cell>
          <cell r="O666">
            <v>0</v>
          </cell>
          <cell r="P666">
            <v>0</v>
          </cell>
          <cell r="Q666">
            <v>0</v>
          </cell>
          <cell r="R666">
            <v>0</v>
          </cell>
          <cell r="S666">
            <v>0</v>
          </cell>
          <cell r="T666">
            <v>0</v>
          </cell>
          <cell r="U666">
            <v>0</v>
          </cell>
          <cell r="V666">
            <v>0</v>
          </cell>
          <cell r="W666">
            <v>0</v>
          </cell>
          <cell r="X666">
            <v>0</v>
          </cell>
          <cell r="Y666">
            <v>0</v>
          </cell>
          <cell r="Z666">
            <v>0</v>
          </cell>
        </row>
        <row r="667">
          <cell r="B667">
            <v>0</v>
          </cell>
          <cell r="C667" t="str">
            <v xml:space="preserve">The unit rate shall include all material, labour, equipment, tools and other incidental costs required to complete the works. </v>
          </cell>
          <cell r="D667">
            <v>0</v>
          </cell>
          <cell r="E667">
            <v>0</v>
          </cell>
          <cell r="F667">
            <v>0</v>
          </cell>
          <cell r="G667">
            <v>0</v>
          </cell>
          <cell r="H667">
            <v>0</v>
          </cell>
          <cell r="I667">
            <v>0</v>
          </cell>
          <cell r="J667">
            <v>0</v>
          </cell>
          <cell r="K667">
            <v>0</v>
          </cell>
          <cell r="L667">
            <v>0</v>
          </cell>
          <cell r="M667">
            <v>0</v>
          </cell>
          <cell r="N667">
            <v>0</v>
          </cell>
          <cell r="O667">
            <v>0</v>
          </cell>
          <cell r="P667">
            <v>0</v>
          </cell>
          <cell r="Q667">
            <v>0</v>
          </cell>
          <cell r="R667">
            <v>0</v>
          </cell>
          <cell r="S667">
            <v>0</v>
          </cell>
          <cell r="T667">
            <v>0</v>
          </cell>
          <cell r="U667">
            <v>0</v>
          </cell>
          <cell r="V667">
            <v>0</v>
          </cell>
          <cell r="W667">
            <v>0</v>
          </cell>
          <cell r="X667">
            <v>0</v>
          </cell>
          <cell r="Y667">
            <v>0</v>
          </cell>
          <cell r="Z667">
            <v>0</v>
          </cell>
        </row>
        <row r="668">
          <cell r="B668">
            <v>0</v>
          </cell>
          <cell r="C668" t="str">
            <v>Payment shall be made per piece.</v>
          </cell>
          <cell r="D668">
            <v>0</v>
          </cell>
          <cell r="E668">
            <v>0</v>
          </cell>
          <cell r="F668">
            <v>0</v>
          </cell>
          <cell r="G668">
            <v>0</v>
          </cell>
          <cell r="H668">
            <v>0</v>
          </cell>
          <cell r="I668">
            <v>0</v>
          </cell>
          <cell r="J668">
            <v>0</v>
          </cell>
          <cell r="K668">
            <v>0</v>
          </cell>
          <cell r="L668">
            <v>0</v>
          </cell>
          <cell r="M668">
            <v>0</v>
          </cell>
          <cell r="N668">
            <v>0</v>
          </cell>
          <cell r="O668">
            <v>0</v>
          </cell>
          <cell r="P668">
            <v>0</v>
          </cell>
          <cell r="Q668">
            <v>0</v>
          </cell>
          <cell r="R668">
            <v>0</v>
          </cell>
          <cell r="S668">
            <v>0</v>
          </cell>
          <cell r="T668">
            <v>0</v>
          </cell>
          <cell r="U668">
            <v>0</v>
          </cell>
          <cell r="V668">
            <v>0</v>
          </cell>
          <cell r="W668">
            <v>0</v>
          </cell>
          <cell r="X668">
            <v>0</v>
          </cell>
          <cell r="Y668">
            <v>0</v>
          </cell>
          <cell r="Z668">
            <v>0</v>
          </cell>
        </row>
        <row r="669">
          <cell r="B669" t="str">
            <v>33.09.10</v>
          </cell>
          <cell r="C669" t="str">
            <v>Supply of tee with reduced branch, PE 100, OD 90/63, PN16, SDR11</v>
          </cell>
          <cell r="D669" t="str">
            <v>pce.</v>
          </cell>
          <cell r="E669">
            <v>61</v>
          </cell>
          <cell r="F669">
            <v>0</v>
          </cell>
          <cell r="G669">
            <v>0</v>
          </cell>
          <cell r="H669">
            <v>0</v>
          </cell>
          <cell r="I669">
            <v>0</v>
          </cell>
          <cell r="J669">
            <v>0</v>
          </cell>
          <cell r="K669">
            <v>0</v>
          </cell>
          <cell r="L669">
            <v>0</v>
          </cell>
          <cell r="M669">
            <v>0</v>
          </cell>
          <cell r="N669">
            <v>0</v>
          </cell>
          <cell r="O669">
            <v>0</v>
          </cell>
          <cell r="P669">
            <v>0</v>
          </cell>
          <cell r="Q669">
            <v>0</v>
          </cell>
          <cell r="R669">
            <v>0</v>
          </cell>
          <cell r="S669">
            <v>0</v>
          </cell>
          <cell r="T669">
            <v>0</v>
          </cell>
          <cell r="U669">
            <v>0</v>
          </cell>
          <cell r="V669">
            <v>0</v>
          </cell>
          <cell r="W669">
            <v>0</v>
          </cell>
          <cell r="X669">
            <v>0</v>
          </cell>
          <cell r="Y669">
            <v>0</v>
          </cell>
          <cell r="Z669">
            <v>0</v>
          </cell>
        </row>
        <row r="670">
          <cell r="B670" t="str">
            <v>33.09.20</v>
          </cell>
          <cell r="C670" t="str">
            <v>Supply of tee with reduced branch, PE 100, OD 110/90, PN16, SDR11</v>
          </cell>
          <cell r="D670" t="str">
            <v>pce.</v>
          </cell>
          <cell r="E670">
            <v>77</v>
          </cell>
          <cell r="F670">
            <v>0</v>
          </cell>
          <cell r="G670">
            <v>0</v>
          </cell>
          <cell r="H670">
            <v>0</v>
          </cell>
          <cell r="I670">
            <v>0</v>
          </cell>
          <cell r="J670">
            <v>0</v>
          </cell>
          <cell r="K670">
            <v>0</v>
          </cell>
          <cell r="L670">
            <v>0</v>
          </cell>
          <cell r="M670">
            <v>0</v>
          </cell>
          <cell r="N670">
            <v>0</v>
          </cell>
          <cell r="O670">
            <v>0</v>
          </cell>
          <cell r="P670">
            <v>0</v>
          </cell>
          <cell r="Q670">
            <v>0</v>
          </cell>
          <cell r="R670">
            <v>0</v>
          </cell>
          <cell r="S670">
            <v>0</v>
          </cell>
          <cell r="T670">
            <v>0</v>
          </cell>
          <cell r="U670">
            <v>0</v>
          </cell>
          <cell r="V670">
            <v>0</v>
          </cell>
          <cell r="W670">
            <v>0</v>
          </cell>
          <cell r="X670">
            <v>0</v>
          </cell>
          <cell r="Y670">
            <v>0</v>
          </cell>
          <cell r="Z670">
            <v>0</v>
          </cell>
        </row>
        <row r="671">
          <cell r="B671" t="str">
            <v>33.09.40</v>
          </cell>
          <cell r="C671" t="str">
            <v>Supply of tee with reduced branch, PE 100, OD 160/90, PN16, SDR11</v>
          </cell>
          <cell r="D671" t="str">
            <v>pce.</v>
          </cell>
          <cell r="E671">
            <v>168</v>
          </cell>
          <cell r="F671">
            <v>0</v>
          </cell>
          <cell r="G671">
            <v>0</v>
          </cell>
          <cell r="H671">
            <v>0</v>
          </cell>
          <cell r="I671">
            <v>0</v>
          </cell>
          <cell r="J671">
            <v>0</v>
          </cell>
          <cell r="K671">
            <v>0</v>
          </cell>
          <cell r="L671">
            <v>0</v>
          </cell>
          <cell r="M671">
            <v>0</v>
          </cell>
          <cell r="N671">
            <v>0</v>
          </cell>
          <cell r="O671">
            <v>0</v>
          </cell>
          <cell r="P671">
            <v>0</v>
          </cell>
          <cell r="Q671">
            <v>0</v>
          </cell>
          <cell r="R671">
            <v>0</v>
          </cell>
          <cell r="S671">
            <v>0</v>
          </cell>
          <cell r="T671">
            <v>0</v>
          </cell>
          <cell r="U671">
            <v>0</v>
          </cell>
          <cell r="V671">
            <v>0</v>
          </cell>
          <cell r="W671">
            <v>0</v>
          </cell>
          <cell r="X671">
            <v>0</v>
          </cell>
          <cell r="Y671">
            <v>0</v>
          </cell>
          <cell r="Z671">
            <v>0</v>
          </cell>
        </row>
        <row r="672">
          <cell r="B672" t="str">
            <v>33.09.42</v>
          </cell>
          <cell r="C672" t="str">
            <v>Supply of tee with reduced branch, PE 100, OD 160/110, PN16, SDR11</v>
          </cell>
          <cell r="D672" t="str">
            <v>pce.</v>
          </cell>
          <cell r="E672">
            <v>172</v>
          </cell>
          <cell r="F672">
            <v>0</v>
          </cell>
          <cell r="G672">
            <v>0</v>
          </cell>
          <cell r="H672">
            <v>0</v>
          </cell>
          <cell r="I672">
            <v>0</v>
          </cell>
          <cell r="J672">
            <v>0</v>
          </cell>
          <cell r="K672">
            <v>0</v>
          </cell>
          <cell r="L672">
            <v>0</v>
          </cell>
          <cell r="M672">
            <v>0</v>
          </cell>
          <cell r="N672">
            <v>0</v>
          </cell>
          <cell r="O672">
            <v>0</v>
          </cell>
          <cell r="P672">
            <v>0</v>
          </cell>
          <cell r="Q672">
            <v>0</v>
          </cell>
          <cell r="R672">
            <v>0</v>
          </cell>
          <cell r="S672">
            <v>0</v>
          </cell>
          <cell r="T672">
            <v>0</v>
          </cell>
          <cell r="U672">
            <v>0</v>
          </cell>
          <cell r="V672">
            <v>0</v>
          </cell>
          <cell r="W672">
            <v>0</v>
          </cell>
          <cell r="X672">
            <v>0</v>
          </cell>
          <cell r="Y672">
            <v>0</v>
          </cell>
          <cell r="Z672">
            <v>0</v>
          </cell>
        </row>
        <row r="673">
          <cell r="B673" t="str">
            <v>33.09.58</v>
          </cell>
          <cell r="C673" t="str">
            <v>Supply of tee with reduced branch, PE 100, OD 200/90, PN16, SDR11</v>
          </cell>
          <cell r="D673" t="str">
            <v>pce.</v>
          </cell>
          <cell r="E673">
            <v>322</v>
          </cell>
          <cell r="F673">
            <v>0</v>
          </cell>
          <cell r="G673">
            <v>0</v>
          </cell>
          <cell r="H673">
            <v>0</v>
          </cell>
          <cell r="I673">
            <v>0</v>
          </cell>
          <cell r="J673">
            <v>0</v>
          </cell>
          <cell r="K673">
            <v>0</v>
          </cell>
          <cell r="L673">
            <v>0</v>
          </cell>
          <cell r="M673">
            <v>0</v>
          </cell>
          <cell r="N673">
            <v>0</v>
          </cell>
          <cell r="O673">
            <v>0</v>
          </cell>
          <cell r="P673">
            <v>0</v>
          </cell>
          <cell r="Q673">
            <v>0</v>
          </cell>
          <cell r="R673">
            <v>0</v>
          </cell>
          <cell r="S673">
            <v>0</v>
          </cell>
          <cell r="T673">
            <v>0</v>
          </cell>
          <cell r="U673">
            <v>0</v>
          </cell>
          <cell r="V673">
            <v>0</v>
          </cell>
          <cell r="W673">
            <v>0</v>
          </cell>
          <cell r="X673">
            <v>0</v>
          </cell>
          <cell r="Y673">
            <v>0</v>
          </cell>
          <cell r="Z673">
            <v>0</v>
          </cell>
        </row>
        <row r="674">
          <cell r="B674" t="str">
            <v>33.09.60</v>
          </cell>
          <cell r="C674" t="str">
            <v>Supply of tee with reduced branch, PE 100, OD 200/110, PN16, SDR11</v>
          </cell>
          <cell r="D674" t="str">
            <v>pce.</v>
          </cell>
          <cell r="E674">
            <v>330</v>
          </cell>
          <cell r="F674">
            <v>0</v>
          </cell>
          <cell r="G674">
            <v>0</v>
          </cell>
          <cell r="H674">
            <v>0</v>
          </cell>
          <cell r="I674">
            <v>0</v>
          </cell>
          <cell r="J674">
            <v>0</v>
          </cell>
          <cell r="K674">
            <v>0</v>
          </cell>
          <cell r="L674">
            <v>0</v>
          </cell>
          <cell r="M674">
            <v>0</v>
          </cell>
          <cell r="N674">
            <v>0</v>
          </cell>
          <cell r="O674">
            <v>0</v>
          </cell>
          <cell r="P674">
            <v>0</v>
          </cell>
          <cell r="Q674">
            <v>0</v>
          </cell>
          <cell r="R674">
            <v>0</v>
          </cell>
          <cell r="S674">
            <v>0</v>
          </cell>
          <cell r="T674">
            <v>0</v>
          </cell>
          <cell r="U674">
            <v>0</v>
          </cell>
          <cell r="V674">
            <v>0</v>
          </cell>
          <cell r="W674">
            <v>0</v>
          </cell>
          <cell r="X674">
            <v>0</v>
          </cell>
          <cell r="Y674">
            <v>0</v>
          </cell>
          <cell r="Z674">
            <v>0</v>
          </cell>
        </row>
        <row r="675">
          <cell r="B675" t="str">
            <v>33.09.64</v>
          </cell>
          <cell r="C675" t="str">
            <v>Supply of tee with reduced branch, PE 100, OD 200/160, PN16, SDR11</v>
          </cell>
          <cell r="D675" t="str">
            <v>pce.</v>
          </cell>
          <cell r="E675">
            <v>353</v>
          </cell>
          <cell r="F675">
            <v>0</v>
          </cell>
          <cell r="G675">
            <v>0</v>
          </cell>
          <cell r="H675">
            <v>0</v>
          </cell>
          <cell r="I675">
            <v>0</v>
          </cell>
          <cell r="J675">
            <v>0</v>
          </cell>
          <cell r="K675">
            <v>0</v>
          </cell>
          <cell r="L675">
            <v>0</v>
          </cell>
          <cell r="M675">
            <v>0</v>
          </cell>
          <cell r="N675">
            <v>0</v>
          </cell>
          <cell r="O675">
            <v>0</v>
          </cell>
          <cell r="P675">
            <v>0</v>
          </cell>
          <cell r="Q675">
            <v>0</v>
          </cell>
          <cell r="R675">
            <v>0</v>
          </cell>
          <cell r="S675">
            <v>0</v>
          </cell>
          <cell r="T675">
            <v>0</v>
          </cell>
          <cell r="U675">
            <v>0</v>
          </cell>
          <cell r="V675">
            <v>0</v>
          </cell>
          <cell r="W675">
            <v>0</v>
          </cell>
          <cell r="X675">
            <v>0</v>
          </cell>
          <cell r="Y675">
            <v>0</v>
          </cell>
          <cell r="Z675">
            <v>0</v>
          </cell>
        </row>
        <row r="676">
          <cell r="B676" t="str">
            <v>33.09.68</v>
          </cell>
          <cell r="C676" t="str">
            <v>Supply of tee with reduced branch, PE 100, OD 225/90, PN16, SDR11</v>
          </cell>
          <cell r="D676" t="str">
            <v>pce.</v>
          </cell>
          <cell r="E676">
            <v>389</v>
          </cell>
          <cell r="F676">
            <v>0</v>
          </cell>
          <cell r="G676">
            <v>0</v>
          </cell>
          <cell r="H676">
            <v>0</v>
          </cell>
          <cell r="I676">
            <v>0</v>
          </cell>
          <cell r="J676">
            <v>0</v>
          </cell>
          <cell r="K676">
            <v>0</v>
          </cell>
          <cell r="L676">
            <v>0</v>
          </cell>
          <cell r="M676">
            <v>0</v>
          </cell>
          <cell r="N676">
            <v>0</v>
          </cell>
          <cell r="O676">
            <v>0</v>
          </cell>
          <cell r="P676">
            <v>0</v>
          </cell>
          <cell r="Q676">
            <v>0</v>
          </cell>
          <cell r="R676">
            <v>0</v>
          </cell>
          <cell r="S676">
            <v>0</v>
          </cell>
          <cell r="T676">
            <v>0</v>
          </cell>
          <cell r="U676">
            <v>0</v>
          </cell>
          <cell r="V676">
            <v>0</v>
          </cell>
          <cell r="W676">
            <v>0</v>
          </cell>
          <cell r="X676">
            <v>0</v>
          </cell>
          <cell r="Y676">
            <v>0</v>
          </cell>
          <cell r="Z676">
            <v>0</v>
          </cell>
        </row>
        <row r="677">
          <cell r="B677" t="str">
            <v>33.09.70</v>
          </cell>
          <cell r="C677" t="str">
            <v>Supply of tee with reduced branch, PE 100, OD 225/110, PN16, SDR11</v>
          </cell>
          <cell r="D677" t="str">
            <v>pce.</v>
          </cell>
          <cell r="E677">
            <v>392</v>
          </cell>
          <cell r="F677">
            <v>0</v>
          </cell>
          <cell r="G677">
            <v>0</v>
          </cell>
          <cell r="H677">
            <v>0</v>
          </cell>
          <cell r="I677">
            <v>0</v>
          </cell>
          <cell r="J677">
            <v>0</v>
          </cell>
          <cell r="K677">
            <v>0</v>
          </cell>
          <cell r="L677">
            <v>0</v>
          </cell>
          <cell r="M677">
            <v>0</v>
          </cell>
          <cell r="N677">
            <v>0</v>
          </cell>
          <cell r="O677">
            <v>0</v>
          </cell>
          <cell r="P677">
            <v>0</v>
          </cell>
          <cell r="Q677">
            <v>0</v>
          </cell>
          <cell r="R677">
            <v>0</v>
          </cell>
          <cell r="S677">
            <v>0</v>
          </cell>
          <cell r="T677">
            <v>0</v>
          </cell>
          <cell r="U677">
            <v>0</v>
          </cell>
          <cell r="V677">
            <v>0</v>
          </cell>
          <cell r="W677">
            <v>0</v>
          </cell>
          <cell r="X677">
            <v>0</v>
          </cell>
          <cell r="Y677">
            <v>0</v>
          </cell>
          <cell r="Z677">
            <v>0</v>
          </cell>
        </row>
        <row r="678">
          <cell r="B678" t="str">
            <v>33.09.74</v>
          </cell>
          <cell r="C678" t="str">
            <v>Supply of tee with reduced branch, PE 100, OD 225/160, PN16, SDR11</v>
          </cell>
          <cell r="D678" t="str">
            <v>pce.</v>
          </cell>
          <cell r="E678">
            <v>393</v>
          </cell>
          <cell r="F678">
            <v>0</v>
          </cell>
          <cell r="G678">
            <v>0</v>
          </cell>
          <cell r="H678">
            <v>0</v>
          </cell>
          <cell r="I678">
            <v>0</v>
          </cell>
          <cell r="J678">
            <v>0</v>
          </cell>
          <cell r="K678">
            <v>0</v>
          </cell>
          <cell r="L678">
            <v>0</v>
          </cell>
          <cell r="M678">
            <v>0</v>
          </cell>
          <cell r="N678">
            <v>0</v>
          </cell>
          <cell r="O678">
            <v>0</v>
          </cell>
          <cell r="P678">
            <v>0</v>
          </cell>
          <cell r="Q678">
            <v>0</v>
          </cell>
          <cell r="R678">
            <v>0</v>
          </cell>
          <cell r="S678">
            <v>0</v>
          </cell>
          <cell r="T678">
            <v>0</v>
          </cell>
          <cell r="U678">
            <v>0</v>
          </cell>
          <cell r="V678">
            <v>0</v>
          </cell>
          <cell r="W678">
            <v>0</v>
          </cell>
          <cell r="X678">
            <v>0</v>
          </cell>
          <cell r="Y678">
            <v>0</v>
          </cell>
          <cell r="Z678">
            <v>0</v>
          </cell>
        </row>
        <row r="679">
          <cell r="B679" t="str">
            <v>33.09.78</v>
          </cell>
          <cell r="C679" t="str">
            <v>Supply of tee with reduced branch, PE 100, OD 225/200, PN16, SDR11</v>
          </cell>
          <cell r="D679" t="str">
            <v>pce.</v>
          </cell>
          <cell r="E679">
            <v>408</v>
          </cell>
          <cell r="F679">
            <v>0</v>
          </cell>
          <cell r="G679">
            <v>0</v>
          </cell>
          <cell r="H679">
            <v>0</v>
          </cell>
          <cell r="I679">
            <v>0</v>
          </cell>
          <cell r="J679">
            <v>0</v>
          </cell>
          <cell r="K679">
            <v>0</v>
          </cell>
          <cell r="L679">
            <v>0</v>
          </cell>
          <cell r="M679">
            <v>0</v>
          </cell>
          <cell r="N679">
            <v>0</v>
          </cell>
          <cell r="O679">
            <v>0</v>
          </cell>
          <cell r="P679">
            <v>0</v>
          </cell>
          <cell r="Q679">
            <v>0</v>
          </cell>
          <cell r="R679">
            <v>0</v>
          </cell>
          <cell r="S679">
            <v>0</v>
          </cell>
          <cell r="T679">
            <v>0</v>
          </cell>
          <cell r="U679">
            <v>0</v>
          </cell>
          <cell r="V679">
            <v>0</v>
          </cell>
          <cell r="W679">
            <v>0</v>
          </cell>
          <cell r="X679">
            <v>0</v>
          </cell>
          <cell r="Y679">
            <v>0</v>
          </cell>
          <cell r="Z679">
            <v>0</v>
          </cell>
        </row>
        <row r="680">
          <cell r="B680" t="str">
            <v>33.10</v>
          </cell>
          <cell r="C680" t="str">
            <v>Supply of Tees with reduced branch, PE, OD &gt; 250</v>
          </cell>
          <cell r="D680">
            <v>0</v>
          </cell>
          <cell r="E680">
            <v>0</v>
          </cell>
          <cell r="F680">
            <v>0</v>
          </cell>
          <cell r="G680">
            <v>0</v>
          </cell>
          <cell r="H680">
            <v>0</v>
          </cell>
          <cell r="I680">
            <v>0</v>
          </cell>
          <cell r="J680">
            <v>0</v>
          </cell>
          <cell r="K680">
            <v>0</v>
          </cell>
          <cell r="L680">
            <v>0</v>
          </cell>
          <cell r="M680">
            <v>0</v>
          </cell>
          <cell r="N680">
            <v>0</v>
          </cell>
          <cell r="O680">
            <v>0</v>
          </cell>
          <cell r="P680">
            <v>0</v>
          </cell>
          <cell r="Q680">
            <v>0</v>
          </cell>
          <cell r="R680">
            <v>0</v>
          </cell>
          <cell r="S680">
            <v>0</v>
          </cell>
          <cell r="T680">
            <v>0</v>
          </cell>
          <cell r="U680">
            <v>0</v>
          </cell>
          <cell r="V680">
            <v>0</v>
          </cell>
          <cell r="W680">
            <v>0</v>
          </cell>
          <cell r="X680">
            <v>0</v>
          </cell>
          <cell r="Y680">
            <v>0</v>
          </cell>
          <cell r="Z680">
            <v>0</v>
          </cell>
        </row>
        <row r="681">
          <cell r="B681">
            <v>0</v>
          </cell>
          <cell r="C681" t="str">
            <v xml:space="preserve">The works shall be as described under item 33.03, but for tees with reduced branch of PE, OD&gt;250 according to EN12201. </v>
          </cell>
          <cell r="D681">
            <v>0</v>
          </cell>
          <cell r="E681">
            <v>0</v>
          </cell>
          <cell r="F681">
            <v>0</v>
          </cell>
          <cell r="G681">
            <v>0</v>
          </cell>
          <cell r="H681">
            <v>0</v>
          </cell>
          <cell r="I681">
            <v>0</v>
          </cell>
          <cell r="J681">
            <v>0</v>
          </cell>
          <cell r="K681">
            <v>0</v>
          </cell>
          <cell r="L681">
            <v>0</v>
          </cell>
          <cell r="M681">
            <v>0</v>
          </cell>
          <cell r="N681">
            <v>0</v>
          </cell>
          <cell r="O681">
            <v>0</v>
          </cell>
          <cell r="P681">
            <v>0</v>
          </cell>
          <cell r="Q681">
            <v>0</v>
          </cell>
          <cell r="R681">
            <v>0</v>
          </cell>
          <cell r="S681">
            <v>0</v>
          </cell>
          <cell r="T681">
            <v>0</v>
          </cell>
          <cell r="U681">
            <v>0</v>
          </cell>
          <cell r="V681">
            <v>0</v>
          </cell>
          <cell r="W681">
            <v>0</v>
          </cell>
          <cell r="X681">
            <v>0</v>
          </cell>
          <cell r="Y681">
            <v>0</v>
          </cell>
          <cell r="Z681">
            <v>0</v>
          </cell>
        </row>
        <row r="682">
          <cell r="B682">
            <v>0</v>
          </cell>
          <cell r="C682" t="str">
            <v xml:space="preserve">The unit rate shall include all material, labour, equipment, tools and other incidental costs required to complete the works. </v>
          </cell>
          <cell r="D682">
            <v>0</v>
          </cell>
          <cell r="E682">
            <v>0</v>
          </cell>
          <cell r="F682">
            <v>0</v>
          </cell>
          <cell r="G682">
            <v>0</v>
          </cell>
          <cell r="H682">
            <v>0</v>
          </cell>
          <cell r="I682">
            <v>0</v>
          </cell>
          <cell r="J682">
            <v>0</v>
          </cell>
          <cell r="K682">
            <v>0</v>
          </cell>
          <cell r="L682">
            <v>0</v>
          </cell>
          <cell r="M682">
            <v>0</v>
          </cell>
          <cell r="N682">
            <v>0</v>
          </cell>
          <cell r="O682">
            <v>0</v>
          </cell>
          <cell r="P682">
            <v>0</v>
          </cell>
          <cell r="Q682">
            <v>0</v>
          </cell>
          <cell r="R682">
            <v>0</v>
          </cell>
          <cell r="S682">
            <v>0</v>
          </cell>
          <cell r="T682">
            <v>0</v>
          </cell>
          <cell r="U682">
            <v>0</v>
          </cell>
          <cell r="V682">
            <v>0</v>
          </cell>
          <cell r="W682">
            <v>0</v>
          </cell>
          <cell r="X682">
            <v>0</v>
          </cell>
          <cell r="Y682">
            <v>0</v>
          </cell>
          <cell r="Z682">
            <v>0</v>
          </cell>
        </row>
        <row r="683">
          <cell r="B683">
            <v>0</v>
          </cell>
          <cell r="C683" t="str">
            <v>Payment shall be made per piece.</v>
          </cell>
          <cell r="D683">
            <v>0</v>
          </cell>
          <cell r="E683">
            <v>0</v>
          </cell>
          <cell r="F683">
            <v>0</v>
          </cell>
          <cell r="G683">
            <v>0</v>
          </cell>
          <cell r="H683">
            <v>0</v>
          </cell>
          <cell r="I683">
            <v>0</v>
          </cell>
          <cell r="J683">
            <v>0</v>
          </cell>
          <cell r="K683">
            <v>0</v>
          </cell>
          <cell r="L683">
            <v>0</v>
          </cell>
          <cell r="M683">
            <v>0</v>
          </cell>
          <cell r="N683">
            <v>0</v>
          </cell>
          <cell r="O683">
            <v>0</v>
          </cell>
          <cell r="P683">
            <v>0</v>
          </cell>
          <cell r="Q683">
            <v>0</v>
          </cell>
          <cell r="R683">
            <v>0</v>
          </cell>
          <cell r="S683">
            <v>0</v>
          </cell>
          <cell r="T683">
            <v>0</v>
          </cell>
          <cell r="U683">
            <v>0</v>
          </cell>
          <cell r="V683">
            <v>0</v>
          </cell>
          <cell r="W683">
            <v>0</v>
          </cell>
          <cell r="X683">
            <v>0</v>
          </cell>
          <cell r="Y683">
            <v>0</v>
          </cell>
          <cell r="Z683">
            <v>0</v>
          </cell>
        </row>
        <row r="684">
          <cell r="B684" t="str">
            <v>33.10.02</v>
          </cell>
          <cell r="C684" t="str">
            <v>Supply of tee with reduced branch, PE 100, OD 280/90, PN10, SDR11</v>
          </cell>
          <cell r="D684" t="str">
            <v>pce.</v>
          </cell>
          <cell r="E684">
            <v>468</v>
          </cell>
          <cell r="F684">
            <v>0</v>
          </cell>
          <cell r="G684">
            <v>0</v>
          </cell>
          <cell r="H684">
            <v>0</v>
          </cell>
          <cell r="I684">
            <v>0</v>
          </cell>
          <cell r="J684">
            <v>0</v>
          </cell>
          <cell r="K684">
            <v>0</v>
          </cell>
          <cell r="L684">
            <v>0</v>
          </cell>
          <cell r="M684">
            <v>0</v>
          </cell>
          <cell r="N684">
            <v>0</v>
          </cell>
          <cell r="O684">
            <v>0</v>
          </cell>
          <cell r="P684">
            <v>0</v>
          </cell>
          <cell r="Q684">
            <v>0</v>
          </cell>
          <cell r="R684">
            <v>0</v>
          </cell>
          <cell r="S684">
            <v>0</v>
          </cell>
          <cell r="T684">
            <v>0</v>
          </cell>
          <cell r="U684">
            <v>0</v>
          </cell>
          <cell r="V684">
            <v>0</v>
          </cell>
          <cell r="W684">
            <v>0</v>
          </cell>
          <cell r="X684">
            <v>0</v>
          </cell>
          <cell r="Y684">
            <v>0</v>
          </cell>
          <cell r="Z684">
            <v>0</v>
          </cell>
        </row>
        <row r="685">
          <cell r="B685" t="str">
            <v>33.10.04</v>
          </cell>
          <cell r="C685" t="str">
            <v>Supply of tee with reduced branch, PE 100, OD 280/110, PN16, SDR11</v>
          </cell>
          <cell r="D685" t="str">
            <v>pce.</v>
          </cell>
          <cell r="E685">
            <v>477</v>
          </cell>
          <cell r="F685">
            <v>0</v>
          </cell>
          <cell r="G685">
            <v>0</v>
          </cell>
          <cell r="H685">
            <v>0</v>
          </cell>
          <cell r="I685">
            <v>0</v>
          </cell>
          <cell r="J685">
            <v>0</v>
          </cell>
          <cell r="K685">
            <v>0</v>
          </cell>
          <cell r="L685">
            <v>0</v>
          </cell>
          <cell r="M685">
            <v>0</v>
          </cell>
          <cell r="N685">
            <v>0</v>
          </cell>
          <cell r="O685">
            <v>0</v>
          </cell>
          <cell r="P685">
            <v>0</v>
          </cell>
          <cell r="Q685">
            <v>0</v>
          </cell>
          <cell r="R685">
            <v>0</v>
          </cell>
          <cell r="S685">
            <v>0</v>
          </cell>
          <cell r="T685">
            <v>0</v>
          </cell>
          <cell r="U685">
            <v>0</v>
          </cell>
          <cell r="V685">
            <v>0</v>
          </cell>
          <cell r="W685">
            <v>0</v>
          </cell>
          <cell r="X685">
            <v>0</v>
          </cell>
          <cell r="Y685">
            <v>0</v>
          </cell>
          <cell r="Z685">
            <v>0</v>
          </cell>
        </row>
        <row r="686">
          <cell r="B686" t="str">
            <v>33.10.08</v>
          </cell>
          <cell r="C686" t="str">
            <v>Supply of tee with reduced branch, PE 100, OD 280/160, PN16, SDR11</v>
          </cell>
          <cell r="D686" t="str">
            <v>pce.</v>
          </cell>
          <cell r="E686">
            <v>487</v>
          </cell>
          <cell r="F686">
            <v>0</v>
          </cell>
          <cell r="G686">
            <v>0</v>
          </cell>
          <cell r="H686">
            <v>0</v>
          </cell>
          <cell r="I686">
            <v>0</v>
          </cell>
          <cell r="J686">
            <v>0</v>
          </cell>
          <cell r="K686">
            <v>0</v>
          </cell>
          <cell r="L686">
            <v>0</v>
          </cell>
          <cell r="M686">
            <v>0</v>
          </cell>
          <cell r="N686">
            <v>0</v>
          </cell>
          <cell r="O686">
            <v>0</v>
          </cell>
          <cell r="P686">
            <v>0</v>
          </cell>
          <cell r="Q686">
            <v>0</v>
          </cell>
          <cell r="R686">
            <v>0</v>
          </cell>
          <cell r="S686">
            <v>0</v>
          </cell>
          <cell r="T686">
            <v>0</v>
          </cell>
          <cell r="U686">
            <v>0</v>
          </cell>
          <cell r="V686">
            <v>0</v>
          </cell>
          <cell r="W686">
            <v>0</v>
          </cell>
          <cell r="X686">
            <v>0</v>
          </cell>
          <cell r="Y686">
            <v>0</v>
          </cell>
          <cell r="Z686">
            <v>0</v>
          </cell>
        </row>
        <row r="687">
          <cell r="B687" t="str">
            <v>33.10.12</v>
          </cell>
          <cell r="C687" t="str">
            <v>Supply of tee with reduced branch, PE 100, OD 280/200, PN16, SDR11</v>
          </cell>
          <cell r="D687" t="str">
            <v>pce.</v>
          </cell>
          <cell r="E687">
            <v>518</v>
          </cell>
          <cell r="F687">
            <v>0</v>
          </cell>
          <cell r="G687">
            <v>0</v>
          </cell>
          <cell r="H687">
            <v>0</v>
          </cell>
          <cell r="I687">
            <v>0</v>
          </cell>
          <cell r="J687">
            <v>0</v>
          </cell>
          <cell r="K687">
            <v>0</v>
          </cell>
          <cell r="L687">
            <v>0</v>
          </cell>
          <cell r="M687">
            <v>0</v>
          </cell>
          <cell r="N687">
            <v>0</v>
          </cell>
          <cell r="O687">
            <v>0</v>
          </cell>
          <cell r="P687">
            <v>0</v>
          </cell>
          <cell r="Q687">
            <v>0</v>
          </cell>
          <cell r="R687">
            <v>0</v>
          </cell>
          <cell r="S687">
            <v>0</v>
          </cell>
          <cell r="T687">
            <v>0</v>
          </cell>
          <cell r="U687">
            <v>0</v>
          </cell>
          <cell r="V687">
            <v>0</v>
          </cell>
          <cell r="W687">
            <v>0</v>
          </cell>
          <cell r="X687">
            <v>0</v>
          </cell>
          <cell r="Y687">
            <v>0</v>
          </cell>
          <cell r="Z687">
            <v>0</v>
          </cell>
        </row>
        <row r="688">
          <cell r="B688" t="str">
            <v>33.10.14</v>
          </cell>
          <cell r="C688" t="str">
            <v>Supply of tee with reduced branch, PE 100, OD 280/225, PN16, SDR11</v>
          </cell>
          <cell r="D688" t="str">
            <v>pce.</v>
          </cell>
          <cell r="E688">
            <v>588</v>
          </cell>
          <cell r="F688">
            <v>0</v>
          </cell>
          <cell r="G688">
            <v>0</v>
          </cell>
          <cell r="H688">
            <v>0</v>
          </cell>
          <cell r="I688">
            <v>0</v>
          </cell>
          <cell r="J688">
            <v>0</v>
          </cell>
          <cell r="K688">
            <v>0</v>
          </cell>
          <cell r="L688">
            <v>0</v>
          </cell>
          <cell r="M688">
            <v>0</v>
          </cell>
          <cell r="N688">
            <v>0</v>
          </cell>
          <cell r="O688">
            <v>0</v>
          </cell>
          <cell r="P688">
            <v>0</v>
          </cell>
          <cell r="Q688">
            <v>0</v>
          </cell>
          <cell r="R688">
            <v>0</v>
          </cell>
          <cell r="S688">
            <v>0</v>
          </cell>
          <cell r="T688">
            <v>0</v>
          </cell>
          <cell r="U688">
            <v>0</v>
          </cell>
          <cell r="V688">
            <v>0</v>
          </cell>
          <cell r="W688">
            <v>0</v>
          </cell>
          <cell r="X688">
            <v>0</v>
          </cell>
          <cell r="Y688">
            <v>0</v>
          </cell>
          <cell r="Z688">
            <v>0</v>
          </cell>
        </row>
        <row r="689">
          <cell r="B689" t="str">
            <v>33.10.16</v>
          </cell>
          <cell r="C689" t="str">
            <v>Supply of tee with reduced branch, PE 100, OD 315/90, PN10, SDR11</v>
          </cell>
          <cell r="D689" t="str">
            <v>pce.</v>
          </cell>
          <cell r="E689">
            <v>994</v>
          </cell>
          <cell r="F689">
            <v>0</v>
          </cell>
          <cell r="G689">
            <v>0</v>
          </cell>
          <cell r="H689">
            <v>0</v>
          </cell>
          <cell r="I689">
            <v>0</v>
          </cell>
          <cell r="J689">
            <v>0</v>
          </cell>
          <cell r="K689">
            <v>0</v>
          </cell>
          <cell r="L689">
            <v>0</v>
          </cell>
          <cell r="M689">
            <v>0</v>
          </cell>
          <cell r="N689">
            <v>0</v>
          </cell>
          <cell r="O689">
            <v>0</v>
          </cell>
          <cell r="P689">
            <v>0</v>
          </cell>
          <cell r="Q689">
            <v>0</v>
          </cell>
          <cell r="R689">
            <v>0</v>
          </cell>
          <cell r="S689">
            <v>0</v>
          </cell>
          <cell r="T689">
            <v>0</v>
          </cell>
          <cell r="U689">
            <v>0</v>
          </cell>
          <cell r="V689">
            <v>0</v>
          </cell>
          <cell r="W689">
            <v>0</v>
          </cell>
          <cell r="X689">
            <v>0</v>
          </cell>
          <cell r="Y689">
            <v>0</v>
          </cell>
          <cell r="Z689">
            <v>0</v>
          </cell>
        </row>
        <row r="690">
          <cell r="B690" t="str">
            <v>33.10.18</v>
          </cell>
          <cell r="C690" t="str">
            <v>Supply of tee with reduced branch, PE 100, OD 315/110, PN16, SDR11</v>
          </cell>
          <cell r="D690" t="str">
            <v>pce.</v>
          </cell>
          <cell r="E690">
            <v>1133</v>
          </cell>
          <cell r="F690">
            <v>0</v>
          </cell>
          <cell r="G690">
            <v>0</v>
          </cell>
          <cell r="H690">
            <v>0</v>
          </cell>
          <cell r="I690">
            <v>0</v>
          </cell>
          <cell r="J690">
            <v>0</v>
          </cell>
          <cell r="K690">
            <v>0</v>
          </cell>
          <cell r="L690">
            <v>0</v>
          </cell>
          <cell r="M690">
            <v>0</v>
          </cell>
          <cell r="N690">
            <v>0</v>
          </cell>
          <cell r="O690">
            <v>0</v>
          </cell>
          <cell r="P690">
            <v>0</v>
          </cell>
          <cell r="Q690">
            <v>0</v>
          </cell>
          <cell r="R690">
            <v>0</v>
          </cell>
          <cell r="S690">
            <v>0</v>
          </cell>
          <cell r="T690">
            <v>0</v>
          </cell>
          <cell r="U690">
            <v>0</v>
          </cell>
          <cell r="V690">
            <v>0</v>
          </cell>
          <cell r="W690">
            <v>0</v>
          </cell>
          <cell r="X690">
            <v>0</v>
          </cell>
          <cell r="Y690">
            <v>0</v>
          </cell>
          <cell r="Z690">
            <v>0</v>
          </cell>
        </row>
        <row r="691">
          <cell r="B691" t="str">
            <v>33.10.24</v>
          </cell>
          <cell r="C691" t="str">
            <v>Supply of tee with reduced branch, PE 100, OD 315/160, PN16, SDR11</v>
          </cell>
          <cell r="D691" t="str">
            <v>pce.</v>
          </cell>
          <cell r="E691">
            <v>1143</v>
          </cell>
          <cell r="F691">
            <v>0</v>
          </cell>
          <cell r="G691">
            <v>0</v>
          </cell>
          <cell r="H691">
            <v>0</v>
          </cell>
          <cell r="I691">
            <v>0</v>
          </cell>
          <cell r="J691">
            <v>0</v>
          </cell>
          <cell r="K691">
            <v>0</v>
          </cell>
          <cell r="L691">
            <v>0</v>
          </cell>
          <cell r="M691">
            <v>0</v>
          </cell>
          <cell r="N691">
            <v>0</v>
          </cell>
          <cell r="O691">
            <v>0</v>
          </cell>
          <cell r="P691">
            <v>0</v>
          </cell>
          <cell r="Q691">
            <v>0</v>
          </cell>
          <cell r="R691">
            <v>0</v>
          </cell>
          <cell r="S691">
            <v>0</v>
          </cell>
          <cell r="T691">
            <v>0</v>
          </cell>
          <cell r="U691">
            <v>0</v>
          </cell>
          <cell r="V691">
            <v>0</v>
          </cell>
          <cell r="W691">
            <v>0</v>
          </cell>
          <cell r="X691">
            <v>0</v>
          </cell>
          <cell r="Y691">
            <v>0</v>
          </cell>
          <cell r="Z691">
            <v>0</v>
          </cell>
        </row>
        <row r="692">
          <cell r="B692" t="str">
            <v>33.10.28</v>
          </cell>
          <cell r="C692" t="str">
            <v>Supply of tee with reduced branch, PE 100, OD 315/200, PN16, SDR11</v>
          </cell>
          <cell r="D692" t="str">
            <v>pce.</v>
          </cell>
          <cell r="E692">
            <v>1148</v>
          </cell>
          <cell r="F692">
            <v>0</v>
          </cell>
          <cell r="G692">
            <v>0</v>
          </cell>
          <cell r="H692">
            <v>0</v>
          </cell>
          <cell r="I692">
            <v>0</v>
          </cell>
          <cell r="J692">
            <v>0</v>
          </cell>
          <cell r="K692">
            <v>0</v>
          </cell>
          <cell r="L692">
            <v>0</v>
          </cell>
          <cell r="M692">
            <v>0</v>
          </cell>
          <cell r="N692">
            <v>0</v>
          </cell>
          <cell r="O692">
            <v>0</v>
          </cell>
          <cell r="P692">
            <v>0</v>
          </cell>
          <cell r="Q692">
            <v>0</v>
          </cell>
          <cell r="R692">
            <v>0</v>
          </cell>
          <cell r="S692">
            <v>0</v>
          </cell>
          <cell r="T692">
            <v>0</v>
          </cell>
          <cell r="U692">
            <v>0</v>
          </cell>
          <cell r="V692">
            <v>0</v>
          </cell>
          <cell r="W692">
            <v>0</v>
          </cell>
          <cell r="X692">
            <v>0</v>
          </cell>
          <cell r="Y692">
            <v>0</v>
          </cell>
          <cell r="Z692">
            <v>0</v>
          </cell>
        </row>
        <row r="693">
          <cell r="B693" t="str">
            <v>33.10.30</v>
          </cell>
          <cell r="C693" t="str">
            <v>Supply of tee with reduced branch, PE 100, OD 315/225, PN16, SDR11</v>
          </cell>
          <cell r="D693" t="str">
            <v>pce.</v>
          </cell>
          <cell r="E693">
            <v>1159</v>
          </cell>
          <cell r="F693">
            <v>0</v>
          </cell>
          <cell r="G693">
            <v>0</v>
          </cell>
          <cell r="H693">
            <v>0</v>
          </cell>
          <cell r="I693">
            <v>0</v>
          </cell>
          <cell r="J693">
            <v>0</v>
          </cell>
          <cell r="K693">
            <v>0</v>
          </cell>
          <cell r="L693">
            <v>0</v>
          </cell>
          <cell r="M693">
            <v>0</v>
          </cell>
          <cell r="N693">
            <v>0</v>
          </cell>
          <cell r="O693">
            <v>0</v>
          </cell>
          <cell r="P693">
            <v>0</v>
          </cell>
          <cell r="Q693">
            <v>0</v>
          </cell>
          <cell r="R693">
            <v>0</v>
          </cell>
          <cell r="S693">
            <v>0</v>
          </cell>
          <cell r="T693">
            <v>0</v>
          </cell>
          <cell r="U693">
            <v>0</v>
          </cell>
          <cell r="V693">
            <v>0</v>
          </cell>
          <cell r="W693">
            <v>0</v>
          </cell>
          <cell r="X693">
            <v>0</v>
          </cell>
          <cell r="Y693">
            <v>0</v>
          </cell>
          <cell r="Z693">
            <v>0</v>
          </cell>
        </row>
        <row r="694">
          <cell r="B694" t="str">
            <v>33.10.31</v>
          </cell>
          <cell r="C694" t="str">
            <v>Supply of tee with reduced branch, PE 100, OD 315/280, PN16, SDR11</v>
          </cell>
          <cell r="D694" t="str">
            <v>pce.</v>
          </cell>
          <cell r="E694">
            <v>1176</v>
          </cell>
          <cell r="F694">
            <v>0</v>
          </cell>
          <cell r="G694">
            <v>0</v>
          </cell>
          <cell r="H694">
            <v>0</v>
          </cell>
          <cell r="I694">
            <v>0</v>
          </cell>
          <cell r="J694">
            <v>0</v>
          </cell>
          <cell r="K694">
            <v>0</v>
          </cell>
          <cell r="L694">
            <v>0</v>
          </cell>
          <cell r="M694">
            <v>0</v>
          </cell>
          <cell r="N694">
            <v>0</v>
          </cell>
          <cell r="O694">
            <v>0</v>
          </cell>
          <cell r="P694">
            <v>0</v>
          </cell>
          <cell r="Q694">
            <v>0</v>
          </cell>
          <cell r="R694">
            <v>0</v>
          </cell>
          <cell r="S694">
            <v>0</v>
          </cell>
          <cell r="T694">
            <v>0</v>
          </cell>
          <cell r="U694">
            <v>0</v>
          </cell>
          <cell r="V694">
            <v>0</v>
          </cell>
          <cell r="W694">
            <v>0</v>
          </cell>
          <cell r="X694">
            <v>0</v>
          </cell>
          <cell r="Y694">
            <v>0</v>
          </cell>
          <cell r="Z694">
            <v>0</v>
          </cell>
        </row>
        <row r="695">
          <cell r="B695" t="str">
            <v>33.10.32</v>
          </cell>
          <cell r="C695" t="str">
            <v>Supply of tee with reduced branch, PE 100, OD 355/90, PN16, SDR11</v>
          </cell>
          <cell r="D695" t="str">
            <v>pce.</v>
          </cell>
          <cell r="E695">
            <v>924</v>
          </cell>
          <cell r="F695">
            <v>0</v>
          </cell>
          <cell r="G695">
            <v>0</v>
          </cell>
          <cell r="H695">
            <v>0</v>
          </cell>
          <cell r="I695">
            <v>0</v>
          </cell>
          <cell r="J695">
            <v>0</v>
          </cell>
          <cell r="K695">
            <v>0</v>
          </cell>
          <cell r="L695">
            <v>0</v>
          </cell>
          <cell r="M695">
            <v>0</v>
          </cell>
          <cell r="N695">
            <v>0</v>
          </cell>
          <cell r="O695">
            <v>0</v>
          </cell>
          <cell r="P695">
            <v>0</v>
          </cell>
          <cell r="Q695">
            <v>0</v>
          </cell>
          <cell r="R695">
            <v>0</v>
          </cell>
          <cell r="S695">
            <v>0</v>
          </cell>
          <cell r="T695">
            <v>0</v>
          </cell>
          <cell r="U695">
            <v>0</v>
          </cell>
          <cell r="V695">
            <v>0</v>
          </cell>
          <cell r="W695">
            <v>0</v>
          </cell>
          <cell r="X695">
            <v>0</v>
          </cell>
          <cell r="Y695">
            <v>0</v>
          </cell>
          <cell r="Z695">
            <v>0</v>
          </cell>
        </row>
        <row r="696">
          <cell r="B696" t="str">
            <v>33.10.34</v>
          </cell>
          <cell r="C696" t="str">
            <v>Supply of tee with reduced branch, PE 100, OD 355/110, PN16, SDR11</v>
          </cell>
          <cell r="D696" t="str">
            <v>pce.</v>
          </cell>
          <cell r="E696">
            <v>970</v>
          </cell>
          <cell r="F696">
            <v>0</v>
          </cell>
          <cell r="G696">
            <v>0</v>
          </cell>
          <cell r="H696">
            <v>0</v>
          </cell>
          <cell r="I696">
            <v>0</v>
          </cell>
          <cell r="J696">
            <v>0</v>
          </cell>
          <cell r="K696">
            <v>0</v>
          </cell>
          <cell r="L696">
            <v>0</v>
          </cell>
          <cell r="M696">
            <v>0</v>
          </cell>
          <cell r="N696">
            <v>0</v>
          </cell>
          <cell r="O696">
            <v>0</v>
          </cell>
          <cell r="P696">
            <v>0</v>
          </cell>
          <cell r="Q696">
            <v>0</v>
          </cell>
          <cell r="R696">
            <v>0</v>
          </cell>
          <cell r="S696">
            <v>0</v>
          </cell>
          <cell r="T696">
            <v>0</v>
          </cell>
          <cell r="U696">
            <v>0</v>
          </cell>
          <cell r="V696">
            <v>0</v>
          </cell>
          <cell r="W696">
            <v>0</v>
          </cell>
          <cell r="X696">
            <v>0</v>
          </cell>
          <cell r="Y696">
            <v>0</v>
          </cell>
          <cell r="Z696">
            <v>0</v>
          </cell>
        </row>
        <row r="697">
          <cell r="B697" t="str">
            <v>33.10.40</v>
          </cell>
          <cell r="C697" t="str">
            <v>Supply of tee with reduced branch, PE 100, OD 355/160, PN16, SDR11</v>
          </cell>
          <cell r="D697" t="str">
            <v>pce.</v>
          </cell>
          <cell r="E697">
            <v>1005</v>
          </cell>
          <cell r="F697">
            <v>0</v>
          </cell>
          <cell r="G697">
            <v>0</v>
          </cell>
          <cell r="H697">
            <v>0</v>
          </cell>
          <cell r="I697">
            <v>0</v>
          </cell>
          <cell r="J697">
            <v>0</v>
          </cell>
          <cell r="K697">
            <v>0</v>
          </cell>
          <cell r="L697">
            <v>0</v>
          </cell>
          <cell r="M697">
            <v>0</v>
          </cell>
          <cell r="N697">
            <v>0</v>
          </cell>
          <cell r="O697">
            <v>0</v>
          </cell>
          <cell r="P697">
            <v>0</v>
          </cell>
          <cell r="Q697">
            <v>0</v>
          </cell>
          <cell r="R697">
            <v>0</v>
          </cell>
          <cell r="S697">
            <v>0</v>
          </cell>
          <cell r="T697">
            <v>0</v>
          </cell>
          <cell r="U697">
            <v>0</v>
          </cell>
          <cell r="V697">
            <v>0</v>
          </cell>
          <cell r="W697">
            <v>0</v>
          </cell>
          <cell r="X697">
            <v>0</v>
          </cell>
          <cell r="Y697">
            <v>0</v>
          </cell>
          <cell r="Z697">
            <v>0</v>
          </cell>
        </row>
        <row r="698">
          <cell r="B698" t="str">
            <v>33.10.46</v>
          </cell>
          <cell r="C698" t="str">
            <v>Supply of tee with reduced branch, PE 100, OD 355/225, PN16, SDR11</v>
          </cell>
          <cell r="D698" t="str">
            <v>pce.</v>
          </cell>
          <cell r="E698">
            <v>1198</v>
          </cell>
          <cell r="F698">
            <v>0</v>
          </cell>
          <cell r="G698">
            <v>0</v>
          </cell>
          <cell r="H698">
            <v>0</v>
          </cell>
          <cell r="I698">
            <v>0</v>
          </cell>
          <cell r="J698">
            <v>0</v>
          </cell>
          <cell r="K698">
            <v>0</v>
          </cell>
          <cell r="L698">
            <v>0</v>
          </cell>
          <cell r="M698">
            <v>0</v>
          </cell>
          <cell r="N698">
            <v>0</v>
          </cell>
          <cell r="O698">
            <v>0</v>
          </cell>
          <cell r="P698">
            <v>0</v>
          </cell>
          <cell r="Q698">
            <v>0</v>
          </cell>
          <cell r="R698">
            <v>0</v>
          </cell>
          <cell r="S698">
            <v>0</v>
          </cell>
          <cell r="T698">
            <v>0</v>
          </cell>
          <cell r="U698">
            <v>0</v>
          </cell>
          <cell r="V698">
            <v>0</v>
          </cell>
          <cell r="W698">
            <v>0</v>
          </cell>
          <cell r="X698">
            <v>0</v>
          </cell>
          <cell r="Y698">
            <v>0</v>
          </cell>
          <cell r="Z698">
            <v>0</v>
          </cell>
        </row>
        <row r="699">
          <cell r="B699" t="str">
            <v>33.12</v>
          </cell>
          <cell r="C699" t="str">
            <v>Supply of concentric reducers, PE, OD &lt;= 250</v>
          </cell>
          <cell r="D699">
            <v>0</v>
          </cell>
          <cell r="E699">
            <v>0</v>
          </cell>
          <cell r="F699">
            <v>0</v>
          </cell>
          <cell r="G699">
            <v>0</v>
          </cell>
          <cell r="H699">
            <v>0</v>
          </cell>
          <cell r="I699">
            <v>0</v>
          </cell>
          <cell r="J699">
            <v>0</v>
          </cell>
          <cell r="K699">
            <v>0</v>
          </cell>
          <cell r="L699">
            <v>0</v>
          </cell>
          <cell r="M699">
            <v>0</v>
          </cell>
          <cell r="N699">
            <v>0</v>
          </cell>
          <cell r="O699">
            <v>0</v>
          </cell>
          <cell r="P699">
            <v>0</v>
          </cell>
          <cell r="Q699">
            <v>0</v>
          </cell>
          <cell r="R699">
            <v>0</v>
          </cell>
          <cell r="S699">
            <v>0</v>
          </cell>
          <cell r="T699">
            <v>0</v>
          </cell>
          <cell r="U699">
            <v>0</v>
          </cell>
          <cell r="V699">
            <v>0</v>
          </cell>
          <cell r="W699">
            <v>0</v>
          </cell>
          <cell r="X699">
            <v>0</v>
          </cell>
          <cell r="Y699">
            <v>0</v>
          </cell>
          <cell r="Z699">
            <v>0</v>
          </cell>
        </row>
        <row r="700">
          <cell r="B700">
            <v>0</v>
          </cell>
          <cell r="C700" t="str">
            <v xml:space="preserve">The works shall be as described under item 33.03, but for concentric reducers of PE, OD&lt;= 250 according to EN12201. </v>
          </cell>
          <cell r="D700">
            <v>0</v>
          </cell>
          <cell r="E700">
            <v>0</v>
          </cell>
          <cell r="F700">
            <v>0</v>
          </cell>
          <cell r="G700">
            <v>0</v>
          </cell>
          <cell r="H700">
            <v>0</v>
          </cell>
          <cell r="I700">
            <v>0</v>
          </cell>
          <cell r="J700">
            <v>0</v>
          </cell>
          <cell r="K700">
            <v>0</v>
          </cell>
          <cell r="L700">
            <v>0</v>
          </cell>
          <cell r="M700">
            <v>0</v>
          </cell>
          <cell r="N700">
            <v>0</v>
          </cell>
          <cell r="O700">
            <v>0</v>
          </cell>
          <cell r="P700">
            <v>0</v>
          </cell>
          <cell r="Q700">
            <v>0</v>
          </cell>
          <cell r="R700">
            <v>0</v>
          </cell>
          <cell r="S700">
            <v>0</v>
          </cell>
          <cell r="T700">
            <v>0</v>
          </cell>
          <cell r="U700">
            <v>0</v>
          </cell>
          <cell r="V700">
            <v>0</v>
          </cell>
          <cell r="W700">
            <v>0</v>
          </cell>
          <cell r="X700">
            <v>0</v>
          </cell>
          <cell r="Y700">
            <v>0</v>
          </cell>
          <cell r="Z700">
            <v>0</v>
          </cell>
        </row>
        <row r="701">
          <cell r="B701">
            <v>0</v>
          </cell>
          <cell r="C701" t="str">
            <v xml:space="preserve">The unit rate shall include all material, labour, equipment, tools and other incidental costs required to complete the works. </v>
          </cell>
          <cell r="D701">
            <v>0</v>
          </cell>
          <cell r="E701">
            <v>0</v>
          </cell>
          <cell r="F701">
            <v>0</v>
          </cell>
          <cell r="G701">
            <v>0</v>
          </cell>
          <cell r="H701">
            <v>0</v>
          </cell>
          <cell r="I701">
            <v>0</v>
          </cell>
          <cell r="J701">
            <v>0</v>
          </cell>
          <cell r="K701">
            <v>0</v>
          </cell>
          <cell r="L701">
            <v>0</v>
          </cell>
          <cell r="M701">
            <v>0</v>
          </cell>
          <cell r="N701">
            <v>0</v>
          </cell>
          <cell r="O701">
            <v>0</v>
          </cell>
          <cell r="P701">
            <v>0</v>
          </cell>
          <cell r="Q701">
            <v>0</v>
          </cell>
          <cell r="R701">
            <v>0</v>
          </cell>
          <cell r="S701">
            <v>0</v>
          </cell>
          <cell r="T701">
            <v>0</v>
          </cell>
          <cell r="U701">
            <v>0</v>
          </cell>
          <cell r="V701">
            <v>0</v>
          </cell>
          <cell r="W701">
            <v>0</v>
          </cell>
          <cell r="X701">
            <v>0</v>
          </cell>
          <cell r="Y701">
            <v>0</v>
          </cell>
          <cell r="Z701">
            <v>0</v>
          </cell>
        </row>
        <row r="702">
          <cell r="B702">
            <v>0</v>
          </cell>
          <cell r="C702" t="str">
            <v>Payment shall be made per piece.</v>
          </cell>
          <cell r="D702">
            <v>0</v>
          </cell>
          <cell r="E702">
            <v>0</v>
          </cell>
          <cell r="F702">
            <v>0</v>
          </cell>
          <cell r="G702">
            <v>0</v>
          </cell>
          <cell r="H702">
            <v>0</v>
          </cell>
          <cell r="I702">
            <v>0</v>
          </cell>
          <cell r="J702">
            <v>0</v>
          </cell>
          <cell r="K702">
            <v>0</v>
          </cell>
          <cell r="L702">
            <v>0</v>
          </cell>
          <cell r="M702">
            <v>0</v>
          </cell>
          <cell r="N702">
            <v>0</v>
          </cell>
          <cell r="O702">
            <v>0</v>
          </cell>
          <cell r="P702">
            <v>0</v>
          </cell>
          <cell r="Q702">
            <v>0</v>
          </cell>
          <cell r="R702">
            <v>0</v>
          </cell>
          <cell r="S702">
            <v>0</v>
          </cell>
          <cell r="T702">
            <v>0</v>
          </cell>
          <cell r="U702">
            <v>0</v>
          </cell>
          <cell r="V702">
            <v>0</v>
          </cell>
          <cell r="W702">
            <v>0</v>
          </cell>
          <cell r="X702">
            <v>0</v>
          </cell>
          <cell r="Y702">
            <v>0</v>
          </cell>
          <cell r="Z702">
            <v>0</v>
          </cell>
        </row>
        <row r="703">
          <cell r="B703" t="str">
            <v>33.12.24</v>
          </cell>
          <cell r="C703" t="str">
            <v>Supply of concentric reducer, PE 100, OD 90/32, PN16, SDR11</v>
          </cell>
          <cell r="D703" t="str">
            <v>pce.</v>
          </cell>
          <cell r="E703">
            <v>10</v>
          </cell>
          <cell r="F703">
            <v>0</v>
          </cell>
          <cell r="G703">
            <v>0</v>
          </cell>
          <cell r="H703">
            <v>0</v>
          </cell>
          <cell r="I703">
            <v>0</v>
          </cell>
          <cell r="J703">
            <v>0</v>
          </cell>
          <cell r="K703">
            <v>0</v>
          </cell>
          <cell r="L703">
            <v>0</v>
          </cell>
          <cell r="M703">
            <v>0</v>
          </cell>
          <cell r="N703">
            <v>0</v>
          </cell>
          <cell r="O703">
            <v>0</v>
          </cell>
          <cell r="P703">
            <v>0</v>
          </cell>
          <cell r="Q703">
            <v>0</v>
          </cell>
          <cell r="R703">
            <v>0</v>
          </cell>
          <cell r="S703">
            <v>0</v>
          </cell>
          <cell r="T703">
            <v>0</v>
          </cell>
          <cell r="U703">
            <v>0</v>
          </cell>
          <cell r="V703">
            <v>0</v>
          </cell>
          <cell r="W703">
            <v>0</v>
          </cell>
          <cell r="X703">
            <v>0</v>
          </cell>
          <cell r="Y703">
            <v>0</v>
          </cell>
          <cell r="Z703">
            <v>0</v>
          </cell>
        </row>
        <row r="704">
          <cell r="B704" t="str">
            <v>33.12.25</v>
          </cell>
          <cell r="C704" t="str">
            <v>Supply of concentric reducer, PE 100, OD 90/40, PN16, SDR11</v>
          </cell>
          <cell r="D704" t="str">
            <v>pce.</v>
          </cell>
          <cell r="E704">
            <v>10</v>
          </cell>
          <cell r="F704">
            <v>0</v>
          </cell>
          <cell r="G704">
            <v>0</v>
          </cell>
          <cell r="H704">
            <v>0</v>
          </cell>
          <cell r="I704">
            <v>0</v>
          </cell>
          <cell r="J704">
            <v>0</v>
          </cell>
          <cell r="K704">
            <v>0</v>
          </cell>
          <cell r="L704">
            <v>0</v>
          </cell>
          <cell r="M704">
            <v>0</v>
          </cell>
          <cell r="N704">
            <v>0</v>
          </cell>
          <cell r="O704">
            <v>0</v>
          </cell>
          <cell r="P704">
            <v>0</v>
          </cell>
          <cell r="Q704">
            <v>0</v>
          </cell>
          <cell r="R704">
            <v>0</v>
          </cell>
          <cell r="S704">
            <v>0</v>
          </cell>
          <cell r="T704">
            <v>0</v>
          </cell>
          <cell r="U704">
            <v>0</v>
          </cell>
          <cell r="V704">
            <v>0</v>
          </cell>
          <cell r="W704">
            <v>0</v>
          </cell>
          <cell r="X704">
            <v>0</v>
          </cell>
          <cell r="Y704">
            <v>0</v>
          </cell>
          <cell r="Z704">
            <v>0</v>
          </cell>
        </row>
        <row r="705">
          <cell r="B705" t="str">
            <v>33.12.34</v>
          </cell>
          <cell r="C705" t="str">
            <v>Supply of concentric reducer, PE 100, OD 110/90, PN16, SDR11</v>
          </cell>
          <cell r="D705" t="str">
            <v>pce.</v>
          </cell>
          <cell r="E705">
            <v>14</v>
          </cell>
          <cell r="F705">
            <v>0</v>
          </cell>
          <cell r="G705">
            <v>0</v>
          </cell>
          <cell r="H705">
            <v>0</v>
          </cell>
          <cell r="I705">
            <v>0</v>
          </cell>
          <cell r="J705">
            <v>0</v>
          </cell>
          <cell r="K705">
            <v>0</v>
          </cell>
          <cell r="L705">
            <v>0</v>
          </cell>
          <cell r="M705">
            <v>0</v>
          </cell>
          <cell r="N705">
            <v>0</v>
          </cell>
          <cell r="O705">
            <v>0</v>
          </cell>
          <cell r="P705">
            <v>0</v>
          </cell>
          <cell r="Q705">
            <v>0</v>
          </cell>
          <cell r="R705">
            <v>0</v>
          </cell>
          <cell r="S705">
            <v>0</v>
          </cell>
          <cell r="T705">
            <v>0</v>
          </cell>
          <cell r="U705">
            <v>0</v>
          </cell>
          <cell r="V705">
            <v>0</v>
          </cell>
          <cell r="W705">
            <v>0</v>
          </cell>
          <cell r="X705">
            <v>0</v>
          </cell>
          <cell r="Y705">
            <v>0</v>
          </cell>
          <cell r="Z705">
            <v>0</v>
          </cell>
        </row>
        <row r="706">
          <cell r="B706" t="str">
            <v>33.12.52</v>
          </cell>
          <cell r="C706" t="str">
            <v>Supply of concentric reducer, PE 100, OD 160/90, PN16, SDR11</v>
          </cell>
          <cell r="D706" t="str">
            <v>pce.</v>
          </cell>
          <cell r="E706">
            <v>25</v>
          </cell>
          <cell r="F706">
            <v>0</v>
          </cell>
          <cell r="G706">
            <v>0</v>
          </cell>
          <cell r="H706">
            <v>0</v>
          </cell>
          <cell r="I706">
            <v>0</v>
          </cell>
          <cell r="J706">
            <v>0</v>
          </cell>
          <cell r="K706">
            <v>0</v>
          </cell>
          <cell r="L706">
            <v>0</v>
          </cell>
          <cell r="M706">
            <v>0</v>
          </cell>
          <cell r="N706">
            <v>0</v>
          </cell>
          <cell r="O706">
            <v>0</v>
          </cell>
          <cell r="P706">
            <v>0</v>
          </cell>
          <cell r="Q706">
            <v>0</v>
          </cell>
          <cell r="R706">
            <v>0</v>
          </cell>
          <cell r="S706">
            <v>0</v>
          </cell>
          <cell r="T706">
            <v>0</v>
          </cell>
          <cell r="U706">
            <v>0</v>
          </cell>
          <cell r="V706">
            <v>0</v>
          </cell>
          <cell r="W706">
            <v>0</v>
          </cell>
          <cell r="X706">
            <v>0</v>
          </cell>
          <cell r="Y706">
            <v>0</v>
          </cell>
          <cell r="Z706">
            <v>0</v>
          </cell>
        </row>
        <row r="707">
          <cell r="B707" t="str">
            <v>33.12.54</v>
          </cell>
          <cell r="C707" t="str">
            <v>Supply of concentric reducer, PE 100, OD 160/110, PN16, SDR11</v>
          </cell>
          <cell r="D707" t="str">
            <v>pce.</v>
          </cell>
          <cell r="E707">
            <v>25</v>
          </cell>
          <cell r="F707">
            <v>0</v>
          </cell>
          <cell r="G707">
            <v>0</v>
          </cell>
          <cell r="H707">
            <v>0</v>
          </cell>
          <cell r="I707">
            <v>0</v>
          </cell>
          <cell r="J707">
            <v>0</v>
          </cell>
          <cell r="K707">
            <v>0</v>
          </cell>
          <cell r="L707">
            <v>0</v>
          </cell>
          <cell r="M707">
            <v>0</v>
          </cell>
          <cell r="N707">
            <v>0</v>
          </cell>
          <cell r="O707">
            <v>0</v>
          </cell>
          <cell r="P707">
            <v>0</v>
          </cell>
          <cell r="Q707">
            <v>0</v>
          </cell>
          <cell r="R707">
            <v>0</v>
          </cell>
          <cell r="S707">
            <v>0</v>
          </cell>
          <cell r="T707">
            <v>0</v>
          </cell>
          <cell r="U707">
            <v>0</v>
          </cell>
          <cell r="V707">
            <v>0</v>
          </cell>
          <cell r="W707">
            <v>0</v>
          </cell>
          <cell r="X707">
            <v>0</v>
          </cell>
          <cell r="Y707">
            <v>0</v>
          </cell>
          <cell r="Z707">
            <v>0</v>
          </cell>
        </row>
        <row r="708">
          <cell r="B708" t="str">
            <v>33.12.72</v>
          </cell>
          <cell r="C708" t="str">
            <v>Supply of concentric reducer, PE 100, OD 200/160, PN16, SDR11</v>
          </cell>
          <cell r="D708" t="str">
            <v>pce.</v>
          </cell>
          <cell r="E708">
            <v>83</v>
          </cell>
          <cell r="F708">
            <v>0</v>
          </cell>
          <cell r="G708">
            <v>0</v>
          </cell>
          <cell r="H708">
            <v>0</v>
          </cell>
          <cell r="I708">
            <v>0</v>
          </cell>
          <cell r="J708">
            <v>0</v>
          </cell>
          <cell r="K708">
            <v>0</v>
          </cell>
          <cell r="L708">
            <v>0</v>
          </cell>
          <cell r="M708">
            <v>0</v>
          </cell>
          <cell r="N708">
            <v>0</v>
          </cell>
          <cell r="O708">
            <v>0</v>
          </cell>
          <cell r="P708">
            <v>0</v>
          </cell>
          <cell r="Q708">
            <v>0</v>
          </cell>
          <cell r="R708">
            <v>0</v>
          </cell>
          <cell r="S708">
            <v>0</v>
          </cell>
          <cell r="T708">
            <v>0</v>
          </cell>
          <cell r="U708">
            <v>0</v>
          </cell>
          <cell r="V708">
            <v>0</v>
          </cell>
          <cell r="W708">
            <v>0</v>
          </cell>
          <cell r="X708">
            <v>0</v>
          </cell>
          <cell r="Y708">
            <v>0</v>
          </cell>
          <cell r="Z708">
            <v>0</v>
          </cell>
        </row>
        <row r="709">
          <cell r="B709" t="str">
            <v>33.12.78</v>
          </cell>
          <cell r="C709" t="str">
            <v>Supply of concentric reducer, PE 100, OD 225/160, PN16, SDR11</v>
          </cell>
          <cell r="D709" t="str">
            <v>pce.</v>
          </cell>
          <cell r="E709">
            <v>106</v>
          </cell>
          <cell r="F709">
            <v>0</v>
          </cell>
          <cell r="G709">
            <v>0</v>
          </cell>
          <cell r="H709">
            <v>0</v>
          </cell>
          <cell r="I709">
            <v>0</v>
          </cell>
          <cell r="J709">
            <v>0</v>
          </cell>
          <cell r="K709">
            <v>0</v>
          </cell>
          <cell r="L709">
            <v>0</v>
          </cell>
          <cell r="M709">
            <v>0</v>
          </cell>
          <cell r="N709">
            <v>0</v>
          </cell>
          <cell r="O709">
            <v>0</v>
          </cell>
          <cell r="P709">
            <v>0</v>
          </cell>
          <cell r="Q709">
            <v>0</v>
          </cell>
          <cell r="R709">
            <v>0</v>
          </cell>
          <cell r="S709">
            <v>0</v>
          </cell>
          <cell r="T709">
            <v>0</v>
          </cell>
          <cell r="U709">
            <v>0</v>
          </cell>
          <cell r="V709">
            <v>0</v>
          </cell>
          <cell r="W709">
            <v>0</v>
          </cell>
          <cell r="X709">
            <v>0</v>
          </cell>
          <cell r="Y709">
            <v>0</v>
          </cell>
          <cell r="Z709">
            <v>0</v>
          </cell>
        </row>
        <row r="710">
          <cell r="B710" t="str">
            <v>33.12.82</v>
          </cell>
          <cell r="C710" t="str">
            <v>Supply of concentric reducer, PE 100, OD 225/200, PN16, SDR11</v>
          </cell>
          <cell r="D710" t="str">
            <v>pce.</v>
          </cell>
          <cell r="E710">
            <v>114</v>
          </cell>
          <cell r="F710">
            <v>0</v>
          </cell>
          <cell r="G710">
            <v>0</v>
          </cell>
          <cell r="H710">
            <v>0</v>
          </cell>
          <cell r="I710">
            <v>0</v>
          </cell>
          <cell r="J710">
            <v>0</v>
          </cell>
          <cell r="K710">
            <v>0</v>
          </cell>
          <cell r="L710">
            <v>0</v>
          </cell>
          <cell r="M710">
            <v>0</v>
          </cell>
          <cell r="N710">
            <v>0</v>
          </cell>
          <cell r="O710">
            <v>0</v>
          </cell>
          <cell r="P710">
            <v>0</v>
          </cell>
          <cell r="Q710">
            <v>0</v>
          </cell>
          <cell r="R710">
            <v>0</v>
          </cell>
          <cell r="S710">
            <v>0</v>
          </cell>
          <cell r="T710">
            <v>0</v>
          </cell>
          <cell r="U710">
            <v>0</v>
          </cell>
          <cell r="V710">
            <v>0</v>
          </cell>
          <cell r="W710">
            <v>0</v>
          </cell>
          <cell r="X710">
            <v>0</v>
          </cell>
          <cell r="Y710">
            <v>0</v>
          </cell>
          <cell r="Z710">
            <v>0</v>
          </cell>
        </row>
        <row r="711">
          <cell r="B711" t="str">
            <v>33.13</v>
          </cell>
          <cell r="C711" t="str">
            <v>Supply of concentric reducers, PE, OD &gt; 250</v>
          </cell>
          <cell r="D711">
            <v>0</v>
          </cell>
          <cell r="E711">
            <v>0</v>
          </cell>
          <cell r="F711">
            <v>0</v>
          </cell>
          <cell r="G711">
            <v>0</v>
          </cell>
          <cell r="H711">
            <v>0</v>
          </cell>
          <cell r="I711">
            <v>0</v>
          </cell>
          <cell r="J711">
            <v>0</v>
          </cell>
          <cell r="K711">
            <v>0</v>
          </cell>
          <cell r="L711">
            <v>0</v>
          </cell>
          <cell r="M711">
            <v>0</v>
          </cell>
          <cell r="N711">
            <v>0</v>
          </cell>
          <cell r="O711">
            <v>0</v>
          </cell>
          <cell r="P711">
            <v>0</v>
          </cell>
          <cell r="Q711">
            <v>0</v>
          </cell>
          <cell r="R711">
            <v>0</v>
          </cell>
          <cell r="S711">
            <v>0</v>
          </cell>
          <cell r="T711">
            <v>0</v>
          </cell>
          <cell r="U711">
            <v>0</v>
          </cell>
          <cell r="V711">
            <v>0</v>
          </cell>
          <cell r="W711">
            <v>0</v>
          </cell>
          <cell r="X711">
            <v>0</v>
          </cell>
          <cell r="Y711">
            <v>0</v>
          </cell>
          <cell r="Z711">
            <v>0</v>
          </cell>
        </row>
        <row r="712">
          <cell r="B712">
            <v>0</v>
          </cell>
          <cell r="C712" t="str">
            <v xml:space="preserve">The works shall be as described under item 33.03, but for concentric reducers of PE, OD&gt; 250 according to EN12201. </v>
          </cell>
          <cell r="D712">
            <v>0</v>
          </cell>
          <cell r="E712">
            <v>0</v>
          </cell>
          <cell r="F712">
            <v>0</v>
          </cell>
          <cell r="G712">
            <v>0</v>
          </cell>
          <cell r="H712">
            <v>0</v>
          </cell>
          <cell r="I712">
            <v>0</v>
          </cell>
          <cell r="J712">
            <v>0</v>
          </cell>
          <cell r="K712">
            <v>0</v>
          </cell>
          <cell r="L712">
            <v>0</v>
          </cell>
          <cell r="M712">
            <v>0</v>
          </cell>
          <cell r="N712">
            <v>0</v>
          </cell>
          <cell r="O712">
            <v>0</v>
          </cell>
          <cell r="P712">
            <v>0</v>
          </cell>
          <cell r="Q712">
            <v>0</v>
          </cell>
          <cell r="R712">
            <v>0</v>
          </cell>
          <cell r="S712">
            <v>0</v>
          </cell>
          <cell r="T712">
            <v>0</v>
          </cell>
          <cell r="U712">
            <v>0</v>
          </cell>
          <cell r="V712">
            <v>0</v>
          </cell>
          <cell r="W712">
            <v>0</v>
          </cell>
          <cell r="X712">
            <v>0</v>
          </cell>
          <cell r="Y712">
            <v>0</v>
          </cell>
          <cell r="Z712">
            <v>0</v>
          </cell>
        </row>
        <row r="713">
          <cell r="B713">
            <v>0</v>
          </cell>
          <cell r="C713" t="str">
            <v xml:space="preserve">The unit rate shall include all material, labour, equipment, tools and other incidental costs required to complete the works. </v>
          </cell>
          <cell r="D713">
            <v>0</v>
          </cell>
          <cell r="E713">
            <v>0</v>
          </cell>
          <cell r="F713">
            <v>0</v>
          </cell>
          <cell r="G713">
            <v>0</v>
          </cell>
          <cell r="H713">
            <v>0</v>
          </cell>
          <cell r="I713">
            <v>0</v>
          </cell>
          <cell r="J713">
            <v>0</v>
          </cell>
          <cell r="K713">
            <v>0</v>
          </cell>
          <cell r="L713">
            <v>0</v>
          </cell>
          <cell r="M713">
            <v>0</v>
          </cell>
          <cell r="N713">
            <v>0</v>
          </cell>
          <cell r="O713">
            <v>0</v>
          </cell>
          <cell r="P713">
            <v>0</v>
          </cell>
          <cell r="Q713">
            <v>0</v>
          </cell>
          <cell r="R713">
            <v>0</v>
          </cell>
          <cell r="S713">
            <v>0</v>
          </cell>
          <cell r="T713">
            <v>0</v>
          </cell>
          <cell r="U713">
            <v>0</v>
          </cell>
          <cell r="V713">
            <v>0</v>
          </cell>
          <cell r="W713">
            <v>0</v>
          </cell>
          <cell r="X713">
            <v>0</v>
          </cell>
          <cell r="Y713">
            <v>0</v>
          </cell>
          <cell r="Z713">
            <v>0</v>
          </cell>
        </row>
        <row r="714">
          <cell r="B714">
            <v>0</v>
          </cell>
          <cell r="C714" t="str">
            <v>Payment shall be made per piece.</v>
          </cell>
          <cell r="D714">
            <v>0</v>
          </cell>
          <cell r="E714">
            <v>0</v>
          </cell>
          <cell r="F714">
            <v>0</v>
          </cell>
          <cell r="G714">
            <v>0</v>
          </cell>
          <cell r="H714">
            <v>0</v>
          </cell>
          <cell r="I714">
            <v>0</v>
          </cell>
          <cell r="J714">
            <v>0</v>
          </cell>
          <cell r="K714">
            <v>0</v>
          </cell>
          <cell r="L714">
            <v>0</v>
          </cell>
          <cell r="M714">
            <v>0</v>
          </cell>
          <cell r="N714">
            <v>0</v>
          </cell>
          <cell r="O714">
            <v>0</v>
          </cell>
          <cell r="P714">
            <v>0</v>
          </cell>
          <cell r="Q714">
            <v>0</v>
          </cell>
          <cell r="R714">
            <v>0</v>
          </cell>
          <cell r="S714">
            <v>0</v>
          </cell>
          <cell r="T714">
            <v>0</v>
          </cell>
          <cell r="U714">
            <v>0</v>
          </cell>
          <cell r="V714">
            <v>0</v>
          </cell>
          <cell r="W714">
            <v>0</v>
          </cell>
          <cell r="X714">
            <v>0</v>
          </cell>
          <cell r="Y714">
            <v>0</v>
          </cell>
          <cell r="Z714">
            <v>0</v>
          </cell>
        </row>
        <row r="715">
          <cell r="B715" t="str">
            <v>33.13.02</v>
          </cell>
          <cell r="C715" t="str">
            <v>Supply of concentric reducer, PE 100, OD 280/200, PN16, SDR11</v>
          </cell>
          <cell r="D715" t="str">
            <v>pce.</v>
          </cell>
          <cell r="E715">
            <v>158</v>
          </cell>
          <cell r="F715">
            <v>0</v>
          </cell>
          <cell r="G715">
            <v>0</v>
          </cell>
          <cell r="H715">
            <v>0</v>
          </cell>
          <cell r="I715">
            <v>0</v>
          </cell>
          <cell r="J715">
            <v>0</v>
          </cell>
          <cell r="K715">
            <v>0</v>
          </cell>
          <cell r="L715">
            <v>0</v>
          </cell>
          <cell r="M715">
            <v>0</v>
          </cell>
          <cell r="N715">
            <v>0</v>
          </cell>
          <cell r="O715">
            <v>0</v>
          </cell>
          <cell r="P715">
            <v>0</v>
          </cell>
          <cell r="Q715">
            <v>0</v>
          </cell>
          <cell r="R715">
            <v>0</v>
          </cell>
          <cell r="S715">
            <v>0</v>
          </cell>
          <cell r="T715">
            <v>0</v>
          </cell>
          <cell r="U715">
            <v>0</v>
          </cell>
          <cell r="V715">
            <v>0</v>
          </cell>
          <cell r="W715">
            <v>0</v>
          </cell>
          <cell r="X715">
            <v>0</v>
          </cell>
          <cell r="Y715">
            <v>0</v>
          </cell>
          <cell r="Z715">
            <v>0</v>
          </cell>
        </row>
        <row r="716">
          <cell r="B716" t="str">
            <v>33.13.04</v>
          </cell>
          <cell r="C716" t="str">
            <v>Supply of concentric reducer, PE 100, OD 280/225, PN16, SDR11</v>
          </cell>
          <cell r="D716" t="str">
            <v>pce.</v>
          </cell>
          <cell r="E716">
            <v>159</v>
          </cell>
          <cell r="F716">
            <v>0</v>
          </cell>
          <cell r="G716">
            <v>0</v>
          </cell>
          <cell r="H716">
            <v>0</v>
          </cell>
          <cell r="I716">
            <v>0</v>
          </cell>
          <cell r="J716">
            <v>0</v>
          </cell>
          <cell r="K716">
            <v>0</v>
          </cell>
          <cell r="L716">
            <v>0</v>
          </cell>
          <cell r="M716">
            <v>0</v>
          </cell>
          <cell r="N716">
            <v>0</v>
          </cell>
          <cell r="O716">
            <v>0</v>
          </cell>
          <cell r="P716">
            <v>0</v>
          </cell>
          <cell r="Q716">
            <v>0</v>
          </cell>
          <cell r="R716">
            <v>0</v>
          </cell>
          <cell r="S716">
            <v>0</v>
          </cell>
          <cell r="T716">
            <v>0</v>
          </cell>
          <cell r="U716">
            <v>0</v>
          </cell>
          <cell r="V716">
            <v>0</v>
          </cell>
          <cell r="W716">
            <v>0</v>
          </cell>
          <cell r="X716">
            <v>0</v>
          </cell>
          <cell r="Y716">
            <v>0</v>
          </cell>
          <cell r="Z716">
            <v>0</v>
          </cell>
        </row>
        <row r="717">
          <cell r="B717" t="str">
            <v>33.13.08</v>
          </cell>
          <cell r="C717" t="str">
            <v>Supply of concentric reducer, PE 100, OD 315/200, PN16, SDR11</v>
          </cell>
          <cell r="D717" t="str">
            <v>pce.</v>
          </cell>
          <cell r="E717">
            <v>201</v>
          </cell>
          <cell r="F717">
            <v>0</v>
          </cell>
          <cell r="G717">
            <v>0</v>
          </cell>
          <cell r="H717">
            <v>0</v>
          </cell>
          <cell r="I717">
            <v>0</v>
          </cell>
          <cell r="J717">
            <v>0</v>
          </cell>
          <cell r="K717">
            <v>0</v>
          </cell>
          <cell r="L717">
            <v>0</v>
          </cell>
          <cell r="M717">
            <v>0</v>
          </cell>
          <cell r="N717">
            <v>0</v>
          </cell>
          <cell r="O717">
            <v>0</v>
          </cell>
          <cell r="P717">
            <v>0</v>
          </cell>
          <cell r="Q717">
            <v>0</v>
          </cell>
          <cell r="R717">
            <v>0</v>
          </cell>
          <cell r="S717">
            <v>0</v>
          </cell>
          <cell r="T717">
            <v>0</v>
          </cell>
          <cell r="U717">
            <v>0</v>
          </cell>
          <cell r="V717">
            <v>0</v>
          </cell>
          <cell r="W717">
            <v>0</v>
          </cell>
          <cell r="X717">
            <v>0</v>
          </cell>
          <cell r="Y717">
            <v>0</v>
          </cell>
          <cell r="Z717">
            <v>0</v>
          </cell>
        </row>
        <row r="718">
          <cell r="B718" t="str">
            <v>33.13.10</v>
          </cell>
          <cell r="C718" t="str">
            <v>Supply of concentric reducer, PE 100, OD 315/225, PN16, SDR11</v>
          </cell>
          <cell r="D718" t="str">
            <v>pce.</v>
          </cell>
          <cell r="E718">
            <v>204</v>
          </cell>
          <cell r="F718">
            <v>0</v>
          </cell>
          <cell r="G718">
            <v>0</v>
          </cell>
          <cell r="H718">
            <v>0</v>
          </cell>
          <cell r="I718">
            <v>0</v>
          </cell>
          <cell r="J718">
            <v>0</v>
          </cell>
          <cell r="K718">
            <v>0</v>
          </cell>
          <cell r="L718">
            <v>0</v>
          </cell>
          <cell r="M718">
            <v>0</v>
          </cell>
          <cell r="N718">
            <v>0</v>
          </cell>
          <cell r="O718">
            <v>0</v>
          </cell>
          <cell r="P718">
            <v>0</v>
          </cell>
          <cell r="Q718">
            <v>0</v>
          </cell>
          <cell r="R718">
            <v>0</v>
          </cell>
          <cell r="S718">
            <v>0</v>
          </cell>
          <cell r="T718">
            <v>0</v>
          </cell>
          <cell r="U718">
            <v>0</v>
          </cell>
          <cell r="V718">
            <v>0</v>
          </cell>
          <cell r="W718">
            <v>0</v>
          </cell>
          <cell r="X718">
            <v>0</v>
          </cell>
          <cell r="Y718">
            <v>0</v>
          </cell>
          <cell r="Z718">
            <v>0</v>
          </cell>
        </row>
        <row r="719">
          <cell r="B719" t="str">
            <v>33.13.14</v>
          </cell>
          <cell r="C719" t="str">
            <v>Supply of concentric reducer, PE 100, OD 315/280, PN16, SDR11</v>
          </cell>
          <cell r="D719" t="str">
            <v>pce.</v>
          </cell>
          <cell r="E719">
            <v>214</v>
          </cell>
          <cell r="F719">
            <v>0</v>
          </cell>
          <cell r="G719">
            <v>0</v>
          </cell>
          <cell r="H719">
            <v>0</v>
          </cell>
          <cell r="I719">
            <v>0</v>
          </cell>
          <cell r="J719">
            <v>0</v>
          </cell>
          <cell r="K719">
            <v>0</v>
          </cell>
          <cell r="L719">
            <v>0</v>
          </cell>
          <cell r="M719">
            <v>0</v>
          </cell>
          <cell r="N719">
            <v>0</v>
          </cell>
          <cell r="O719">
            <v>0</v>
          </cell>
          <cell r="P719">
            <v>0</v>
          </cell>
          <cell r="Q719">
            <v>0</v>
          </cell>
          <cell r="R719">
            <v>0</v>
          </cell>
          <cell r="S719">
            <v>0</v>
          </cell>
          <cell r="T719">
            <v>0</v>
          </cell>
          <cell r="U719">
            <v>0</v>
          </cell>
          <cell r="V719">
            <v>0</v>
          </cell>
          <cell r="W719">
            <v>0</v>
          </cell>
          <cell r="X719">
            <v>0</v>
          </cell>
          <cell r="Y719">
            <v>0</v>
          </cell>
          <cell r="Z719">
            <v>0</v>
          </cell>
        </row>
        <row r="720">
          <cell r="B720" t="str">
            <v>33.13.18</v>
          </cell>
          <cell r="C720" t="str">
            <v>Supply of concentric reducer, PE 100, OD 355/280, PN16, SDR11</v>
          </cell>
          <cell r="D720" t="str">
            <v>pce.</v>
          </cell>
          <cell r="E720">
            <v>244</v>
          </cell>
          <cell r="F720">
            <v>0</v>
          </cell>
          <cell r="G720">
            <v>0</v>
          </cell>
          <cell r="H720">
            <v>0</v>
          </cell>
          <cell r="I720">
            <v>0</v>
          </cell>
          <cell r="J720">
            <v>0</v>
          </cell>
          <cell r="K720">
            <v>0</v>
          </cell>
          <cell r="L720">
            <v>0</v>
          </cell>
          <cell r="M720">
            <v>0</v>
          </cell>
          <cell r="N720">
            <v>0</v>
          </cell>
          <cell r="O720">
            <v>0</v>
          </cell>
          <cell r="P720">
            <v>0</v>
          </cell>
          <cell r="Q720">
            <v>0</v>
          </cell>
          <cell r="R720">
            <v>0</v>
          </cell>
          <cell r="S720">
            <v>0</v>
          </cell>
          <cell r="T720">
            <v>0</v>
          </cell>
          <cell r="U720">
            <v>0</v>
          </cell>
          <cell r="V720">
            <v>0</v>
          </cell>
          <cell r="W720">
            <v>0</v>
          </cell>
          <cell r="X720">
            <v>0</v>
          </cell>
          <cell r="Y720">
            <v>0</v>
          </cell>
          <cell r="Z720">
            <v>0</v>
          </cell>
        </row>
        <row r="721">
          <cell r="B721" t="str">
            <v>33.13.20</v>
          </cell>
          <cell r="C721" t="str">
            <v>Supply of concentric reducer, PE 100, OD 355/315, PN16, SDR11</v>
          </cell>
          <cell r="D721" t="str">
            <v>pce.</v>
          </cell>
          <cell r="E721">
            <v>246</v>
          </cell>
          <cell r="F721">
            <v>0</v>
          </cell>
          <cell r="G721">
            <v>0</v>
          </cell>
          <cell r="H721">
            <v>0</v>
          </cell>
          <cell r="I721">
            <v>0</v>
          </cell>
          <cell r="J721">
            <v>0</v>
          </cell>
          <cell r="K721">
            <v>0</v>
          </cell>
          <cell r="L721">
            <v>0</v>
          </cell>
          <cell r="M721">
            <v>0</v>
          </cell>
          <cell r="N721">
            <v>0</v>
          </cell>
          <cell r="O721">
            <v>0</v>
          </cell>
          <cell r="P721">
            <v>0</v>
          </cell>
          <cell r="Q721">
            <v>0</v>
          </cell>
          <cell r="R721">
            <v>0</v>
          </cell>
          <cell r="S721">
            <v>0</v>
          </cell>
          <cell r="T721">
            <v>0</v>
          </cell>
          <cell r="U721">
            <v>0</v>
          </cell>
          <cell r="V721">
            <v>0</v>
          </cell>
          <cell r="W721">
            <v>0</v>
          </cell>
          <cell r="X721">
            <v>0</v>
          </cell>
          <cell r="Y721">
            <v>0</v>
          </cell>
          <cell r="Z721">
            <v>0</v>
          </cell>
        </row>
        <row r="722">
          <cell r="B722" t="str">
            <v>33.16</v>
          </cell>
          <cell r="C722" t="str">
            <v>Supply of end caps, PE</v>
          </cell>
          <cell r="D722">
            <v>0</v>
          </cell>
          <cell r="E722">
            <v>0</v>
          </cell>
          <cell r="F722">
            <v>0</v>
          </cell>
          <cell r="G722">
            <v>0</v>
          </cell>
          <cell r="H722">
            <v>0</v>
          </cell>
          <cell r="I722">
            <v>0</v>
          </cell>
          <cell r="J722">
            <v>0</v>
          </cell>
          <cell r="K722">
            <v>0</v>
          </cell>
          <cell r="L722">
            <v>0</v>
          </cell>
          <cell r="M722">
            <v>0</v>
          </cell>
          <cell r="N722">
            <v>0</v>
          </cell>
          <cell r="O722">
            <v>0</v>
          </cell>
          <cell r="P722">
            <v>0</v>
          </cell>
          <cell r="Q722">
            <v>0</v>
          </cell>
          <cell r="R722">
            <v>0</v>
          </cell>
          <cell r="S722">
            <v>0</v>
          </cell>
          <cell r="T722">
            <v>0</v>
          </cell>
          <cell r="U722">
            <v>0</v>
          </cell>
          <cell r="V722">
            <v>0</v>
          </cell>
          <cell r="W722">
            <v>0</v>
          </cell>
          <cell r="X722">
            <v>0</v>
          </cell>
          <cell r="Y722">
            <v>0</v>
          </cell>
          <cell r="Z722">
            <v>0</v>
          </cell>
        </row>
        <row r="723">
          <cell r="B723">
            <v>0</v>
          </cell>
          <cell r="C723" t="str">
            <v xml:space="preserve">The works shall be as described under item 33.03, but for end caps of PE according to EN12201. </v>
          </cell>
          <cell r="D723">
            <v>0</v>
          </cell>
          <cell r="E723">
            <v>0</v>
          </cell>
          <cell r="F723">
            <v>0</v>
          </cell>
          <cell r="G723">
            <v>0</v>
          </cell>
          <cell r="H723">
            <v>0</v>
          </cell>
          <cell r="I723">
            <v>0</v>
          </cell>
          <cell r="J723">
            <v>0</v>
          </cell>
          <cell r="K723">
            <v>0</v>
          </cell>
          <cell r="L723">
            <v>0</v>
          </cell>
          <cell r="M723">
            <v>0</v>
          </cell>
          <cell r="N723">
            <v>0</v>
          </cell>
          <cell r="O723">
            <v>0</v>
          </cell>
          <cell r="P723">
            <v>0</v>
          </cell>
          <cell r="Q723">
            <v>0</v>
          </cell>
          <cell r="R723">
            <v>0</v>
          </cell>
          <cell r="S723">
            <v>0</v>
          </cell>
          <cell r="T723">
            <v>0</v>
          </cell>
          <cell r="U723">
            <v>0</v>
          </cell>
          <cell r="V723">
            <v>0</v>
          </cell>
          <cell r="W723">
            <v>0</v>
          </cell>
          <cell r="X723">
            <v>0</v>
          </cell>
          <cell r="Y723">
            <v>0</v>
          </cell>
          <cell r="Z723">
            <v>0</v>
          </cell>
        </row>
        <row r="724">
          <cell r="B724">
            <v>0</v>
          </cell>
          <cell r="C724" t="str">
            <v xml:space="preserve">The unit rate shall include all material, labour, equipment, tools and other incidental costs required to complete the works. </v>
          </cell>
          <cell r="D724">
            <v>0</v>
          </cell>
          <cell r="E724">
            <v>0</v>
          </cell>
          <cell r="F724">
            <v>0</v>
          </cell>
          <cell r="G724">
            <v>0</v>
          </cell>
          <cell r="H724">
            <v>0</v>
          </cell>
          <cell r="I724">
            <v>0</v>
          </cell>
          <cell r="J724">
            <v>0</v>
          </cell>
          <cell r="K724">
            <v>0</v>
          </cell>
          <cell r="L724">
            <v>0</v>
          </cell>
          <cell r="M724">
            <v>0</v>
          </cell>
          <cell r="N724">
            <v>0</v>
          </cell>
          <cell r="O724">
            <v>0</v>
          </cell>
          <cell r="P724">
            <v>0</v>
          </cell>
          <cell r="Q724">
            <v>0</v>
          </cell>
          <cell r="R724">
            <v>0</v>
          </cell>
          <cell r="S724">
            <v>0</v>
          </cell>
          <cell r="T724">
            <v>0</v>
          </cell>
          <cell r="U724">
            <v>0</v>
          </cell>
          <cell r="V724">
            <v>0</v>
          </cell>
          <cell r="W724">
            <v>0</v>
          </cell>
          <cell r="X724">
            <v>0</v>
          </cell>
          <cell r="Y724">
            <v>0</v>
          </cell>
          <cell r="Z724">
            <v>0</v>
          </cell>
        </row>
        <row r="725">
          <cell r="B725">
            <v>0</v>
          </cell>
          <cell r="C725" t="str">
            <v>Payment shall be made per piece.</v>
          </cell>
          <cell r="D725">
            <v>0</v>
          </cell>
          <cell r="E725">
            <v>0</v>
          </cell>
          <cell r="F725">
            <v>0</v>
          </cell>
          <cell r="G725">
            <v>0</v>
          </cell>
          <cell r="H725">
            <v>0</v>
          </cell>
          <cell r="I725">
            <v>0</v>
          </cell>
          <cell r="J725">
            <v>0</v>
          </cell>
          <cell r="K725">
            <v>0</v>
          </cell>
          <cell r="L725">
            <v>0</v>
          </cell>
          <cell r="M725">
            <v>0</v>
          </cell>
          <cell r="N725">
            <v>0</v>
          </cell>
          <cell r="O725">
            <v>0</v>
          </cell>
          <cell r="P725">
            <v>0</v>
          </cell>
          <cell r="Q725">
            <v>0</v>
          </cell>
          <cell r="R725">
            <v>0</v>
          </cell>
          <cell r="S725">
            <v>0</v>
          </cell>
          <cell r="T725">
            <v>0</v>
          </cell>
          <cell r="U725">
            <v>0</v>
          </cell>
          <cell r="V725">
            <v>0</v>
          </cell>
          <cell r="W725">
            <v>0</v>
          </cell>
          <cell r="X725">
            <v>0</v>
          </cell>
          <cell r="Y725">
            <v>0</v>
          </cell>
          <cell r="Z725">
            <v>0</v>
          </cell>
        </row>
        <row r="726">
          <cell r="B726" t="str">
            <v>33.16.14</v>
          </cell>
          <cell r="C726" t="str">
            <v>Supply of end cap, PE 100, OD90, PN16 SDR11</v>
          </cell>
          <cell r="D726" t="str">
            <v>pce.</v>
          </cell>
          <cell r="E726">
            <v>29</v>
          </cell>
          <cell r="F726">
            <v>0</v>
          </cell>
          <cell r="G726">
            <v>0</v>
          </cell>
          <cell r="H726">
            <v>0</v>
          </cell>
          <cell r="I726">
            <v>0</v>
          </cell>
          <cell r="J726">
            <v>0</v>
          </cell>
          <cell r="K726">
            <v>0</v>
          </cell>
          <cell r="L726">
            <v>0</v>
          </cell>
          <cell r="M726">
            <v>0</v>
          </cell>
          <cell r="N726">
            <v>0</v>
          </cell>
          <cell r="O726">
            <v>0</v>
          </cell>
          <cell r="P726">
            <v>0</v>
          </cell>
          <cell r="Q726">
            <v>0</v>
          </cell>
          <cell r="R726">
            <v>0</v>
          </cell>
          <cell r="S726">
            <v>0</v>
          </cell>
          <cell r="T726">
            <v>0</v>
          </cell>
          <cell r="U726">
            <v>0</v>
          </cell>
          <cell r="V726">
            <v>0</v>
          </cell>
          <cell r="W726">
            <v>0</v>
          </cell>
          <cell r="X726">
            <v>0</v>
          </cell>
          <cell r="Y726">
            <v>0</v>
          </cell>
          <cell r="Z726">
            <v>0</v>
          </cell>
        </row>
        <row r="727">
          <cell r="B727" t="str">
            <v>33.16.16</v>
          </cell>
          <cell r="C727" t="str">
            <v>Supply of end cap, PE 100, OD110, PN16 SDR11</v>
          </cell>
          <cell r="D727" t="str">
            <v>pce.</v>
          </cell>
          <cell r="E727">
            <v>37</v>
          </cell>
          <cell r="F727">
            <v>0</v>
          </cell>
          <cell r="G727">
            <v>0</v>
          </cell>
          <cell r="H727">
            <v>0</v>
          </cell>
          <cell r="I727">
            <v>0</v>
          </cell>
          <cell r="J727">
            <v>0</v>
          </cell>
          <cell r="K727">
            <v>0</v>
          </cell>
          <cell r="L727">
            <v>0</v>
          </cell>
          <cell r="M727">
            <v>0</v>
          </cell>
          <cell r="N727">
            <v>0</v>
          </cell>
          <cell r="O727">
            <v>0</v>
          </cell>
          <cell r="P727">
            <v>0</v>
          </cell>
          <cell r="Q727">
            <v>0</v>
          </cell>
          <cell r="R727">
            <v>0</v>
          </cell>
          <cell r="S727">
            <v>0</v>
          </cell>
          <cell r="T727">
            <v>0</v>
          </cell>
          <cell r="U727">
            <v>0</v>
          </cell>
          <cell r="V727">
            <v>0</v>
          </cell>
          <cell r="W727">
            <v>0</v>
          </cell>
          <cell r="X727">
            <v>0</v>
          </cell>
          <cell r="Y727">
            <v>0</v>
          </cell>
          <cell r="Z727">
            <v>0</v>
          </cell>
        </row>
        <row r="728">
          <cell r="B728" t="str">
            <v>33.16.22</v>
          </cell>
          <cell r="C728" t="str">
            <v>Supply of end cap, PE 100, OD160, PN16 SDR11</v>
          </cell>
          <cell r="D728" t="str">
            <v>pce.</v>
          </cell>
          <cell r="E728">
            <v>55</v>
          </cell>
          <cell r="F728">
            <v>0</v>
          </cell>
          <cell r="G728">
            <v>0</v>
          </cell>
          <cell r="H728">
            <v>0</v>
          </cell>
          <cell r="I728">
            <v>0</v>
          </cell>
          <cell r="J728">
            <v>0</v>
          </cell>
          <cell r="K728">
            <v>0</v>
          </cell>
          <cell r="L728">
            <v>0</v>
          </cell>
          <cell r="M728">
            <v>0</v>
          </cell>
          <cell r="N728">
            <v>0</v>
          </cell>
          <cell r="O728">
            <v>0</v>
          </cell>
          <cell r="P728">
            <v>0</v>
          </cell>
          <cell r="Q728">
            <v>0</v>
          </cell>
          <cell r="R728">
            <v>0</v>
          </cell>
          <cell r="S728">
            <v>0</v>
          </cell>
          <cell r="T728">
            <v>0</v>
          </cell>
          <cell r="U728">
            <v>0</v>
          </cell>
          <cell r="V728">
            <v>0</v>
          </cell>
          <cell r="W728">
            <v>0</v>
          </cell>
          <cell r="X728">
            <v>0</v>
          </cell>
          <cell r="Y728">
            <v>0</v>
          </cell>
          <cell r="Z728">
            <v>0</v>
          </cell>
        </row>
        <row r="729">
          <cell r="B729" t="str">
            <v>33.16.26</v>
          </cell>
          <cell r="C729" t="str">
            <v>Supply of end cap, PE 100, OD200, PN16 SDR11</v>
          </cell>
          <cell r="D729" t="str">
            <v>pce.</v>
          </cell>
          <cell r="E729">
            <v>95</v>
          </cell>
          <cell r="F729">
            <v>0</v>
          </cell>
          <cell r="G729">
            <v>0</v>
          </cell>
          <cell r="H729">
            <v>0</v>
          </cell>
          <cell r="I729">
            <v>0</v>
          </cell>
          <cell r="J729">
            <v>0</v>
          </cell>
          <cell r="K729">
            <v>0</v>
          </cell>
          <cell r="L729">
            <v>0</v>
          </cell>
          <cell r="M729">
            <v>0</v>
          </cell>
          <cell r="N729">
            <v>0</v>
          </cell>
          <cell r="O729">
            <v>0</v>
          </cell>
          <cell r="P729">
            <v>0</v>
          </cell>
          <cell r="Q729">
            <v>0</v>
          </cell>
          <cell r="R729">
            <v>0</v>
          </cell>
          <cell r="S729">
            <v>0</v>
          </cell>
          <cell r="T729">
            <v>0</v>
          </cell>
          <cell r="U729">
            <v>0</v>
          </cell>
          <cell r="V729">
            <v>0</v>
          </cell>
          <cell r="W729">
            <v>0</v>
          </cell>
          <cell r="X729">
            <v>0</v>
          </cell>
          <cell r="Y729">
            <v>0</v>
          </cell>
          <cell r="Z729">
            <v>0</v>
          </cell>
        </row>
        <row r="730">
          <cell r="B730" t="str">
            <v>33.19</v>
          </cell>
          <cell r="C730" t="str">
            <v>Supply of stub flange with loose flange, PE, PP / GRP</v>
          </cell>
          <cell r="D730">
            <v>0</v>
          </cell>
          <cell r="E730">
            <v>0</v>
          </cell>
          <cell r="F730">
            <v>0</v>
          </cell>
          <cell r="G730">
            <v>0</v>
          </cell>
          <cell r="H730">
            <v>0</v>
          </cell>
          <cell r="I730">
            <v>0</v>
          </cell>
          <cell r="J730">
            <v>0</v>
          </cell>
          <cell r="K730">
            <v>0</v>
          </cell>
          <cell r="L730">
            <v>0</v>
          </cell>
          <cell r="M730">
            <v>0</v>
          </cell>
          <cell r="N730">
            <v>0</v>
          </cell>
          <cell r="O730">
            <v>0</v>
          </cell>
          <cell r="P730">
            <v>0</v>
          </cell>
          <cell r="Q730">
            <v>0</v>
          </cell>
          <cell r="R730">
            <v>0</v>
          </cell>
          <cell r="S730">
            <v>0</v>
          </cell>
          <cell r="T730">
            <v>0</v>
          </cell>
          <cell r="U730">
            <v>0</v>
          </cell>
          <cell r="V730">
            <v>0</v>
          </cell>
          <cell r="W730">
            <v>0</v>
          </cell>
          <cell r="X730">
            <v>0</v>
          </cell>
          <cell r="Y730">
            <v>0</v>
          </cell>
          <cell r="Z730">
            <v>0</v>
          </cell>
        </row>
        <row r="731">
          <cell r="B731">
            <v>0</v>
          </cell>
          <cell r="C731" t="str">
            <v>The works shall be as described under item 33.02, but for stub flanges of PE, combined jointing face (flat and serrated), with loose flange of PP / GRP, bolt circle PN10 / PN16 according to EN12201.</v>
          </cell>
          <cell r="D731">
            <v>0</v>
          </cell>
          <cell r="E731">
            <v>0</v>
          </cell>
          <cell r="F731">
            <v>0</v>
          </cell>
          <cell r="G731">
            <v>0</v>
          </cell>
          <cell r="H731">
            <v>0</v>
          </cell>
          <cell r="I731">
            <v>0</v>
          </cell>
          <cell r="J731">
            <v>0</v>
          </cell>
          <cell r="K731">
            <v>0</v>
          </cell>
          <cell r="L731">
            <v>0</v>
          </cell>
          <cell r="M731">
            <v>0</v>
          </cell>
          <cell r="N731">
            <v>0</v>
          </cell>
          <cell r="O731">
            <v>0</v>
          </cell>
          <cell r="P731">
            <v>0</v>
          </cell>
          <cell r="Q731">
            <v>0</v>
          </cell>
          <cell r="R731">
            <v>0</v>
          </cell>
          <cell r="S731">
            <v>0</v>
          </cell>
          <cell r="T731">
            <v>0</v>
          </cell>
          <cell r="U731">
            <v>0</v>
          </cell>
          <cell r="V731">
            <v>0</v>
          </cell>
          <cell r="W731">
            <v>0</v>
          </cell>
          <cell r="X731">
            <v>0</v>
          </cell>
          <cell r="Y731">
            <v>0</v>
          </cell>
          <cell r="Z731">
            <v>0</v>
          </cell>
        </row>
        <row r="732">
          <cell r="B732">
            <v>0</v>
          </cell>
          <cell r="C732" t="str">
            <v xml:space="preserve">The unit rate shall include all material, labour, equipment, tools and other incidental costs required to complete the works. </v>
          </cell>
          <cell r="D732">
            <v>0</v>
          </cell>
          <cell r="E732">
            <v>0</v>
          </cell>
          <cell r="F732">
            <v>0</v>
          </cell>
          <cell r="G732">
            <v>0</v>
          </cell>
          <cell r="H732">
            <v>0</v>
          </cell>
          <cell r="I732">
            <v>0</v>
          </cell>
          <cell r="J732">
            <v>0</v>
          </cell>
          <cell r="K732">
            <v>0</v>
          </cell>
          <cell r="L732">
            <v>0</v>
          </cell>
          <cell r="M732">
            <v>0</v>
          </cell>
          <cell r="N732">
            <v>0</v>
          </cell>
          <cell r="O732">
            <v>0</v>
          </cell>
          <cell r="P732">
            <v>0</v>
          </cell>
          <cell r="Q732">
            <v>0</v>
          </cell>
          <cell r="R732">
            <v>0</v>
          </cell>
          <cell r="S732">
            <v>0</v>
          </cell>
          <cell r="T732">
            <v>0</v>
          </cell>
          <cell r="U732">
            <v>0</v>
          </cell>
          <cell r="V732">
            <v>0</v>
          </cell>
          <cell r="W732">
            <v>0</v>
          </cell>
          <cell r="X732">
            <v>0</v>
          </cell>
          <cell r="Y732">
            <v>0</v>
          </cell>
          <cell r="Z732">
            <v>0</v>
          </cell>
        </row>
        <row r="733">
          <cell r="B733">
            <v>0</v>
          </cell>
          <cell r="C733" t="str">
            <v>Payment shall be made per piece.</v>
          </cell>
          <cell r="D733">
            <v>0</v>
          </cell>
          <cell r="E733">
            <v>0</v>
          </cell>
          <cell r="F733">
            <v>0</v>
          </cell>
          <cell r="G733">
            <v>0</v>
          </cell>
          <cell r="H733">
            <v>0</v>
          </cell>
          <cell r="I733">
            <v>0</v>
          </cell>
          <cell r="J733">
            <v>0</v>
          </cell>
          <cell r="K733">
            <v>0</v>
          </cell>
          <cell r="L733">
            <v>0</v>
          </cell>
          <cell r="M733">
            <v>0</v>
          </cell>
          <cell r="N733">
            <v>0</v>
          </cell>
          <cell r="O733">
            <v>0</v>
          </cell>
          <cell r="P733">
            <v>0</v>
          </cell>
          <cell r="Q733">
            <v>0</v>
          </cell>
          <cell r="R733">
            <v>0</v>
          </cell>
          <cell r="S733">
            <v>0</v>
          </cell>
          <cell r="T733">
            <v>0</v>
          </cell>
          <cell r="U733">
            <v>0</v>
          </cell>
          <cell r="V733">
            <v>0</v>
          </cell>
          <cell r="W733">
            <v>0</v>
          </cell>
          <cell r="X733">
            <v>0</v>
          </cell>
          <cell r="Y733">
            <v>0</v>
          </cell>
          <cell r="Z733">
            <v>0</v>
          </cell>
        </row>
        <row r="734">
          <cell r="B734" t="str">
            <v>33.19.13</v>
          </cell>
          <cell r="C734" t="str">
            <v>Supply of stub flange HDPE63 SDR11 PE 100 with loose flange DN50 PN10/16</v>
          </cell>
          <cell r="D734" t="str">
            <v>pce.</v>
          </cell>
          <cell r="E734">
            <v>25</v>
          </cell>
          <cell r="F734">
            <v>0</v>
          </cell>
          <cell r="G734">
            <v>0</v>
          </cell>
          <cell r="H734">
            <v>0</v>
          </cell>
          <cell r="I734">
            <v>0</v>
          </cell>
          <cell r="J734">
            <v>0</v>
          </cell>
          <cell r="K734">
            <v>0</v>
          </cell>
          <cell r="L734">
            <v>0</v>
          </cell>
          <cell r="M734">
            <v>0</v>
          </cell>
          <cell r="N734">
            <v>0</v>
          </cell>
          <cell r="O734">
            <v>0</v>
          </cell>
          <cell r="P734">
            <v>0</v>
          </cell>
          <cell r="Q734">
            <v>0</v>
          </cell>
          <cell r="R734">
            <v>0</v>
          </cell>
          <cell r="S734">
            <v>0</v>
          </cell>
          <cell r="T734">
            <v>0</v>
          </cell>
          <cell r="U734">
            <v>0</v>
          </cell>
          <cell r="V734">
            <v>0</v>
          </cell>
          <cell r="W734">
            <v>0</v>
          </cell>
          <cell r="X734">
            <v>0</v>
          </cell>
          <cell r="Y734">
            <v>0</v>
          </cell>
          <cell r="Z734">
            <v>0</v>
          </cell>
        </row>
        <row r="735">
          <cell r="B735" t="str">
            <v>33.19.14</v>
          </cell>
          <cell r="C735" t="str">
            <v>Supply of stub flange HDPE90 SDR11 PE 100 with loose flange DN80 PN10/16</v>
          </cell>
          <cell r="D735" t="str">
            <v>pce.</v>
          </cell>
          <cell r="E735">
            <v>40</v>
          </cell>
          <cell r="F735">
            <v>0</v>
          </cell>
          <cell r="G735">
            <v>0</v>
          </cell>
          <cell r="H735">
            <v>0</v>
          </cell>
          <cell r="I735">
            <v>0</v>
          </cell>
          <cell r="J735">
            <v>0</v>
          </cell>
          <cell r="K735">
            <v>0</v>
          </cell>
          <cell r="L735">
            <v>0</v>
          </cell>
          <cell r="M735">
            <v>0</v>
          </cell>
          <cell r="N735">
            <v>0</v>
          </cell>
          <cell r="O735">
            <v>0</v>
          </cell>
          <cell r="P735">
            <v>0</v>
          </cell>
          <cell r="Q735">
            <v>0</v>
          </cell>
          <cell r="R735">
            <v>0</v>
          </cell>
          <cell r="S735">
            <v>0</v>
          </cell>
          <cell r="T735">
            <v>0</v>
          </cell>
          <cell r="U735">
            <v>0</v>
          </cell>
          <cell r="V735">
            <v>0</v>
          </cell>
          <cell r="W735">
            <v>0</v>
          </cell>
          <cell r="X735">
            <v>0</v>
          </cell>
          <cell r="Y735">
            <v>0</v>
          </cell>
          <cell r="Z735">
            <v>0</v>
          </cell>
        </row>
        <row r="736">
          <cell r="B736" t="str">
            <v>33.19.16</v>
          </cell>
          <cell r="C736" t="str">
            <v>Supply of stub flange HDPE110 SDR11 PE 100 with loose flange DN100 PN10/16</v>
          </cell>
          <cell r="D736" t="str">
            <v>pce.</v>
          </cell>
          <cell r="E736">
            <v>52</v>
          </cell>
          <cell r="F736">
            <v>0</v>
          </cell>
          <cell r="G736">
            <v>0</v>
          </cell>
          <cell r="H736">
            <v>0</v>
          </cell>
          <cell r="I736">
            <v>0</v>
          </cell>
          <cell r="J736">
            <v>0</v>
          </cell>
          <cell r="K736">
            <v>0</v>
          </cell>
          <cell r="L736">
            <v>0</v>
          </cell>
          <cell r="M736">
            <v>0</v>
          </cell>
          <cell r="N736">
            <v>0</v>
          </cell>
          <cell r="O736">
            <v>0</v>
          </cell>
          <cell r="P736">
            <v>0</v>
          </cell>
          <cell r="Q736">
            <v>0</v>
          </cell>
          <cell r="R736">
            <v>0</v>
          </cell>
          <cell r="S736">
            <v>0</v>
          </cell>
          <cell r="T736">
            <v>0</v>
          </cell>
          <cell r="U736">
            <v>0</v>
          </cell>
          <cell r="V736">
            <v>0</v>
          </cell>
          <cell r="W736">
            <v>0</v>
          </cell>
          <cell r="X736">
            <v>0</v>
          </cell>
          <cell r="Y736">
            <v>0</v>
          </cell>
          <cell r="Z736">
            <v>0</v>
          </cell>
        </row>
        <row r="737">
          <cell r="B737" t="str">
            <v>33.19.22</v>
          </cell>
          <cell r="C737" t="str">
            <v>Supply of stub flange HDPE160 SDR11 PE 100 with loose flange DN150 PN10/16</v>
          </cell>
          <cell r="D737" t="str">
            <v>pce.</v>
          </cell>
          <cell r="E737">
            <v>84</v>
          </cell>
          <cell r="F737">
            <v>0</v>
          </cell>
          <cell r="G737">
            <v>0</v>
          </cell>
          <cell r="H737">
            <v>0</v>
          </cell>
          <cell r="I737">
            <v>0</v>
          </cell>
          <cell r="J737">
            <v>0</v>
          </cell>
          <cell r="K737">
            <v>0</v>
          </cell>
          <cell r="L737">
            <v>0</v>
          </cell>
          <cell r="M737">
            <v>0</v>
          </cell>
          <cell r="N737">
            <v>0</v>
          </cell>
          <cell r="O737">
            <v>0</v>
          </cell>
          <cell r="P737">
            <v>0</v>
          </cell>
          <cell r="Q737">
            <v>0</v>
          </cell>
          <cell r="R737">
            <v>0</v>
          </cell>
          <cell r="S737">
            <v>0</v>
          </cell>
          <cell r="T737">
            <v>0</v>
          </cell>
          <cell r="U737">
            <v>0</v>
          </cell>
          <cell r="V737">
            <v>0</v>
          </cell>
          <cell r="W737">
            <v>0</v>
          </cell>
          <cell r="X737">
            <v>0</v>
          </cell>
          <cell r="Y737">
            <v>0</v>
          </cell>
          <cell r="Z737">
            <v>0</v>
          </cell>
        </row>
        <row r="738">
          <cell r="B738" t="str">
            <v>33.19.27</v>
          </cell>
          <cell r="C738" t="str">
            <v>Supply of stub flange HDPE200 SDR11 PE 100 with loose flange DN200 PN10</v>
          </cell>
          <cell r="D738" t="str">
            <v>pce.</v>
          </cell>
          <cell r="E738">
            <v>128</v>
          </cell>
          <cell r="F738">
            <v>0</v>
          </cell>
          <cell r="G738">
            <v>0</v>
          </cell>
          <cell r="H738">
            <v>0</v>
          </cell>
          <cell r="I738">
            <v>0</v>
          </cell>
          <cell r="J738">
            <v>0</v>
          </cell>
          <cell r="K738">
            <v>0</v>
          </cell>
          <cell r="L738">
            <v>0</v>
          </cell>
          <cell r="M738">
            <v>0</v>
          </cell>
          <cell r="N738">
            <v>0</v>
          </cell>
          <cell r="O738">
            <v>0</v>
          </cell>
          <cell r="P738">
            <v>0</v>
          </cell>
          <cell r="Q738">
            <v>0</v>
          </cell>
          <cell r="R738">
            <v>0</v>
          </cell>
          <cell r="S738">
            <v>0</v>
          </cell>
          <cell r="T738">
            <v>0</v>
          </cell>
          <cell r="U738">
            <v>0</v>
          </cell>
          <cell r="V738">
            <v>0</v>
          </cell>
          <cell r="W738">
            <v>0</v>
          </cell>
          <cell r="X738">
            <v>0</v>
          </cell>
          <cell r="Y738">
            <v>0</v>
          </cell>
          <cell r="Z738">
            <v>0</v>
          </cell>
        </row>
        <row r="739">
          <cell r="B739" t="str">
            <v>33.19.31</v>
          </cell>
          <cell r="C739" t="str">
            <v>Supply of stub flange HDPE225 SDR11 PE 100 with loose flange DN200 PN10</v>
          </cell>
          <cell r="D739" t="str">
            <v>pce.</v>
          </cell>
          <cell r="E739">
            <v>132</v>
          </cell>
          <cell r="F739">
            <v>0</v>
          </cell>
          <cell r="G739">
            <v>0</v>
          </cell>
          <cell r="H739">
            <v>0</v>
          </cell>
          <cell r="I739">
            <v>0</v>
          </cell>
          <cell r="J739">
            <v>0</v>
          </cell>
          <cell r="K739">
            <v>0</v>
          </cell>
          <cell r="L739">
            <v>0</v>
          </cell>
          <cell r="M739">
            <v>0</v>
          </cell>
          <cell r="N739">
            <v>0</v>
          </cell>
          <cell r="O739">
            <v>0</v>
          </cell>
          <cell r="P739">
            <v>0</v>
          </cell>
          <cell r="Q739">
            <v>0</v>
          </cell>
          <cell r="R739">
            <v>0</v>
          </cell>
          <cell r="S739">
            <v>0</v>
          </cell>
          <cell r="T739">
            <v>0</v>
          </cell>
          <cell r="U739">
            <v>0</v>
          </cell>
          <cell r="V739">
            <v>0</v>
          </cell>
          <cell r="W739">
            <v>0</v>
          </cell>
          <cell r="X739">
            <v>0</v>
          </cell>
          <cell r="Y739">
            <v>0</v>
          </cell>
          <cell r="Z739">
            <v>0</v>
          </cell>
        </row>
        <row r="740">
          <cell r="B740" t="str">
            <v>33.19.39</v>
          </cell>
          <cell r="C740" t="str">
            <v>Supply of stub flange HDPE280 SDR11 PE 100 with loose flange DN250 PN10</v>
          </cell>
          <cell r="D740" t="str">
            <v>pce.</v>
          </cell>
          <cell r="E740">
            <v>189</v>
          </cell>
          <cell r="F740">
            <v>0</v>
          </cell>
          <cell r="G740">
            <v>0</v>
          </cell>
          <cell r="H740">
            <v>0</v>
          </cell>
          <cell r="I740">
            <v>0</v>
          </cell>
          <cell r="J740">
            <v>0</v>
          </cell>
          <cell r="K740">
            <v>0</v>
          </cell>
          <cell r="L740">
            <v>0</v>
          </cell>
          <cell r="M740">
            <v>0</v>
          </cell>
          <cell r="N740">
            <v>0</v>
          </cell>
          <cell r="O740">
            <v>0</v>
          </cell>
          <cell r="P740">
            <v>0</v>
          </cell>
          <cell r="Q740">
            <v>0</v>
          </cell>
          <cell r="R740">
            <v>0</v>
          </cell>
          <cell r="S740">
            <v>0</v>
          </cell>
          <cell r="T740">
            <v>0</v>
          </cell>
          <cell r="U740">
            <v>0</v>
          </cell>
          <cell r="V740">
            <v>0</v>
          </cell>
          <cell r="W740">
            <v>0</v>
          </cell>
          <cell r="X740">
            <v>0</v>
          </cell>
          <cell r="Y740">
            <v>0</v>
          </cell>
          <cell r="Z740">
            <v>0</v>
          </cell>
        </row>
        <row r="741">
          <cell r="B741" t="str">
            <v>33.19.43</v>
          </cell>
          <cell r="C741" t="str">
            <v>Supply of stub flange HDPE315 SDR11 PE 100 with loose flange DN300 PN10</v>
          </cell>
          <cell r="D741" t="str">
            <v>pce.</v>
          </cell>
          <cell r="E741">
            <v>270</v>
          </cell>
          <cell r="F741">
            <v>0</v>
          </cell>
          <cell r="G741">
            <v>0</v>
          </cell>
          <cell r="H741">
            <v>0</v>
          </cell>
          <cell r="I741">
            <v>0</v>
          </cell>
          <cell r="J741">
            <v>0</v>
          </cell>
          <cell r="K741">
            <v>0</v>
          </cell>
          <cell r="L741">
            <v>0</v>
          </cell>
          <cell r="M741">
            <v>0</v>
          </cell>
          <cell r="N741">
            <v>0</v>
          </cell>
          <cell r="O741">
            <v>0</v>
          </cell>
          <cell r="P741">
            <v>0</v>
          </cell>
          <cell r="Q741">
            <v>0</v>
          </cell>
          <cell r="R741">
            <v>0</v>
          </cell>
          <cell r="S741">
            <v>0</v>
          </cell>
          <cell r="T741">
            <v>0</v>
          </cell>
          <cell r="U741">
            <v>0</v>
          </cell>
          <cell r="V741">
            <v>0</v>
          </cell>
          <cell r="W741">
            <v>0</v>
          </cell>
          <cell r="X741">
            <v>0</v>
          </cell>
          <cell r="Y741">
            <v>0</v>
          </cell>
          <cell r="Z741">
            <v>0</v>
          </cell>
        </row>
        <row r="742">
          <cell r="B742" t="str">
            <v>33.19.47</v>
          </cell>
          <cell r="C742" t="str">
            <v>Supply of stub flange HDPE355 SDR11 PE 100 with loose flange DN350 PN10</v>
          </cell>
          <cell r="D742" t="str">
            <v>pce.</v>
          </cell>
          <cell r="E742">
            <v>483</v>
          </cell>
          <cell r="F742">
            <v>0</v>
          </cell>
          <cell r="G742">
            <v>0</v>
          </cell>
          <cell r="H742">
            <v>0</v>
          </cell>
          <cell r="I742">
            <v>0</v>
          </cell>
          <cell r="J742">
            <v>0</v>
          </cell>
          <cell r="K742">
            <v>0</v>
          </cell>
          <cell r="L742">
            <v>0</v>
          </cell>
          <cell r="M742">
            <v>0</v>
          </cell>
          <cell r="N742">
            <v>0</v>
          </cell>
          <cell r="O742">
            <v>0</v>
          </cell>
          <cell r="P742">
            <v>0</v>
          </cell>
          <cell r="Q742">
            <v>0</v>
          </cell>
          <cell r="R742">
            <v>0</v>
          </cell>
          <cell r="S742">
            <v>0</v>
          </cell>
          <cell r="T742">
            <v>0</v>
          </cell>
          <cell r="U742">
            <v>0</v>
          </cell>
          <cell r="V742">
            <v>0</v>
          </cell>
          <cell r="W742">
            <v>0</v>
          </cell>
          <cell r="X742">
            <v>0</v>
          </cell>
          <cell r="Y742">
            <v>0</v>
          </cell>
          <cell r="Z742">
            <v>0</v>
          </cell>
        </row>
        <row r="743">
          <cell r="B743" t="str">
            <v>33.20</v>
          </cell>
          <cell r="C743" t="str">
            <v>Pipe nozzle for connection of PE pipe to female thread steel fitting</v>
          </cell>
          <cell r="D743">
            <v>0</v>
          </cell>
          <cell r="E743">
            <v>0</v>
          </cell>
          <cell r="F743">
            <v>0</v>
          </cell>
          <cell r="G743">
            <v>0</v>
          </cell>
          <cell r="H743">
            <v>0</v>
          </cell>
          <cell r="I743">
            <v>0</v>
          </cell>
          <cell r="J743">
            <v>0</v>
          </cell>
          <cell r="K743">
            <v>0</v>
          </cell>
          <cell r="L743">
            <v>0</v>
          </cell>
          <cell r="M743">
            <v>0</v>
          </cell>
          <cell r="N743">
            <v>0</v>
          </cell>
          <cell r="O743">
            <v>0</v>
          </cell>
          <cell r="P743">
            <v>0</v>
          </cell>
          <cell r="Q743">
            <v>0</v>
          </cell>
          <cell r="R743">
            <v>0</v>
          </cell>
        </row>
        <row r="744">
          <cell r="B744">
            <v>0</v>
          </cell>
          <cell r="C744" t="str">
            <v xml:space="preserve">The unit rate shall include the supply of pipe nozzles, PN10/PN16, for connection of PE pipes to female thread steel fitting, including transport, unloading, handling, storage at storage sites in accordance with the manufacturers instructions and good workmanship, supply of all necessary coupling rings, washers, gaskets including 2% reserve, denso tape or similar approved material, all accessories necessary for installation, etc. </v>
          </cell>
          <cell r="D744">
            <v>0</v>
          </cell>
          <cell r="E744">
            <v>0</v>
          </cell>
          <cell r="F744">
            <v>0</v>
          </cell>
          <cell r="G744">
            <v>0</v>
          </cell>
          <cell r="H744">
            <v>0</v>
          </cell>
          <cell r="I744">
            <v>0</v>
          </cell>
          <cell r="J744">
            <v>0</v>
          </cell>
          <cell r="K744">
            <v>0</v>
          </cell>
          <cell r="L744">
            <v>0</v>
          </cell>
          <cell r="M744">
            <v>0</v>
          </cell>
          <cell r="N744">
            <v>0</v>
          </cell>
          <cell r="O744">
            <v>0</v>
          </cell>
          <cell r="P744">
            <v>0</v>
          </cell>
          <cell r="Q744">
            <v>0</v>
          </cell>
          <cell r="R744">
            <v>0</v>
          </cell>
        </row>
        <row r="745">
          <cell r="B745">
            <v>0</v>
          </cell>
          <cell r="C745" t="str">
            <v>The works shall be as described under item 33.03, but for connection nozzle of PE/steel</v>
          </cell>
          <cell r="D745">
            <v>0</v>
          </cell>
          <cell r="E745">
            <v>0</v>
          </cell>
          <cell r="F745">
            <v>0</v>
          </cell>
          <cell r="G745">
            <v>0</v>
          </cell>
          <cell r="H745">
            <v>0</v>
          </cell>
          <cell r="I745">
            <v>0</v>
          </cell>
          <cell r="J745">
            <v>0</v>
          </cell>
          <cell r="K745">
            <v>0</v>
          </cell>
          <cell r="L745">
            <v>0</v>
          </cell>
          <cell r="M745">
            <v>0</v>
          </cell>
          <cell r="N745">
            <v>0</v>
          </cell>
          <cell r="O745">
            <v>0</v>
          </cell>
          <cell r="P745">
            <v>0</v>
          </cell>
          <cell r="Q745">
            <v>0</v>
          </cell>
          <cell r="R745">
            <v>0</v>
          </cell>
        </row>
        <row r="746">
          <cell r="B746">
            <v>0</v>
          </cell>
          <cell r="C746" t="str">
            <v xml:space="preserve">The unit rate shall include all material, labour, equipment, tools and other incidental costs required to complete the works. </v>
          </cell>
          <cell r="D746">
            <v>0</v>
          </cell>
          <cell r="E746">
            <v>0</v>
          </cell>
          <cell r="F746">
            <v>0</v>
          </cell>
          <cell r="G746">
            <v>0</v>
          </cell>
          <cell r="H746">
            <v>0</v>
          </cell>
          <cell r="I746">
            <v>0</v>
          </cell>
          <cell r="J746">
            <v>0</v>
          </cell>
          <cell r="K746">
            <v>0</v>
          </cell>
          <cell r="L746">
            <v>0</v>
          </cell>
          <cell r="M746">
            <v>0</v>
          </cell>
          <cell r="N746">
            <v>0</v>
          </cell>
          <cell r="O746">
            <v>0</v>
          </cell>
          <cell r="P746">
            <v>0</v>
          </cell>
          <cell r="Q746">
            <v>0</v>
          </cell>
          <cell r="R746">
            <v>0</v>
          </cell>
        </row>
        <row r="747">
          <cell r="B747">
            <v>0</v>
          </cell>
          <cell r="C747" t="str">
            <v>Payment shall be made per piece.</v>
          </cell>
          <cell r="D747">
            <v>0</v>
          </cell>
          <cell r="E747">
            <v>0</v>
          </cell>
          <cell r="F747">
            <v>0</v>
          </cell>
          <cell r="G747">
            <v>0</v>
          </cell>
          <cell r="H747">
            <v>0</v>
          </cell>
          <cell r="I747">
            <v>0</v>
          </cell>
          <cell r="J747">
            <v>0</v>
          </cell>
          <cell r="K747">
            <v>0</v>
          </cell>
          <cell r="L747">
            <v>0</v>
          </cell>
          <cell r="M747">
            <v>0</v>
          </cell>
          <cell r="N747">
            <v>0</v>
          </cell>
          <cell r="O747">
            <v>0</v>
          </cell>
          <cell r="P747">
            <v>0</v>
          </cell>
          <cell r="Q747">
            <v>0</v>
          </cell>
          <cell r="R747">
            <v>0</v>
          </cell>
        </row>
        <row r="748">
          <cell r="B748" t="str">
            <v>33.20.01</v>
          </cell>
          <cell r="C748" t="str">
            <v>Supply of connection nozzle PE100  d40 - steel 1 1/4" (male thread)</v>
          </cell>
          <cell r="D748" t="str">
            <v>pce.</v>
          </cell>
          <cell r="E748">
            <v>14</v>
          </cell>
          <cell r="F748">
            <v>0</v>
          </cell>
          <cell r="G748">
            <v>0</v>
          </cell>
          <cell r="H748">
            <v>0</v>
          </cell>
          <cell r="I748">
            <v>0</v>
          </cell>
          <cell r="J748">
            <v>0</v>
          </cell>
          <cell r="K748">
            <v>0</v>
          </cell>
          <cell r="L748">
            <v>0</v>
          </cell>
          <cell r="M748">
            <v>0</v>
          </cell>
          <cell r="N748">
            <v>0</v>
          </cell>
          <cell r="O748">
            <v>0</v>
          </cell>
          <cell r="P748">
            <v>0</v>
          </cell>
          <cell r="Q748">
            <v>0</v>
          </cell>
          <cell r="R748">
            <v>0</v>
          </cell>
          <cell r="S748">
            <v>0</v>
          </cell>
          <cell r="T748">
            <v>0</v>
          </cell>
          <cell r="U748">
            <v>0</v>
          </cell>
          <cell r="V748">
            <v>0</v>
          </cell>
          <cell r="W748">
            <v>0</v>
          </cell>
          <cell r="X748">
            <v>0</v>
          </cell>
          <cell r="Y748">
            <v>0</v>
          </cell>
          <cell r="Z748">
            <v>0</v>
          </cell>
        </row>
        <row r="749">
          <cell r="B749" t="str">
            <v>33.20.02</v>
          </cell>
          <cell r="C749" t="str">
            <v>Supply of connection nozzle PE100  d32 - steel 1" (male thread)</v>
          </cell>
          <cell r="D749" t="str">
            <v>pce.</v>
          </cell>
          <cell r="E749">
            <v>12</v>
          </cell>
          <cell r="F749">
            <v>0</v>
          </cell>
          <cell r="G749">
            <v>0</v>
          </cell>
          <cell r="H749">
            <v>0</v>
          </cell>
          <cell r="I749">
            <v>0</v>
          </cell>
          <cell r="J749">
            <v>0</v>
          </cell>
          <cell r="K749">
            <v>0</v>
          </cell>
          <cell r="L749">
            <v>0</v>
          </cell>
          <cell r="M749">
            <v>0</v>
          </cell>
          <cell r="N749">
            <v>0</v>
          </cell>
          <cell r="O749">
            <v>0</v>
          </cell>
          <cell r="P749">
            <v>0</v>
          </cell>
          <cell r="Q749">
            <v>0</v>
          </cell>
          <cell r="R749">
            <v>0</v>
          </cell>
          <cell r="S749">
            <v>0</v>
          </cell>
          <cell r="T749">
            <v>0</v>
          </cell>
          <cell r="U749">
            <v>0</v>
          </cell>
          <cell r="V749">
            <v>0</v>
          </cell>
          <cell r="W749">
            <v>0</v>
          </cell>
          <cell r="X749">
            <v>0</v>
          </cell>
          <cell r="Y749">
            <v>0</v>
          </cell>
          <cell r="Z749">
            <v>0</v>
          </cell>
        </row>
        <row r="750">
          <cell r="B750">
            <v>34</v>
          </cell>
          <cell r="C750" t="str">
            <v>SUPPLY OF CONNECTING PIECES, VALVES, ACCESSORIES AND PIPEWORK ANCILLARIES</v>
          </cell>
          <cell r="D750">
            <v>0</v>
          </cell>
          <cell r="E750">
            <v>0</v>
          </cell>
          <cell r="F750">
            <v>0</v>
          </cell>
          <cell r="G750">
            <v>0</v>
          </cell>
          <cell r="H750">
            <v>0</v>
          </cell>
          <cell r="I750">
            <v>0</v>
          </cell>
          <cell r="J750">
            <v>0</v>
          </cell>
          <cell r="K750">
            <v>0</v>
          </cell>
          <cell r="L750">
            <v>0</v>
          </cell>
          <cell r="M750">
            <v>0</v>
          </cell>
          <cell r="N750">
            <v>0</v>
          </cell>
          <cell r="O750">
            <v>0</v>
          </cell>
          <cell r="P750">
            <v>0</v>
          </cell>
          <cell r="Q750">
            <v>0</v>
          </cell>
          <cell r="R750">
            <v>0</v>
          </cell>
          <cell r="S750">
            <v>0</v>
          </cell>
          <cell r="T750">
            <v>0</v>
          </cell>
          <cell r="U750">
            <v>0</v>
          </cell>
          <cell r="V750">
            <v>0</v>
          </cell>
          <cell r="W750">
            <v>0</v>
          </cell>
          <cell r="X750">
            <v>0</v>
          </cell>
          <cell r="Y750">
            <v>0</v>
          </cell>
          <cell r="Z750">
            <v>0</v>
          </cell>
        </row>
        <row r="751">
          <cell r="B751" t="str">
            <v>34.01</v>
          </cell>
          <cell r="C751" t="str">
            <v>Supply of flange adaptors, PN10 / PN16</v>
          </cell>
          <cell r="D751">
            <v>0</v>
          </cell>
          <cell r="E751">
            <v>0</v>
          </cell>
          <cell r="F751">
            <v>0</v>
          </cell>
          <cell r="G751">
            <v>0</v>
          </cell>
          <cell r="H751">
            <v>0</v>
          </cell>
          <cell r="I751">
            <v>0</v>
          </cell>
          <cell r="J751">
            <v>0</v>
          </cell>
          <cell r="K751">
            <v>0</v>
          </cell>
          <cell r="L751">
            <v>0</v>
          </cell>
          <cell r="M751">
            <v>0</v>
          </cell>
          <cell r="N751">
            <v>0</v>
          </cell>
          <cell r="O751">
            <v>0</v>
          </cell>
          <cell r="P751">
            <v>0</v>
          </cell>
          <cell r="Q751">
            <v>0</v>
          </cell>
          <cell r="R751">
            <v>0</v>
          </cell>
          <cell r="S751">
            <v>0</v>
          </cell>
          <cell r="T751">
            <v>0</v>
          </cell>
          <cell r="U751">
            <v>0</v>
          </cell>
          <cell r="V751">
            <v>0</v>
          </cell>
          <cell r="W751">
            <v>0</v>
          </cell>
          <cell r="X751">
            <v>0</v>
          </cell>
          <cell r="Y751">
            <v>0</v>
          </cell>
          <cell r="Z751">
            <v>0</v>
          </cell>
        </row>
        <row r="752">
          <cell r="B752">
            <v>0</v>
          </cell>
          <cell r="C752" t="str">
            <v xml:space="preserve">The unit rate shall include the supply of flange adaptors, PN10/PN16, for connection of pipes of the same or different materials, including transport, unloading, handling, storage at storage sites in accordance with the manufacturers instructions and good workmanship, supply of all necessary coupling rings, stainless steel bolts and nuts, washers, gaskets including 2% reserve, denso tape or similar approved material for wrapping buried flange connections, all accessories necessary for installation, etc. </v>
          </cell>
          <cell r="D752">
            <v>0</v>
          </cell>
          <cell r="E752">
            <v>0</v>
          </cell>
          <cell r="F752">
            <v>0</v>
          </cell>
          <cell r="G752">
            <v>0</v>
          </cell>
          <cell r="H752">
            <v>0</v>
          </cell>
          <cell r="I752">
            <v>0</v>
          </cell>
          <cell r="J752">
            <v>0</v>
          </cell>
          <cell r="K752">
            <v>0</v>
          </cell>
          <cell r="L752">
            <v>0</v>
          </cell>
          <cell r="M752">
            <v>0</v>
          </cell>
          <cell r="N752">
            <v>0</v>
          </cell>
          <cell r="O752">
            <v>0</v>
          </cell>
          <cell r="P752">
            <v>0</v>
          </cell>
          <cell r="Q752">
            <v>0</v>
          </cell>
          <cell r="R752">
            <v>0</v>
          </cell>
          <cell r="S752">
            <v>0</v>
          </cell>
          <cell r="T752">
            <v>0</v>
          </cell>
          <cell r="U752">
            <v>0</v>
          </cell>
          <cell r="V752">
            <v>0</v>
          </cell>
          <cell r="W752">
            <v>0</v>
          </cell>
          <cell r="X752">
            <v>0</v>
          </cell>
          <cell r="Y752">
            <v>0</v>
          </cell>
          <cell r="Z752">
            <v>0</v>
          </cell>
        </row>
        <row r="753">
          <cell r="B753">
            <v>0</v>
          </cell>
          <cell r="C753" t="str">
            <v>Materials, coatings, etc. shall be according to the Works Requirements Part B+C.</v>
          </cell>
          <cell r="D753">
            <v>0</v>
          </cell>
          <cell r="E753">
            <v>0</v>
          </cell>
          <cell r="F753">
            <v>0</v>
          </cell>
          <cell r="G753">
            <v>0</v>
          </cell>
          <cell r="H753">
            <v>0</v>
          </cell>
          <cell r="I753">
            <v>0</v>
          </cell>
          <cell r="J753">
            <v>0</v>
          </cell>
          <cell r="K753">
            <v>0</v>
          </cell>
          <cell r="L753">
            <v>0</v>
          </cell>
          <cell r="M753">
            <v>0</v>
          </cell>
          <cell r="N753">
            <v>0</v>
          </cell>
          <cell r="O753">
            <v>0</v>
          </cell>
          <cell r="P753">
            <v>0</v>
          </cell>
          <cell r="Q753">
            <v>0</v>
          </cell>
          <cell r="R753">
            <v>0</v>
          </cell>
          <cell r="S753">
            <v>0</v>
          </cell>
          <cell r="T753">
            <v>0</v>
          </cell>
          <cell r="U753">
            <v>0</v>
          </cell>
          <cell r="V753">
            <v>0</v>
          </cell>
          <cell r="W753">
            <v>0</v>
          </cell>
          <cell r="X753">
            <v>0</v>
          </cell>
          <cell r="Y753">
            <v>0</v>
          </cell>
          <cell r="Z753">
            <v>0</v>
          </cell>
        </row>
        <row r="754">
          <cell r="B754">
            <v>0</v>
          </cell>
          <cell r="C754" t="str">
            <v>The unit rate shall include all material, labour, equipment, tools and other incidental costs required to complete the works.</v>
          </cell>
          <cell r="D754">
            <v>0</v>
          </cell>
          <cell r="E754">
            <v>0</v>
          </cell>
          <cell r="F754">
            <v>0</v>
          </cell>
          <cell r="G754">
            <v>0</v>
          </cell>
          <cell r="H754">
            <v>0</v>
          </cell>
          <cell r="I754">
            <v>0</v>
          </cell>
          <cell r="J754">
            <v>0</v>
          </cell>
          <cell r="K754">
            <v>0</v>
          </cell>
          <cell r="L754">
            <v>0</v>
          </cell>
          <cell r="M754">
            <v>0</v>
          </cell>
          <cell r="N754">
            <v>0</v>
          </cell>
          <cell r="O754">
            <v>0</v>
          </cell>
          <cell r="P754">
            <v>0</v>
          </cell>
          <cell r="Q754">
            <v>0</v>
          </cell>
          <cell r="R754">
            <v>0</v>
          </cell>
          <cell r="S754">
            <v>0</v>
          </cell>
          <cell r="T754">
            <v>0</v>
          </cell>
          <cell r="U754">
            <v>0</v>
          </cell>
          <cell r="V754">
            <v>0</v>
          </cell>
          <cell r="W754">
            <v>0</v>
          </cell>
          <cell r="X754">
            <v>0</v>
          </cell>
          <cell r="Y754">
            <v>0</v>
          </cell>
          <cell r="Z754">
            <v>0</v>
          </cell>
        </row>
        <row r="755">
          <cell r="B755">
            <v>0</v>
          </cell>
          <cell r="C755" t="str">
            <v xml:space="preserve">Payment shall be made per piece. </v>
          </cell>
          <cell r="D755">
            <v>0</v>
          </cell>
          <cell r="E755">
            <v>0</v>
          </cell>
          <cell r="F755">
            <v>0</v>
          </cell>
          <cell r="G755">
            <v>0</v>
          </cell>
          <cell r="H755">
            <v>0</v>
          </cell>
          <cell r="I755">
            <v>0</v>
          </cell>
          <cell r="J755">
            <v>0</v>
          </cell>
          <cell r="K755">
            <v>0</v>
          </cell>
          <cell r="L755">
            <v>0</v>
          </cell>
          <cell r="M755">
            <v>0</v>
          </cell>
          <cell r="N755">
            <v>0</v>
          </cell>
          <cell r="O755">
            <v>0</v>
          </cell>
          <cell r="P755">
            <v>0</v>
          </cell>
          <cell r="Q755">
            <v>0</v>
          </cell>
          <cell r="R755">
            <v>0</v>
          </cell>
          <cell r="S755">
            <v>0</v>
          </cell>
          <cell r="T755">
            <v>0</v>
          </cell>
          <cell r="U755">
            <v>0</v>
          </cell>
          <cell r="V755">
            <v>0</v>
          </cell>
          <cell r="W755">
            <v>0</v>
          </cell>
          <cell r="X755">
            <v>0</v>
          </cell>
          <cell r="Y755">
            <v>0</v>
          </cell>
          <cell r="Z755">
            <v>0</v>
          </cell>
        </row>
        <row r="756">
          <cell r="B756" t="str">
            <v>34.01.05</v>
          </cell>
          <cell r="C756" t="str">
            <v>Supply of flange adaptor, DN100 for DI pipes, PN10/PN16</v>
          </cell>
          <cell r="D756" t="str">
            <v>pce.</v>
          </cell>
          <cell r="E756">
            <v>85</v>
          </cell>
          <cell r="F756">
            <v>0</v>
          </cell>
          <cell r="G756">
            <v>0</v>
          </cell>
          <cell r="H756">
            <v>0</v>
          </cell>
          <cell r="I756">
            <v>0</v>
          </cell>
          <cell r="J756">
            <v>0</v>
          </cell>
          <cell r="K756">
            <v>0</v>
          </cell>
          <cell r="L756">
            <v>0</v>
          </cell>
          <cell r="M756">
            <v>0</v>
          </cell>
          <cell r="N756">
            <v>0</v>
          </cell>
          <cell r="O756">
            <v>0</v>
          </cell>
          <cell r="P756">
            <v>0</v>
          </cell>
          <cell r="Q756">
            <v>0</v>
          </cell>
          <cell r="R756">
            <v>0</v>
          </cell>
          <cell r="S756">
            <v>0</v>
          </cell>
          <cell r="T756">
            <v>0</v>
          </cell>
          <cell r="U756">
            <v>0</v>
          </cell>
          <cell r="V756">
            <v>0</v>
          </cell>
          <cell r="W756">
            <v>0</v>
          </cell>
          <cell r="X756">
            <v>0</v>
          </cell>
          <cell r="Y756">
            <v>0</v>
          </cell>
          <cell r="Z756">
            <v>0</v>
          </cell>
        </row>
        <row r="757">
          <cell r="B757" t="str">
            <v>34.01.07</v>
          </cell>
          <cell r="C757" t="str">
            <v>Supply of flange adaptor, DN150 for DI pipes, PN10/PN16</v>
          </cell>
          <cell r="D757" t="str">
            <v>pce.</v>
          </cell>
          <cell r="E757">
            <v>131</v>
          </cell>
          <cell r="F757">
            <v>0</v>
          </cell>
          <cell r="G757">
            <v>0</v>
          </cell>
          <cell r="H757">
            <v>0</v>
          </cell>
          <cell r="I757">
            <v>0</v>
          </cell>
          <cell r="J757">
            <v>0</v>
          </cell>
          <cell r="K757">
            <v>0</v>
          </cell>
          <cell r="L757">
            <v>0</v>
          </cell>
          <cell r="M757">
            <v>0</v>
          </cell>
          <cell r="N757">
            <v>0</v>
          </cell>
          <cell r="O757">
            <v>0</v>
          </cell>
          <cell r="P757">
            <v>0</v>
          </cell>
          <cell r="Q757">
            <v>0</v>
          </cell>
          <cell r="R757">
            <v>0</v>
          </cell>
          <cell r="S757">
            <v>0</v>
          </cell>
          <cell r="T757">
            <v>0</v>
          </cell>
          <cell r="U757">
            <v>0</v>
          </cell>
          <cell r="V757">
            <v>0</v>
          </cell>
          <cell r="W757">
            <v>0</v>
          </cell>
          <cell r="X757">
            <v>0</v>
          </cell>
          <cell r="Y757">
            <v>0</v>
          </cell>
          <cell r="Z757">
            <v>0</v>
          </cell>
        </row>
        <row r="758">
          <cell r="B758" t="str">
            <v>34.01.12</v>
          </cell>
          <cell r="C758" t="str">
            <v>Supply of flange adaptor, DN300 for DI pipes, PN10</v>
          </cell>
          <cell r="D758" t="str">
            <v>pce.</v>
          </cell>
          <cell r="E758">
            <v>286</v>
          </cell>
          <cell r="F758">
            <v>0</v>
          </cell>
          <cell r="G758">
            <v>0</v>
          </cell>
          <cell r="H758">
            <v>0</v>
          </cell>
          <cell r="I758">
            <v>0</v>
          </cell>
          <cell r="J758">
            <v>0</v>
          </cell>
          <cell r="K758">
            <v>0</v>
          </cell>
          <cell r="L758">
            <v>0</v>
          </cell>
          <cell r="M758">
            <v>0</v>
          </cell>
          <cell r="N758">
            <v>0</v>
          </cell>
          <cell r="O758">
            <v>0</v>
          </cell>
          <cell r="P758">
            <v>0</v>
          </cell>
          <cell r="Q758">
            <v>0</v>
          </cell>
          <cell r="R758">
            <v>0</v>
          </cell>
          <cell r="S758">
            <v>0</v>
          </cell>
          <cell r="T758">
            <v>0</v>
          </cell>
          <cell r="U758">
            <v>0</v>
          </cell>
          <cell r="V758">
            <v>0</v>
          </cell>
          <cell r="W758">
            <v>0</v>
          </cell>
          <cell r="X758">
            <v>0</v>
          </cell>
          <cell r="Y758">
            <v>0</v>
          </cell>
          <cell r="Z758">
            <v>0</v>
          </cell>
        </row>
        <row r="759">
          <cell r="B759" t="str">
            <v>34.01.14</v>
          </cell>
          <cell r="C759" t="str">
            <v>Supply of flange adaptor, DN350 for DI pipes, PN10</v>
          </cell>
          <cell r="D759" t="str">
            <v>pce.</v>
          </cell>
          <cell r="E759">
            <v>529</v>
          </cell>
          <cell r="F759">
            <v>0</v>
          </cell>
          <cell r="G759">
            <v>0</v>
          </cell>
          <cell r="H759">
            <v>0</v>
          </cell>
          <cell r="I759">
            <v>0</v>
          </cell>
          <cell r="J759">
            <v>0</v>
          </cell>
          <cell r="K759">
            <v>0</v>
          </cell>
          <cell r="L759">
            <v>0</v>
          </cell>
          <cell r="M759">
            <v>0</v>
          </cell>
          <cell r="N759">
            <v>0</v>
          </cell>
          <cell r="O759">
            <v>0</v>
          </cell>
          <cell r="P759">
            <v>0</v>
          </cell>
          <cell r="Q759">
            <v>0</v>
          </cell>
          <cell r="R759">
            <v>0</v>
          </cell>
          <cell r="S759">
            <v>0</v>
          </cell>
          <cell r="T759">
            <v>0</v>
          </cell>
          <cell r="U759">
            <v>0</v>
          </cell>
          <cell r="V759">
            <v>0</v>
          </cell>
          <cell r="W759">
            <v>0</v>
          </cell>
          <cell r="X759">
            <v>0</v>
          </cell>
          <cell r="Y759">
            <v>0</v>
          </cell>
          <cell r="Z759">
            <v>0</v>
          </cell>
        </row>
        <row r="760">
          <cell r="B760" t="str">
            <v>34.01.16</v>
          </cell>
          <cell r="C760" t="str">
            <v>Supply of flange adaptor, DN400 for DI pipes, PN10</v>
          </cell>
          <cell r="D760" t="str">
            <v>pce.</v>
          </cell>
          <cell r="E760">
            <v>593</v>
          </cell>
          <cell r="F760">
            <v>0</v>
          </cell>
          <cell r="G760">
            <v>0</v>
          </cell>
          <cell r="H760">
            <v>0</v>
          </cell>
          <cell r="I760">
            <v>0</v>
          </cell>
          <cell r="J760">
            <v>0</v>
          </cell>
          <cell r="K760">
            <v>0</v>
          </cell>
          <cell r="L760">
            <v>0</v>
          </cell>
          <cell r="M760">
            <v>0</v>
          </cell>
          <cell r="N760">
            <v>0</v>
          </cell>
          <cell r="O760">
            <v>0</v>
          </cell>
          <cell r="P760">
            <v>0</v>
          </cell>
          <cell r="Q760">
            <v>0</v>
          </cell>
          <cell r="R760">
            <v>0</v>
          </cell>
          <cell r="S760">
            <v>0</v>
          </cell>
          <cell r="T760">
            <v>0</v>
          </cell>
          <cell r="U760">
            <v>0</v>
          </cell>
          <cell r="V760">
            <v>0</v>
          </cell>
          <cell r="W760">
            <v>0</v>
          </cell>
          <cell r="X760">
            <v>0</v>
          </cell>
          <cell r="Y760">
            <v>0</v>
          </cell>
          <cell r="Z760">
            <v>0</v>
          </cell>
        </row>
        <row r="761">
          <cell r="B761" t="str">
            <v>34.01.54</v>
          </cell>
          <cell r="C761" t="str">
            <v>Supply of flange adaptor, DN80 for ST pipes, PN10/PN16</v>
          </cell>
          <cell r="D761" t="str">
            <v>pce.</v>
          </cell>
          <cell r="E761">
            <v>76</v>
          </cell>
          <cell r="F761">
            <v>0</v>
          </cell>
          <cell r="G761">
            <v>0</v>
          </cell>
          <cell r="H761">
            <v>0</v>
          </cell>
          <cell r="I761">
            <v>0</v>
          </cell>
          <cell r="J761">
            <v>0</v>
          </cell>
          <cell r="K761">
            <v>0</v>
          </cell>
          <cell r="L761">
            <v>0</v>
          </cell>
          <cell r="M761">
            <v>0</v>
          </cell>
          <cell r="N761">
            <v>0</v>
          </cell>
          <cell r="O761">
            <v>0</v>
          </cell>
          <cell r="P761">
            <v>0</v>
          </cell>
          <cell r="Q761">
            <v>0</v>
          </cell>
          <cell r="R761">
            <v>0</v>
          </cell>
          <cell r="S761">
            <v>0</v>
          </cell>
          <cell r="T761">
            <v>0</v>
          </cell>
          <cell r="U761">
            <v>0</v>
          </cell>
          <cell r="V761">
            <v>0</v>
          </cell>
          <cell r="W761">
            <v>0</v>
          </cell>
          <cell r="X761">
            <v>0</v>
          </cell>
          <cell r="Y761">
            <v>0</v>
          </cell>
          <cell r="Z761">
            <v>0</v>
          </cell>
        </row>
        <row r="762">
          <cell r="B762" t="str">
            <v>34.01.55</v>
          </cell>
          <cell r="C762" t="str">
            <v>Supply of flange adaptor, DN100 for ST pipes, PN10/PN16</v>
          </cell>
          <cell r="D762" t="str">
            <v>pce.</v>
          </cell>
          <cell r="E762">
            <v>85</v>
          </cell>
          <cell r="F762">
            <v>0</v>
          </cell>
          <cell r="G762">
            <v>0</v>
          </cell>
          <cell r="H762">
            <v>0</v>
          </cell>
          <cell r="I762">
            <v>0</v>
          </cell>
          <cell r="J762">
            <v>0</v>
          </cell>
          <cell r="K762">
            <v>0</v>
          </cell>
          <cell r="L762">
            <v>0</v>
          </cell>
          <cell r="M762">
            <v>0</v>
          </cell>
          <cell r="N762">
            <v>0</v>
          </cell>
          <cell r="O762">
            <v>0</v>
          </cell>
          <cell r="P762">
            <v>0</v>
          </cell>
          <cell r="Q762">
            <v>0</v>
          </cell>
          <cell r="R762">
            <v>0</v>
          </cell>
          <cell r="S762">
            <v>0</v>
          </cell>
          <cell r="T762">
            <v>0</v>
          </cell>
          <cell r="U762">
            <v>0</v>
          </cell>
          <cell r="V762">
            <v>0</v>
          </cell>
          <cell r="W762">
            <v>0</v>
          </cell>
          <cell r="X762">
            <v>0</v>
          </cell>
          <cell r="Y762">
            <v>0</v>
          </cell>
          <cell r="Z762">
            <v>0</v>
          </cell>
        </row>
        <row r="763">
          <cell r="B763" t="str">
            <v>34.01.57</v>
          </cell>
          <cell r="C763" t="str">
            <v>Supply of flange adaptor, DN150 for ST pipes, PN10/PN16</v>
          </cell>
          <cell r="D763" t="str">
            <v>pce.</v>
          </cell>
          <cell r="E763">
            <v>131</v>
          </cell>
          <cell r="F763">
            <v>0</v>
          </cell>
          <cell r="G763">
            <v>0</v>
          </cell>
          <cell r="H763">
            <v>0</v>
          </cell>
          <cell r="I763">
            <v>0</v>
          </cell>
          <cell r="J763">
            <v>0</v>
          </cell>
          <cell r="K763">
            <v>0</v>
          </cell>
          <cell r="L763">
            <v>0</v>
          </cell>
          <cell r="M763">
            <v>0</v>
          </cell>
          <cell r="N763">
            <v>0</v>
          </cell>
          <cell r="O763">
            <v>0</v>
          </cell>
          <cell r="P763">
            <v>0</v>
          </cell>
          <cell r="Q763">
            <v>0</v>
          </cell>
          <cell r="R763">
            <v>0</v>
          </cell>
          <cell r="S763">
            <v>0</v>
          </cell>
          <cell r="T763">
            <v>0</v>
          </cell>
          <cell r="U763">
            <v>0</v>
          </cell>
          <cell r="V763">
            <v>0</v>
          </cell>
          <cell r="W763">
            <v>0</v>
          </cell>
          <cell r="X763">
            <v>0</v>
          </cell>
          <cell r="Y763">
            <v>0</v>
          </cell>
          <cell r="Z763">
            <v>0</v>
          </cell>
        </row>
        <row r="764">
          <cell r="B764" t="str">
            <v>34.01.58</v>
          </cell>
          <cell r="C764" t="str">
            <v>Supply of flange adaptor, DN200 for ST pipes, PN10</v>
          </cell>
          <cell r="D764" t="str">
            <v>pce.</v>
          </cell>
          <cell r="E764">
            <v>169</v>
          </cell>
          <cell r="F764">
            <v>0</v>
          </cell>
          <cell r="G764">
            <v>0</v>
          </cell>
          <cell r="H764">
            <v>0</v>
          </cell>
          <cell r="I764">
            <v>0</v>
          </cell>
          <cell r="J764">
            <v>0</v>
          </cell>
          <cell r="K764">
            <v>0</v>
          </cell>
          <cell r="L764">
            <v>0</v>
          </cell>
          <cell r="M764">
            <v>0</v>
          </cell>
          <cell r="N764">
            <v>0</v>
          </cell>
          <cell r="O764">
            <v>0</v>
          </cell>
          <cell r="P764">
            <v>0</v>
          </cell>
          <cell r="Q764">
            <v>0</v>
          </cell>
          <cell r="R764">
            <v>0</v>
          </cell>
          <cell r="S764">
            <v>0</v>
          </cell>
          <cell r="T764">
            <v>0</v>
          </cell>
          <cell r="U764">
            <v>0</v>
          </cell>
          <cell r="V764">
            <v>0</v>
          </cell>
          <cell r="W764">
            <v>0</v>
          </cell>
          <cell r="X764">
            <v>0</v>
          </cell>
          <cell r="Y764">
            <v>0</v>
          </cell>
          <cell r="Z764">
            <v>0</v>
          </cell>
        </row>
        <row r="765">
          <cell r="B765" t="str">
            <v>34.01.62</v>
          </cell>
          <cell r="C765" t="str">
            <v>Supply of flange adaptor, DN300 for ST pipes, PN10</v>
          </cell>
          <cell r="D765" t="str">
            <v>pce.</v>
          </cell>
          <cell r="E765">
            <v>286</v>
          </cell>
          <cell r="F765">
            <v>0</v>
          </cell>
          <cell r="G765">
            <v>0</v>
          </cell>
          <cell r="H765">
            <v>0</v>
          </cell>
          <cell r="I765">
            <v>0</v>
          </cell>
          <cell r="J765">
            <v>0</v>
          </cell>
          <cell r="K765">
            <v>0</v>
          </cell>
          <cell r="L765">
            <v>0</v>
          </cell>
          <cell r="M765">
            <v>0</v>
          </cell>
          <cell r="N765">
            <v>0</v>
          </cell>
          <cell r="O765">
            <v>0</v>
          </cell>
          <cell r="P765">
            <v>0</v>
          </cell>
          <cell r="Q765">
            <v>0</v>
          </cell>
          <cell r="R765">
            <v>0</v>
          </cell>
          <cell r="S765">
            <v>0</v>
          </cell>
          <cell r="T765">
            <v>0</v>
          </cell>
          <cell r="U765">
            <v>0</v>
          </cell>
          <cell r="V765">
            <v>0</v>
          </cell>
          <cell r="W765">
            <v>0</v>
          </cell>
          <cell r="X765">
            <v>0</v>
          </cell>
          <cell r="Y765">
            <v>0</v>
          </cell>
          <cell r="Z765">
            <v>0</v>
          </cell>
        </row>
        <row r="766">
          <cell r="B766" t="str">
            <v>34.01.68</v>
          </cell>
          <cell r="C766" t="str">
            <v>Supply of flange adaptor, DN500 for ST pipes, PN10</v>
          </cell>
          <cell r="D766" t="str">
            <v>pce.</v>
          </cell>
          <cell r="E766">
            <v>817</v>
          </cell>
          <cell r="F766">
            <v>0</v>
          </cell>
          <cell r="G766">
            <v>0</v>
          </cell>
          <cell r="H766">
            <v>0</v>
          </cell>
          <cell r="I766">
            <v>0</v>
          </cell>
          <cell r="J766">
            <v>0</v>
          </cell>
          <cell r="K766">
            <v>0</v>
          </cell>
          <cell r="L766">
            <v>0</v>
          </cell>
          <cell r="M766">
            <v>0</v>
          </cell>
          <cell r="N766">
            <v>0</v>
          </cell>
          <cell r="O766">
            <v>0</v>
          </cell>
          <cell r="P766">
            <v>0</v>
          </cell>
          <cell r="Q766">
            <v>0</v>
          </cell>
          <cell r="R766">
            <v>0</v>
          </cell>
          <cell r="S766">
            <v>0</v>
          </cell>
          <cell r="T766">
            <v>0</v>
          </cell>
          <cell r="U766">
            <v>0</v>
          </cell>
          <cell r="V766">
            <v>0</v>
          </cell>
          <cell r="W766">
            <v>0</v>
          </cell>
          <cell r="X766">
            <v>0</v>
          </cell>
          <cell r="Y766">
            <v>0</v>
          </cell>
          <cell r="Z766">
            <v>0</v>
          </cell>
        </row>
        <row r="767">
          <cell r="B767" t="str">
            <v>34.03</v>
          </cell>
          <cell r="C767" t="str">
            <v>Supply of self-restraint dismantling joints (short version), adjustable type, flanges to EN 1092-2, PN 10 / PN16</v>
          </cell>
          <cell r="D767">
            <v>0</v>
          </cell>
          <cell r="E767">
            <v>0</v>
          </cell>
          <cell r="F767">
            <v>0</v>
          </cell>
          <cell r="G767">
            <v>0</v>
          </cell>
          <cell r="H767">
            <v>0</v>
          </cell>
          <cell r="I767">
            <v>0</v>
          </cell>
          <cell r="J767">
            <v>0</v>
          </cell>
          <cell r="K767">
            <v>0</v>
          </cell>
          <cell r="L767">
            <v>0</v>
          </cell>
          <cell r="M767">
            <v>0</v>
          </cell>
          <cell r="N767">
            <v>0</v>
          </cell>
          <cell r="O767">
            <v>0</v>
          </cell>
          <cell r="P767">
            <v>0</v>
          </cell>
          <cell r="Q767">
            <v>0</v>
          </cell>
          <cell r="R767">
            <v>0</v>
          </cell>
          <cell r="S767">
            <v>0</v>
          </cell>
          <cell r="T767">
            <v>0</v>
          </cell>
          <cell r="U767">
            <v>0</v>
          </cell>
          <cell r="V767">
            <v>0</v>
          </cell>
          <cell r="W767">
            <v>0</v>
          </cell>
          <cell r="X767">
            <v>0</v>
          </cell>
          <cell r="Y767">
            <v>0</v>
          </cell>
          <cell r="Z767">
            <v>0</v>
          </cell>
        </row>
        <row r="768">
          <cell r="B768">
            <v>0</v>
          </cell>
          <cell r="C768" t="str">
            <v xml:space="preserve">The unit rate shall include the supply of self-restraint dismantling joints (short version), adjustable type, flanges to EN 1092-2, PN10/PN16 including transport, unloading, handling, storage at storage sites in accordance with the manufacturers instructions and good workmanship, supply of stainless steel bolts and nuts, gaskets including 2% reserve, denso tape or similar approved material for wrapping buried flange connections, all accessories necessary for installation, etc. </v>
          </cell>
          <cell r="D768">
            <v>0</v>
          </cell>
          <cell r="E768">
            <v>0</v>
          </cell>
          <cell r="F768">
            <v>0</v>
          </cell>
          <cell r="G768">
            <v>0</v>
          </cell>
          <cell r="H768">
            <v>0</v>
          </cell>
          <cell r="I768">
            <v>0</v>
          </cell>
          <cell r="J768">
            <v>0</v>
          </cell>
          <cell r="K768">
            <v>0</v>
          </cell>
          <cell r="L768">
            <v>0</v>
          </cell>
          <cell r="M768">
            <v>0</v>
          </cell>
          <cell r="N768">
            <v>0</v>
          </cell>
          <cell r="O768">
            <v>0</v>
          </cell>
          <cell r="P768">
            <v>0</v>
          </cell>
          <cell r="Q768">
            <v>0</v>
          </cell>
          <cell r="R768">
            <v>0</v>
          </cell>
          <cell r="S768">
            <v>0</v>
          </cell>
          <cell r="T768">
            <v>0</v>
          </cell>
          <cell r="U768">
            <v>0</v>
          </cell>
          <cell r="V768">
            <v>0</v>
          </cell>
          <cell r="W768">
            <v>0</v>
          </cell>
          <cell r="X768">
            <v>0</v>
          </cell>
          <cell r="Y768">
            <v>0</v>
          </cell>
          <cell r="Z768">
            <v>0</v>
          </cell>
        </row>
        <row r="769">
          <cell r="B769">
            <v>0</v>
          </cell>
          <cell r="C769" t="str">
            <v>Internal and external lining shall be of epoxy powder coating or equivalent according to the Works Requirements Part B+C.</v>
          </cell>
          <cell r="D769">
            <v>0</v>
          </cell>
          <cell r="E769">
            <v>0</v>
          </cell>
          <cell r="F769">
            <v>0</v>
          </cell>
          <cell r="G769">
            <v>0</v>
          </cell>
          <cell r="H769">
            <v>0</v>
          </cell>
          <cell r="I769">
            <v>0</v>
          </cell>
          <cell r="J769">
            <v>0</v>
          </cell>
          <cell r="K769">
            <v>0</v>
          </cell>
          <cell r="L769">
            <v>0</v>
          </cell>
          <cell r="M769">
            <v>0</v>
          </cell>
          <cell r="N769">
            <v>0</v>
          </cell>
          <cell r="O769">
            <v>0</v>
          </cell>
          <cell r="P769">
            <v>0</v>
          </cell>
          <cell r="Q769">
            <v>0</v>
          </cell>
          <cell r="R769">
            <v>0</v>
          </cell>
          <cell r="S769">
            <v>0</v>
          </cell>
          <cell r="T769">
            <v>0</v>
          </cell>
          <cell r="U769">
            <v>0</v>
          </cell>
          <cell r="V769">
            <v>0</v>
          </cell>
          <cell r="W769">
            <v>0</v>
          </cell>
          <cell r="X769">
            <v>0</v>
          </cell>
          <cell r="Y769">
            <v>0</v>
          </cell>
          <cell r="Z769">
            <v>0</v>
          </cell>
        </row>
        <row r="770">
          <cell r="B770">
            <v>0</v>
          </cell>
          <cell r="C770" t="str">
            <v>The unit rate shall include all material, labour, equipment, tools and other incidental costs required to complete the works.</v>
          </cell>
          <cell r="D770">
            <v>0</v>
          </cell>
          <cell r="E770">
            <v>0</v>
          </cell>
          <cell r="F770">
            <v>0</v>
          </cell>
          <cell r="G770">
            <v>0</v>
          </cell>
          <cell r="H770">
            <v>0</v>
          </cell>
          <cell r="I770">
            <v>0</v>
          </cell>
          <cell r="J770">
            <v>0</v>
          </cell>
          <cell r="K770">
            <v>0</v>
          </cell>
          <cell r="L770">
            <v>0</v>
          </cell>
          <cell r="M770">
            <v>0</v>
          </cell>
          <cell r="N770">
            <v>0</v>
          </cell>
          <cell r="O770">
            <v>0</v>
          </cell>
          <cell r="P770">
            <v>0</v>
          </cell>
          <cell r="Q770">
            <v>0</v>
          </cell>
          <cell r="R770">
            <v>0</v>
          </cell>
          <cell r="S770">
            <v>0</v>
          </cell>
          <cell r="T770">
            <v>0</v>
          </cell>
          <cell r="U770">
            <v>0</v>
          </cell>
          <cell r="V770">
            <v>0</v>
          </cell>
          <cell r="W770">
            <v>0</v>
          </cell>
          <cell r="X770">
            <v>0</v>
          </cell>
          <cell r="Y770">
            <v>0</v>
          </cell>
          <cell r="Z770">
            <v>0</v>
          </cell>
        </row>
        <row r="771">
          <cell r="B771">
            <v>0</v>
          </cell>
          <cell r="C771" t="str">
            <v>Payment shall be made per piece.</v>
          </cell>
          <cell r="D771">
            <v>0</v>
          </cell>
          <cell r="E771">
            <v>0</v>
          </cell>
          <cell r="F771">
            <v>0</v>
          </cell>
          <cell r="G771">
            <v>0</v>
          </cell>
          <cell r="H771">
            <v>0</v>
          </cell>
          <cell r="I771">
            <v>0</v>
          </cell>
          <cell r="J771">
            <v>0</v>
          </cell>
          <cell r="K771">
            <v>0</v>
          </cell>
          <cell r="L771">
            <v>0</v>
          </cell>
          <cell r="M771">
            <v>0</v>
          </cell>
          <cell r="N771">
            <v>0</v>
          </cell>
          <cell r="O771">
            <v>0</v>
          </cell>
          <cell r="P771">
            <v>0</v>
          </cell>
          <cell r="Q771">
            <v>0</v>
          </cell>
          <cell r="R771">
            <v>0</v>
          </cell>
          <cell r="S771">
            <v>0</v>
          </cell>
          <cell r="T771">
            <v>0</v>
          </cell>
          <cell r="U771">
            <v>0</v>
          </cell>
          <cell r="V771">
            <v>0</v>
          </cell>
          <cell r="W771">
            <v>0</v>
          </cell>
          <cell r="X771">
            <v>0</v>
          </cell>
          <cell r="Y771">
            <v>0</v>
          </cell>
          <cell r="Z771">
            <v>0</v>
          </cell>
        </row>
        <row r="772">
          <cell r="B772" t="str">
            <v>34.03.08</v>
          </cell>
          <cell r="C772" t="str">
            <v>Supply of self-restraint dismantling joint, DN 200, PN10</v>
          </cell>
          <cell r="D772" t="str">
            <v>pce.</v>
          </cell>
          <cell r="E772">
            <v>522</v>
          </cell>
          <cell r="F772">
            <v>0</v>
          </cell>
          <cell r="G772">
            <v>0</v>
          </cell>
          <cell r="H772">
            <v>0</v>
          </cell>
          <cell r="I772">
            <v>0</v>
          </cell>
          <cell r="J772">
            <v>0</v>
          </cell>
          <cell r="K772">
            <v>0</v>
          </cell>
          <cell r="L772">
            <v>0</v>
          </cell>
          <cell r="M772">
            <v>0</v>
          </cell>
          <cell r="N772">
            <v>0</v>
          </cell>
          <cell r="O772">
            <v>0</v>
          </cell>
          <cell r="P772">
            <v>0</v>
          </cell>
          <cell r="Q772">
            <v>0</v>
          </cell>
          <cell r="R772">
            <v>0</v>
          </cell>
          <cell r="S772">
            <v>0</v>
          </cell>
          <cell r="T772">
            <v>0</v>
          </cell>
          <cell r="U772">
            <v>0</v>
          </cell>
          <cell r="V772">
            <v>0</v>
          </cell>
          <cell r="W772">
            <v>0</v>
          </cell>
          <cell r="X772">
            <v>0</v>
          </cell>
          <cell r="Y772">
            <v>0</v>
          </cell>
          <cell r="Z772">
            <v>0</v>
          </cell>
        </row>
        <row r="773">
          <cell r="B773" t="str">
            <v>34.03.10</v>
          </cell>
          <cell r="C773" t="str">
            <v>Supply of self-restraint dismantling joint, DN 250, PN10</v>
          </cell>
          <cell r="D773" t="str">
            <v>pce.</v>
          </cell>
          <cell r="E773">
            <v>598</v>
          </cell>
          <cell r="F773">
            <v>0</v>
          </cell>
          <cell r="G773">
            <v>0</v>
          </cell>
          <cell r="H773">
            <v>0</v>
          </cell>
          <cell r="I773">
            <v>0</v>
          </cell>
          <cell r="J773">
            <v>0</v>
          </cell>
          <cell r="K773">
            <v>0</v>
          </cell>
          <cell r="L773">
            <v>0</v>
          </cell>
          <cell r="M773">
            <v>0</v>
          </cell>
          <cell r="N773">
            <v>0</v>
          </cell>
          <cell r="O773">
            <v>0</v>
          </cell>
          <cell r="P773">
            <v>0</v>
          </cell>
          <cell r="Q773">
            <v>0</v>
          </cell>
          <cell r="R773">
            <v>0</v>
          </cell>
          <cell r="S773">
            <v>0</v>
          </cell>
          <cell r="T773">
            <v>0</v>
          </cell>
          <cell r="U773">
            <v>0</v>
          </cell>
          <cell r="V773">
            <v>0</v>
          </cell>
          <cell r="W773">
            <v>0</v>
          </cell>
          <cell r="X773">
            <v>0</v>
          </cell>
          <cell r="Y773">
            <v>0</v>
          </cell>
          <cell r="Z773">
            <v>0</v>
          </cell>
        </row>
        <row r="774">
          <cell r="B774" t="str">
            <v>34.03.12</v>
          </cell>
          <cell r="C774" t="str">
            <v>Supply of self-restraint dismantling joint, DN 300, PN10</v>
          </cell>
          <cell r="D774" t="str">
            <v>pce.</v>
          </cell>
          <cell r="E774">
            <v>691</v>
          </cell>
          <cell r="F774">
            <v>0</v>
          </cell>
          <cell r="G774">
            <v>0</v>
          </cell>
          <cell r="H774">
            <v>0</v>
          </cell>
          <cell r="I774">
            <v>0</v>
          </cell>
          <cell r="J774">
            <v>0</v>
          </cell>
          <cell r="K774">
            <v>0</v>
          </cell>
          <cell r="L774">
            <v>0</v>
          </cell>
          <cell r="M774">
            <v>0</v>
          </cell>
          <cell r="N774">
            <v>0</v>
          </cell>
          <cell r="O774">
            <v>0</v>
          </cell>
          <cell r="P774">
            <v>0</v>
          </cell>
          <cell r="Q774">
            <v>0</v>
          </cell>
          <cell r="R774">
            <v>0</v>
          </cell>
          <cell r="S774">
            <v>0</v>
          </cell>
          <cell r="T774">
            <v>0</v>
          </cell>
          <cell r="U774">
            <v>0</v>
          </cell>
          <cell r="V774">
            <v>0</v>
          </cell>
          <cell r="W774">
            <v>0</v>
          </cell>
          <cell r="X774">
            <v>0</v>
          </cell>
          <cell r="Y774">
            <v>0</v>
          </cell>
          <cell r="Z774">
            <v>0</v>
          </cell>
        </row>
        <row r="775">
          <cell r="B775" t="str">
            <v>34.03.16</v>
          </cell>
          <cell r="C775" t="str">
            <v>Supply of self-restraint dismantling joint, DN 400, PN10</v>
          </cell>
          <cell r="D775" t="str">
            <v>pce.</v>
          </cell>
          <cell r="E775">
            <v>939</v>
          </cell>
          <cell r="F775">
            <v>0</v>
          </cell>
          <cell r="G775">
            <v>0</v>
          </cell>
          <cell r="H775">
            <v>0</v>
          </cell>
          <cell r="I775">
            <v>0</v>
          </cell>
          <cell r="J775">
            <v>0</v>
          </cell>
          <cell r="K775">
            <v>0</v>
          </cell>
          <cell r="L775">
            <v>0</v>
          </cell>
          <cell r="M775">
            <v>0</v>
          </cell>
          <cell r="N775">
            <v>0</v>
          </cell>
          <cell r="O775">
            <v>0</v>
          </cell>
          <cell r="P775">
            <v>0</v>
          </cell>
          <cell r="Q775">
            <v>0</v>
          </cell>
          <cell r="R775">
            <v>0</v>
          </cell>
          <cell r="S775">
            <v>0</v>
          </cell>
          <cell r="T775">
            <v>0</v>
          </cell>
          <cell r="U775">
            <v>0</v>
          </cell>
          <cell r="V775">
            <v>0</v>
          </cell>
          <cell r="W775">
            <v>0</v>
          </cell>
          <cell r="X775">
            <v>0</v>
          </cell>
          <cell r="Y775">
            <v>0</v>
          </cell>
          <cell r="Z775">
            <v>0</v>
          </cell>
        </row>
        <row r="776">
          <cell r="B776" t="str">
            <v>34.03.20</v>
          </cell>
          <cell r="C776" t="str">
            <v>Supply of self-restraint dismantling joint, DN 600, PN10</v>
          </cell>
          <cell r="D776" t="str">
            <v>pce.</v>
          </cell>
          <cell r="E776">
            <v>1585</v>
          </cell>
          <cell r="F776">
            <v>0</v>
          </cell>
          <cell r="G776">
            <v>0</v>
          </cell>
          <cell r="H776">
            <v>0</v>
          </cell>
          <cell r="I776">
            <v>0</v>
          </cell>
          <cell r="J776">
            <v>0</v>
          </cell>
          <cell r="K776">
            <v>0</v>
          </cell>
          <cell r="L776">
            <v>0</v>
          </cell>
          <cell r="M776">
            <v>0</v>
          </cell>
          <cell r="N776">
            <v>0</v>
          </cell>
          <cell r="O776">
            <v>0</v>
          </cell>
          <cell r="P776">
            <v>0</v>
          </cell>
          <cell r="Q776">
            <v>0</v>
          </cell>
          <cell r="R776">
            <v>0</v>
          </cell>
          <cell r="S776">
            <v>0</v>
          </cell>
          <cell r="T776">
            <v>0</v>
          </cell>
          <cell r="U776">
            <v>0</v>
          </cell>
          <cell r="V776">
            <v>0</v>
          </cell>
          <cell r="W776">
            <v>0</v>
          </cell>
          <cell r="X776">
            <v>0</v>
          </cell>
          <cell r="Y776">
            <v>0</v>
          </cell>
          <cell r="Z776">
            <v>0</v>
          </cell>
        </row>
        <row r="777">
          <cell r="B777" t="str">
            <v>34.05</v>
          </cell>
          <cell r="C777" t="str">
            <v>Supply of Dresser, Gibault, Viking Johnson or Friatec type couplings, ≤ PN16</v>
          </cell>
          <cell r="D777">
            <v>0</v>
          </cell>
          <cell r="E777">
            <v>0</v>
          </cell>
          <cell r="F777">
            <v>0</v>
          </cell>
          <cell r="G777">
            <v>0</v>
          </cell>
          <cell r="H777">
            <v>0</v>
          </cell>
          <cell r="I777">
            <v>0</v>
          </cell>
          <cell r="J777">
            <v>0</v>
          </cell>
          <cell r="K777">
            <v>0</v>
          </cell>
          <cell r="L777">
            <v>0</v>
          </cell>
          <cell r="M777">
            <v>0</v>
          </cell>
          <cell r="N777">
            <v>0</v>
          </cell>
          <cell r="O777">
            <v>0</v>
          </cell>
          <cell r="P777">
            <v>0</v>
          </cell>
          <cell r="Q777">
            <v>0</v>
          </cell>
          <cell r="R777">
            <v>0</v>
          </cell>
          <cell r="S777">
            <v>0</v>
          </cell>
          <cell r="T777">
            <v>0</v>
          </cell>
          <cell r="U777">
            <v>0</v>
          </cell>
          <cell r="V777">
            <v>0</v>
          </cell>
          <cell r="W777">
            <v>0</v>
          </cell>
          <cell r="X777">
            <v>0</v>
          </cell>
          <cell r="Y777">
            <v>0</v>
          </cell>
          <cell r="Z777">
            <v>0</v>
          </cell>
        </row>
        <row r="778">
          <cell r="B778">
            <v>0</v>
          </cell>
          <cell r="C778" t="str">
            <v xml:space="preserve">The unit rate shall include the supply of Dresser/Gibault, Viking Johnson or Friatec type couplings, ≤ PN16, for joining plain ended pipes of the same or different pipe materials, including transport, unloading, handling, storage at storage sites in accordance with the manufacturers instructions and good workmanship, supply of stainless steel bolts and nuts, gaskets including 2% reserve, all accessories necessary for installation, etc. </v>
          </cell>
          <cell r="D778">
            <v>0</v>
          </cell>
          <cell r="E778">
            <v>0</v>
          </cell>
          <cell r="F778">
            <v>0</v>
          </cell>
          <cell r="G778">
            <v>0</v>
          </cell>
          <cell r="H778">
            <v>0</v>
          </cell>
          <cell r="I778">
            <v>0</v>
          </cell>
          <cell r="J778">
            <v>0</v>
          </cell>
          <cell r="K778">
            <v>0</v>
          </cell>
          <cell r="L778">
            <v>0</v>
          </cell>
          <cell r="M778">
            <v>0</v>
          </cell>
          <cell r="N778">
            <v>0</v>
          </cell>
          <cell r="O778">
            <v>0</v>
          </cell>
          <cell r="P778">
            <v>0</v>
          </cell>
          <cell r="Q778">
            <v>0</v>
          </cell>
          <cell r="R778">
            <v>0</v>
          </cell>
          <cell r="S778">
            <v>0</v>
          </cell>
          <cell r="T778">
            <v>0</v>
          </cell>
          <cell r="U778">
            <v>0</v>
          </cell>
          <cell r="V778">
            <v>0</v>
          </cell>
          <cell r="W778">
            <v>0</v>
          </cell>
          <cell r="X778">
            <v>0</v>
          </cell>
          <cell r="Y778">
            <v>0</v>
          </cell>
          <cell r="Z778">
            <v>0</v>
          </cell>
        </row>
        <row r="779">
          <cell r="B779">
            <v>0</v>
          </cell>
          <cell r="C779" t="str">
            <v>Materials, coatings, etc. shall be according to the Works Requirements Part B+C.</v>
          </cell>
          <cell r="D779">
            <v>0</v>
          </cell>
          <cell r="E779">
            <v>0</v>
          </cell>
          <cell r="F779">
            <v>0</v>
          </cell>
          <cell r="G779">
            <v>0</v>
          </cell>
          <cell r="H779">
            <v>0</v>
          </cell>
          <cell r="I779">
            <v>0</v>
          </cell>
          <cell r="J779">
            <v>0</v>
          </cell>
          <cell r="K779">
            <v>0</v>
          </cell>
          <cell r="L779">
            <v>0</v>
          </cell>
          <cell r="M779">
            <v>0</v>
          </cell>
          <cell r="N779">
            <v>0</v>
          </cell>
          <cell r="O779">
            <v>0</v>
          </cell>
          <cell r="P779">
            <v>0</v>
          </cell>
          <cell r="Q779">
            <v>0</v>
          </cell>
          <cell r="R779">
            <v>0</v>
          </cell>
          <cell r="S779">
            <v>0</v>
          </cell>
          <cell r="T779">
            <v>0</v>
          </cell>
          <cell r="U779">
            <v>0</v>
          </cell>
          <cell r="V779">
            <v>0</v>
          </cell>
          <cell r="W779">
            <v>0</v>
          </cell>
          <cell r="X779">
            <v>0</v>
          </cell>
          <cell r="Y779">
            <v>0</v>
          </cell>
          <cell r="Z779">
            <v>0</v>
          </cell>
        </row>
        <row r="780">
          <cell r="B780">
            <v>0</v>
          </cell>
          <cell r="C780" t="str">
            <v>The unit rate shall include all material, labour, equipment, tools and other incidental costs required to complete the works.</v>
          </cell>
          <cell r="D780">
            <v>0</v>
          </cell>
          <cell r="E780">
            <v>0</v>
          </cell>
          <cell r="F780">
            <v>0</v>
          </cell>
          <cell r="G780">
            <v>0</v>
          </cell>
          <cell r="H780">
            <v>0</v>
          </cell>
          <cell r="I780">
            <v>0</v>
          </cell>
          <cell r="J780">
            <v>0</v>
          </cell>
          <cell r="K780">
            <v>0</v>
          </cell>
          <cell r="L780">
            <v>0</v>
          </cell>
          <cell r="M780">
            <v>0</v>
          </cell>
          <cell r="N780">
            <v>0</v>
          </cell>
          <cell r="O780">
            <v>0</v>
          </cell>
          <cell r="P780">
            <v>0</v>
          </cell>
          <cell r="Q780">
            <v>0</v>
          </cell>
          <cell r="R780">
            <v>0</v>
          </cell>
          <cell r="S780">
            <v>0</v>
          </cell>
          <cell r="T780">
            <v>0</v>
          </cell>
          <cell r="U780">
            <v>0</v>
          </cell>
          <cell r="V780">
            <v>0</v>
          </cell>
          <cell r="W780">
            <v>0</v>
          </cell>
          <cell r="X780">
            <v>0</v>
          </cell>
          <cell r="Y780">
            <v>0</v>
          </cell>
          <cell r="Z780">
            <v>0</v>
          </cell>
        </row>
        <row r="781">
          <cell r="B781">
            <v>0</v>
          </cell>
          <cell r="C781" t="str">
            <v>Payment shall be made per piece. The outside diameter range given below is indicative and may vary slightly depending on the manufacturer.</v>
          </cell>
          <cell r="D781">
            <v>0</v>
          </cell>
          <cell r="E781">
            <v>0</v>
          </cell>
          <cell r="F781">
            <v>0</v>
          </cell>
          <cell r="G781">
            <v>0</v>
          </cell>
          <cell r="H781">
            <v>0</v>
          </cell>
          <cell r="I781">
            <v>0</v>
          </cell>
          <cell r="J781">
            <v>0</v>
          </cell>
          <cell r="K781">
            <v>0</v>
          </cell>
          <cell r="L781">
            <v>0</v>
          </cell>
          <cell r="M781">
            <v>0</v>
          </cell>
          <cell r="N781">
            <v>0</v>
          </cell>
          <cell r="O781">
            <v>0</v>
          </cell>
          <cell r="P781">
            <v>0</v>
          </cell>
          <cell r="Q781">
            <v>0</v>
          </cell>
          <cell r="R781">
            <v>0</v>
          </cell>
          <cell r="S781">
            <v>0</v>
          </cell>
          <cell r="T781">
            <v>0</v>
          </cell>
          <cell r="U781">
            <v>0</v>
          </cell>
          <cell r="V781">
            <v>0</v>
          </cell>
          <cell r="W781">
            <v>0</v>
          </cell>
          <cell r="X781">
            <v>0</v>
          </cell>
          <cell r="Y781">
            <v>0</v>
          </cell>
          <cell r="Z781">
            <v>0</v>
          </cell>
        </row>
        <row r="782">
          <cell r="B782" t="str">
            <v>34.05.04</v>
          </cell>
          <cell r="C782" t="str">
            <v>Supply of Friatec, Dresser, Gibault or Viking Johnson type coupling, DN 80, OD range ~85.7-107mm, ≤ PN16</v>
          </cell>
          <cell r="D782" t="str">
            <v>pce.</v>
          </cell>
          <cell r="E782">
            <v>84</v>
          </cell>
          <cell r="F782">
            <v>0</v>
          </cell>
          <cell r="G782">
            <v>0</v>
          </cell>
          <cell r="H782">
            <v>0</v>
          </cell>
          <cell r="I782">
            <v>0</v>
          </cell>
          <cell r="J782">
            <v>0</v>
          </cell>
          <cell r="K782">
            <v>0</v>
          </cell>
          <cell r="L782">
            <v>0</v>
          </cell>
          <cell r="M782">
            <v>0</v>
          </cell>
          <cell r="N782">
            <v>0</v>
          </cell>
          <cell r="O782">
            <v>0</v>
          </cell>
          <cell r="P782">
            <v>0</v>
          </cell>
          <cell r="Q782">
            <v>0</v>
          </cell>
          <cell r="R782">
            <v>0</v>
          </cell>
          <cell r="S782">
            <v>0</v>
          </cell>
          <cell r="T782">
            <v>0</v>
          </cell>
          <cell r="U782">
            <v>0</v>
          </cell>
          <cell r="V782">
            <v>0</v>
          </cell>
          <cell r="W782">
            <v>0</v>
          </cell>
          <cell r="X782">
            <v>0</v>
          </cell>
          <cell r="Y782">
            <v>0</v>
          </cell>
          <cell r="Z782">
            <v>0</v>
          </cell>
        </row>
        <row r="783">
          <cell r="B783" t="str">
            <v>34.05.12</v>
          </cell>
          <cell r="C783" t="str">
            <v>Supply of Friatec, Dresser, Gibault or Viking Johnson type coupling, DN 300, OD range ~315-356mm, ≤ PN16</v>
          </cell>
          <cell r="D783" t="str">
            <v>pce.</v>
          </cell>
          <cell r="E783">
            <v>272</v>
          </cell>
          <cell r="F783">
            <v>0</v>
          </cell>
          <cell r="G783">
            <v>0</v>
          </cell>
          <cell r="H783">
            <v>0</v>
          </cell>
          <cell r="I783">
            <v>0</v>
          </cell>
          <cell r="J783">
            <v>0</v>
          </cell>
          <cell r="K783">
            <v>0</v>
          </cell>
          <cell r="L783">
            <v>0</v>
          </cell>
          <cell r="M783">
            <v>0</v>
          </cell>
          <cell r="N783">
            <v>0</v>
          </cell>
          <cell r="O783">
            <v>0</v>
          </cell>
          <cell r="P783">
            <v>0</v>
          </cell>
          <cell r="Q783">
            <v>0</v>
          </cell>
          <cell r="R783">
            <v>0</v>
          </cell>
          <cell r="S783">
            <v>0</v>
          </cell>
          <cell r="T783">
            <v>0</v>
          </cell>
          <cell r="U783">
            <v>0</v>
          </cell>
          <cell r="V783">
            <v>0</v>
          </cell>
          <cell r="W783">
            <v>0</v>
          </cell>
          <cell r="X783">
            <v>0</v>
          </cell>
          <cell r="Y783">
            <v>0</v>
          </cell>
          <cell r="Z783">
            <v>0</v>
          </cell>
        </row>
        <row r="784">
          <cell r="B784" t="str">
            <v>34.06</v>
          </cell>
          <cell r="C784" t="str">
            <v>Supply of Friatec, Dresser, Gibault or Viking Johnson type stepped couplings, ≤ PN16</v>
          </cell>
          <cell r="D784">
            <v>0</v>
          </cell>
          <cell r="E784">
            <v>0</v>
          </cell>
          <cell r="F784">
            <v>0</v>
          </cell>
          <cell r="G784">
            <v>0</v>
          </cell>
          <cell r="H784">
            <v>0</v>
          </cell>
          <cell r="I784">
            <v>0</v>
          </cell>
          <cell r="J784">
            <v>0</v>
          </cell>
          <cell r="K784">
            <v>0</v>
          </cell>
          <cell r="L784">
            <v>0</v>
          </cell>
          <cell r="M784">
            <v>0</v>
          </cell>
          <cell r="N784">
            <v>0</v>
          </cell>
          <cell r="O784">
            <v>0</v>
          </cell>
          <cell r="P784">
            <v>0</v>
          </cell>
          <cell r="Q784">
            <v>0</v>
          </cell>
          <cell r="R784">
            <v>0</v>
          </cell>
          <cell r="S784">
            <v>0</v>
          </cell>
          <cell r="T784">
            <v>0</v>
          </cell>
          <cell r="U784">
            <v>0</v>
          </cell>
          <cell r="V784">
            <v>0</v>
          </cell>
          <cell r="W784">
            <v>0</v>
          </cell>
          <cell r="X784">
            <v>0</v>
          </cell>
          <cell r="Y784">
            <v>0</v>
          </cell>
          <cell r="Z784">
            <v>0</v>
          </cell>
        </row>
        <row r="785">
          <cell r="B785">
            <v>0</v>
          </cell>
          <cell r="C785" t="str">
            <v xml:space="preserve">The unit rate shall include the supply of Friactec, Dresser, Gibault or Viking Johnson type stepped couplings, ≤ PN16, for joining plain ended pipes of the same or different pipe materials, including transport, unloading, handling, storage at storage sites in accordance with the manufacturers instructions and good workmanship, supply of stainless steel bolts and nuts, gaskets including 2% reserve, all accessories necessary for installation, etc. </v>
          </cell>
          <cell r="D785">
            <v>0</v>
          </cell>
          <cell r="E785">
            <v>0</v>
          </cell>
          <cell r="F785">
            <v>0</v>
          </cell>
          <cell r="G785">
            <v>0</v>
          </cell>
          <cell r="H785">
            <v>0</v>
          </cell>
          <cell r="I785">
            <v>0</v>
          </cell>
          <cell r="J785">
            <v>0</v>
          </cell>
          <cell r="K785">
            <v>0</v>
          </cell>
          <cell r="L785">
            <v>0</v>
          </cell>
          <cell r="M785">
            <v>0</v>
          </cell>
          <cell r="N785">
            <v>0</v>
          </cell>
          <cell r="O785">
            <v>0</v>
          </cell>
          <cell r="P785">
            <v>0</v>
          </cell>
          <cell r="Q785">
            <v>0</v>
          </cell>
          <cell r="R785">
            <v>0</v>
          </cell>
          <cell r="S785">
            <v>0</v>
          </cell>
          <cell r="T785">
            <v>0</v>
          </cell>
          <cell r="U785">
            <v>0</v>
          </cell>
          <cell r="V785">
            <v>0</v>
          </cell>
          <cell r="W785">
            <v>0</v>
          </cell>
          <cell r="X785">
            <v>0</v>
          </cell>
          <cell r="Y785">
            <v>0</v>
          </cell>
          <cell r="Z785">
            <v>0</v>
          </cell>
        </row>
        <row r="786">
          <cell r="B786">
            <v>0</v>
          </cell>
          <cell r="C786" t="str">
            <v>Materials, coatings, etc. shall be according to the Works Requirements Part B+C.</v>
          </cell>
          <cell r="D786">
            <v>0</v>
          </cell>
          <cell r="E786">
            <v>0</v>
          </cell>
          <cell r="F786">
            <v>0</v>
          </cell>
          <cell r="G786">
            <v>0</v>
          </cell>
          <cell r="H786">
            <v>0</v>
          </cell>
          <cell r="I786">
            <v>0</v>
          </cell>
          <cell r="J786">
            <v>0</v>
          </cell>
          <cell r="K786">
            <v>0</v>
          </cell>
          <cell r="L786">
            <v>0</v>
          </cell>
          <cell r="M786">
            <v>0</v>
          </cell>
          <cell r="N786">
            <v>0</v>
          </cell>
          <cell r="O786">
            <v>0</v>
          </cell>
          <cell r="P786">
            <v>0</v>
          </cell>
          <cell r="Q786">
            <v>0</v>
          </cell>
          <cell r="R786">
            <v>0</v>
          </cell>
          <cell r="S786">
            <v>0</v>
          </cell>
          <cell r="T786">
            <v>0</v>
          </cell>
          <cell r="U786">
            <v>0</v>
          </cell>
          <cell r="V786">
            <v>0</v>
          </cell>
          <cell r="W786">
            <v>0</v>
          </cell>
          <cell r="X786">
            <v>0</v>
          </cell>
          <cell r="Y786">
            <v>0</v>
          </cell>
          <cell r="Z786">
            <v>0</v>
          </cell>
        </row>
        <row r="787">
          <cell r="B787">
            <v>0</v>
          </cell>
          <cell r="C787" t="str">
            <v>The unit rate shall include all material, labour, equipment, tools and other incidental costs required to complete the works.</v>
          </cell>
          <cell r="D787">
            <v>0</v>
          </cell>
          <cell r="E787">
            <v>0</v>
          </cell>
          <cell r="F787">
            <v>0</v>
          </cell>
          <cell r="G787">
            <v>0</v>
          </cell>
          <cell r="H787">
            <v>0</v>
          </cell>
          <cell r="I787">
            <v>0</v>
          </cell>
          <cell r="J787">
            <v>0</v>
          </cell>
          <cell r="K787">
            <v>0</v>
          </cell>
          <cell r="L787">
            <v>0</v>
          </cell>
          <cell r="M787">
            <v>0</v>
          </cell>
          <cell r="N787">
            <v>0</v>
          </cell>
          <cell r="O787">
            <v>0</v>
          </cell>
          <cell r="P787">
            <v>0</v>
          </cell>
          <cell r="Q787">
            <v>0</v>
          </cell>
          <cell r="R787">
            <v>0</v>
          </cell>
          <cell r="S787">
            <v>0</v>
          </cell>
          <cell r="T787">
            <v>0</v>
          </cell>
          <cell r="U787">
            <v>0</v>
          </cell>
          <cell r="V787">
            <v>0</v>
          </cell>
          <cell r="W787">
            <v>0</v>
          </cell>
          <cell r="X787">
            <v>0</v>
          </cell>
          <cell r="Y787">
            <v>0</v>
          </cell>
          <cell r="Z787">
            <v>0</v>
          </cell>
        </row>
        <row r="788">
          <cell r="B788">
            <v>0</v>
          </cell>
          <cell r="C788" t="str">
            <v>Payment shall be made per piece. The outside diameter range given below is indicative and may vary slightly depending on the manufacturer.</v>
          </cell>
          <cell r="D788">
            <v>0</v>
          </cell>
          <cell r="E788">
            <v>0</v>
          </cell>
          <cell r="F788">
            <v>0</v>
          </cell>
          <cell r="G788">
            <v>0</v>
          </cell>
          <cell r="H788">
            <v>0</v>
          </cell>
          <cell r="I788">
            <v>0</v>
          </cell>
          <cell r="J788">
            <v>0</v>
          </cell>
          <cell r="K788">
            <v>0</v>
          </cell>
          <cell r="L788">
            <v>0</v>
          </cell>
          <cell r="M788">
            <v>0</v>
          </cell>
          <cell r="N788">
            <v>0</v>
          </cell>
          <cell r="O788">
            <v>0</v>
          </cell>
          <cell r="P788">
            <v>0</v>
          </cell>
          <cell r="Q788">
            <v>0</v>
          </cell>
          <cell r="R788">
            <v>0</v>
          </cell>
          <cell r="S788">
            <v>0</v>
          </cell>
          <cell r="T788">
            <v>0</v>
          </cell>
          <cell r="U788">
            <v>0</v>
          </cell>
          <cell r="V788">
            <v>0</v>
          </cell>
          <cell r="W788">
            <v>0</v>
          </cell>
          <cell r="X788">
            <v>0</v>
          </cell>
          <cell r="Y788">
            <v>0</v>
          </cell>
          <cell r="Z788">
            <v>0</v>
          </cell>
        </row>
        <row r="789">
          <cell r="B789" t="str">
            <v>34.06.04</v>
          </cell>
          <cell r="C789" t="str">
            <v>Supply of Friatec, Dresser, Gibault or Viking Johnson type stepped coupling, DN 80/100, OD1 range ~85.7-107mm, OD2 range ~107.2-133.2, ≤ PN16</v>
          </cell>
          <cell r="D789" t="str">
            <v>pce.</v>
          </cell>
          <cell r="E789">
            <v>84</v>
          </cell>
          <cell r="F789">
            <v>0</v>
          </cell>
          <cell r="G789">
            <v>0</v>
          </cell>
          <cell r="H789">
            <v>0</v>
          </cell>
          <cell r="I789">
            <v>0</v>
          </cell>
          <cell r="J789">
            <v>0</v>
          </cell>
          <cell r="K789">
            <v>0</v>
          </cell>
          <cell r="L789">
            <v>0</v>
          </cell>
          <cell r="M789">
            <v>0</v>
          </cell>
          <cell r="N789">
            <v>0</v>
          </cell>
          <cell r="O789">
            <v>0</v>
          </cell>
          <cell r="P789">
            <v>0</v>
          </cell>
          <cell r="Q789">
            <v>0</v>
          </cell>
          <cell r="R789">
            <v>0</v>
          </cell>
          <cell r="S789">
            <v>0</v>
          </cell>
          <cell r="T789">
            <v>0</v>
          </cell>
          <cell r="U789">
            <v>0</v>
          </cell>
          <cell r="V789">
            <v>0</v>
          </cell>
          <cell r="W789">
            <v>0</v>
          </cell>
          <cell r="X789">
            <v>0</v>
          </cell>
          <cell r="Y789">
            <v>0</v>
          </cell>
          <cell r="Z789">
            <v>0</v>
          </cell>
        </row>
        <row r="790">
          <cell r="B790" t="str">
            <v>34.06.06</v>
          </cell>
          <cell r="C790" t="str">
            <v>Supply of Friatec, Dresser, Gibault or Viking Johnson type stepped coupling, DN 100/150, OD1 range ~107.2-133.2mm, OD2 range  ~158.2-192.2, ≤ PN16</v>
          </cell>
          <cell r="D790" t="str">
            <v>pce.</v>
          </cell>
          <cell r="E790">
            <v>116</v>
          </cell>
          <cell r="F790">
            <v>0</v>
          </cell>
          <cell r="G790">
            <v>0</v>
          </cell>
          <cell r="H790">
            <v>0</v>
          </cell>
          <cell r="I790">
            <v>0</v>
          </cell>
          <cell r="J790">
            <v>0</v>
          </cell>
          <cell r="K790">
            <v>0</v>
          </cell>
          <cell r="L790">
            <v>0</v>
          </cell>
          <cell r="M790">
            <v>0</v>
          </cell>
          <cell r="N790">
            <v>0</v>
          </cell>
          <cell r="O790">
            <v>0</v>
          </cell>
          <cell r="P790">
            <v>0</v>
          </cell>
          <cell r="Q790">
            <v>0</v>
          </cell>
          <cell r="R790">
            <v>0</v>
          </cell>
          <cell r="S790">
            <v>0</v>
          </cell>
          <cell r="T790">
            <v>0</v>
          </cell>
          <cell r="U790">
            <v>0</v>
          </cell>
          <cell r="V790">
            <v>0</v>
          </cell>
          <cell r="W790">
            <v>0</v>
          </cell>
          <cell r="X790">
            <v>0</v>
          </cell>
          <cell r="Y790">
            <v>0</v>
          </cell>
          <cell r="Z790">
            <v>0</v>
          </cell>
        </row>
        <row r="791">
          <cell r="B791" t="str">
            <v>34.06.08</v>
          </cell>
          <cell r="C791" t="str">
            <v>Supply of Friatec, Dresser, Gibault or Viking Johnson type stepped coupling, DN 150/175, OD1 range ~158.2-192.2mm, OD2 range  ~192.2-226.9, ≤ PN16</v>
          </cell>
          <cell r="D791" t="str">
            <v>pce.</v>
          </cell>
          <cell r="E791">
            <v>147</v>
          </cell>
          <cell r="F791">
            <v>0</v>
          </cell>
          <cell r="G791">
            <v>0</v>
          </cell>
          <cell r="H791">
            <v>0</v>
          </cell>
          <cell r="I791">
            <v>0</v>
          </cell>
          <cell r="J791">
            <v>0</v>
          </cell>
          <cell r="K791">
            <v>0</v>
          </cell>
          <cell r="L791">
            <v>0</v>
          </cell>
          <cell r="M791">
            <v>0</v>
          </cell>
          <cell r="N791">
            <v>0</v>
          </cell>
          <cell r="O791">
            <v>0</v>
          </cell>
          <cell r="P791">
            <v>0</v>
          </cell>
          <cell r="Q791">
            <v>0</v>
          </cell>
          <cell r="R791">
            <v>0</v>
          </cell>
          <cell r="S791">
            <v>0</v>
          </cell>
          <cell r="T791">
            <v>0</v>
          </cell>
          <cell r="U791">
            <v>0</v>
          </cell>
          <cell r="V791">
            <v>0</v>
          </cell>
          <cell r="W791">
            <v>0</v>
          </cell>
          <cell r="X791">
            <v>0</v>
          </cell>
          <cell r="Y791">
            <v>0</v>
          </cell>
          <cell r="Z791">
            <v>0</v>
          </cell>
        </row>
        <row r="792">
          <cell r="B792" t="str">
            <v>34.06.10</v>
          </cell>
          <cell r="C792" t="str">
            <v>Supply of Friatec, Dresser, Gibault or Viking Johnson type stepped coupling, DN 200/250, OD1 range ~218.1-256mm, OD2 range  ~266.2-310.2, ≤ PN16</v>
          </cell>
          <cell r="D792" t="str">
            <v>pce.</v>
          </cell>
          <cell r="E792">
            <v>224</v>
          </cell>
          <cell r="F792">
            <v>0</v>
          </cell>
          <cell r="G792">
            <v>0</v>
          </cell>
          <cell r="H792">
            <v>0</v>
          </cell>
          <cell r="I792">
            <v>0</v>
          </cell>
          <cell r="J792">
            <v>0</v>
          </cell>
          <cell r="K792">
            <v>0</v>
          </cell>
          <cell r="L792">
            <v>0</v>
          </cell>
          <cell r="M792">
            <v>0</v>
          </cell>
          <cell r="N792">
            <v>0</v>
          </cell>
          <cell r="O792">
            <v>0</v>
          </cell>
          <cell r="P792">
            <v>0</v>
          </cell>
          <cell r="Q792">
            <v>0</v>
          </cell>
          <cell r="R792">
            <v>0</v>
          </cell>
          <cell r="S792">
            <v>0</v>
          </cell>
          <cell r="T792">
            <v>0</v>
          </cell>
          <cell r="U792">
            <v>0</v>
          </cell>
          <cell r="V792">
            <v>0</v>
          </cell>
          <cell r="W792">
            <v>0</v>
          </cell>
          <cell r="X792">
            <v>0</v>
          </cell>
          <cell r="Y792">
            <v>0</v>
          </cell>
          <cell r="Z792">
            <v>0</v>
          </cell>
        </row>
        <row r="793">
          <cell r="B793" t="str">
            <v>34.07</v>
          </cell>
          <cell r="C793" t="str">
            <v>Supply of repair clamps</v>
          </cell>
          <cell r="D793">
            <v>0</v>
          </cell>
          <cell r="E793">
            <v>0</v>
          </cell>
          <cell r="F793">
            <v>0</v>
          </cell>
          <cell r="G793">
            <v>0</v>
          </cell>
          <cell r="H793">
            <v>0</v>
          </cell>
          <cell r="I793">
            <v>0</v>
          </cell>
          <cell r="J793">
            <v>0</v>
          </cell>
          <cell r="K793">
            <v>0</v>
          </cell>
          <cell r="L793">
            <v>0</v>
          </cell>
          <cell r="M793">
            <v>0</v>
          </cell>
          <cell r="N793">
            <v>0</v>
          </cell>
          <cell r="O793">
            <v>0</v>
          </cell>
          <cell r="P793">
            <v>0</v>
          </cell>
          <cell r="Q793">
            <v>0</v>
          </cell>
          <cell r="R793">
            <v>0</v>
          </cell>
          <cell r="S793">
            <v>0</v>
          </cell>
          <cell r="T793">
            <v>0</v>
          </cell>
          <cell r="U793">
            <v>0</v>
          </cell>
          <cell r="V793">
            <v>0</v>
          </cell>
          <cell r="W793">
            <v>0</v>
          </cell>
          <cell r="X793">
            <v>0</v>
          </cell>
          <cell r="Y793">
            <v>0</v>
          </cell>
          <cell r="Z793">
            <v>0</v>
          </cell>
        </row>
        <row r="794">
          <cell r="B794">
            <v>0</v>
          </cell>
          <cell r="C794" t="str">
            <v xml:space="preserve">The unit rate shall include the supply of single, double or triple stainless steel repair clamps (type depending on DN) suitable for repair of DI, St, PVC, PE and AC pipes,  ≤ PN16, including transport, unloading, handling, storage at storage sites in accordance with the manufacturers instructions and good workmanship, supply of stainless steel bolts and nuts, gaskets including 2% reserve, all accessories necessary for installation, etc. </v>
          </cell>
          <cell r="D794">
            <v>0</v>
          </cell>
          <cell r="E794">
            <v>0</v>
          </cell>
          <cell r="F794">
            <v>0</v>
          </cell>
          <cell r="G794">
            <v>0</v>
          </cell>
          <cell r="H794">
            <v>0</v>
          </cell>
          <cell r="I794">
            <v>0</v>
          </cell>
          <cell r="J794">
            <v>0</v>
          </cell>
          <cell r="K794">
            <v>0</v>
          </cell>
          <cell r="L794">
            <v>0</v>
          </cell>
          <cell r="M794">
            <v>0</v>
          </cell>
          <cell r="N794">
            <v>0</v>
          </cell>
          <cell r="O794">
            <v>0</v>
          </cell>
          <cell r="P794">
            <v>0</v>
          </cell>
          <cell r="Q794">
            <v>0</v>
          </cell>
          <cell r="R794">
            <v>0</v>
          </cell>
          <cell r="S794">
            <v>0</v>
          </cell>
          <cell r="T794">
            <v>0</v>
          </cell>
          <cell r="U794">
            <v>0</v>
          </cell>
          <cell r="V794">
            <v>0</v>
          </cell>
          <cell r="W794">
            <v>0</v>
          </cell>
          <cell r="X794">
            <v>0</v>
          </cell>
          <cell r="Y794">
            <v>0</v>
          </cell>
          <cell r="Z794">
            <v>0</v>
          </cell>
        </row>
        <row r="795">
          <cell r="B795">
            <v>0</v>
          </cell>
          <cell r="C795" t="str">
            <v>Materials, coatings, etc. shall be according to the Works Requirements Part B+C.</v>
          </cell>
          <cell r="D795">
            <v>0</v>
          </cell>
          <cell r="E795">
            <v>0</v>
          </cell>
          <cell r="F795">
            <v>0</v>
          </cell>
          <cell r="G795">
            <v>0</v>
          </cell>
          <cell r="H795">
            <v>0</v>
          </cell>
          <cell r="I795">
            <v>0</v>
          </cell>
          <cell r="J795">
            <v>0</v>
          </cell>
          <cell r="K795">
            <v>0</v>
          </cell>
          <cell r="L795">
            <v>0</v>
          </cell>
          <cell r="M795">
            <v>0</v>
          </cell>
          <cell r="N795">
            <v>0</v>
          </cell>
          <cell r="O795">
            <v>0</v>
          </cell>
          <cell r="P795">
            <v>0</v>
          </cell>
          <cell r="Q795">
            <v>0</v>
          </cell>
          <cell r="R795">
            <v>0</v>
          </cell>
          <cell r="S795">
            <v>0</v>
          </cell>
          <cell r="T795">
            <v>0</v>
          </cell>
          <cell r="U795">
            <v>0</v>
          </cell>
          <cell r="V795">
            <v>0</v>
          </cell>
          <cell r="W795">
            <v>0</v>
          </cell>
          <cell r="X795">
            <v>0</v>
          </cell>
          <cell r="Y795">
            <v>0</v>
          </cell>
          <cell r="Z795">
            <v>0</v>
          </cell>
        </row>
        <row r="796">
          <cell r="B796">
            <v>0</v>
          </cell>
          <cell r="C796" t="str">
            <v>The unit rate shall include all material, labour, equipment, tools and other incidental costs required to complete the works.</v>
          </cell>
          <cell r="D796">
            <v>0</v>
          </cell>
          <cell r="E796">
            <v>0</v>
          </cell>
          <cell r="F796">
            <v>0</v>
          </cell>
          <cell r="G796">
            <v>0</v>
          </cell>
          <cell r="H796">
            <v>0</v>
          </cell>
          <cell r="I796">
            <v>0</v>
          </cell>
          <cell r="J796">
            <v>0</v>
          </cell>
          <cell r="K796">
            <v>0</v>
          </cell>
          <cell r="L796">
            <v>0</v>
          </cell>
          <cell r="M796">
            <v>0</v>
          </cell>
          <cell r="N796">
            <v>0</v>
          </cell>
          <cell r="O796">
            <v>0</v>
          </cell>
          <cell r="P796">
            <v>0</v>
          </cell>
          <cell r="Q796">
            <v>0</v>
          </cell>
          <cell r="R796">
            <v>0</v>
          </cell>
          <cell r="S796">
            <v>0</v>
          </cell>
          <cell r="T796">
            <v>0</v>
          </cell>
          <cell r="U796">
            <v>0</v>
          </cell>
          <cell r="V796">
            <v>0</v>
          </cell>
          <cell r="W796">
            <v>0</v>
          </cell>
          <cell r="X796">
            <v>0</v>
          </cell>
          <cell r="Y796">
            <v>0</v>
          </cell>
          <cell r="Z796">
            <v>0</v>
          </cell>
        </row>
        <row r="797">
          <cell r="B797">
            <v>0</v>
          </cell>
          <cell r="C797" t="str">
            <v xml:space="preserve">Payment shall be made per piece. </v>
          </cell>
          <cell r="D797">
            <v>0</v>
          </cell>
          <cell r="E797">
            <v>0</v>
          </cell>
          <cell r="F797">
            <v>0</v>
          </cell>
          <cell r="G797">
            <v>0</v>
          </cell>
          <cell r="H797">
            <v>0</v>
          </cell>
          <cell r="I797">
            <v>0</v>
          </cell>
          <cell r="J797">
            <v>0</v>
          </cell>
          <cell r="K797">
            <v>0</v>
          </cell>
          <cell r="L797">
            <v>0</v>
          </cell>
          <cell r="M797">
            <v>0</v>
          </cell>
          <cell r="N797">
            <v>0</v>
          </cell>
          <cell r="O797">
            <v>0</v>
          </cell>
          <cell r="P797">
            <v>0</v>
          </cell>
          <cell r="Q797">
            <v>0</v>
          </cell>
          <cell r="R797">
            <v>0</v>
          </cell>
          <cell r="S797">
            <v>0</v>
          </cell>
          <cell r="T797">
            <v>0</v>
          </cell>
          <cell r="U797">
            <v>0</v>
          </cell>
          <cell r="V797">
            <v>0</v>
          </cell>
          <cell r="W797">
            <v>0</v>
          </cell>
          <cell r="X797">
            <v>0</v>
          </cell>
          <cell r="Y797">
            <v>0</v>
          </cell>
          <cell r="Z797">
            <v>0</v>
          </cell>
        </row>
        <row r="798">
          <cell r="B798" t="str">
            <v>34.07.03</v>
          </cell>
          <cell r="C798" t="str">
            <v>Supply of repair clamp DN 50</v>
          </cell>
          <cell r="D798" t="str">
            <v>pce.</v>
          </cell>
          <cell r="E798">
            <v>50</v>
          </cell>
          <cell r="F798">
            <v>0</v>
          </cell>
          <cell r="G798">
            <v>0</v>
          </cell>
          <cell r="H798">
            <v>0</v>
          </cell>
          <cell r="I798">
            <v>0</v>
          </cell>
          <cell r="J798">
            <v>0</v>
          </cell>
          <cell r="K798">
            <v>0</v>
          </cell>
          <cell r="L798">
            <v>0</v>
          </cell>
          <cell r="M798">
            <v>0</v>
          </cell>
          <cell r="N798">
            <v>0</v>
          </cell>
          <cell r="O798">
            <v>0</v>
          </cell>
          <cell r="P798">
            <v>0</v>
          </cell>
          <cell r="Q798">
            <v>0</v>
          </cell>
          <cell r="R798">
            <v>0</v>
          </cell>
          <cell r="S798">
            <v>0</v>
          </cell>
          <cell r="T798">
            <v>0</v>
          </cell>
          <cell r="U798">
            <v>0</v>
          </cell>
          <cell r="V798">
            <v>0</v>
          </cell>
          <cell r="W798">
            <v>0</v>
          </cell>
          <cell r="X798">
            <v>0</v>
          </cell>
          <cell r="Y798">
            <v>0</v>
          </cell>
          <cell r="Z798">
            <v>0</v>
          </cell>
        </row>
        <row r="799">
          <cell r="B799" t="str">
            <v>34.07.04</v>
          </cell>
          <cell r="C799" t="str">
            <v>Supply of repair clamp DN 80</v>
          </cell>
          <cell r="D799" t="str">
            <v>pce.</v>
          </cell>
          <cell r="E799">
            <v>90</v>
          </cell>
          <cell r="F799">
            <v>0</v>
          </cell>
          <cell r="G799">
            <v>0</v>
          </cell>
          <cell r="H799">
            <v>0</v>
          </cell>
          <cell r="I799">
            <v>0</v>
          </cell>
          <cell r="J799">
            <v>0</v>
          </cell>
          <cell r="K799">
            <v>0</v>
          </cell>
          <cell r="L799">
            <v>0</v>
          </cell>
          <cell r="M799">
            <v>0</v>
          </cell>
          <cell r="N799">
            <v>0</v>
          </cell>
          <cell r="O799">
            <v>0</v>
          </cell>
          <cell r="P799">
            <v>0</v>
          </cell>
          <cell r="Q799">
            <v>0</v>
          </cell>
          <cell r="R799">
            <v>0</v>
          </cell>
          <cell r="S799">
            <v>0</v>
          </cell>
          <cell r="T799">
            <v>0</v>
          </cell>
          <cell r="U799">
            <v>0</v>
          </cell>
          <cell r="V799">
            <v>0</v>
          </cell>
          <cell r="W799">
            <v>0</v>
          </cell>
          <cell r="X799">
            <v>0</v>
          </cell>
          <cell r="Y799">
            <v>0</v>
          </cell>
          <cell r="Z799">
            <v>0</v>
          </cell>
        </row>
        <row r="800">
          <cell r="B800" t="str">
            <v>34.07.05</v>
          </cell>
          <cell r="C800" t="str">
            <v>Supply of repair clamp DN 100</v>
          </cell>
          <cell r="D800" t="str">
            <v>pce.</v>
          </cell>
          <cell r="E800">
            <v>109</v>
          </cell>
          <cell r="F800">
            <v>0</v>
          </cell>
          <cell r="G800">
            <v>0</v>
          </cell>
          <cell r="H800">
            <v>0</v>
          </cell>
          <cell r="I800">
            <v>0</v>
          </cell>
          <cell r="J800">
            <v>0</v>
          </cell>
          <cell r="K800">
            <v>0</v>
          </cell>
          <cell r="L800">
            <v>0</v>
          </cell>
          <cell r="M800">
            <v>0</v>
          </cell>
          <cell r="N800">
            <v>0</v>
          </cell>
          <cell r="O800">
            <v>0</v>
          </cell>
          <cell r="P800">
            <v>0</v>
          </cell>
          <cell r="Q800">
            <v>0</v>
          </cell>
          <cell r="R800">
            <v>0</v>
          </cell>
          <cell r="S800">
            <v>0</v>
          </cell>
          <cell r="T800">
            <v>0</v>
          </cell>
          <cell r="U800">
            <v>0</v>
          </cell>
          <cell r="V800">
            <v>0</v>
          </cell>
          <cell r="W800">
            <v>0</v>
          </cell>
          <cell r="X800">
            <v>0</v>
          </cell>
          <cell r="Y800">
            <v>0</v>
          </cell>
          <cell r="Z800">
            <v>0</v>
          </cell>
        </row>
        <row r="801">
          <cell r="B801" t="str">
            <v>34.07.07</v>
          </cell>
          <cell r="C801" t="str">
            <v>Supply of repair clamp DN 150</v>
          </cell>
          <cell r="D801" t="str">
            <v>pce.</v>
          </cell>
          <cell r="E801">
            <v>139</v>
          </cell>
          <cell r="F801">
            <v>0</v>
          </cell>
          <cell r="G801">
            <v>0</v>
          </cell>
          <cell r="H801">
            <v>0</v>
          </cell>
          <cell r="I801">
            <v>0</v>
          </cell>
          <cell r="J801">
            <v>0</v>
          </cell>
          <cell r="K801">
            <v>0</v>
          </cell>
          <cell r="L801">
            <v>0</v>
          </cell>
          <cell r="M801">
            <v>0</v>
          </cell>
          <cell r="N801">
            <v>0</v>
          </cell>
          <cell r="O801">
            <v>0</v>
          </cell>
          <cell r="P801">
            <v>0</v>
          </cell>
          <cell r="Q801">
            <v>0</v>
          </cell>
          <cell r="R801">
            <v>0</v>
          </cell>
          <cell r="S801">
            <v>0</v>
          </cell>
          <cell r="T801">
            <v>0</v>
          </cell>
          <cell r="U801">
            <v>0</v>
          </cell>
          <cell r="V801">
            <v>0</v>
          </cell>
          <cell r="W801">
            <v>0</v>
          </cell>
          <cell r="X801">
            <v>0</v>
          </cell>
          <cell r="Y801">
            <v>0</v>
          </cell>
          <cell r="Z801">
            <v>0</v>
          </cell>
        </row>
        <row r="802">
          <cell r="B802" t="str">
            <v>34.07.08</v>
          </cell>
          <cell r="C802" t="str">
            <v>Supply of repair clamp DN 200</v>
          </cell>
          <cell r="D802" t="str">
            <v>pce.</v>
          </cell>
          <cell r="E802">
            <v>228</v>
          </cell>
          <cell r="F802">
            <v>0</v>
          </cell>
          <cell r="G802">
            <v>0</v>
          </cell>
          <cell r="H802">
            <v>0</v>
          </cell>
          <cell r="I802">
            <v>0</v>
          </cell>
          <cell r="J802">
            <v>0</v>
          </cell>
          <cell r="K802">
            <v>0</v>
          </cell>
          <cell r="L802">
            <v>0</v>
          </cell>
          <cell r="M802">
            <v>0</v>
          </cell>
          <cell r="N802">
            <v>0</v>
          </cell>
          <cell r="O802">
            <v>0</v>
          </cell>
          <cell r="P802">
            <v>0</v>
          </cell>
          <cell r="Q802">
            <v>0</v>
          </cell>
          <cell r="R802">
            <v>0</v>
          </cell>
          <cell r="S802">
            <v>0</v>
          </cell>
          <cell r="T802">
            <v>0</v>
          </cell>
          <cell r="U802">
            <v>0</v>
          </cell>
          <cell r="V802">
            <v>0</v>
          </cell>
          <cell r="W802">
            <v>0</v>
          </cell>
          <cell r="X802">
            <v>0</v>
          </cell>
          <cell r="Y802">
            <v>0</v>
          </cell>
          <cell r="Z802">
            <v>0</v>
          </cell>
        </row>
        <row r="803">
          <cell r="B803" t="str">
            <v>34.07.12</v>
          </cell>
          <cell r="C803" t="str">
            <v>Supply of repair clamp DN 300</v>
          </cell>
          <cell r="D803" t="str">
            <v>pce.</v>
          </cell>
          <cell r="E803">
            <v>411</v>
          </cell>
          <cell r="F803">
            <v>0</v>
          </cell>
          <cell r="G803">
            <v>0</v>
          </cell>
          <cell r="H803">
            <v>0</v>
          </cell>
          <cell r="I803">
            <v>0</v>
          </cell>
          <cell r="J803">
            <v>0</v>
          </cell>
          <cell r="K803">
            <v>0</v>
          </cell>
          <cell r="L803">
            <v>0</v>
          </cell>
          <cell r="M803">
            <v>0</v>
          </cell>
          <cell r="N803">
            <v>0</v>
          </cell>
          <cell r="O803">
            <v>0</v>
          </cell>
          <cell r="P803">
            <v>0</v>
          </cell>
          <cell r="Q803">
            <v>0</v>
          </cell>
          <cell r="R803">
            <v>0</v>
          </cell>
          <cell r="S803">
            <v>0</v>
          </cell>
          <cell r="T803">
            <v>0</v>
          </cell>
          <cell r="U803">
            <v>0</v>
          </cell>
          <cell r="V803">
            <v>0</v>
          </cell>
          <cell r="W803">
            <v>0</v>
          </cell>
          <cell r="X803">
            <v>0</v>
          </cell>
          <cell r="Y803">
            <v>0</v>
          </cell>
          <cell r="Z803">
            <v>0</v>
          </cell>
        </row>
        <row r="804">
          <cell r="B804" t="str">
            <v>34.10</v>
          </cell>
          <cell r="C804" t="str">
            <v>Supply of flanged gate valves, series 14 - F4, PN10 / PN16, for hand wheel operation</v>
          </cell>
          <cell r="D804">
            <v>0</v>
          </cell>
          <cell r="E804">
            <v>0</v>
          </cell>
          <cell r="F804">
            <v>0</v>
          </cell>
          <cell r="G804">
            <v>0</v>
          </cell>
          <cell r="H804">
            <v>0</v>
          </cell>
          <cell r="I804">
            <v>0</v>
          </cell>
          <cell r="J804">
            <v>0</v>
          </cell>
          <cell r="K804">
            <v>0</v>
          </cell>
          <cell r="L804">
            <v>0</v>
          </cell>
          <cell r="M804">
            <v>0</v>
          </cell>
          <cell r="N804">
            <v>0</v>
          </cell>
          <cell r="O804">
            <v>0</v>
          </cell>
          <cell r="P804">
            <v>0</v>
          </cell>
          <cell r="Q804">
            <v>0</v>
          </cell>
          <cell r="R804">
            <v>0</v>
          </cell>
          <cell r="S804">
            <v>0</v>
          </cell>
          <cell r="T804">
            <v>0</v>
          </cell>
          <cell r="U804">
            <v>0</v>
          </cell>
          <cell r="V804">
            <v>0</v>
          </cell>
          <cell r="W804">
            <v>0</v>
          </cell>
          <cell r="X804">
            <v>0</v>
          </cell>
          <cell r="Y804">
            <v>0</v>
          </cell>
          <cell r="Z804">
            <v>0</v>
          </cell>
        </row>
        <row r="805">
          <cell r="B805">
            <v>0</v>
          </cell>
          <cell r="C805" t="str">
            <v xml:space="preserve">The unit rate shall include the supply of flanged gate valves for hand wheel operation in chambers or plants, face-to-face dimension of gate valve according to EN 558-1, series 14, PN10/PN16, including transport, unloading, handling, storage at storage sites in accordance with the manufacturers instructions and good workmanship, supply of stainless steel bolts and nuts, gaskets including 2% reserve, all accessories necessary for installation, etc. </v>
          </cell>
          <cell r="D805">
            <v>0</v>
          </cell>
          <cell r="E805">
            <v>0</v>
          </cell>
          <cell r="F805">
            <v>0</v>
          </cell>
          <cell r="G805">
            <v>0</v>
          </cell>
          <cell r="H805">
            <v>0</v>
          </cell>
          <cell r="I805">
            <v>0</v>
          </cell>
          <cell r="J805">
            <v>0</v>
          </cell>
          <cell r="K805">
            <v>0</v>
          </cell>
          <cell r="L805">
            <v>0</v>
          </cell>
          <cell r="M805">
            <v>0</v>
          </cell>
          <cell r="N805">
            <v>0</v>
          </cell>
          <cell r="O805">
            <v>0</v>
          </cell>
          <cell r="P805">
            <v>0</v>
          </cell>
          <cell r="Q805">
            <v>0</v>
          </cell>
          <cell r="R805">
            <v>0</v>
          </cell>
          <cell r="S805">
            <v>0</v>
          </cell>
          <cell r="T805">
            <v>0</v>
          </cell>
          <cell r="U805">
            <v>0</v>
          </cell>
          <cell r="V805">
            <v>0</v>
          </cell>
          <cell r="W805">
            <v>0</v>
          </cell>
          <cell r="X805">
            <v>0</v>
          </cell>
          <cell r="Y805">
            <v>0</v>
          </cell>
          <cell r="Z805">
            <v>0</v>
          </cell>
        </row>
        <row r="806">
          <cell r="B806">
            <v>0</v>
          </cell>
          <cell r="C806" t="str">
            <v>Materials, coatings, etc. shall be according to the Works Requirements Part B+C.</v>
          </cell>
          <cell r="D806">
            <v>0</v>
          </cell>
          <cell r="E806">
            <v>0</v>
          </cell>
          <cell r="F806">
            <v>0</v>
          </cell>
          <cell r="G806">
            <v>0</v>
          </cell>
          <cell r="H806">
            <v>0</v>
          </cell>
          <cell r="I806">
            <v>0</v>
          </cell>
          <cell r="J806">
            <v>0</v>
          </cell>
          <cell r="K806">
            <v>0</v>
          </cell>
          <cell r="L806">
            <v>0</v>
          </cell>
          <cell r="M806">
            <v>0</v>
          </cell>
          <cell r="N806">
            <v>0</v>
          </cell>
          <cell r="O806">
            <v>0</v>
          </cell>
          <cell r="P806">
            <v>0</v>
          </cell>
          <cell r="Q806">
            <v>0</v>
          </cell>
          <cell r="R806">
            <v>0</v>
          </cell>
          <cell r="S806">
            <v>0</v>
          </cell>
          <cell r="T806">
            <v>0</v>
          </cell>
          <cell r="U806">
            <v>0</v>
          </cell>
          <cell r="V806">
            <v>0</v>
          </cell>
          <cell r="W806">
            <v>0</v>
          </cell>
          <cell r="X806">
            <v>0</v>
          </cell>
          <cell r="Y806">
            <v>0</v>
          </cell>
          <cell r="Z806">
            <v>0</v>
          </cell>
        </row>
        <row r="807">
          <cell r="B807">
            <v>0</v>
          </cell>
          <cell r="C807" t="str">
            <v>The unit rate shall include all material, labour, equipment, tools and other incidental costs required to complete the works.</v>
          </cell>
          <cell r="D807">
            <v>0</v>
          </cell>
          <cell r="E807">
            <v>0</v>
          </cell>
          <cell r="F807">
            <v>0</v>
          </cell>
          <cell r="G807">
            <v>0</v>
          </cell>
          <cell r="H807">
            <v>0</v>
          </cell>
          <cell r="I807">
            <v>0</v>
          </cell>
          <cell r="J807">
            <v>0</v>
          </cell>
          <cell r="K807">
            <v>0</v>
          </cell>
          <cell r="L807">
            <v>0</v>
          </cell>
          <cell r="M807">
            <v>0</v>
          </cell>
          <cell r="N807">
            <v>0</v>
          </cell>
          <cell r="O807">
            <v>0</v>
          </cell>
          <cell r="P807">
            <v>0</v>
          </cell>
          <cell r="Q807">
            <v>0</v>
          </cell>
          <cell r="R807">
            <v>0</v>
          </cell>
          <cell r="S807">
            <v>0</v>
          </cell>
          <cell r="T807">
            <v>0</v>
          </cell>
          <cell r="U807">
            <v>0</v>
          </cell>
          <cell r="V807">
            <v>0</v>
          </cell>
          <cell r="W807">
            <v>0</v>
          </cell>
          <cell r="X807">
            <v>0</v>
          </cell>
          <cell r="Y807">
            <v>0</v>
          </cell>
          <cell r="Z807">
            <v>0</v>
          </cell>
        </row>
        <row r="808">
          <cell r="B808">
            <v>0</v>
          </cell>
          <cell r="C808" t="str">
            <v>Payment shall be made per piece.</v>
          </cell>
          <cell r="D808">
            <v>0</v>
          </cell>
          <cell r="E808">
            <v>0</v>
          </cell>
          <cell r="F808">
            <v>0</v>
          </cell>
          <cell r="G808">
            <v>0</v>
          </cell>
          <cell r="H808">
            <v>0</v>
          </cell>
          <cell r="I808">
            <v>0</v>
          </cell>
          <cell r="J808">
            <v>0</v>
          </cell>
          <cell r="K808">
            <v>0</v>
          </cell>
          <cell r="L808">
            <v>0</v>
          </cell>
          <cell r="M808">
            <v>0</v>
          </cell>
          <cell r="N808">
            <v>0</v>
          </cell>
          <cell r="O808">
            <v>0</v>
          </cell>
          <cell r="P808">
            <v>0</v>
          </cell>
          <cell r="Q808">
            <v>0</v>
          </cell>
          <cell r="R808">
            <v>0</v>
          </cell>
          <cell r="S808">
            <v>0</v>
          </cell>
          <cell r="T808">
            <v>0</v>
          </cell>
          <cell r="U808">
            <v>0</v>
          </cell>
          <cell r="V808">
            <v>0</v>
          </cell>
          <cell r="W808">
            <v>0</v>
          </cell>
          <cell r="X808">
            <v>0</v>
          </cell>
          <cell r="Y808">
            <v>0</v>
          </cell>
          <cell r="Z808">
            <v>0</v>
          </cell>
        </row>
        <row r="809">
          <cell r="B809" t="str">
            <v>34.10.03</v>
          </cell>
          <cell r="C809" t="str">
            <v>Supply of flanged gate valve, series 14, DN 50, PN10/PN16, for hand wheel operation</v>
          </cell>
          <cell r="D809" t="str">
            <v>pce.</v>
          </cell>
          <cell r="E809">
            <v>132</v>
          </cell>
          <cell r="F809">
            <v>0</v>
          </cell>
          <cell r="G809">
            <v>0</v>
          </cell>
          <cell r="H809">
            <v>0</v>
          </cell>
          <cell r="I809">
            <v>0</v>
          </cell>
          <cell r="J809">
            <v>0</v>
          </cell>
          <cell r="K809">
            <v>0</v>
          </cell>
          <cell r="L809">
            <v>0</v>
          </cell>
          <cell r="M809">
            <v>0</v>
          </cell>
          <cell r="N809">
            <v>0</v>
          </cell>
          <cell r="O809">
            <v>0</v>
          </cell>
          <cell r="P809">
            <v>0</v>
          </cell>
          <cell r="Q809">
            <v>0</v>
          </cell>
          <cell r="R809">
            <v>0</v>
          </cell>
          <cell r="S809">
            <v>0</v>
          </cell>
          <cell r="T809">
            <v>0</v>
          </cell>
          <cell r="U809">
            <v>0</v>
          </cell>
          <cell r="V809">
            <v>0</v>
          </cell>
          <cell r="W809">
            <v>0</v>
          </cell>
          <cell r="X809">
            <v>0</v>
          </cell>
          <cell r="Y809">
            <v>0</v>
          </cell>
          <cell r="Z809">
            <v>0</v>
          </cell>
        </row>
        <row r="810">
          <cell r="B810" t="str">
            <v>34.10.04</v>
          </cell>
          <cell r="C810" t="str">
            <v>Supply of flanged gate valve, series 14, DN 80, PN10/PN16, for hand wheel operation</v>
          </cell>
          <cell r="D810" t="str">
            <v>pce.</v>
          </cell>
          <cell r="E810">
            <v>185</v>
          </cell>
          <cell r="F810">
            <v>0</v>
          </cell>
          <cell r="G810">
            <v>0</v>
          </cell>
          <cell r="H810">
            <v>0</v>
          </cell>
          <cell r="I810">
            <v>0</v>
          </cell>
          <cell r="J810">
            <v>0</v>
          </cell>
          <cell r="K810">
            <v>0</v>
          </cell>
          <cell r="L810">
            <v>0</v>
          </cell>
          <cell r="M810">
            <v>0</v>
          </cell>
          <cell r="N810">
            <v>0</v>
          </cell>
          <cell r="O810">
            <v>0</v>
          </cell>
          <cell r="P810">
            <v>0</v>
          </cell>
          <cell r="Q810">
            <v>0</v>
          </cell>
          <cell r="R810">
            <v>0</v>
          </cell>
          <cell r="S810">
            <v>0</v>
          </cell>
          <cell r="T810">
            <v>0</v>
          </cell>
          <cell r="U810">
            <v>0</v>
          </cell>
          <cell r="V810">
            <v>0</v>
          </cell>
          <cell r="W810">
            <v>0</v>
          </cell>
          <cell r="X810">
            <v>0</v>
          </cell>
          <cell r="Y810">
            <v>0</v>
          </cell>
          <cell r="Z810">
            <v>0</v>
          </cell>
        </row>
        <row r="811">
          <cell r="B811" t="str">
            <v>34.10.05</v>
          </cell>
          <cell r="C811" t="str">
            <v>Supply of flanged gate valve, series 14, DN 100, PN10/PN16, for hand wheel operation</v>
          </cell>
          <cell r="D811" t="str">
            <v>pce.</v>
          </cell>
          <cell r="E811">
            <v>209</v>
          </cell>
          <cell r="F811">
            <v>0</v>
          </cell>
          <cell r="G811">
            <v>0</v>
          </cell>
          <cell r="H811">
            <v>0</v>
          </cell>
          <cell r="I811">
            <v>0</v>
          </cell>
          <cell r="J811">
            <v>0</v>
          </cell>
          <cell r="K811">
            <v>0</v>
          </cell>
          <cell r="L811">
            <v>0</v>
          </cell>
          <cell r="M811">
            <v>0</v>
          </cell>
          <cell r="N811">
            <v>0</v>
          </cell>
          <cell r="O811">
            <v>0</v>
          </cell>
          <cell r="P811">
            <v>0</v>
          </cell>
          <cell r="Q811">
            <v>0</v>
          </cell>
          <cell r="R811">
            <v>0</v>
          </cell>
          <cell r="S811">
            <v>0</v>
          </cell>
          <cell r="T811">
            <v>0</v>
          </cell>
          <cell r="U811">
            <v>0</v>
          </cell>
          <cell r="V811">
            <v>0</v>
          </cell>
          <cell r="W811">
            <v>0</v>
          </cell>
          <cell r="X811">
            <v>0</v>
          </cell>
          <cell r="Y811">
            <v>0</v>
          </cell>
          <cell r="Z811">
            <v>0</v>
          </cell>
        </row>
        <row r="812">
          <cell r="B812" t="str">
            <v>34.10.07</v>
          </cell>
          <cell r="C812" t="str">
            <v>Supply of flanged gate valve, series 14, DN 150, PN10/PN16, for hand wheel operation</v>
          </cell>
          <cell r="D812" t="str">
            <v>pce.</v>
          </cell>
          <cell r="E812">
            <v>354</v>
          </cell>
          <cell r="F812">
            <v>0</v>
          </cell>
          <cell r="G812">
            <v>0</v>
          </cell>
          <cell r="H812">
            <v>0</v>
          </cell>
          <cell r="I812">
            <v>0</v>
          </cell>
          <cell r="J812">
            <v>0</v>
          </cell>
          <cell r="K812">
            <v>0</v>
          </cell>
          <cell r="L812">
            <v>0</v>
          </cell>
          <cell r="M812">
            <v>0</v>
          </cell>
          <cell r="N812">
            <v>0</v>
          </cell>
          <cell r="O812">
            <v>0</v>
          </cell>
          <cell r="P812">
            <v>0</v>
          </cell>
          <cell r="Q812">
            <v>0</v>
          </cell>
          <cell r="R812">
            <v>0</v>
          </cell>
          <cell r="S812">
            <v>0</v>
          </cell>
          <cell r="T812">
            <v>0</v>
          </cell>
          <cell r="U812">
            <v>0</v>
          </cell>
          <cell r="V812">
            <v>0</v>
          </cell>
          <cell r="W812">
            <v>0</v>
          </cell>
          <cell r="X812">
            <v>0</v>
          </cell>
          <cell r="Y812">
            <v>0</v>
          </cell>
          <cell r="Z812">
            <v>0</v>
          </cell>
        </row>
        <row r="813">
          <cell r="B813" t="str">
            <v>34.10.08</v>
          </cell>
          <cell r="C813" t="str">
            <v>Supply of flanged gate valve, series 14, DN 200, PN10, for hand wheel operation</v>
          </cell>
          <cell r="D813" t="str">
            <v>pce.</v>
          </cell>
          <cell r="E813">
            <v>616</v>
          </cell>
          <cell r="F813">
            <v>0</v>
          </cell>
          <cell r="G813">
            <v>0</v>
          </cell>
          <cell r="H813">
            <v>0</v>
          </cell>
          <cell r="I813">
            <v>0</v>
          </cell>
          <cell r="J813">
            <v>0</v>
          </cell>
          <cell r="K813">
            <v>0</v>
          </cell>
          <cell r="L813">
            <v>0</v>
          </cell>
          <cell r="M813">
            <v>0</v>
          </cell>
          <cell r="N813">
            <v>0</v>
          </cell>
          <cell r="O813">
            <v>0</v>
          </cell>
          <cell r="P813">
            <v>0</v>
          </cell>
          <cell r="Q813">
            <v>0</v>
          </cell>
          <cell r="R813">
            <v>0</v>
          </cell>
          <cell r="S813">
            <v>0</v>
          </cell>
          <cell r="T813">
            <v>0</v>
          </cell>
          <cell r="U813">
            <v>0</v>
          </cell>
          <cell r="V813">
            <v>0</v>
          </cell>
          <cell r="W813">
            <v>0</v>
          </cell>
          <cell r="X813">
            <v>0</v>
          </cell>
          <cell r="Y813">
            <v>0</v>
          </cell>
          <cell r="Z813">
            <v>0</v>
          </cell>
        </row>
        <row r="814">
          <cell r="B814" t="str">
            <v>34.10.10</v>
          </cell>
          <cell r="C814" t="str">
            <v>Supply of flanged gate valve, series 14, DN 250, PN10, for hand wheel operation</v>
          </cell>
          <cell r="D814" t="str">
            <v>pce.</v>
          </cell>
          <cell r="E814">
            <v>986</v>
          </cell>
          <cell r="F814">
            <v>0</v>
          </cell>
          <cell r="G814">
            <v>0</v>
          </cell>
          <cell r="H814">
            <v>0</v>
          </cell>
          <cell r="I814">
            <v>0</v>
          </cell>
          <cell r="J814">
            <v>0</v>
          </cell>
          <cell r="K814">
            <v>0</v>
          </cell>
          <cell r="L814">
            <v>0</v>
          </cell>
          <cell r="M814">
            <v>0</v>
          </cell>
          <cell r="N814">
            <v>0</v>
          </cell>
          <cell r="O814">
            <v>0</v>
          </cell>
          <cell r="P814">
            <v>0</v>
          </cell>
          <cell r="Q814">
            <v>0</v>
          </cell>
          <cell r="R814">
            <v>0</v>
          </cell>
          <cell r="S814">
            <v>0</v>
          </cell>
          <cell r="T814">
            <v>0</v>
          </cell>
          <cell r="U814">
            <v>0</v>
          </cell>
          <cell r="V814">
            <v>0</v>
          </cell>
          <cell r="W814">
            <v>0</v>
          </cell>
          <cell r="X814">
            <v>0</v>
          </cell>
          <cell r="Y814">
            <v>0</v>
          </cell>
          <cell r="Z814">
            <v>0</v>
          </cell>
        </row>
        <row r="815">
          <cell r="B815" t="str">
            <v>34.10.12</v>
          </cell>
          <cell r="C815" t="str">
            <v>Supply of flanged gate valve, series 14, DN 300, PN10, for hand wheel operation</v>
          </cell>
          <cell r="D815" t="str">
            <v>pce.</v>
          </cell>
          <cell r="E815">
            <v>1359</v>
          </cell>
          <cell r="F815">
            <v>0</v>
          </cell>
          <cell r="G815">
            <v>0</v>
          </cell>
          <cell r="H815">
            <v>0</v>
          </cell>
          <cell r="I815">
            <v>0</v>
          </cell>
          <cell r="J815">
            <v>0</v>
          </cell>
          <cell r="K815">
            <v>0</v>
          </cell>
          <cell r="L815">
            <v>0</v>
          </cell>
          <cell r="M815">
            <v>0</v>
          </cell>
          <cell r="N815">
            <v>0</v>
          </cell>
          <cell r="O815">
            <v>0</v>
          </cell>
          <cell r="P815">
            <v>0</v>
          </cell>
          <cell r="Q815">
            <v>0</v>
          </cell>
          <cell r="R815">
            <v>0</v>
          </cell>
          <cell r="S815">
            <v>0</v>
          </cell>
          <cell r="T815">
            <v>0</v>
          </cell>
          <cell r="U815">
            <v>0</v>
          </cell>
          <cell r="V815">
            <v>0</v>
          </cell>
          <cell r="W815">
            <v>0</v>
          </cell>
          <cell r="X815">
            <v>0</v>
          </cell>
          <cell r="Y815">
            <v>0</v>
          </cell>
          <cell r="Z815">
            <v>0</v>
          </cell>
        </row>
        <row r="816">
          <cell r="B816" t="str">
            <v>34.12</v>
          </cell>
          <cell r="C816" t="str">
            <v>Supply of flanged gate valves, series 15, PN10 / PN16, including extension spindle (telescopic type) and cast iron surface box</v>
          </cell>
          <cell r="D816">
            <v>0</v>
          </cell>
          <cell r="E816">
            <v>0</v>
          </cell>
          <cell r="F816">
            <v>0</v>
          </cell>
          <cell r="G816">
            <v>0</v>
          </cell>
          <cell r="H816">
            <v>0</v>
          </cell>
          <cell r="I816">
            <v>0</v>
          </cell>
          <cell r="J816">
            <v>0</v>
          </cell>
          <cell r="K816">
            <v>0</v>
          </cell>
          <cell r="L816">
            <v>0</v>
          </cell>
          <cell r="M816">
            <v>0</v>
          </cell>
          <cell r="N816">
            <v>0</v>
          </cell>
          <cell r="O816">
            <v>0</v>
          </cell>
          <cell r="P816">
            <v>0</v>
          </cell>
          <cell r="Q816">
            <v>0</v>
          </cell>
          <cell r="R816">
            <v>0</v>
          </cell>
          <cell r="S816">
            <v>0</v>
          </cell>
          <cell r="T816">
            <v>0</v>
          </cell>
          <cell r="U816">
            <v>0</v>
          </cell>
          <cell r="V816">
            <v>0</v>
          </cell>
          <cell r="W816">
            <v>0</v>
          </cell>
          <cell r="X816">
            <v>0</v>
          </cell>
          <cell r="Y816">
            <v>0</v>
          </cell>
          <cell r="Z816">
            <v>0</v>
          </cell>
        </row>
        <row r="817">
          <cell r="B817">
            <v>0</v>
          </cell>
          <cell r="C817" t="str">
            <v xml:space="preserve">The unit rate shall include the supply of flanged gate valves for buried installation, face-to-face dimension according to EN 558-1, series 15, PN10/PN16 together with cap, extension spindle (telescopic type), cast iron surface box and all accessories, including transport, unloading, handling, storage at storage sites in accordance with the manufacturers instructions and good workmanship, supply of stainless steel bolts and nuts, gaskets including 2% reserve, all accessories necessary for installation, etc. </v>
          </cell>
          <cell r="D817">
            <v>0</v>
          </cell>
          <cell r="E817">
            <v>0</v>
          </cell>
          <cell r="F817">
            <v>0</v>
          </cell>
          <cell r="G817">
            <v>0</v>
          </cell>
          <cell r="H817">
            <v>0</v>
          </cell>
          <cell r="I817">
            <v>0</v>
          </cell>
          <cell r="J817">
            <v>0</v>
          </cell>
          <cell r="K817">
            <v>0</v>
          </cell>
          <cell r="L817">
            <v>0</v>
          </cell>
          <cell r="M817">
            <v>0</v>
          </cell>
          <cell r="N817">
            <v>0</v>
          </cell>
          <cell r="O817">
            <v>0</v>
          </cell>
          <cell r="P817">
            <v>0</v>
          </cell>
          <cell r="Q817">
            <v>0</v>
          </cell>
          <cell r="R817">
            <v>0</v>
          </cell>
          <cell r="S817">
            <v>0</v>
          </cell>
          <cell r="T817">
            <v>0</v>
          </cell>
          <cell r="U817">
            <v>0</v>
          </cell>
          <cell r="V817">
            <v>0</v>
          </cell>
          <cell r="W817">
            <v>0</v>
          </cell>
          <cell r="X817">
            <v>0</v>
          </cell>
          <cell r="Y817">
            <v>0</v>
          </cell>
          <cell r="Z817">
            <v>0</v>
          </cell>
        </row>
        <row r="818">
          <cell r="B818">
            <v>0</v>
          </cell>
          <cell r="C818" t="str">
            <v>Materials, coatings, etc. of gate valve shall be according to the Works Requirements Part B+C. Extension spindles shall be of telescopic type with protection tube, top adapter, bottom cover and bottom connector of PE according to the Works Requirements Part B+C. Surface boxes shall be of cast iron acc. to DIN 4056 and the Works Requirements Part B+C.</v>
          </cell>
          <cell r="D818">
            <v>0</v>
          </cell>
          <cell r="E818">
            <v>0</v>
          </cell>
          <cell r="F818">
            <v>0</v>
          </cell>
          <cell r="G818">
            <v>0</v>
          </cell>
          <cell r="H818">
            <v>0</v>
          </cell>
          <cell r="I818">
            <v>0</v>
          </cell>
          <cell r="J818">
            <v>0</v>
          </cell>
          <cell r="K818">
            <v>0</v>
          </cell>
          <cell r="L818">
            <v>0</v>
          </cell>
          <cell r="M818">
            <v>0</v>
          </cell>
          <cell r="N818">
            <v>0</v>
          </cell>
          <cell r="O818">
            <v>0</v>
          </cell>
          <cell r="P818">
            <v>0</v>
          </cell>
          <cell r="Q818">
            <v>0</v>
          </cell>
          <cell r="R818">
            <v>0</v>
          </cell>
          <cell r="S818">
            <v>0</v>
          </cell>
          <cell r="T818">
            <v>0</v>
          </cell>
          <cell r="U818">
            <v>0</v>
          </cell>
          <cell r="V818">
            <v>0</v>
          </cell>
          <cell r="W818">
            <v>0</v>
          </cell>
          <cell r="X818">
            <v>0</v>
          </cell>
          <cell r="Y818">
            <v>0</v>
          </cell>
          <cell r="Z818">
            <v>0</v>
          </cell>
        </row>
        <row r="819">
          <cell r="B819">
            <v>0</v>
          </cell>
          <cell r="C819" t="str">
            <v>The unit rate shall include all material, labour, equipment, tools and other incidental costs required to complete the works.</v>
          </cell>
          <cell r="D819">
            <v>0</v>
          </cell>
          <cell r="E819">
            <v>0</v>
          </cell>
          <cell r="F819">
            <v>0</v>
          </cell>
          <cell r="G819">
            <v>0</v>
          </cell>
          <cell r="H819">
            <v>0</v>
          </cell>
          <cell r="I819">
            <v>0</v>
          </cell>
          <cell r="J819">
            <v>0</v>
          </cell>
          <cell r="K819">
            <v>0</v>
          </cell>
          <cell r="L819">
            <v>0</v>
          </cell>
          <cell r="M819">
            <v>0</v>
          </cell>
          <cell r="N819">
            <v>0</v>
          </cell>
          <cell r="O819">
            <v>0</v>
          </cell>
          <cell r="P819">
            <v>0</v>
          </cell>
          <cell r="Q819">
            <v>0</v>
          </cell>
          <cell r="R819">
            <v>0</v>
          </cell>
          <cell r="S819">
            <v>0</v>
          </cell>
          <cell r="T819">
            <v>0</v>
          </cell>
          <cell r="U819">
            <v>0</v>
          </cell>
          <cell r="V819">
            <v>0</v>
          </cell>
          <cell r="W819">
            <v>0</v>
          </cell>
          <cell r="X819">
            <v>0</v>
          </cell>
          <cell r="Y819">
            <v>0</v>
          </cell>
          <cell r="Z819">
            <v>0</v>
          </cell>
        </row>
        <row r="820">
          <cell r="B820">
            <v>0</v>
          </cell>
          <cell r="C820" t="str">
            <v>Payment shall be made per piece.</v>
          </cell>
          <cell r="D820">
            <v>0</v>
          </cell>
          <cell r="E820">
            <v>0</v>
          </cell>
          <cell r="F820">
            <v>0</v>
          </cell>
          <cell r="G820">
            <v>0</v>
          </cell>
          <cell r="H820">
            <v>0</v>
          </cell>
          <cell r="I820">
            <v>0</v>
          </cell>
          <cell r="J820">
            <v>0</v>
          </cell>
          <cell r="K820">
            <v>0</v>
          </cell>
          <cell r="L820">
            <v>0</v>
          </cell>
          <cell r="M820">
            <v>0</v>
          </cell>
          <cell r="N820">
            <v>0</v>
          </cell>
          <cell r="O820">
            <v>0</v>
          </cell>
          <cell r="P820">
            <v>0</v>
          </cell>
          <cell r="Q820">
            <v>0</v>
          </cell>
          <cell r="R820">
            <v>0</v>
          </cell>
          <cell r="S820">
            <v>0</v>
          </cell>
          <cell r="T820">
            <v>0</v>
          </cell>
          <cell r="U820">
            <v>0</v>
          </cell>
          <cell r="V820">
            <v>0</v>
          </cell>
          <cell r="W820">
            <v>0</v>
          </cell>
          <cell r="X820">
            <v>0</v>
          </cell>
          <cell r="Y820">
            <v>0</v>
          </cell>
          <cell r="Z820">
            <v>0</v>
          </cell>
        </row>
        <row r="821">
          <cell r="B821" t="str">
            <v>34.12.04</v>
          </cell>
          <cell r="C821" t="str">
            <v>Supply of flanged gate valve, series 15, DN 80, PN10/PN16, including extension spindle and cast iron surface box</v>
          </cell>
          <cell r="D821" t="str">
            <v>pce.</v>
          </cell>
          <cell r="E821">
            <v>295</v>
          </cell>
          <cell r="F821">
            <v>0</v>
          </cell>
          <cell r="G821">
            <v>0</v>
          </cell>
          <cell r="H821">
            <v>0</v>
          </cell>
          <cell r="I821">
            <v>0</v>
          </cell>
          <cell r="J821">
            <v>0</v>
          </cell>
          <cell r="K821">
            <v>0</v>
          </cell>
          <cell r="L821">
            <v>0</v>
          </cell>
          <cell r="M821">
            <v>0</v>
          </cell>
          <cell r="N821">
            <v>0</v>
          </cell>
          <cell r="O821">
            <v>0</v>
          </cell>
          <cell r="P821">
            <v>0</v>
          </cell>
          <cell r="Q821">
            <v>0</v>
          </cell>
          <cell r="R821">
            <v>0</v>
          </cell>
          <cell r="S821">
            <v>0</v>
          </cell>
          <cell r="T821">
            <v>0</v>
          </cell>
          <cell r="U821">
            <v>0</v>
          </cell>
          <cell r="V821">
            <v>0</v>
          </cell>
          <cell r="W821">
            <v>0</v>
          </cell>
          <cell r="X821">
            <v>0</v>
          </cell>
          <cell r="Y821">
            <v>0</v>
          </cell>
          <cell r="Z821">
            <v>0</v>
          </cell>
        </row>
        <row r="822">
          <cell r="B822" t="str">
            <v>34.12.05</v>
          </cell>
          <cell r="C822" t="str">
            <v>Supply of flanged gate valve, series 15, DN 100, PN10/PN16, including extension spindle and cast iron surface box</v>
          </cell>
          <cell r="D822" t="str">
            <v>pce.</v>
          </cell>
          <cell r="E822">
            <v>335</v>
          </cell>
          <cell r="F822">
            <v>0</v>
          </cell>
          <cell r="G822">
            <v>0</v>
          </cell>
          <cell r="H822">
            <v>0</v>
          </cell>
          <cell r="I822">
            <v>0</v>
          </cell>
          <cell r="J822">
            <v>0</v>
          </cell>
          <cell r="K822">
            <v>0</v>
          </cell>
          <cell r="L822">
            <v>0</v>
          </cell>
          <cell r="M822">
            <v>0</v>
          </cell>
          <cell r="N822">
            <v>0</v>
          </cell>
          <cell r="O822">
            <v>0</v>
          </cell>
          <cell r="P822">
            <v>0</v>
          </cell>
          <cell r="Q822">
            <v>0</v>
          </cell>
          <cell r="R822">
            <v>0</v>
          </cell>
          <cell r="S822">
            <v>0</v>
          </cell>
          <cell r="T822">
            <v>0</v>
          </cell>
          <cell r="U822">
            <v>0</v>
          </cell>
          <cell r="V822">
            <v>0</v>
          </cell>
          <cell r="W822">
            <v>0</v>
          </cell>
          <cell r="X822">
            <v>0</v>
          </cell>
          <cell r="Y822">
            <v>0</v>
          </cell>
          <cell r="Z822">
            <v>0</v>
          </cell>
        </row>
        <row r="823">
          <cell r="B823" t="str">
            <v>34.12.07</v>
          </cell>
          <cell r="C823" t="str">
            <v>Supply of flanged gate valve, series 15, DN 150, PN10/PN16, including extension spindle and cast iron surface box</v>
          </cell>
          <cell r="D823" t="str">
            <v>pce.</v>
          </cell>
          <cell r="E823">
            <v>566</v>
          </cell>
          <cell r="F823">
            <v>0</v>
          </cell>
          <cell r="G823">
            <v>0</v>
          </cell>
          <cell r="H823">
            <v>0</v>
          </cell>
          <cell r="I823">
            <v>0</v>
          </cell>
          <cell r="J823">
            <v>0</v>
          </cell>
          <cell r="K823">
            <v>0</v>
          </cell>
          <cell r="L823">
            <v>0</v>
          </cell>
          <cell r="M823">
            <v>0</v>
          </cell>
          <cell r="N823">
            <v>0</v>
          </cell>
          <cell r="O823">
            <v>0</v>
          </cell>
          <cell r="P823">
            <v>0</v>
          </cell>
          <cell r="Q823">
            <v>0</v>
          </cell>
          <cell r="R823">
            <v>0</v>
          </cell>
          <cell r="S823">
            <v>0</v>
          </cell>
          <cell r="T823">
            <v>0</v>
          </cell>
          <cell r="U823">
            <v>0</v>
          </cell>
          <cell r="V823">
            <v>0</v>
          </cell>
          <cell r="W823">
            <v>0</v>
          </cell>
          <cell r="X823">
            <v>0</v>
          </cell>
          <cell r="Y823">
            <v>0</v>
          </cell>
          <cell r="Z823">
            <v>0</v>
          </cell>
        </row>
        <row r="824">
          <cell r="B824" t="str">
            <v>34.12.08</v>
          </cell>
          <cell r="C824" t="str">
            <v>Supply of flanged gate valve, series 15, DN 200, PN10, including extension spindle and cast iron surface box</v>
          </cell>
          <cell r="D824" t="str">
            <v>pce.</v>
          </cell>
          <cell r="E824">
            <v>986</v>
          </cell>
          <cell r="F824">
            <v>0</v>
          </cell>
          <cell r="G824">
            <v>0</v>
          </cell>
          <cell r="H824">
            <v>0</v>
          </cell>
          <cell r="I824">
            <v>0</v>
          </cell>
          <cell r="J824">
            <v>0</v>
          </cell>
          <cell r="K824">
            <v>0</v>
          </cell>
          <cell r="L824">
            <v>0</v>
          </cell>
          <cell r="M824">
            <v>0</v>
          </cell>
          <cell r="N824">
            <v>0</v>
          </cell>
          <cell r="O824">
            <v>0</v>
          </cell>
          <cell r="P824">
            <v>0</v>
          </cell>
          <cell r="Q824">
            <v>0</v>
          </cell>
          <cell r="R824">
            <v>0</v>
          </cell>
          <cell r="S824">
            <v>0</v>
          </cell>
          <cell r="T824">
            <v>0</v>
          </cell>
          <cell r="U824">
            <v>0</v>
          </cell>
          <cell r="V824">
            <v>0</v>
          </cell>
          <cell r="W824">
            <v>0</v>
          </cell>
          <cell r="X824">
            <v>0</v>
          </cell>
          <cell r="Y824">
            <v>0</v>
          </cell>
          <cell r="Z824">
            <v>0</v>
          </cell>
        </row>
        <row r="825">
          <cell r="B825" t="str">
            <v>34.12.10</v>
          </cell>
          <cell r="C825" t="str">
            <v>Supply of flanged gate valve, series 15, DN 250, PN10, including extension spindle and cast iron surface box</v>
          </cell>
          <cell r="D825" t="str">
            <v>pce.</v>
          </cell>
          <cell r="E825">
            <v>1576</v>
          </cell>
          <cell r="F825">
            <v>0</v>
          </cell>
          <cell r="G825">
            <v>0</v>
          </cell>
          <cell r="H825">
            <v>0</v>
          </cell>
          <cell r="I825">
            <v>0</v>
          </cell>
          <cell r="J825">
            <v>0</v>
          </cell>
          <cell r="K825">
            <v>0</v>
          </cell>
          <cell r="L825">
            <v>0</v>
          </cell>
          <cell r="M825">
            <v>0</v>
          </cell>
          <cell r="N825">
            <v>0</v>
          </cell>
          <cell r="O825">
            <v>0</v>
          </cell>
          <cell r="P825">
            <v>0</v>
          </cell>
          <cell r="Q825">
            <v>0</v>
          </cell>
          <cell r="R825">
            <v>0</v>
          </cell>
          <cell r="S825">
            <v>0</v>
          </cell>
          <cell r="T825">
            <v>0</v>
          </cell>
          <cell r="U825">
            <v>0</v>
          </cell>
          <cell r="V825">
            <v>0</v>
          </cell>
          <cell r="W825">
            <v>0</v>
          </cell>
          <cell r="X825">
            <v>0</v>
          </cell>
          <cell r="Y825">
            <v>0</v>
          </cell>
          <cell r="Z825">
            <v>0</v>
          </cell>
        </row>
        <row r="826">
          <cell r="B826" t="str">
            <v>34.12.12</v>
          </cell>
          <cell r="C826" t="str">
            <v>Supply of flanged gate valve, series 15, DN 300, PN10, including extension spindle and cast iron surface box</v>
          </cell>
          <cell r="D826" t="str">
            <v>pce.</v>
          </cell>
          <cell r="E826">
            <v>2175</v>
          </cell>
          <cell r="F826">
            <v>0</v>
          </cell>
          <cell r="G826">
            <v>0</v>
          </cell>
          <cell r="H826">
            <v>0</v>
          </cell>
          <cell r="I826">
            <v>0</v>
          </cell>
          <cell r="J826">
            <v>0</v>
          </cell>
          <cell r="K826">
            <v>0</v>
          </cell>
          <cell r="L826">
            <v>0</v>
          </cell>
          <cell r="M826">
            <v>0</v>
          </cell>
          <cell r="N826">
            <v>0</v>
          </cell>
          <cell r="O826">
            <v>0</v>
          </cell>
          <cell r="P826">
            <v>0</v>
          </cell>
          <cell r="Q826">
            <v>0</v>
          </cell>
          <cell r="R826">
            <v>0</v>
          </cell>
          <cell r="S826">
            <v>0</v>
          </cell>
          <cell r="T826">
            <v>0</v>
          </cell>
          <cell r="U826">
            <v>0</v>
          </cell>
          <cell r="V826">
            <v>0</v>
          </cell>
          <cell r="W826">
            <v>0</v>
          </cell>
          <cell r="X826">
            <v>0</v>
          </cell>
          <cell r="Y826">
            <v>0</v>
          </cell>
          <cell r="Z826">
            <v>0</v>
          </cell>
        </row>
        <row r="827">
          <cell r="B827" t="str">
            <v>34.13</v>
          </cell>
          <cell r="C827" t="str">
            <v>Supply of flanged butterfly valves, double eccentric design, PN10 / PN16, for hand wheel operation</v>
          </cell>
          <cell r="D827">
            <v>0</v>
          </cell>
          <cell r="E827">
            <v>0</v>
          </cell>
          <cell r="F827">
            <v>0</v>
          </cell>
          <cell r="G827">
            <v>0</v>
          </cell>
          <cell r="H827">
            <v>0</v>
          </cell>
          <cell r="I827">
            <v>0</v>
          </cell>
          <cell r="J827">
            <v>0</v>
          </cell>
          <cell r="K827">
            <v>0</v>
          </cell>
          <cell r="L827">
            <v>0</v>
          </cell>
          <cell r="M827">
            <v>0</v>
          </cell>
          <cell r="N827">
            <v>0</v>
          </cell>
          <cell r="O827">
            <v>0</v>
          </cell>
          <cell r="P827">
            <v>0</v>
          </cell>
          <cell r="Q827">
            <v>0</v>
          </cell>
          <cell r="R827">
            <v>0</v>
          </cell>
          <cell r="S827">
            <v>0</v>
          </cell>
          <cell r="T827">
            <v>0</v>
          </cell>
          <cell r="U827">
            <v>0</v>
          </cell>
          <cell r="V827">
            <v>0</v>
          </cell>
          <cell r="W827">
            <v>0</v>
          </cell>
          <cell r="X827">
            <v>0</v>
          </cell>
          <cell r="Y827">
            <v>0</v>
          </cell>
          <cell r="Z827">
            <v>0</v>
          </cell>
        </row>
        <row r="828">
          <cell r="B828">
            <v>0</v>
          </cell>
          <cell r="C828" t="str">
            <v xml:space="preserve">The unit rate shall include the supply of flanged butterfly valves for hand wheel operation in chambers or plants, face-to-face dimension according to EN 558-1, series 14, double eccentric design, PN10/PN16, including transport, unloading, handling, storage at storage sites in accordance with the manufacturers instructions and good workmanship, supply of stainless steel bolts and nuts, all accessories necessary for installation, etc. </v>
          </cell>
          <cell r="D828">
            <v>0</v>
          </cell>
          <cell r="E828">
            <v>0</v>
          </cell>
          <cell r="F828">
            <v>0</v>
          </cell>
          <cell r="G828">
            <v>0</v>
          </cell>
          <cell r="H828">
            <v>0</v>
          </cell>
          <cell r="I828">
            <v>0</v>
          </cell>
          <cell r="J828">
            <v>0</v>
          </cell>
          <cell r="K828">
            <v>0</v>
          </cell>
          <cell r="L828">
            <v>0</v>
          </cell>
          <cell r="M828">
            <v>0</v>
          </cell>
          <cell r="N828">
            <v>0</v>
          </cell>
          <cell r="O828">
            <v>0</v>
          </cell>
          <cell r="P828">
            <v>0</v>
          </cell>
          <cell r="Q828">
            <v>0</v>
          </cell>
          <cell r="R828">
            <v>0</v>
          </cell>
          <cell r="S828">
            <v>0</v>
          </cell>
          <cell r="T828">
            <v>0</v>
          </cell>
          <cell r="U828">
            <v>0</v>
          </cell>
          <cell r="V828">
            <v>0</v>
          </cell>
          <cell r="W828">
            <v>0</v>
          </cell>
          <cell r="X828">
            <v>0</v>
          </cell>
          <cell r="Y828">
            <v>0</v>
          </cell>
          <cell r="Z828">
            <v>0</v>
          </cell>
        </row>
        <row r="829">
          <cell r="B829">
            <v>0</v>
          </cell>
          <cell r="C829" t="str">
            <v xml:space="preserve">The unit rate shall include the supply of hand wheels of grey iron, including transport, unloading, handling, storage at storage sites in accordance with the manufacturers instructions and good workmanship. </v>
          </cell>
          <cell r="D829">
            <v>0</v>
          </cell>
          <cell r="E829">
            <v>0</v>
          </cell>
          <cell r="F829">
            <v>0</v>
          </cell>
          <cell r="G829">
            <v>0</v>
          </cell>
          <cell r="H829">
            <v>0</v>
          </cell>
          <cell r="I829">
            <v>0</v>
          </cell>
          <cell r="J829">
            <v>0</v>
          </cell>
          <cell r="K829">
            <v>0</v>
          </cell>
          <cell r="L829">
            <v>0</v>
          </cell>
          <cell r="M829">
            <v>0</v>
          </cell>
          <cell r="N829">
            <v>0</v>
          </cell>
          <cell r="O829">
            <v>0</v>
          </cell>
          <cell r="P829">
            <v>0</v>
          </cell>
          <cell r="Q829">
            <v>0</v>
          </cell>
          <cell r="R829">
            <v>0</v>
          </cell>
          <cell r="S829">
            <v>0</v>
          </cell>
          <cell r="T829">
            <v>0</v>
          </cell>
          <cell r="U829">
            <v>0</v>
          </cell>
          <cell r="V829">
            <v>0</v>
          </cell>
          <cell r="W829">
            <v>0</v>
          </cell>
          <cell r="X829">
            <v>0</v>
          </cell>
          <cell r="Y829">
            <v>0</v>
          </cell>
          <cell r="Z829">
            <v>0</v>
          </cell>
        </row>
        <row r="830">
          <cell r="B830">
            <v>0</v>
          </cell>
          <cell r="C830" t="str">
            <v>Materials, coatings, etc. shall be according to the Works Requirements Part B+C.</v>
          </cell>
          <cell r="D830">
            <v>0</v>
          </cell>
          <cell r="E830">
            <v>0</v>
          </cell>
          <cell r="F830">
            <v>0</v>
          </cell>
          <cell r="G830">
            <v>0</v>
          </cell>
          <cell r="H830">
            <v>0</v>
          </cell>
          <cell r="I830">
            <v>0</v>
          </cell>
          <cell r="J830">
            <v>0</v>
          </cell>
          <cell r="K830">
            <v>0</v>
          </cell>
          <cell r="L830">
            <v>0</v>
          </cell>
          <cell r="M830">
            <v>0</v>
          </cell>
          <cell r="N830">
            <v>0</v>
          </cell>
          <cell r="O830">
            <v>0</v>
          </cell>
          <cell r="P830">
            <v>0</v>
          </cell>
          <cell r="Q830">
            <v>0</v>
          </cell>
          <cell r="R830">
            <v>0</v>
          </cell>
          <cell r="S830">
            <v>0</v>
          </cell>
          <cell r="T830">
            <v>0</v>
          </cell>
          <cell r="U830">
            <v>0</v>
          </cell>
          <cell r="V830">
            <v>0</v>
          </cell>
          <cell r="W830">
            <v>0</v>
          </cell>
          <cell r="X830">
            <v>0</v>
          </cell>
          <cell r="Y830">
            <v>0</v>
          </cell>
          <cell r="Z830">
            <v>0</v>
          </cell>
        </row>
        <row r="831">
          <cell r="B831">
            <v>0</v>
          </cell>
          <cell r="C831" t="str">
            <v>The unit rate shall include all material, labour, equipment, tools and other incidental costs required to complete the works.</v>
          </cell>
          <cell r="D831">
            <v>0</v>
          </cell>
          <cell r="E831">
            <v>0</v>
          </cell>
          <cell r="F831">
            <v>0</v>
          </cell>
          <cell r="G831">
            <v>0</v>
          </cell>
          <cell r="H831">
            <v>0</v>
          </cell>
          <cell r="I831">
            <v>0</v>
          </cell>
          <cell r="J831">
            <v>0</v>
          </cell>
          <cell r="K831">
            <v>0</v>
          </cell>
          <cell r="L831">
            <v>0</v>
          </cell>
          <cell r="M831">
            <v>0</v>
          </cell>
          <cell r="N831">
            <v>0</v>
          </cell>
          <cell r="O831">
            <v>0</v>
          </cell>
          <cell r="P831">
            <v>0</v>
          </cell>
          <cell r="Q831">
            <v>0</v>
          </cell>
          <cell r="R831">
            <v>0</v>
          </cell>
          <cell r="S831">
            <v>0</v>
          </cell>
          <cell r="T831">
            <v>0</v>
          </cell>
          <cell r="U831">
            <v>0</v>
          </cell>
          <cell r="V831">
            <v>0</v>
          </cell>
          <cell r="W831">
            <v>0</v>
          </cell>
          <cell r="X831">
            <v>0</v>
          </cell>
          <cell r="Y831">
            <v>0</v>
          </cell>
          <cell r="Z831">
            <v>0</v>
          </cell>
        </row>
        <row r="832">
          <cell r="B832">
            <v>0</v>
          </cell>
          <cell r="C832" t="str">
            <v>Payment shall be made per piece.</v>
          </cell>
          <cell r="D832">
            <v>0</v>
          </cell>
          <cell r="E832">
            <v>0</v>
          </cell>
          <cell r="F832">
            <v>0</v>
          </cell>
          <cell r="G832">
            <v>0</v>
          </cell>
          <cell r="H832">
            <v>0</v>
          </cell>
          <cell r="I832">
            <v>0</v>
          </cell>
          <cell r="J832">
            <v>0</v>
          </cell>
          <cell r="K832">
            <v>0</v>
          </cell>
          <cell r="L832">
            <v>0</v>
          </cell>
          <cell r="M832">
            <v>0</v>
          </cell>
          <cell r="N832">
            <v>0</v>
          </cell>
          <cell r="O832">
            <v>0</v>
          </cell>
          <cell r="P832">
            <v>0</v>
          </cell>
          <cell r="Q832">
            <v>0</v>
          </cell>
          <cell r="R832">
            <v>0</v>
          </cell>
          <cell r="S832">
            <v>0</v>
          </cell>
          <cell r="T832">
            <v>0</v>
          </cell>
          <cell r="U832">
            <v>0</v>
          </cell>
          <cell r="V832">
            <v>0</v>
          </cell>
          <cell r="W832">
            <v>0</v>
          </cell>
          <cell r="X832">
            <v>0</v>
          </cell>
          <cell r="Y832">
            <v>0</v>
          </cell>
          <cell r="Z832">
            <v>0</v>
          </cell>
        </row>
        <row r="833">
          <cell r="B833" t="str">
            <v>34.13.16</v>
          </cell>
          <cell r="C833" t="str">
            <v>Supply of flanged butterfly valve, DN 400, PN10, for hand wheel operation</v>
          </cell>
          <cell r="D833" t="str">
            <v>pce.</v>
          </cell>
          <cell r="E833">
            <v>3070</v>
          </cell>
          <cell r="F833">
            <v>0</v>
          </cell>
          <cell r="G833">
            <v>0</v>
          </cell>
          <cell r="H833">
            <v>0</v>
          </cell>
          <cell r="I833">
            <v>0</v>
          </cell>
          <cell r="J833">
            <v>0</v>
          </cell>
          <cell r="K833">
            <v>0</v>
          </cell>
          <cell r="L833">
            <v>0</v>
          </cell>
          <cell r="M833">
            <v>0</v>
          </cell>
          <cell r="N833">
            <v>0</v>
          </cell>
          <cell r="O833">
            <v>0</v>
          </cell>
          <cell r="P833">
            <v>0</v>
          </cell>
          <cell r="Q833">
            <v>0</v>
          </cell>
          <cell r="R833">
            <v>0</v>
          </cell>
          <cell r="S833">
            <v>0</v>
          </cell>
          <cell r="T833">
            <v>0</v>
          </cell>
          <cell r="U833">
            <v>0</v>
          </cell>
          <cell r="V833">
            <v>0</v>
          </cell>
          <cell r="W833">
            <v>0</v>
          </cell>
          <cell r="X833">
            <v>0</v>
          </cell>
          <cell r="Y833">
            <v>0</v>
          </cell>
          <cell r="Z833">
            <v>0</v>
          </cell>
        </row>
        <row r="834">
          <cell r="B834" t="str">
            <v>34.13.20</v>
          </cell>
          <cell r="C834" t="str">
            <v>Supply of flanged butterfly valve, DN 600, PN10, for hand wheel operation</v>
          </cell>
          <cell r="D834" t="str">
            <v>pce.</v>
          </cell>
          <cell r="E834">
            <v>5152</v>
          </cell>
          <cell r="F834">
            <v>0</v>
          </cell>
          <cell r="G834">
            <v>0</v>
          </cell>
          <cell r="H834">
            <v>0</v>
          </cell>
          <cell r="I834">
            <v>0</v>
          </cell>
          <cell r="J834">
            <v>0</v>
          </cell>
          <cell r="K834">
            <v>0</v>
          </cell>
          <cell r="L834">
            <v>0</v>
          </cell>
          <cell r="M834">
            <v>0</v>
          </cell>
          <cell r="N834">
            <v>0</v>
          </cell>
          <cell r="O834">
            <v>0</v>
          </cell>
          <cell r="P834">
            <v>0</v>
          </cell>
          <cell r="Q834">
            <v>0</v>
          </cell>
          <cell r="R834">
            <v>0</v>
          </cell>
          <cell r="S834">
            <v>0</v>
          </cell>
          <cell r="T834">
            <v>0</v>
          </cell>
          <cell r="U834">
            <v>0</v>
          </cell>
          <cell r="V834">
            <v>0</v>
          </cell>
          <cell r="W834">
            <v>0</v>
          </cell>
          <cell r="X834">
            <v>0</v>
          </cell>
          <cell r="Y834">
            <v>0</v>
          </cell>
          <cell r="Z834">
            <v>0</v>
          </cell>
        </row>
        <row r="835">
          <cell r="B835" t="str">
            <v>34.14</v>
          </cell>
          <cell r="C835" t="str">
            <v>Supply of flanged butterfly valves, double eccentric design, PN10 / PN16, including extension spindle (telescopic type) and cast iron surface box</v>
          </cell>
          <cell r="D835">
            <v>0</v>
          </cell>
          <cell r="E835">
            <v>0</v>
          </cell>
          <cell r="F835">
            <v>0</v>
          </cell>
          <cell r="G835">
            <v>0</v>
          </cell>
          <cell r="H835">
            <v>0</v>
          </cell>
          <cell r="I835">
            <v>0</v>
          </cell>
          <cell r="J835">
            <v>0</v>
          </cell>
          <cell r="K835">
            <v>0</v>
          </cell>
          <cell r="L835">
            <v>0</v>
          </cell>
          <cell r="M835">
            <v>0</v>
          </cell>
          <cell r="N835">
            <v>0</v>
          </cell>
          <cell r="O835">
            <v>0</v>
          </cell>
          <cell r="P835">
            <v>0</v>
          </cell>
          <cell r="Q835">
            <v>0</v>
          </cell>
          <cell r="R835">
            <v>0</v>
          </cell>
          <cell r="S835">
            <v>0</v>
          </cell>
          <cell r="T835">
            <v>0</v>
          </cell>
          <cell r="U835">
            <v>0</v>
          </cell>
          <cell r="V835">
            <v>0</v>
          </cell>
          <cell r="W835">
            <v>0</v>
          </cell>
          <cell r="X835">
            <v>0</v>
          </cell>
          <cell r="Y835">
            <v>0</v>
          </cell>
          <cell r="Z835">
            <v>0</v>
          </cell>
        </row>
        <row r="836">
          <cell r="B836">
            <v>0</v>
          </cell>
          <cell r="C836" t="str">
            <v xml:space="preserve">The unit rate shall include the supply of flanged butterfly valve for installation in chambers or buried installation, face-to-face dimension according to EN 558-1 series 14, PN10/PN16 together with cap, extension spindle surface box all accessories, including transport, unloading, handling, storage at storage sites in accordance with the manufacturers instructions and good workmanship, supply of stainless steel bolts and nuts, gaskets including 2% reserve, denso tape or similar approved material for wrapping buried flange connections, all accessories necessary for installation, etc. </v>
          </cell>
          <cell r="D836">
            <v>0</v>
          </cell>
          <cell r="E836">
            <v>0</v>
          </cell>
          <cell r="F836">
            <v>0</v>
          </cell>
          <cell r="G836">
            <v>0</v>
          </cell>
          <cell r="H836">
            <v>0</v>
          </cell>
          <cell r="I836">
            <v>0</v>
          </cell>
          <cell r="J836">
            <v>0</v>
          </cell>
          <cell r="K836">
            <v>0</v>
          </cell>
          <cell r="L836">
            <v>0</v>
          </cell>
          <cell r="M836">
            <v>0</v>
          </cell>
          <cell r="N836">
            <v>0</v>
          </cell>
          <cell r="O836">
            <v>0</v>
          </cell>
          <cell r="P836">
            <v>0</v>
          </cell>
          <cell r="Q836">
            <v>0</v>
          </cell>
          <cell r="R836">
            <v>0</v>
          </cell>
          <cell r="S836">
            <v>0</v>
          </cell>
          <cell r="T836">
            <v>0</v>
          </cell>
          <cell r="U836">
            <v>0</v>
          </cell>
          <cell r="V836">
            <v>0</v>
          </cell>
          <cell r="W836">
            <v>0</v>
          </cell>
          <cell r="X836">
            <v>0</v>
          </cell>
          <cell r="Y836">
            <v>0</v>
          </cell>
          <cell r="Z836">
            <v>0</v>
          </cell>
        </row>
        <row r="837">
          <cell r="B837">
            <v>0</v>
          </cell>
          <cell r="C837" t="str">
            <v>Materials, coatings, etc. of butterfly valve shall be according to the Works Requirements Part B+C. Extension spindles shall be of telescopic type with protection tube, top adapter, bottom cover and bottom connector of PE according to the Works Requirements Part B+C. Surface boxes shall be of cast iron acc. to DIN 4056 and the Works Requirements Part B+C.</v>
          </cell>
          <cell r="D837">
            <v>0</v>
          </cell>
          <cell r="E837">
            <v>0</v>
          </cell>
          <cell r="F837">
            <v>0</v>
          </cell>
          <cell r="G837">
            <v>0</v>
          </cell>
          <cell r="H837">
            <v>0</v>
          </cell>
          <cell r="I837">
            <v>0</v>
          </cell>
          <cell r="J837">
            <v>0</v>
          </cell>
          <cell r="K837">
            <v>0</v>
          </cell>
          <cell r="L837">
            <v>0</v>
          </cell>
          <cell r="M837">
            <v>0</v>
          </cell>
          <cell r="N837">
            <v>0</v>
          </cell>
          <cell r="O837">
            <v>0</v>
          </cell>
          <cell r="P837">
            <v>0</v>
          </cell>
          <cell r="Q837">
            <v>0</v>
          </cell>
          <cell r="R837">
            <v>0</v>
          </cell>
          <cell r="S837">
            <v>0</v>
          </cell>
          <cell r="T837">
            <v>0</v>
          </cell>
          <cell r="U837">
            <v>0</v>
          </cell>
          <cell r="V837">
            <v>0</v>
          </cell>
          <cell r="W837">
            <v>0</v>
          </cell>
          <cell r="X837">
            <v>0</v>
          </cell>
          <cell r="Y837">
            <v>0</v>
          </cell>
          <cell r="Z837">
            <v>0</v>
          </cell>
        </row>
        <row r="838">
          <cell r="B838">
            <v>0</v>
          </cell>
          <cell r="C838" t="str">
            <v>The unit rate shall include all material, labour, equipment, tools and other incidental costs required to complete the works.</v>
          </cell>
          <cell r="D838">
            <v>0</v>
          </cell>
          <cell r="E838">
            <v>0</v>
          </cell>
          <cell r="F838">
            <v>0</v>
          </cell>
          <cell r="G838">
            <v>0</v>
          </cell>
          <cell r="H838">
            <v>0</v>
          </cell>
          <cell r="I838">
            <v>0</v>
          </cell>
          <cell r="J838">
            <v>0</v>
          </cell>
          <cell r="K838">
            <v>0</v>
          </cell>
          <cell r="L838">
            <v>0</v>
          </cell>
          <cell r="M838">
            <v>0</v>
          </cell>
          <cell r="N838">
            <v>0</v>
          </cell>
          <cell r="O838">
            <v>0</v>
          </cell>
          <cell r="P838">
            <v>0</v>
          </cell>
          <cell r="Q838">
            <v>0</v>
          </cell>
          <cell r="R838">
            <v>0</v>
          </cell>
          <cell r="S838">
            <v>0</v>
          </cell>
          <cell r="T838">
            <v>0</v>
          </cell>
          <cell r="U838">
            <v>0</v>
          </cell>
          <cell r="V838">
            <v>0</v>
          </cell>
          <cell r="W838">
            <v>0</v>
          </cell>
          <cell r="X838">
            <v>0</v>
          </cell>
          <cell r="Y838">
            <v>0</v>
          </cell>
          <cell r="Z838">
            <v>0</v>
          </cell>
        </row>
        <row r="839">
          <cell r="B839">
            <v>0</v>
          </cell>
          <cell r="C839" t="str">
            <v>Payment shall be made per piece.</v>
          </cell>
          <cell r="D839">
            <v>0</v>
          </cell>
          <cell r="E839">
            <v>0</v>
          </cell>
          <cell r="F839">
            <v>0</v>
          </cell>
          <cell r="G839">
            <v>0</v>
          </cell>
          <cell r="H839">
            <v>0</v>
          </cell>
          <cell r="I839">
            <v>0</v>
          </cell>
          <cell r="J839">
            <v>0</v>
          </cell>
          <cell r="K839">
            <v>0</v>
          </cell>
          <cell r="L839">
            <v>0</v>
          </cell>
          <cell r="M839">
            <v>0</v>
          </cell>
          <cell r="N839">
            <v>0</v>
          </cell>
          <cell r="O839">
            <v>0</v>
          </cell>
          <cell r="P839">
            <v>0</v>
          </cell>
          <cell r="Q839">
            <v>0</v>
          </cell>
          <cell r="R839">
            <v>0</v>
          </cell>
          <cell r="S839">
            <v>0</v>
          </cell>
          <cell r="T839">
            <v>0</v>
          </cell>
          <cell r="U839">
            <v>0</v>
          </cell>
          <cell r="V839">
            <v>0</v>
          </cell>
          <cell r="W839">
            <v>0</v>
          </cell>
          <cell r="X839">
            <v>0</v>
          </cell>
          <cell r="Y839">
            <v>0</v>
          </cell>
          <cell r="Z839">
            <v>0</v>
          </cell>
        </row>
        <row r="840">
          <cell r="B840" t="str">
            <v>34.14.14</v>
          </cell>
          <cell r="C840" t="str">
            <v>Supply of flanged butterfly valve, DN 350, PN10, including extension spindle and cast iron surface box</v>
          </cell>
          <cell r="D840" t="str">
            <v>pce.</v>
          </cell>
          <cell r="E840">
            <v>2905</v>
          </cell>
          <cell r="F840">
            <v>0</v>
          </cell>
          <cell r="G840">
            <v>0</v>
          </cell>
          <cell r="H840">
            <v>0</v>
          </cell>
          <cell r="I840">
            <v>0</v>
          </cell>
          <cell r="J840">
            <v>0</v>
          </cell>
          <cell r="K840">
            <v>0</v>
          </cell>
          <cell r="L840">
            <v>0</v>
          </cell>
          <cell r="M840">
            <v>0</v>
          </cell>
          <cell r="N840">
            <v>0</v>
          </cell>
          <cell r="O840">
            <v>0</v>
          </cell>
          <cell r="P840">
            <v>0</v>
          </cell>
          <cell r="Q840">
            <v>0</v>
          </cell>
          <cell r="R840">
            <v>0</v>
          </cell>
          <cell r="S840">
            <v>0</v>
          </cell>
          <cell r="T840">
            <v>0</v>
          </cell>
          <cell r="U840">
            <v>0</v>
          </cell>
          <cell r="V840">
            <v>0</v>
          </cell>
          <cell r="W840">
            <v>0</v>
          </cell>
          <cell r="X840">
            <v>0</v>
          </cell>
          <cell r="Y840">
            <v>0</v>
          </cell>
          <cell r="Z840">
            <v>0</v>
          </cell>
        </row>
        <row r="841">
          <cell r="B841" t="str">
            <v>34.14.18</v>
          </cell>
          <cell r="C841" t="str">
            <v>Supply of flanged butterfly valve, DN 500, PN10, including extension spindle and cast iron surface box</v>
          </cell>
          <cell r="D841" t="str">
            <v>pce.</v>
          </cell>
          <cell r="E841">
            <v>4067</v>
          </cell>
          <cell r="F841">
            <v>0</v>
          </cell>
          <cell r="G841">
            <v>0</v>
          </cell>
          <cell r="H841">
            <v>0</v>
          </cell>
          <cell r="I841">
            <v>0</v>
          </cell>
          <cell r="J841">
            <v>0</v>
          </cell>
          <cell r="K841">
            <v>0</v>
          </cell>
          <cell r="L841">
            <v>0</v>
          </cell>
          <cell r="M841">
            <v>0</v>
          </cell>
          <cell r="N841">
            <v>0</v>
          </cell>
          <cell r="O841">
            <v>0</v>
          </cell>
          <cell r="P841">
            <v>0</v>
          </cell>
          <cell r="Q841">
            <v>0</v>
          </cell>
          <cell r="R841">
            <v>0</v>
          </cell>
          <cell r="S841">
            <v>0</v>
          </cell>
          <cell r="T841">
            <v>0</v>
          </cell>
          <cell r="U841">
            <v>0</v>
          </cell>
          <cell r="V841">
            <v>0</v>
          </cell>
          <cell r="W841">
            <v>0</v>
          </cell>
          <cell r="X841">
            <v>0</v>
          </cell>
          <cell r="Y841">
            <v>0</v>
          </cell>
          <cell r="Z841">
            <v>0</v>
          </cell>
        </row>
        <row r="842">
          <cell r="B842" t="str">
            <v>34.16</v>
          </cell>
          <cell r="C842" t="str">
            <v>Supply of automatic air valves, PN10/PN16; type VAG Duojet 264 or equivalent</v>
          </cell>
          <cell r="D842">
            <v>0</v>
          </cell>
          <cell r="E842">
            <v>0</v>
          </cell>
          <cell r="F842">
            <v>0</v>
          </cell>
          <cell r="G842">
            <v>0</v>
          </cell>
          <cell r="H842">
            <v>0</v>
          </cell>
          <cell r="I842">
            <v>0</v>
          </cell>
          <cell r="J842">
            <v>0</v>
          </cell>
          <cell r="K842">
            <v>0</v>
          </cell>
          <cell r="L842">
            <v>0</v>
          </cell>
          <cell r="M842">
            <v>0</v>
          </cell>
          <cell r="N842">
            <v>0</v>
          </cell>
          <cell r="O842">
            <v>0</v>
          </cell>
          <cell r="P842">
            <v>0</v>
          </cell>
          <cell r="Q842">
            <v>0</v>
          </cell>
          <cell r="R842">
            <v>0</v>
          </cell>
          <cell r="S842">
            <v>0</v>
          </cell>
          <cell r="T842">
            <v>0</v>
          </cell>
          <cell r="U842">
            <v>0</v>
          </cell>
          <cell r="V842">
            <v>0</v>
          </cell>
          <cell r="W842">
            <v>0</v>
          </cell>
          <cell r="X842">
            <v>0</v>
          </cell>
          <cell r="Y842">
            <v>0</v>
          </cell>
          <cell r="Z842">
            <v>0</v>
          </cell>
        </row>
        <row r="843">
          <cell r="B843">
            <v>0</v>
          </cell>
          <cell r="C843" t="str">
            <v xml:space="preserve">The unit rate shall include the supply of automatic air valves, compact single chamber design, two orifices, PN10/PN16, including transport, unloading, handling, storage at storage sites in accordance with the manufacturers instructions and good workmanship, supply of stainless steel bolts and nuts, gasket including 2% reserve, all accessories necessary for installation, etc. </v>
          </cell>
          <cell r="D843">
            <v>0</v>
          </cell>
          <cell r="E843">
            <v>0</v>
          </cell>
          <cell r="F843">
            <v>0</v>
          </cell>
          <cell r="G843">
            <v>0</v>
          </cell>
          <cell r="H843">
            <v>0</v>
          </cell>
          <cell r="I843">
            <v>0</v>
          </cell>
          <cell r="J843">
            <v>0</v>
          </cell>
          <cell r="K843">
            <v>0</v>
          </cell>
          <cell r="L843">
            <v>0</v>
          </cell>
          <cell r="M843">
            <v>0</v>
          </cell>
          <cell r="N843">
            <v>0</v>
          </cell>
          <cell r="O843">
            <v>0</v>
          </cell>
          <cell r="P843">
            <v>0</v>
          </cell>
          <cell r="Q843">
            <v>0</v>
          </cell>
          <cell r="R843">
            <v>0</v>
          </cell>
          <cell r="S843">
            <v>0</v>
          </cell>
          <cell r="T843">
            <v>0</v>
          </cell>
          <cell r="U843">
            <v>0</v>
          </cell>
          <cell r="V843">
            <v>0</v>
          </cell>
          <cell r="W843">
            <v>0</v>
          </cell>
          <cell r="X843">
            <v>0</v>
          </cell>
          <cell r="Y843">
            <v>0</v>
          </cell>
          <cell r="Z843">
            <v>0</v>
          </cell>
        </row>
        <row r="844">
          <cell r="B844">
            <v>0</v>
          </cell>
          <cell r="C844" t="str">
            <v>Materials, coatings, etc. shall be according to the Works Requirements Part B+C.</v>
          </cell>
          <cell r="D844">
            <v>0</v>
          </cell>
          <cell r="E844">
            <v>0</v>
          </cell>
          <cell r="F844">
            <v>0</v>
          </cell>
          <cell r="G844">
            <v>0</v>
          </cell>
          <cell r="H844">
            <v>0</v>
          </cell>
          <cell r="I844">
            <v>0</v>
          </cell>
          <cell r="J844">
            <v>0</v>
          </cell>
          <cell r="K844">
            <v>0</v>
          </cell>
          <cell r="L844">
            <v>0</v>
          </cell>
          <cell r="M844">
            <v>0</v>
          </cell>
          <cell r="N844">
            <v>0</v>
          </cell>
          <cell r="O844">
            <v>0</v>
          </cell>
          <cell r="P844">
            <v>0</v>
          </cell>
          <cell r="Q844">
            <v>0</v>
          </cell>
          <cell r="R844">
            <v>0</v>
          </cell>
          <cell r="S844">
            <v>0</v>
          </cell>
          <cell r="T844">
            <v>0</v>
          </cell>
          <cell r="U844">
            <v>0</v>
          </cell>
          <cell r="V844">
            <v>0</v>
          </cell>
          <cell r="W844">
            <v>0</v>
          </cell>
          <cell r="X844">
            <v>0</v>
          </cell>
          <cell r="Y844">
            <v>0</v>
          </cell>
          <cell r="Z844">
            <v>0</v>
          </cell>
        </row>
        <row r="845">
          <cell r="B845">
            <v>0</v>
          </cell>
          <cell r="C845" t="str">
            <v>The unit rate shall include all material, labour, equipment, tools and other incidental costs required to complete the works.</v>
          </cell>
          <cell r="D845">
            <v>0</v>
          </cell>
          <cell r="E845">
            <v>0</v>
          </cell>
          <cell r="F845">
            <v>0</v>
          </cell>
          <cell r="G845">
            <v>0</v>
          </cell>
          <cell r="H845">
            <v>0</v>
          </cell>
          <cell r="I845">
            <v>0</v>
          </cell>
          <cell r="J845">
            <v>0</v>
          </cell>
          <cell r="K845">
            <v>0</v>
          </cell>
          <cell r="L845">
            <v>0</v>
          </cell>
          <cell r="M845">
            <v>0</v>
          </cell>
          <cell r="N845">
            <v>0</v>
          </cell>
          <cell r="O845">
            <v>0</v>
          </cell>
          <cell r="P845">
            <v>0</v>
          </cell>
          <cell r="Q845">
            <v>0</v>
          </cell>
          <cell r="R845">
            <v>0</v>
          </cell>
          <cell r="S845">
            <v>0</v>
          </cell>
          <cell r="T845">
            <v>0</v>
          </cell>
          <cell r="U845">
            <v>0</v>
          </cell>
          <cell r="V845">
            <v>0</v>
          </cell>
          <cell r="W845">
            <v>0</v>
          </cell>
          <cell r="X845">
            <v>0</v>
          </cell>
          <cell r="Y845">
            <v>0</v>
          </cell>
          <cell r="Z845">
            <v>0</v>
          </cell>
        </row>
        <row r="846">
          <cell r="B846">
            <v>0</v>
          </cell>
          <cell r="C846" t="str">
            <v>Payment shall be made per piece.</v>
          </cell>
          <cell r="D846">
            <v>0</v>
          </cell>
          <cell r="E846">
            <v>0</v>
          </cell>
          <cell r="F846">
            <v>0</v>
          </cell>
          <cell r="G846">
            <v>0</v>
          </cell>
          <cell r="H846">
            <v>0</v>
          </cell>
          <cell r="I846">
            <v>0</v>
          </cell>
          <cell r="J846">
            <v>0</v>
          </cell>
          <cell r="K846">
            <v>0</v>
          </cell>
          <cell r="L846">
            <v>0</v>
          </cell>
          <cell r="M846">
            <v>0</v>
          </cell>
          <cell r="N846">
            <v>0</v>
          </cell>
          <cell r="O846">
            <v>0</v>
          </cell>
          <cell r="P846">
            <v>0</v>
          </cell>
          <cell r="Q846">
            <v>0</v>
          </cell>
          <cell r="R846">
            <v>0</v>
          </cell>
          <cell r="S846">
            <v>0</v>
          </cell>
          <cell r="T846">
            <v>0</v>
          </cell>
          <cell r="U846">
            <v>0</v>
          </cell>
          <cell r="V846">
            <v>0</v>
          </cell>
          <cell r="W846">
            <v>0</v>
          </cell>
          <cell r="X846">
            <v>0</v>
          </cell>
          <cell r="Y846">
            <v>0</v>
          </cell>
          <cell r="Z846">
            <v>0</v>
          </cell>
        </row>
        <row r="847">
          <cell r="B847" t="str">
            <v>34.16.03</v>
          </cell>
          <cell r="C847" t="str">
            <v>Supply of automatic air valve, Duojet type, DN 50, PN10/PN16</v>
          </cell>
          <cell r="D847" t="str">
            <v>pce.</v>
          </cell>
          <cell r="E847">
            <v>1017</v>
          </cell>
          <cell r="F847">
            <v>0</v>
          </cell>
          <cell r="G847">
            <v>0</v>
          </cell>
          <cell r="H847">
            <v>0</v>
          </cell>
          <cell r="I847">
            <v>0</v>
          </cell>
          <cell r="J847">
            <v>0</v>
          </cell>
          <cell r="K847">
            <v>0</v>
          </cell>
          <cell r="L847">
            <v>0</v>
          </cell>
          <cell r="M847">
            <v>0</v>
          </cell>
          <cell r="N847">
            <v>0</v>
          </cell>
          <cell r="O847">
            <v>0</v>
          </cell>
          <cell r="P847">
            <v>0</v>
          </cell>
          <cell r="Q847">
            <v>0</v>
          </cell>
          <cell r="R847">
            <v>0</v>
          </cell>
          <cell r="S847">
            <v>0</v>
          </cell>
          <cell r="T847">
            <v>0</v>
          </cell>
          <cell r="U847">
            <v>0</v>
          </cell>
          <cell r="V847">
            <v>0</v>
          </cell>
          <cell r="W847">
            <v>0</v>
          </cell>
          <cell r="X847">
            <v>0</v>
          </cell>
          <cell r="Y847">
            <v>0</v>
          </cell>
          <cell r="Z847">
            <v>0</v>
          </cell>
        </row>
        <row r="848">
          <cell r="B848" t="str">
            <v>34.16.04</v>
          </cell>
          <cell r="C848" t="str">
            <v>Supply of automatic air valve, Duojet type, DN 80, PN10/PN16</v>
          </cell>
          <cell r="D848" t="str">
            <v>pce.</v>
          </cell>
          <cell r="E848">
            <v>2210</v>
          </cell>
          <cell r="F848">
            <v>0</v>
          </cell>
          <cell r="G848">
            <v>0</v>
          </cell>
          <cell r="H848">
            <v>0</v>
          </cell>
          <cell r="I848">
            <v>0</v>
          </cell>
          <cell r="J848">
            <v>0</v>
          </cell>
          <cell r="K848">
            <v>0</v>
          </cell>
          <cell r="L848">
            <v>0</v>
          </cell>
          <cell r="M848">
            <v>0</v>
          </cell>
          <cell r="N848">
            <v>0</v>
          </cell>
          <cell r="O848">
            <v>0</v>
          </cell>
          <cell r="P848">
            <v>0</v>
          </cell>
          <cell r="Q848">
            <v>0</v>
          </cell>
          <cell r="R848">
            <v>0</v>
          </cell>
          <cell r="S848">
            <v>0</v>
          </cell>
          <cell r="T848">
            <v>0</v>
          </cell>
          <cell r="U848">
            <v>0</v>
          </cell>
          <cell r="V848">
            <v>0</v>
          </cell>
          <cell r="W848">
            <v>0</v>
          </cell>
          <cell r="X848">
            <v>0</v>
          </cell>
          <cell r="Y848">
            <v>0</v>
          </cell>
          <cell r="Z848">
            <v>0</v>
          </cell>
        </row>
        <row r="849">
          <cell r="B849" t="str">
            <v>34.16.05</v>
          </cell>
          <cell r="C849" t="str">
            <v>Supply of automatic air valve, Duojet type, DN 100, PN10/PN16</v>
          </cell>
          <cell r="D849" t="str">
            <v>pce.</v>
          </cell>
          <cell r="E849">
            <v>2745</v>
          </cell>
          <cell r="F849">
            <v>0</v>
          </cell>
          <cell r="G849">
            <v>0</v>
          </cell>
          <cell r="H849">
            <v>0</v>
          </cell>
          <cell r="I849">
            <v>0</v>
          </cell>
          <cell r="J849">
            <v>0</v>
          </cell>
          <cell r="K849">
            <v>0</v>
          </cell>
          <cell r="L849">
            <v>0</v>
          </cell>
          <cell r="M849">
            <v>0</v>
          </cell>
          <cell r="N849">
            <v>0</v>
          </cell>
          <cell r="O849">
            <v>0</v>
          </cell>
          <cell r="P849">
            <v>0</v>
          </cell>
          <cell r="Q849">
            <v>0</v>
          </cell>
          <cell r="R849">
            <v>0</v>
          </cell>
          <cell r="S849">
            <v>0</v>
          </cell>
          <cell r="T849">
            <v>0</v>
          </cell>
          <cell r="U849">
            <v>0</v>
          </cell>
          <cell r="V849">
            <v>0</v>
          </cell>
          <cell r="W849">
            <v>0</v>
          </cell>
          <cell r="X849">
            <v>0</v>
          </cell>
          <cell r="Y849">
            <v>0</v>
          </cell>
          <cell r="Z849">
            <v>0</v>
          </cell>
        </row>
        <row r="850">
          <cell r="B850" t="str">
            <v>34.17</v>
          </cell>
          <cell r="C850" t="str">
            <v>Supply of fire hydrants, Euro 2000-RW 0, break-away type (AU) or equivalent, acc. to EN 14384, PN10/PN16</v>
          </cell>
          <cell r="D850">
            <v>0</v>
          </cell>
          <cell r="E850">
            <v>0</v>
          </cell>
          <cell r="F850">
            <v>0</v>
          </cell>
          <cell r="G850">
            <v>0</v>
          </cell>
          <cell r="H850">
            <v>0</v>
          </cell>
          <cell r="I850">
            <v>0</v>
          </cell>
          <cell r="J850">
            <v>0</v>
          </cell>
          <cell r="K850">
            <v>0</v>
          </cell>
          <cell r="L850">
            <v>0</v>
          </cell>
          <cell r="M850">
            <v>0</v>
          </cell>
          <cell r="N850">
            <v>0</v>
          </cell>
          <cell r="O850">
            <v>0</v>
          </cell>
          <cell r="P850">
            <v>0</v>
          </cell>
          <cell r="Q850">
            <v>0</v>
          </cell>
          <cell r="R850">
            <v>0</v>
          </cell>
          <cell r="S850">
            <v>0</v>
          </cell>
          <cell r="T850">
            <v>0</v>
          </cell>
          <cell r="U850">
            <v>0</v>
          </cell>
          <cell r="V850">
            <v>0</v>
          </cell>
          <cell r="W850">
            <v>0</v>
          </cell>
          <cell r="X850">
            <v>0</v>
          </cell>
          <cell r="Y850">
            <v>0</v>
          </cell>
          <cell r="Z850">
            <v>0</v>
          </cell>
        </row>
        <row r="851">
          <cell r="B851">
            <v>0</v>
          </cell>
          <cell r="C851" t="str">
            <v>The unit rate shall include the supply of fire hydrants conform to EN 14384, flanges according to EN 1092-2, PN 10 /16, outlets DN 100: 2xB, 1xA, colour red, including transport, unloading, handling, storage at storage sites in accordance with the manufacturers instructions and good workmanship, supply of stainless steel bolts and nuts comply with EN ISO 4016:2000 and EN ISO 4034:2000, grade 4.6, washer comply with EN ISO 7091,gaskets including 2% reserve, all accessories necessary for installation and shall comply with Standard, Technical Specification and approved by the Engineer.</v>
          </cell>
          <cell r="D851">
            <v>0</v>
          </cell>
          <cell r="E851">
            <v>0</v>
          </cell>
          <cell r="F851">
            <v>0</v>
          </cell>
          <cell r="G851">
            <v>0</v>
          </cell>
          <cell r="H851">
            <v>0</v>
          </cell>
          <cell r="I851">
            <v>0</v>
          </cell>
          <cell r="J851">
            <v>0</v>
          </cell>
          <cell r="K851">
            <v>0</v>
          </cell>
          <cell r="L851">
            <v>0</v>
          </cell>
          <cell r="M851">
            <v>0</v>
          </cell>
          <cell r="N851">
            <v>0</v>
          </cell>
          <cell r="O851">
            <v>0</v>
          </cell>
          <cell r="P851">
            <v>0</v>
          </cell>
          <cell r="Q851">
            <v>0</v>
          </cell>
          <cell r="R851">
            <v>0</v>
          </cell>
          <cell r="S851">
            <v>0</v>
          </cell>
          <cell r="T851">
            <v>0</v>
          </cell>
          <cell r="U851">
            <v>0</v>
          </cell>
          <cell r="V851">
            <v>0</v>
          </cell>
          <cell r="W851">
            <v>0</v>
          </cell>
          <cell r="X851">
            <v>0</v>
          </cell>
          <cell r="Y851">
            <v>0</v>
          </cell>
          <cell r="Z851">
            <v>0</v>
          </cell>
        </row>
        <row r="852">
          <cell r="B852">
            <v>0</v>
          </cell>
          <cell r="C852" t="str">
            <v>Materials, coatings, etc. shall be according to the Works Requirements Part B+C.</v>
          </cell>
          <cell r="D852">
            <v>0</v>
          </cell>
          <cell r="E852">
            <v>0</v>
          </cell>
          <cell r="F852">
            <v>0</v>
          </cell>
          <cell r="G852">
            <v>0</v>
          </cell>
          <cell r="H852">
            <v>0</v>
          </cell>
          <cell r="I852">
            <v>0</v>
          </cell>
          <cell r="J852">
            <v>0</v>
          </cell>
          <cell r="K852">
            <v>0</v>
          </cell>
          <cell r="L852">
            <v>0</v>
          </cell>
          <cell r="M852">
            <v>0</v>
          </cell>
          <cell r="N852">
            <v>0</v>
          </cell>
          <cell r="O852">
            <v>0</v>
          </cell>
          <cell r="P852">
            <v>0</v>
          </cell>
          <cell r="Q852">
            <v>0</v>
          </cell>
          <cell r="R852">
            <v>0</v>
          </cell>
          <cell r="S852">
            <v>0</v>
          </cell>
          <cell r="T852">
            <v>0</v>
          </cell>
          <cell r="U852">
            <v>0</v>
          </cell>
          <cell r="V852">
            <v>0</v>
          </cell>
          <cell r="W852">
            <v>0</v>
          </cell>
          <cell r="X852">
            <v>0</v>
          </cell>
          <cell r="Y852">
            <v>0</v>
          </cell>
          <cell r="Z852">
            <v>0</v>
          </cell>
        </row>
        <row r="853">
          <cell r="B853">
            <v>0</v>
          </cell>
          <cell r="C853" t="str">
            <v>Payment shall be made per piece.</v>
          </cell>
          <cell r="D853">
            <v>0</v>
          </cell>
          <cell r="E853">
            <v>0</v>
          </cell>
          <cell r="F853">
            <v>0</v>
          </cell>
          <cell r="G853">
            <v>0</v>
          </cell>
          <cell r="H853">
            <v>0</v>
          </cell>
          <cell r="I853">
            <v>0</v>
          </cell>
          <cell r="J853">
            <v>0</v>
          </cell>
          <cell r="K853">
            <v>0</v>
          </cell>
          <cell r="L853">
            <v>0</v>
          </cell>
          <cell r="M853">
            <v>0</v>
          </cell>
          <cell r="N853">
            <v>0</v>
          </cell>
          <cell r="O853">
            <v>0</v>
          </cell>
          <cell r="P853">
            <v>0</v>
          </cell>
          <cell r="Q853">
            <v>0</v>
          </cell>
          <cell r="R853">
            <v>0</v>
          </cell>
          <cell r="S853">
            <v>0</v>
          </cell>
          <cell r="T853">
            <v>0</v>
          </cell>
          <cell r="U853">
            <v>0</v>
          </cell>
          <cell r="V853">
            <v>0</v>
          </cell>
          <cell r="W853">
            <v>0</v>
          </cell>
          <cell r="X853">
            <v>0</v>
          </cell>
          <cell r="Y853">
            <v>0</v>
          </cell>
          <cell r="Z853">
            <v>0</v>
          </cell>
        </row>
        <row r="854">
          <cell r="B854" t="str">
            <v>34.17.06</v>
          </cell>
          <cell r="C854" t="str">
            <v>Supply of fire hydrant DN 100 for pipe cover 1.25 m</v>
          </cell>
          <cell r="D854" t="str">
            <v>pce.</v>
          </cell>
          <cell r="E854">
            <v>1710</v>
          </cell>
          <cell r="F854">
            <v>0</v>
          </cell>
          <cell r="G854">
            <v>0</v>
          </cell>
          <cell r="H854">
            <v>0</v>
          </cell>
          <cell r="I854">
            <v>0</v>
          </cell>
          <cell r="J854">
            <v>0</v>
          </cell>
          <cell r="K854">
            <v>0</v>
          </cell>
          <cell r="L854">
            <v>0</v>
          </cell>
          <cell r="M854">
            <v>0</v>
          </cell>
          <cell r="N854">
            <v>0</v>
          </cell>
          <cell r="O854">
            <v>0</v>
          </cell>
          <cell r="P854">
            <v>0</v>
          </cell>
          <cell r="Q854">
            <v>0</v>
          </cell>
          <cell r="R854">
            <v>0</v>
          </cell>
          <cell r="S854">
            <v>0</v>
          </cell>
          <cell r="T854">
            <v>0</v>
          </cell>
          <cell r="U854">
            <v>0</v>
          </cell>
          <cell r="V854">
            <v>0</v>
          </cell>
          <cell r="W854">
            <v>0</v>
          </cell>
          <cell r="X854">
            <v>0</v>
          </cell>
          <cell r="Y854">
            <v>0</v>
          </cell>
          <cell r="Z854">
            <v>0</v>
          </cell>
        </row>
        <row r="855">
          <cell r="B855" t="str">
            <v>34.19</v>
          </cell>
          <cell r="C855" t="str">
            <v>Supply of T-key for underground valves</v>
          </cell>
          <cell r="D855">
            <v>0</v>
          </cell>
          <cell r="E855">
            <v>0</v>
          </cell>
          <cell r="F855">
            <v>0</v>
          </cell>
          <cell r="G855">
            <v>0</v>
          </cell>
          <cell r="H855">
            <v>0</v>
          </cell>
          <cell r="I855">
            <v>0</v>
          </cell>
          <cell r="J855">
            <v>0</v>
          </cell>
          <cell r="K855">
            <v>0</v>
          </cell>
          <cell r="L855">
            <v>0</v>
          </cell>
          <cell r="M855">
            <v>0</v>
          </cell>
          <cell r="N855">
            <v>0</v>
          </cell>
          <cell r="O855">
            <v>0</v>
          </cell>
          <cell r="P855">
            <v>0</v>
          </cell>
          <cell r="Q855">
            <v>0</v>
          </cell>
          <cell r="R855">
            <v>0</v>
          </cell>
          <cell r="S855">
            <v>0</v>
          </cell>
          <cell r="T855">
            <v>0</v>
          </cell>
          <cell r="U855">
            <v>0</v>
          </cell>
          <cell r="V855">
            <v>0</v>
          </cell>
          <cell r="W855">
            <v>0</v>
          </cell>
          <cell r="X855">
            <v>0</v>
          </cell>
          <cell r="Y855">
            <v>0</v>
          </cell>
          <cell r="Z855">
            <v>0</v>
          </cell>
        </row>
        <row r="856">
          <cell r="B856">
            <v>0</v>
          </cell>
          <cell r="C856" t="str">
            <v xml:space="preserve">The unit rate shall include the supply of T-keys C for underground valves acc. to DIN 3223, including transport, unloading, handling, storage at storage sites in accordance with the manufacturers instructions and good workmanship. </v>
          </cell>
          <cell r="D856">
            <v>0</v>
          </cell>
          <cell r="E856">
            <v>0</v>
          </cell>
          <cell r="F856">
            <v>0</v>
          </cell>
          <cell r="G856">
            <v>0</v>
          </cell>
          <cell r="H856">
            <v>0</v>
          </cell>
          <cell r="I856">
            <v>0</v>
          </cell>
          <cell r="J856">
            <v>0</v>
          </cell>
          <cell r="K856">
            <v>0</v>
          </cell>
          <cell r="L856">
            <v>0</v>
          </cell>
          <cell r="M856">
            <v>0</v>
          </cell>
          <cell r="N856">
            <v>0</v>
          </cell>
          <cell r="O856">
            <v>0</v>
          </cell>
          <cell r="P856">
            <v>0</v>
          </cell>
          <cell r="Q856">
            <v>0</v>
          </cell>
          <cell r="R856">
            <v>0</v>
          </cell>
          <cell r="S856">
            <v>0</v>
          </cell>
          <cell r="T856">
            <v>0</v>
          </cell>
          <cell r="U856">
            <v>0</v>
          </cell>
          <cell r="V856">
            <v>0</v>
          </cell>
          <cell r="W856">
            <v>0</v>
          </cell>
          <cell r="X856">
            <v>0</v>
          </cell>
          <cell r="Y856">
            <v>0</v>
          </cell>
          <cell r="Z856">
            <v>0</v>
          </cell>
        </row>
        <row r="857">
          <cell r="B857">
            <v>0</v>
          </cell>
          <cell r="C857" t="str">
            <v>The unit rate shall include all material, labour, equipment, tools and other incidental costs required to complete the works.</v>
          </cell>
          <cell r="D857">
            <v>0</v>
          </cell>
          <cell r="E857">
            <v>0</v>
          </cell>
          <cell r="F857">
            <v>0</v>
          </cell>
          <cell r="G857">
            <v>0</v>
          </cell>
          <cell r="H857">
            <v>0</v>
          </cell>
          <cell r="I857">
            <v>0</v>
          </cell>
          <cell r="J857">
            <v>0</v>
          </cell>
          <cell r="K857">
            <v>0</v>
          </cell>
          <cell r="L857">
            <v>0</v>
          </cell>
          <cell r="M857">
            <v>0</v>
          </cell>
          <cell r="N857">
            <v>0</v>
          </cell>
          <cell r="O857">
            <v>0</v>
          </cell>
          <cell r="P857">
            <v>0</v>
          </cell>
          <cell r="Q857">
            <v>0</v>
          </cell>
          <cell r="R857">
            <v>0</v>
          </cell>
          <cell r="S857">
            <v>0</v>
          </cell>
          <cell r="T857">
            <v>0</v>
          </cell>
          <cell r="U857">
            <v>0</v>
          </cell>
          <cell r="V857">
            <v>0</v>
          </cell>
          <cell r="W857">
            <v>0</v>
          </cell>
          <cell r="X857">
            <v>0</v>
          </cell>
          <cell r="Y857">
            <v>0</v>
          </cell>
          <cell r="Z857">
            <v>0</v>
          </cell>
        </row>
        <row r="858">
          <cell r="B858">
            <v>0</v>
          </cell>
          <cell r="C858" t="str">
            <v>Payment shall be made per piece.</v>
          </cell>
          <cell r="D858">
            <v>0</v>
          </cell>
          <cell r="E858">
            <v>0</v>
          </cell>
          <cell r="F858">
            <v>0</v>
          </cell>
          <cell r="G858">
            <v>0</v>
          </cell>
          <cell r="H858">
            <v>0</v>
          </cell>
          <cell r="I858">
            <v>0</v>
          </cell>
          <cell r="J858">
            <v>0</v>
          </cell>
          <cell r="K858">
            <v>0</v>
          </cell>
          <cell r="L858">
            <v>0</v>
          </cell>
          <cell r="M858">
            <v>0</v>
          </cell>
          <cell r="N858">
            <v>0</v>
          </cell>
          <cell r="O858">
            <v>0</v>
          </cell>
          <cell r="P858">
            <v>0</v>
          </cell>
          <cell r="Q858">
            <v>0</v>
          </cell>
          <cell r="R858">
            <v>0</v>
          </cell>
          <cell r="S858">
            <v>0</v>
          </cell>
          <cell r="T858">
            <v>0</v>
          </cell>
          <cell r="U858">
            <v>0</v>
          </cell>
          <cell r="V858">
            <v>0</v>
          </cell>
          <cell r="W858">
            <v>0</v>
          </cell>
          <cell r="X858">
            <v>0</v>
          </cell>
          <cell r="Y858">
            <v>0</v>
          </cell>
          <cell r="Z858">
            <v>0</v>
          </cell>
        </row>
        <row r="859">
          <cell r="B859" t="str">
            <v>34.19.01</v>
          </cell>
          <cell r="C859" t="str">
            <v>Supply of T-key for underground  service valves</v>
          </cell>
          <cell r="D859" t="str">
            <v>pce.</v>
          </cell>
          <cell r="E859">
            <v>98</v>
          </cell>
          <cell r="F859">
            <v>0</v>
          </cell>
          <cell r="G859">
            <v>0</v>
          </cell>
          <cell r="H859">
            <v>0</v>
          </cell>
          <cell r="I859">
            <v>0</v>
          </cell>
          <cell r="J859">
            <v>0</v>
          </cell>
          <cell r="K859">
            <v>0</v>
          </cell>
          <cell r="L859">
            <v>0</v>
          </cell>
          <cell r="M859">
            <v>0</v>
          </cell>
          <cell r="N859">
            <v>0</v>
          </cell>
          <cell r="O859">
            <v>0</v>
          </cell>
          <cell r="P859">
            <v>0</v>
          </cell>
          <cell r="Q859">
            <v>0</v>
          </cell>
          <cell r="R859">
            <v>0</v>
          </cell>
          <cell r="S859">
            <v>0</v>
          </cell>
          <cell r="T859">
            <v>0</v>
          </cell>
          <cell r="U859">
            <v>0</v>
          </cell>
          <cell r="V859">
            <v>0</v>
          </cell>
          <cell r="W859">
            <v>0</v>
          </cell>
          <cell r="X859">
            <v>0</v>
          </cell>
          <cell r="Y859">
            <v>0</v>
          </cell>
          <cell r="Z859">
            <v>0</v>
          </cell>
        </row>
        <row r="860">
          <cell r="B860" t="str">
            <v>34.19.02</v>
          </cell>
          <cell r="C860" t="str">
            <v>Supply of T-key for underground gate and butterfly valves</v>
          </cell>
          <cell r="D860" t="str">
            <v>pce.</v>
          </cell>
          <cell r="E860">
            <v>109</v>
          </cell>
          <cell r="F860">
            <v>0</v>
          </cell>
          <cell r="G860">
            <v>0</v>
          </cell>
          <cell r="H860">
            <v>0</v>
          </cell>
          <cell r="I860">
            <v>0</v>
          </cell>
          <cell r="J860">
            <v>0</v>
          </cell>
          <cell r="K860">
            <v>0</v>
          </cell>
          <cell r="L860">
            <v>0</v>
          </cell>
          <cell r="M860">
            <v>0</v>
          </cell>
          <cell r="N860">
            <v>0</v>
          </cell>
          <cell r="O860">
            <v>0</v>
          </cell>
          <cell r="P860">
            <v>0</v>
          </cell>
          <cell r="Q860">
            <v>0</v>
          </cell>
          <cell r="R860">
            <v>0</v>
          </cell>
          <cell r="S860">
            <v>0</v>
          </cell>
          <cell r="T860">
            <v>0</v>
          </cell>
          <cell r="U860">
            <v>0</v>
          </cell>
          <cell r="V860">
            <v>0</v>
          </cell>
          <cell r="W860">
            <v>0</v>
          </cell>
          <cell r="X860">
            <v>0</v>
          </cell>
          <cell r="Y860">
            <v>0</v>
          </cell>
          <cell r="Z860">
            <v>0</v>
          </cell>
        </row>
        <row r="861">
          <cell r="B861" t="str">
            <v>34.33</v>
          </cell>
          <cell r="C861" t="str">
            <v>Supply of marker and protective tapes for water main</v>
          </cell>
          <cell r="D861">
            <v>0</v>
          </cell>
          <cell r="E861">
            <v>0</v>
          </cell>
          <cell r="F861">
            <v>0</v>
          </cell>
          <cell r="G861">
            <v>0</v>
          </cell>
          <cell r="H861">
            <v>0</v>
          </cell>
          <cell r="I861">
            <v>0</v>
          </cell>
          <cell r="J861">
            <v>0</v>
          </cell>
          <cell r="K861">
            <v>0</v>
          </cell>
          <cell r="L861">
            <v>0</v>
          </cell>
          <cell r="M861">
            <v>0</v>
          </cell>
          <cell r="N861">
            <v>0</v>
          </cell>
          <cell r="O861">
            <v>0</v>
          </cell>
          <cell r="P861">
            <v>0</v>
          </cell>
          <cell r="Q861">
            <v>0</v>
          </cell>
          <cell r="R861">
            <v>0</v>
          </cell>
          <cell r="S861">
            <v>0</v>
          </cell>
          <cell r="T861">
            <v>0</v>
          </cell>
          <cell r="U861">
            <v>0</v>
          </cell>
          <cell r="V861">
            <v>0</v>
          </cell>
          <cell r="W861">
            <v>0</v>
          </cell>
          <cell r="X861">
            <v>0</v>
          </cell>
          <cell r="Y861">
            <v>0</v>
          </cell>
          <cell r="Z861">
            <v>0</v>
          </cell>
        </row>
        <row r="862">
          <cell r="B862">
            <v>0</v>
          </cell>
          <cell r="C862" t="str">
            <v>The unit rate shall include the supply of non-decaying tapes of PE in rolls of 250m with wire insert for marker tapes and without wires insert for protective tapes, both for buried installation in pipe trench bearing the following text "Danger Water Pipe" or equivalent in English. Materials, dimension, etc. shall be according to the Works Requirements Part B+C.</v>
          </cell>
          <cell r="D862">
            <v>0</v>
          </cell>
          <cell r="E862">
            <v>0</v>
          </cell>
          <cell r="F862">
            <v>0</v>
          </cell>
          <cell r="G862">
            <v>0</v>
          </cell>
          <cell r="H862">
            <v>0</v>
          </cell>
          <cell r="I862">
            <v>0</v>
          </cell>
          <cell r="J862">
            <v>0</v>
          </cell>
          <cell r="K862">
            <v>0</v>
          </cell>
          <cell r="L862">
            <v>0</v>
          </cell>
          <cell r="M862">
            <v>0</v>
          </cell>
          <cell r="N862">
            <v>0</v>
          </cell>
          <cell r="O862">
            <v>0</v>
          </cell>
          <cell r="P862">
            <v>0</v>
          </cell>
          <cell r="Q862">
            <v>0</v>
          </cell>
          <cell r="R862">
            <v>0</v>
          </cell>
          <cell r="S862">
            <v>0</v>
          </cell>
          <cell r="T862">
            <v>0</v>
          </cell>
          <cell r="U862">
            <v>0</v>
          </cell>
          <cell r="V862">
            <v>0</v>
          </cell>
          <cell r="W862">
            <v>0</v>
          </cell>
          <cell r="X862">
            <v>0</v>
          </cell>
          <cell r="Y862">
            <v>0</v>
          </cell>
          <cell r="Z862">
            <v>0</v>
          </cell>
        </row>
        <row r="863">
          <cell r="B863">
            <v>0</v>
          </cell>
          <cell r="C863" t="str">
            <v>The unit rate shall include all material, labour, equipment, tools and other incidental costs required to complete the works.</v>
          </cell>
          <cell r="D863">
            <v>0</v>
          </cell>
          <cell r="E863">
            <v>0</v>
          </cell>
          <cell r="F863">
            <v>0</v>
          </cell>
          <cell r="G863">
            <v>0</v>
          </cell>
          <cell r="H863">
            <v>0</v>
          </cell>
          <cell r="I863">
            <v>0</v>
          </cell>
          <cell r="J863">
            <v>0</v>
          </cell>
          <cell r="K863">
            <v>0</v>
          </cell>
          <cell r="L863">
            <v>0</v>
          </cell>
          <cell r="M863">
            <v>0</v>
          </cell>
          <cell r="N863">
            <v>0</v>
          </cell>
          <cell r="O863">
            <v>0</v>
          </cell>
          <cell r="P863">
            <v>0</v>
          </cell>
          <cell r="Q863">
            <v>0</v>
          </cell>
          <cell r="R863">
            <v>0</v>
          </cell>
          <cell r="S863">
            <v>0</v>
          </cell>
          <cell r="T863">
            <v>0</v>
          </cell>
          <cell r="U863">
            <v>0</v>
          </cell>
          <cell r="V863">
            <v>0</v>
          </cell>
          <cell r="W863">
            <v>0</v>
          </cell>
          <cell r="X863">
            <v>0</v>
          </cell>
          <cell r="Y863">
            <v>0</v>
          </cell>
          <cell r="Z863">
            <v>0</v>
          </cell>
        </row>
        <row r="864">
          <cell r="B864">
            <v>0</v>
          </cell>
          <cell r="C864" t="str">
            <v>Payment shall be made per roll.</v>
          </cell>
          <cell r="D864">
            <v>0</v>
          </cell>
          <cell r="E864">
            <v>0</v>
          </cell>
          <cell r="F864">
            <v>0</v>
          </cell>
          <cell r="G864">
            <v>0</v>
          </cell>
          <cell r="H864">
            <v>0</v>
          </cell>
          <cell r="I864">
            <v>0</v>
          </cell>
          <cell r="J864">
            <v>0</v>
          </cell>
          <cell r="K864">
            <v>0</v>
          </cell>
          <cell r="L864">
            <v>0</v>
          </cell>
          <cell r="M864">
            <v>0</v>
          </cell>
          <cell r="N864">
            <v>0</v>
          </cell>
          <cell r="O864">
            <v>0</v>
          </cell>
          <cell r="P864">
            <v>0</v>
          </cell>
          <cell r="Q864">
            <v>0</v>
          </cell>
          <cell r="R864">
            <v>0</v>
          </cell>
          <cell r="S864">
            <v>0</v>
          </cell>
          <cell r="T864">
            <v>0</v>
          </cell>
          <cell r="U864">
            <v>0</v>
          </cell>
          <cell r="V864">
            <v>0</v>
          </cell>
          <cell r="W864">
            <v>0</v>
          </cell>
          <cell r="X864">
            <v>0</v>
          </cell>
          <cell r="Y864">
            <v>0</v>
          </cell>
          <cell r="Z864">
            <v>0</v>
          </cell>
        </row>
        <row r="865">
          <cell r="B865" t="str">
            <v>34.33.01</v>
          </cell>
          <cell r="C865" t="str">
            <v>Supply of marker tape for water main in rolls of 250m</v>
          </cell>
          <cell r="D865" t="str">
            <v>pce.</v>
          </cell>
          <cell r="E865">
            <v>18</v>
          </cell>
          <cell r="F865">
            <v>0</v>
          </cell>
          <cell r="G865">
            <v>0</v>
          </cell>
          <cell r="H865">
            <v>0</v>
          </cell>
          <cell r="I865">
            <v>0</v>
          </cell>
          <cell r="J865">
            <v>0</v>
          </cell>
          <cell r="K865">
            <v>0</v>
          </cell>
          <cell r="L865">
            <v>0</v>
          </cell>
          <cell r="M865">
            <v>0</v>
          </cell>
          <cell r="N865">
            <v>0</v>
          </cell>
          <cell r="O865">
            <v>0</v>
          </cell>
          <cell r="P865">
            <v>0</v>
          </cell>
          <cell r="Q865">
            <v>0</v>
          </cell>
          <cell r="R865">
            <v>0</v>
          </cell>
          <cell r="S865">
            <v>0</v>
          </cell>
          <cell r="T865">
            <v>0</v>
          </cell>
          <cell r="U865">
            <v>0</v>
          </cell>
          <cell r="V865">
            <v>0</v>
          </cell>
          <cell r="W865">
            <v>0</v>
          </cell>
          <cell r="X865">
            <v>0</v>
          </cell>
          <cell r="Y865">
            <v>0</v>
          </cell>
          <cell r="Z865">
            <v>0</v>
          </cell>
        </row>
        <row r="866">
          <cell r="B866" t="str">
            <v>34.33.02</v>
          </cell>
          <cell r="C866" t="str">
            <v>Supply of protective tape for water main in rolls of 250m</v>
          </cell>
          <cell r="D866" t="str">
            <v>pce.</v>
          </cell>
          <cell r="E866">
            <v>27</v>
          </cell>
          <cell r="F866">
            <v>0</v>
          </cell>
          <cell r="G866">
            <v>0</v>
          </cell>
          <cell r="H866">
            <v>0</v>
          </cell>
          <cell r="I866">
            <v>0</v>
          </cell>
          <cell r="J866">
            <v>0</v>
          </cell>
          <cell r="K866">
            <v>0</v>
          </cell>
          <cell r="L866">
            <v>0</v>
          </cell>
          <cell r="M866">
            <v>0</v>
          </cell>
          <cell r="N866">
            <v>0</v>
          </cell>
          <cell r="O866">
            <v>0</v>
          </cell>
          <cell r="P866">
            <v>0</v>
          </cell>
          <cell r="Q866">
            <v>0</v>
          </cell>
          <cell r="R866">
            <v>0</v>
          </cell>
          <cell r="S866">
            <v>0</v>
          </cell>
          <cell r="T866">
            <v>0</v>
          </cell>
          <cell r="U866">
            <v>0</v>
          </cell>
          <cell r="V866">
            <v>0</v>
          </cell>
          <cell r="W866">
            <v>0</v>
          </cell>
          <cell r="X866">
            <v>0</v>
          </cell>
          <cell r="Y866">
            <v>0</v>
          </cell>
          <cell r="Z866">
            <v>0</v>
          </cell>
        </row>
        <row r="867">
          <cell r="B867" t="str">
            <v>34.35</v>
          </cell>
          <cell r="C867" t="str">
            <v>Supply of manhole covers, class D400, nominal size 610mm</v>
          </cell>
          <cell r="D867">
            <v>0</v>
          </cell>
          <cell r="E867">
            <v>0</v>
          </cell>
          <cell r="F867">
            <v>0</v>
          </cell>
          <cell r="G867">
            <v>0</v>
          </cell>
          <cell r="H867">
            <v>0</v>
          </cell>
          <cell r="I867">
            <v>0</v>
          </cell>
          <cell r="J867">
            <v>0</v>
          </cell>
          <cell r="K867">
            <v>0</v>
          </cell>
          <cell r="L867">
            <v>0</v>
          </cell>
          <cell r="M867">
            <v>0</v>
          </cell>
          <cell r="N867">
            <v>0</v>
          </cell>
          <cell r="O867">
            <v>0</v>
          </cell>
          <cell r="P867">
            <v>0</v>
          </cell>
          <cell r="Q867">
            <v>0</v>
          </cell>
          <cell r="R867">
            <v>0</v>
          </cell>
          <cell r="S867">
            <v>0</v>
          </cell>
          <cell r="T867">
            <v>0</v>
          </cell>
          <cell r="U867">
            <v>0</v>
          </cell>
          <cell r="V867">
            <v>0</v>
          </cell>
          <cell r="W867">
            <v>0</v>
          </cell>
          <cell r="X867">
            <v>0</v>
          </cell>
          <cell r="Y867">
            <v>0</v>
          </cell>
          <cell r="Z867">
            <v>0</v>
          </cell>
        </row>
        <row r="868">
          <cell r="B868">
            <v>0</v>
          </cell>
          <cell r="C868" t="str">
            <v>The unit rate shall include the supply of manhole covers, class D400 according to EN 124, nominal size 610 mm, height 160mm, lockable; frame: cast iron, round, cover: cast iron, with or without vent holes.</v>
          </cell>
          <cell r="D868">
            <v>0</v>
          </cell>
          <cell r="E868">
            <v>0</v>
          </cell>
          <cell r="F868">
            <v>0</v>
          </cell>
          <cell r="G868">
            <v>0</v>
          </cell>
          <cell r="H868">
            <v>0</v>
          </cell>
          <cell r="I868">
            <v>0</v>
          </cell>
          <cell r="J868">
            <v>0</v>
          </cell>
          <cell r="K868">
            <v>0</v>
          </cell>
          <cell r="L868">
            <v>0</v>
          </cell>
          <cell r="M868">
            <v>0</v>
          </cell>
          <cell r="N868">
            <v>0</v>
          </cell>
          <cell r="O868">
            <v>0</v>
          </cell>
          <cell r="P868">
            <v>0</v>
          </cell>
          <cell r="Q868">
            <v>0</v>
          </cell>
          <cell r="R868">
            <v>0</v>
          </cell>
          <cell r="S868">
            <v>0</v>
          </cell>
          <cell r="T868">
            <v>0</v>
          </cell>
          <cell r="U868">
            <v>0</v>
          </cell>
          <cell r="V868">
            <v>0</v>
          </cell>
          <cell r="W868">
            <v>0</v>
          </cell>
          <cell r="X868">
            <v>0</v>
          </cell>
          <cell r="Y868">
            <v>0</v>
          </cell>
          <cell r="Z868">
            <v>0</v>
          </cell>
        </row>
        <row r="869">
          <cell r="B869">
            <v>0</v>
          </cell>
          <cell r="C869" t="str">
            <v>The unit rate shall include all material, labour, equipment, tools and other incidental costs required to complete the works.</v>
          </cell>
          <cell r="D869">
            <v>0</v>
          </cell>
          <cell r="E869">
            <v>0</v>
          </cell>
          <cell r="F869">
            <v>0</v>
          </cell>
          <cell r="G869">
            <v>0</v>
          </cell>
          <cell r="H869">
            <v>0</v>
          </cell>
          <cell r="I869">
            <v>0</v>
          </cell>
          <cell r="J869">
            <v>0</v>
          </cell>
          <cell r="K869">
            <v>0</v>
          </cell>
          <cell r="L869">
            <v>0</v>
          </cell>
          <cell r="M869">
            <v>0</v>
          </cell>
          <cell r="N869">
            <v>0</v>
          </cell>
          <cell r="O869">
            <v>0</v>
          </cell>
          <cell r="P869">
            <v>0</v>
          </cell>
          <cell r="Q869">
            <v>0</v>
          </cell>
          <cell r="R869">
            <v>0</v>
          </cell>
          <cell r="S869">
            <v>0</v>
          </cell>
          <cell r="T869">
            <v>0</v>
          </cell>
          <cell r="U869">
            <v>0</v>
          </cell>
          <cell r="V869">
            <v>0</v>
          </cell>
          <cell r="W869">
            <v>0</v>
          </cell>
          <cell r="X869">
            <v>0</v>
          </cell>
          <cell r="Y869">
            <v>0</v>
          </cell>
          <cell r="Z869">
            <v>0</v>
          </cell>
        </row>
        <row r="870">
          <cell r="B870">
            <v>0</v>
          </cell>
          <cell r="C870" t="str">
            <v>Payment shall be made per piece.</v>
          </cell>
          <cell r="D870">
            <v>0</v>
          </cell>
          <cell r="E870">
            <v>0</v>
          </cell>
          <cell r="F870">
            <v>0</v>
          </cell>
          <cell r="G870">
            <v>0</v>
          </cell>
          <cell r="H870">
            <v>0</v>
          </cell>
          <cell r="I870">
            <v>0</v>
          </cell>
          <cell r="J870">
            <v>0</v>
          </cell>
          <cell r="K870">
            <v>0</v>
          </cell>
          <cell r="L870">
            <v>0</v>
          </cell>
          <cell r="M870">
            <v>0</v>
          </cell>
          <cell r="N870">
            <v>0</v>
          </cell>
          <cell r="O870">
            <v>0</v>
          </cell>
          <cell r="P870">
            <v>0</v>
          </cell>
          <cell r="Q870">
            <v>0</v>
          </cell>
          <cell r="R870">
            <v>0</v>
          </cell>
          <cell r="S870">
            <v>0</v>
          </cell>
          <cell r="T870">
            <v>0</v>
          </cell>
          <cell r="U870">
            <v>0</v>
          </cell>
          <cell r="V870">
            <v>0</v>
          </cell>
          <cell r="W870">
            <v>0</v>
          </cell>
          <cell r="X870">
            <v>0</v>
          </cell>
          <cell r="Y870">
            <v>0</v>
          </cell>
          <cell r="Z870">
            <v>0</v>
          </cell>
        </row>
        <row r="871">
          <cell r="B871" t="str">
            <v>34.35.01</v>
          </cell>
          <cell r="C871" t="str">
            <v>Supply of manhole cover, class D400, nominal size 610mm without vent holes</v>
          </cell>
          <cell r="D871" t="str">
            <v>pce.</v>
          </cell>
          <cell r="E871">
            <v>307</v>
          </cell>
          <cell r="F871">
            <v>0</v>
          </cell>
          <cell r="G871">
            <v>0</v>
          </cell>
          <cell r="H871">
            <v>0</v>
          </cell>
          <cell r="I871">
            <v>0</v>
          </cell>
          <cell r="J871">
            <v>0</v>
          </cell>
          <cell r="K871">
            <v>0</v>
          </cell>
          <cell r="L871">
            <v>0</v>
          </cell>
          <cell r="M871">
            <v>0</v>
          </cell>
          <cell r="N871">
            <v>0</v>
          </cell>
          <cell r="O871">
            <v>0</v>
          </cell>
          <cell r="P871">
            <v>0</v>
          </cell>
          <cell r="Q871">
            <v>0</v>
          </cell>
          <cell r="R871">
            <v>0</v>
          </cell>
          <cell r="S871">
            <v>0</v>
          </cell>
          <cell r="T871">
            <v>0</v>
          </cell>
          <cell r="U871">
            <v>0</v>
          </cell>
          <cell r="V871">
            <v>0</v>
          </cell>
          <cell r="W871">
            <v>0</v>
          </cell>
          <cell r="X871">
            <v>0</v>
          </cell>
          <cell r="Y871">
            <v>0</v>
          </cell>
          <cell r="Z871">
            <v>0</v>
          </cell>
        </row>
        <row r="872">
          <cell r="B872" t="str">
            <v>34.35.02</v>
          </cell>
          <cell r="C872" t="str">
            <v>Supply of manhole cover, class D400, nominal size 610mm with vent holes</v>
          </cell>
          <cell r="D872" t="str">
            <v>pce.</v>
          </cell>
          <cell r="E872">
            <v>307</v>
          </cell>
          <cell r="F872">
            <v>0</v>
          </cell>
          <cell r="G872">
            <v>0</v>
          </cell>
          <cell r="H872">
            <v>0</v>
          </cell>
          <cell r="I872">
            <v>0</v>
          </cell>
          <cell r="J872">
            <v>0</v>
          </cell>
          <cell r="K872">
            <v>0</v>
          </cell>
          <cell r="L872">
            <v>0</v>
          </cell>
          <cell r="M872">
            <v>0</v>
          </cell>
          <cell r="N872">
            <v>0</v>
          </cell>
          <cell r="O872">
            <v>0</v>
          </cell>
          <cell r="P872">
            <v>0</v>
          </cell>
          <cell r="Q872">
            <v>0</v>
          </cell>
          <cell r="R872">
            <v>0</v>
          </cell>
          <cell r="S872">
            <v>0</v>
          </cell>
          <cell r="T872">
            <v>0</v>
          </cell>
          <cell r="U872">
            <v>0</v>
          </cell>
          <cell r="V872">
            <v>0</v>
          </cell>
          <cell r="W872">
            <v>0</v>
          </cell>
          <cell r="X872">
            <v>0</v>
          </cell>
          <cell r="Y872">
            <v>0</v>
          </cell>
          <cell r="Z872">
            <v>0</v>
          </cell>
        </row>
        <row r="873">
          <cell r="B873">
            <v>34.36</v>
          </cell>
          <cell r="C873" t="str">
            <v>Supply of rectangular manhole cover, class B125, clear opening 1000mm x 1000mm</v>
          </cell>
          <cell r="D873">
            <v>0</v>
          </cell>
          <cell r="E873">
            <v>0</v>
          </cell>
          <cell r="F873">
            <v>0</v>
          </cell>
          <cell r="G873">
            <v>0</v>
          </cell>
          <cell r="H873">
            <v>0</v>
          </cell>
          <cell r="I873">
            <v>0</v>
          </cell>
          <cell r="J873">
            <v>0</v>
          </cell>
          <cell r="K873">
            <v>0</v>
          </cell>
          <cell r="L873">
            <v>0</v>
          </cell>
          <cell r="M873">
            <v>0</v>
          </cell>
          <cell r="N873">
            <v>0</v>
          </cell>
          <cell r="O873">
            <v>0</v>
          </cell>
          <cell r="P873">
            <v>0</v>
          </cell>
          <cell r="Q873">
            <v>0</v>
          </cell>
          <cell r="R873">
            <v>0</v>
          </cell>
          <cell r="S873">
            <v>0</v>
          </cell>
          <cell r="T873">
            <v>0</v>
          </cell>
          <cell r="U873">
            <v>0</v>
          </cell>
          <cell r="V873">
            <v>0</v>
          </cell>
          <cell r="W873">
            <v>0</v>
          </cell>
          <cell r="X873">
            <v>0</v>
          </cell>
          <cell r="Y873">
            <v>0</v>
          </cell>
          <cell r="Z873">
            <v>0</v>
          </cell>
        </row>
        <row r="874">
          <cell r="B874">
            <v>0</v>
          </cell>
          <cell r="C874" t="str">
            <v>The unit rate shall include the supply and installation of rectangular manhole covers incl. frame, class B 125 according to EN 124, clear opening 1000mm x 1000mm, lockable, without vent holes.</v>
          </cell>
          <cell r="D874">
            <v>0</v>
          </cell>
          <cell r="E874">
            <v>0</v>
          </cell>
          <cell r="F874">
            <v>0</v>
          </cell>
          <cell r="G874">
            <v>0</v>
          </cell>
          <cell r="H874">
            <v>0</v>
          </cell>
          <cell r="I874">
            <v>0</v>
          </cell>
          <cell r="J874">
            <v>0</v>
          </cell>
          <cell r="K874">
            <v>0</v>
          </cell>
          <cell r="L874">
            <v>0</v>
          </cell>
          <cell r="M874">
            <v>0</v>
          </cell>
          <cell r="N874">
            <v>0</v>
          </cell>
          <cell r="O874">
            <v>0</v>
          </cell>
          <cell r="P874">
            <v>0</v>
          </cell>
          <cell r="Q874">
            <v>0</v>
          </cell>
          <cell r="R874">
            <v>0</v>
          </cell>
          <cell r="S874">
            <v>0</v>
          </cell>
          <cell r="T874">
            <v>0</v>
          </cell>
          <cell r="U874">
            <v>0</v>
          </cell>
          <cell r="V874">
            <v>0</v>
          </cell>
          <cell r="W874">
            <v>0</v>
          </cell>
          <cell r="X874">
            <v>0</v>
          </cell>
          <cell r="Y874">
            <v>0</v>
          </cell>
          <cell r="Z874">
            <v>0</v>
          </cell>
        </row>
        <row r="875">
          <cell r="B875">
            <v>0</v>
          </cell>
          <cell r="C875" t="str">
            <v>The unit rate shall include all material, labour, equipment, tools and other incidental costs required to complete the works.</v>
          </cell>
          <cell r="D875">
            <v>0</v>
          </cell>
          <cell r="E875">
            <v>0</v>
          </cell>
          <cell r="F875">
            <v>0</v>
          </cell>
          <cell r="G875">
            <v>0</v>
          </cell>
          <cell r="H875">
            <v>0</v>
          </cell>
          <cell r="I875">
            <v>0</v>
          </cell>
          <cell r="J875">
            <v>0</v>
          </cell>
          <cell r="K875">
            <v>0</v>
          </cell>
          <cell r="L875">
            <v>0</v>
          </cell>
          <cell r="M875">
            <v>0</v>
          </cell>
          <cell r="N875">
            <v>0</v>
          </cell>
          <cell r="O875">
            <v>0</v>
          </cell>
          <cell r="P875">
            <v>0</v>
          </cell>
          <cell r="Q875">
            <v>0</v>
          </cell>
          <cell r="R875">
            <v>0</v>
          </cell>
          <cell r="S875">
            <v>0</v>
          </cell>
          <cell r="T875">
            <v>0</v>
          </cell>
          <cell r="U875">
            <v>0</v>
          </cell>
          <cell r="V875">
            <v>0</v>
          </cell>
          <cell r="W875">
            <v>0</v>
          </cell>
          <cell r="X875">
            <v>0</v>
          </cell>
          <cell r="Y875">
            <v>0</v>
          </cell>
          <cell r="Z875">
            <v>0</v>
          </cell>
        </row>
        <row r="876">
          <cell r="B876">
            <v>0</v>
          </cell>
          <cell r="C876" t="str">
            <v>Payment shall be made per piece.</v>
          </cell>
          <cell r="D876">
            <v>0</v>
          </cell>
          <cell r="E876">
            <v>0</v>
          </cell>
          <cell r="F876">
            <v>0</v>
          </cell>
          <cell r="G876">
            <v>0</v>
          </cell>
          <cell r="H876">
            <v>0</v>
          </cell>
          <cell r="I876">
            <v>0</v>
          </cell>
          <cell r="J876">
            <v>0</v>
          </cell>
          <cell r="K876">
            <v>0</v>
          </cell>
          <cell r="L876">
            <v>0</v>
          </cell>
          <cell r="M876">
            <v>0</v>
          </cell>
          <cell r="N876">
            <v>0</v>
          </cell>
          <cell r="O876">
            <v>0</v>
          </cell>
          <cell r="P876">
            <v>0</v>
          </cell>
          <cell r="Q876">
            <v>0</v>
          </cell>
          <cell r="R876">
            <v>0</v>
          </cell>
          <cell r="S876">
            <v>0</v>
          </cell>
          <cell r="T876">
            <v>0</v>
          </cell>
          <cell r="U876">
            <v>0</v>
          </cell>
          <cell r="V876">
            <v>0</v>
          </cell>
          <cell r="W876">
            <v>0</v>
          </cell>
          <cell r="X876">
            <v>0</v>
          </cell>
          <cell r="Y876">
            <v>0</v>
          </cell>
          <cell r="Z876">
            <v>0</v>
          </cell>
        </row>
        <row r="877">
          <cell r="B877" t="str">
            <v>34.36.01</v>
          </cell>
          <cell r="C877" t="str">
            <v>Supply of manhole cover, class B125, clear opening 1000mm x 1000mm</v>
          </cell>
          <cell r="D877" t="str">
            <v>pce.</v>
          </cell>
          <cell r="E877">
            <v>256</v>
          </cell>
          <cell r="F877">
            <v>0</v>
          </cell>
          <cell r="G877">
            <v>0</v>
          </cell>
          <cell r="H877">
            <v>0</v>
          </cell>
          <cell r="I877">
            <v>0</v>
          </cell>
          <cell r="J877">
            <v>0</v>
          </cell>
          <cell r="K877">
            <v>0</v>
          </cell>
          <cell r="L877">
            <v>0</v>
          </cell>
          <cell r="M877">
            <v>0</v>
          </cell>
          <cell r="N877">
            <v>0</v>
          </cell>
          <cell r="O877">
            <v>0</v>
          </cell>
          <cell r="P877">
            <v>0</v>
          </cell>
          <cell r="Q877">
            <v>0</v>
          </cell>
          <cell r="R877">
            <v>0</v>
          </cell>
          <cell r="S877">
            <v>0</v>
          </cell>
          <cell r="T877">
            <v>0</v>
          </cell>
          <cell r="U877">
            <v>0</v>
          </cell>
          <cell r="V877">
            <v>0</v>
          </cell>
          <cell r="W877">
            <v>0</v>
          </cell>
          <cell r="X877">
            <v>0</v>
          </cell>
          <cell r="Y877">
            <v>0</v>
          </cell>
          <cell r="Z877">
            <v>0</v>
          </cell>
        </row>
        <row r="878">
          <cell r="B878">
            <v>34.380000000000003</v>
          </cell>
          <cell r="C878" t="str">
            <v>Supply of rectangular manhole cover for reservoir chambers, class B125, clear opening 700mm x 700mm</v>
          </cell>
          <cell r="D878">
            <v>0</v>
          </cell>
          <cell r="E878">
            <v>0</v>
          </cell>
          <cell r="F878">
            <v>0</v>
          </cell>
          <cell r="G878">
            <v>0</v>
          </cell>
          <cell r="H878">
            <v>0</v>
          </cell>
          <cell r="I878">
            <v>0</v>
          </cell>
          <cell r="J878">
            <v>0</v>
          </cell>
          <cell r="K878">
            <v>0</v>
          </cell>
          <cell r="L878">
            <v>0</v>
          </cell>
          <cell r="M878">
            <v>0</v>
          </cell>
          <cell r="N878">
            <v>0</v>
          </cell>
          <cell r="O878">
            <v>0</v>
          </cell>
          <cell r="P878">
            <v>0</v>
          </cell>
          <cell r="Q878">
            <v>0</v>
          </cell>
          <cell r="R878">
            <v>0</v>
          </cell>
          <cell r="S878">
            <v>0</v>
          </cell>
          <cell r="T878">
            <v>0</v>
          </cell>
          <cell r="U878">
            <v>0</v>
          </cell>
          <cell r="V878">
            <v>0</v>
          </cell>
          <cell r="W878">
            <v>0</v>
          </cell>
          <cell r="X878">
            <v>0</v>
          </cell>
          <cell r="Y878">
            <v>0</v>
          </cell>
          <cell r="Z878">
            <v>0</v>
          </cell>
        </row>
        <row r="879">
          <cell r="B879">
            <v>0</v>
          </cell>
          <cell r="C879" t="str">
            <v>The unit rate shall include the supply and installation of rectangular manhole covers incl. frame, class B 125 according to EN 124, clear opening 700mm x 700mm, lockable, with vent holes.</v>
          </cell>
          <cell r="D879">
            <v>0</v>
          </cell>
          <cell r="E879">
            <v>0</v>
          </cell>
          <cell r="F879">
            <v>0</v>
          </cell>
          <cell r="G879">
            <v>0</v>
          </cell>
          <cell r="H879">
            <v>0</v>
          </cell>
          <cell r="I879">
            <v>0</v>
          </cell>
          <cell r="J879">
            <v>0</v>
          </cell>
          <cell r="K879">
            <v>0</v>
          </cell>
          <cell r="L879">
            <v>0</v>
          </cell>
          <cell r="M879">
            <v>0</v>
          </cell>
          <cell r="N879">
            <v>0</v>
          </cell>
          <cell r="O879">
            <v>0</v>
          </cell>
          <cell r="P879">
            <v>0</v>
          </cell>
          <cell r="Q879">
            <v>0</v>
          </cell>
          <cell r="R879">
            <v>0</v>
          </cell>
          <cell r="S879">
            <v>0</v>
          </cell>
          <cell r="T879">
            <v>0</v>
          </cell>
          <cell r="U879">
            <v>0</v>
          </cell>
          <cell r="V879">
            <v>0</v>
          </cell>
          <cell r="W879">
            <v>0</v>
          </cell>
          <cell r="X879">
            <v>0</v>
          </cell>
          <cell r="Y879">
            <v>0</v>
          </cell>
          <cell r="Z879">
            <v>0</v>
          </cell>
        </row>
        <row r="880">
          <cell r="B880">
            <v>0</v>
          </cell>
          <cell r="C880" t="str">
            <v>The unit rate shall include all material, labour, equipment, tools and other incidental costs required to complete the works.</v>
          </cell>
          <cell r="D880">
            <v>0</v>
          </cell>
          <cell r="E880">
            <v>0</v>
          </cell>
          <cell r="F880">
            <v>0</v>
          </cell>
          <cell r="G880">
            <v>0</v>
          </cell>
          <cell r="H880">
            <v>0</v>
          </cell>
          <cell r="I880">
            <v>0</v>
          </cell>
          <cell r="J880">
            <v>0</v>
          </cell>
          <cell r="K880">
            <v>0</v>
          </cell>
          <cell r="L880">
            <v>0</v>
          </cell>
          <cell r="M880">
            <v>0</v>
          </cell>
          <cell r="N880">
            <v>0</v>
          </cell>
          <cell r="O880">
            <v>0</v>
          </cell>
          <cell r="P880">
            <v>0</v>
          </cell>
          <cell r="Q880">
            <v>0</v>
          </cell>
          <cell r="R880">
            <v>0</v>
          </cell>
          <cell r="S880">
            <v>0</v>
          </cell>
          <cell r="T880">
            <v>0</v>
          </cell>
          <cell r="U880">
            <v>0</v>
          </cell>
          <cell r="V880">
            <v>0</v>
          </cell>
          <cell r="W880">
            <v>0</v>
          </cell>
          <cell r="X880">
            <v>0</v>
          </cell>
          <cell r="Y880">
            <v>0</v>
          </cell>
          <cell r="Z880">
            <v>0</v>
          </cell>
        </row>
        <row r="881">
          <cell r="B881">
            <v>0</v>
          </cell>
          <cell r="C881" t="str">
            <v>Payment shall be made per piece.</v>
          </cell>
          <cell r="D881">
            <v>0</v>
          </cell>
          <cell r="E881">
            <v>0</v>
          </cell>
          <cell r="F881">
            <v>0</v>
          </cell>
          <cell r="G881">
            <v>0</v>
          </cell>
          <cell r="H881">
            <v>0</v>
          </cell>
          <cell r="I881">
            <v>0</v>
          </cell>
          <cell r="J881">
            <v>0</v>
          </cell>
          <cell r="K881">
            <v>0</v>
          </cell>
          <cell r="L881">
            <v>0</v>
          </cell>
          <cell r="M881">
            <v>0</v>
          </cell>
          <cell r="N881">
            <v>0</v>
          </cell>
          <cell r="O881">
            <v>0</v>
          </cell>
          <cell r="P881">
            <v>0</v>
          </cell>
          <cell r="Q881">
            <v>0</v>
          </cell>
          <cell r="R881">
            <v>0</v>
          </cell>
          <cell r="S881">
            <v>0</v>
          </cell>
          <cell r="T881">
            <v>0</v>
          </cell>
          <cell r="U881">
            <v>0</v>
          </cell>
          <cell r="V881">
            <v>0</v>
          </cell>
          <cell r="W881">
            <v>0</v>
          </cell>
          <cell r="X881">
            <v>0</v>
          </cell>
          <cell r="Y881">
            <v>0</v>
          </cell>
          <cell r="Z881">
            <v>0</v>
          </cell>
        </row>
        <row r="882">
          <cell r="B882" t="str">
            <v>34.38.01</v>
          </cell>
          <cell r="C882" t="str">
            <v>Supply of rectangular manhole cover for reservoir chambers, class B125, clear opening 700mm x 700mm</v>
          </cell>
          <cell r="D882" t="str">
            <v>pce.</v>
          </cell>
          <cell r="E882">
            <v>83</v>
          </cell>
          <cell r="F882">
            <v>0</v>
          </cell>
          <cell r="G882">
            <v>0</v>
          </cell>
          <cell r="H882">
            <v>0</v>
          </cell>
          <cell r="I882">
            <v>0</v>
          </cell>
          <cell r="J882">
            <v>0</v>
          </cell>
          <cell r="K882">
            <v>0</v>
          </cell>
          <cell r="L882">
            <v>0</v>
          </cell>
          <cell r="M882">
            <v>0</v>
          </cell>
          <cell r="N882">
            <v>0</v>
          </cell>
          <cell r="O882">
            <v>0</v>
          </cell>
          <cell r="P882">
            <v>0</v>
          </cell>
          <cell r="Q882">
            <v>0</v>
          </cell>
          <cell r="R882">
            <v>0</v>
          </cell>
          <cell r="S882">
            <v>0</v>
          </cell>
          <cell r="T882">
            <v>0</v>
          </cell>
          <cell r="U882">
            <v>0</v>
          </cell>
          <cell r="V882">
            <v>0</v>
          </cell>
          <cell r="W882">
            <v>0</v>
          </cell>
          <cell r="X882">
            <v>0</v>
          </cell>
          <cell r="Y882">
            <v>0</v>
          </cell>
          <cell r="Z882">
            <v>0</v>
          </cell>
        </row>
        <row r="883">
          <cell r="B883">
            <v>34.39</v>
          </cell>
          <cell r="C883" t="str">
            <v>Supply of rectangular manhole cover for reservoir chambers in roads, class D400, clear opening 700mm x 700mm</v>
          </cell>
          <cell r="D883">
            <v>0</v>
          </cell>
          <cell r="E883">
            <v>0</v>
          </cell>
          <cell r="F883">
            <v>0</v>
          </cell>
          <cell r="G883">
            <v>0</v>
          </cell>
          <cell r="H883">
            <v>0</v>
          </cell>
          <cell r="I883">
            <v>0</v>
          </cell>
          <cell r="J883">
            <v>0</v>
          </cell>
          <cell r="K883">
            <v>0</v>
          </cell>
          <cell r="L883">
            <v>0</v>
          </cell>
          <cell r="M883">
            <v>0</v>
          </cell>
          <cell r="N883">
            <v>0</v>
          </cell>
          <cell r="O883">
            <v>0</v>
          </cell>
          <cell r="P883">
            <v>0</v>
          </cell>
          <cell r="Q883">
            <v>0</v>
          </cell>
          <cell r="R883">
            <v>0</v>
          </cell>
          <cell r="S883">
            <v>0</v>
          </cell>
          <cell r="T883">
            <v>0</v>
          </cell>
          <cell r="U883">
            <v>0</v>
          </cell>
          <cell r="V883">
            <v>0</v>
          </cell>
          <cell r="W883">
            <v>0</v>
          </cell>
          <cell r="X883">
            <v>0</v>
          </cell>
          <cell r="Y883">
            <v>0</v>
          </cell>
          <cell r="Z883">
            <v>0</v>
          </cell>
        </row>
        <row r="884">
          <cell r="B884">
            <v>0</v>
          </cell>
          <cell r="C884" t="str">
            <v>The unit rate shall include the supply and installation of rectangular manhole covers incl. frame, class D400 according to EN 124, clear opening 700mm x 700mm, lockable, with vent holes.</v>
          </cell>
          <cell r="D884">
            <v>0</v>
          </cell>
          <cell r="E884">
            <v>0</v>
          </cell>
          <cell r="F884">
            <v>0</v>
          </cell>
          <cell r="G884">
            <v>0</v>
          </cell>
          <cell r="H884">
            <v>0</v>
          </cell>
          <cell r="I884">
            <v>0</v>
          </cell>
          <cell r="J884">
            <v>0</v>
          </cell>
          <cell r="K884">
            <v>0</v>
          </cell>
          <cell r="L884">
            <v>0</v>
          </cell>
          <cell r="M884">
            <v>0</v>
          </cell>
          <cell r="N884">
            <v>0</v>
          </cell>
          <cell r="O884">
            <v>0</v>
          </cell>
          <cell r="P884">
            <v>0</v>
          </cell>
          <cell r="Q884">
            <v>0</v>
          </cell>
          <cell r="R884">
            <v>0</v>
          </cell>
          <cell r="S884">
            <v>0</v>
          </cell>
          <cell r="T884">
            <v>0</v>
          </cell>
          <cell r="U884">
            <v>0</v>
          </cell>
          <cell r="V884">
            <v>0</v>
          </cell>
          <cell r="W884">
            <v>0</v>
          </cell>
          <cell r="X884">
            <v>0</v>
          </cell>
          <cell r="Y884">
            <v>0</v>
          </cell>
          <cell r="Z884">
            <v>0</v>
          </cell>
        </row>
        <row r="885">
          <cell r="B885">
            <v>0</v>
          </cell>
          <cell r="C885" t="str">
            <v>The unit rate shall include all material, labour, equipment, tools and other incidental costs required to complete the works.</v>
          </cell>
          <cell r="D885">
            <v>0</v>
          </cell>
          <cell r="E885">
            <v>0</v>
          </cell>
          <cell r="F885">
            <v>0</v>
          </cell>
          <cell r="G885">
            <v>0</v>
          </cell>
          <cell r="H885">
            <v>0</v>
          </cell>
          <cell r="I885">
            <v>0</v>
          </cell>
          <cell r="J885">
            <v>0</v>
          </cell>
          <cell r="K885">
            <v>0</v>
          </cell>
          <cell r="L885">
            <v>0</v>
          </cell>
          <cell r="M885">
            <v>0</v>
          </cell>
          <cell r="N885">
            <v>0</v>
          </cell>
          <cell r="O885">
            <v>0</v>
          </cell>
          <cell r="P885">
            <v>0</v>
          </cell>
          <cell r="Q885">
            <v>0</v>
          </cell>
          <cell r="R885">
            <v>0</v>
          </cell>
          <cell r="S885">
            <v>0</v>
          </cell>
          <cell r="T885">
            <v>0</v>
          </cell>
          <cell r="U885">
            <v>0</v>
          </cell>
          <cell r="V885">
            <v>0</v>
          </cell>
          <cell r="W885">
            <v>0</v>
          </cell>
          <cell r="X885">
            <v>0</v>
          </cell>
          <cell r="Y885">
            <v>0</v>
          </cell>
          <cell r="Z885">
            <v>0</v>
          </cell>
        </row>
        <row r="886">
          <cell r="B886">
            <v>0</v>
          </cell>
          <cell r="C886" t="str">
            <v>Payment shall be made per piece.</v>
          </cell>
          <cell r="D886">
            <v>0</v>
          </cell>
          <cell r="E886">
            <v>0</v>
          </cell>
          <cell r="F886">
            <v>0</v>
          </cell>
          <cell r="G886">
            <v>0</v>
          </cell>
          <cell r="H886">
            <v>0</v>
          </cell>
          <cell r="I886">
            <v>0</v>
          </cell>
          <cell r="J886">
            <v>0</v>
          </cell>
          <cell r="K886">
            <v>0</v>
          </cell>
          <cell r="L886">
            <v>0</v>
          </cell>
          <cell r="M886">
            <v>0</v>
          </cell>
          <cell r="N886">
            <v>0</v>
          </cell>
          <cell r="O886">
            <v>0</v>
          </cell>
          <cell r="P886">
            <v>0</v>
          </cell>
          <cell r="Q886">
            <v>0</v>
          </cell>
          <cell r="R886">
            <v>0</v>
          </cell>
          <cell r="S886">
            <v>0</v>
          </cell>
          <cell r="T886">
            <v>0</v>
          </cell>
          <cell r="U886">
            <v>0</v>
          </cell>
          <cell r="V886">
            <v>0</v>
          </cell>
          <cell r="W886">
            <v>0</v>
          </cell>
          <cell r="X886">
            <v>0</v>
          </cell>
          <cell r="Y886">
            <v>0</v>
          </cell>
          <cell r="Z886">
            <v>0</v>
          </cell>
        </row>
        <row r="887">
          <cell r="B887" t="str">
            <v>34.39.01</v>
          </cell>
          <cell r="C887" t="str">
            <v>Supply of rectangular manhole cover for reservoir chambers in roads, class D400, clear opening 700mm x 700mm</v>
          </cell>
          <cell r="D887" t="str">
            <v>pce.</v>
          </cell>
          <cell r="E887">
            <v>315</v>
          </cell>
          <cell r="F887">
            <v>0</v>
          </cell>
          <cell r="G887">
            <v>0</v>
          </cell>
          <cell r="H887">
            <v>0</v>
          </cell>
          <cell r="I887">
            <v>0</v>
          </cell>
          <cell r="J887">
            <v>0</v>
          </cell>
          <cell r="K887">
            <v>0</v>
          </cell>
          <cell r="L887">
            <v>0</v>
          </cell>
          <cell r="M887">
            <v>0</v>
          </cell>
          <cell r="N887">
            <v>0</v>
          </cell>
          <cell r="O887">
            <v>0</v>
          </cell>
          <cell r="P887">
            <v>0</v>
          </cell>
          <cell r="Q887">
            <v>0</v>
          </cell>
          <cell r="R887">
            <v>0</v>
          </cell>
          <cell r="S887">
            <v>0</v>
          </cell>
          <cell r="T887">
            <v>0</v>
          </cell>
          <cell r="U887">
            <v>0</v>
          </cell>
          <cell r="V887">
            <v>0</v>
          </cell>
          <cell r="W887">
            <v>0</v>
          </cell>
          <cell r="X887">
            <v>0</v>
          </cell>
          <cell r="Y887">
            <v>0</v>
          </cell>
          <cell r="Z887">
            <v>0</v>
          </cell>
        </row>
        <row r="888">
          <cell r="B888" t="str">
            <v>34.50</v>
          </cell>
          <cell r="C888" t="str">
            <v>Supply of water kiosk connection materials for new HDPE supply main</v>
          </cell>
          <cell r="D888">
            <v>0</v>
          </cell>
          <cell r="E888">
            <v>0</v>
          </cell>
          <cell r="F888">
            <v>0</v>
          </cell>
          <cell r="G888">
            <v>0</v>
          </cell>
          <cell r="H888">
            <v>0</v>
          </cell>
          <cell r="I888">
            <v>0</v>
          </cell>
          <cell r="J888">
            <v>0</v>
          </cell>
          <cell r="K888">
            <v>0</v>
          </cell>
          <cell r="L888">
            <v>0</v>
          </cell>
          <cell r="M888">
            <v>0</v>
          </cell>
          <cell r="N888">
            <v>0</v>
          </cell>
          <cell r="O888">
            <v>0</v>
          </cell>
          <cell r="P888">
            <v>0</v>
          </cell>
          <cell r="Q888">
            <v>0</v>
          </cell>
          <cell r="R888">
            <v>0</v>
          </cell>
          <cell r="S888">
            <v>0</v>
          </cell>
          <cell r="T888">
            <v>0</v>
          </cell>
          <cell r="U888">
            <v>0</v>
          </cell>
          <cell r="V888">
            <v>0</v>
          </cell>
          <cell r="W888">
            <v>0</v>
          </cell>
          <cell r="X888">
            <v>0</v>
          </cell>
          <cell r="Y888">
            <v>0</v>
          </cell>
          <cell r="Z888">
            <v>0</v>
          </cell>
        </row>
        <row r="889">
          <cell r="B889">
            <v>0</v>
          </cell>
          <cell r="C889" t="str">
            <v>The unit rate shall include the supply of  water kiosk connection materials in a set consisting of:</v>
          </cell>
          <cell r="D889">
            <v>0</v>
          </cell>
          <cell r="E889">
            <v>0</v>
          </cell>
          <cell r="F889">
            <v>0</v>
          </cell>
          <cell r="G889">
            <v>0</v>
          </cell>
          <cell r="H889">
            <v>0</v>
          </cell>
          <cell r="I889">
            <v>0</v>
          </cell>
          <cell r="J889">
            <v>0</v>
          </cell>
          <cell r="K889">
            <v>0</v>
          </cell>
          <cell r="L889">
            <v>0</v>
          </cell>
          <cell r="M889">
            <v>0</v>
          </cell>
          <cell r="N889">
            <v>0</v>
          </cell>
          <cell r="O889">
            <v>0</v>
          </cell>
          <cell r="P889">
            <v>0</v>
          </cell>
          <cell r="Q889">
            <v>0</v>
          </cell>
          <cell r="R889">
            <v>0</v>
          </cell>
          <cell r="S889">
            <v>0</v>
          </cell>
          <cell r="T889">
            <v>0</v>
          </cell>
          <cell r="U889">
            <v>0</v>
          </cell>
          <cell r="V889">
            <v>0</v>
          </cell>
          <cell r="W889">
            <v>0</v>
          </cell>
          <cell r="X889">
            <v>0</v>
          </cell>
          <cell r="Y889">
            <v>0</v>
          </cell>
          <cell r="Z889">
            <v>0</v>
          </cell>
        </row>
        <row r="890">
          <cell r="B890">
            <v>0</v>
          </cell>
          <cell r="C890" t="str">
            <v xml:space="preserve">- Tapping clamp with female threaded outlet for PE pipes and angle plug fitting 90° with male thread, PN10/PN16 </v>
          </cell>
          <cell r="D890">
            <v>0</v>
          </cell>
          <cell r="E890">
            <v>0</v>
          </cell>
          <cell r="F890">
            <v>0</v>
          </cell>
          <cell r="G890">
            <v>0</v>
          </cell>
          <cell r="H890">
            <v>0</v>
          </cell>
          <cell r="I890">
            <v>0</v>
          </cell>
          <cell r="J890">
            <v>0</v>
          </cell>
          <cell r="K890">
            <v>0</v>
          </cell>
          <cell r="L890">
            <v>0</v>
          </cell>
          <cell r="M890">
            <v>0</v>
          </cell>
          <cell r="N890">
            <v>0</v>
          </cell>
          <cell r="O890">
            <v>0</v>
          </cell>
          <cell r="P890">
            <v>0</v>
          </cell>
          <cell r="Q890">
            <v>0</v>
          </cell>
          <cell r="R890">
            <v>0</v>
          </cell>
          <cell r="S890">
            <v>0</v>
          </cell>
          <cell r="T890">
            <v>0</v>
          </cell>
          <cell r="U890">
            <v>0</v>
          </cell>
          <cell r="V890">
            <v>0</v>
          </cell>
          <cell r="W890">
            <v>0</v>
          </cell>
          <cell r="X890">
            <v>0</v>
          </cell>
          <cell r="Y890">
            <v>0</v>
          </cell>
          <cell r="Z890">
            <v>0</v>
          </cell>
        </row>
        <row r="891">
          <cell r="B891">
            <v>0</v>
          </cell>
          <cell r="C891" t="str">
            <v>- stop cock</v>
          </cell>
          <cell r="D891">
            <v>0</v>
          </cell>
          <cell r="E891">
            <v>0</v>
          </cell>
          <cell r="F891">
            <v>0</v>
          </cell>
          <cell r="G891">
            <v>0</v>
          </cell>
          <cell r="H891">
            <v>0</v>
          </cell>
          <cell r="I891">
            <v>0</v>
          </cell>
          <cell r="J891">
            <v>0</v>
          </cell>
          <cell r="K891">
            <v>0</v>
          </cell>
          <cell r="L891">
            <v>0</v>
          </cell>
          <cell r="M891">
            <v>0</v>
          </cell>
          <cell r="N891">
            <v>0</v>
          </cell>
          <cell r="O891">
            <v>0</v>
          </cell>
          <cell r="P891">
            <v>0</v>
          </cell>
          <cell r="Q891">
            <v>0</v>
          </cell>
          <cell r="R891">
            <v>0</v>
          </cell>
          <cell r="S891">
            <v>0</v>
          </cell>
          <cell r="T891">
            <v>0</v>
          </cell>
          <cell r="U891">
            <v>0</v>
          </cell>
          <cell r="V891">
            <v>0</v>
          </cell>
          <cell r="W891">
            <v>0</v>
          </cell>
          <cell r="X891">
            <v>0</v>
          </cell>
          <cell r="Y891">
            <v>0</v>
          </cell>
          <cell r="Z891">
            <v>0</v>
          </cell>
        </row>
        <row r="892">
          <cell r="B892">
            <v>0</v>
          </cell>
          <cell r="C892" t="str">
            <v>- connectors, elbows, T-pieces and all other required ISO pipe fittings (male and female) or similar for PE pipes</v>
          </cell>
          <cell r="D892">
            <v>0</v>
          </cell>
          <cell r="E892">
            <v>0</v>
          </cell>
          <cell r="F892">
            <v>0</v>
          </cell>
          <cell r="G892">
            <v>0</v>
          </cell>
          <cell r="H892">
            <v>0</v>
          </cell>
          <cell r="I892">
            <v>0</v>
          </cell>
          <cell r="J892">
            <v>0</v>
          </cell>
          <cell r="K892">
            <v>0</v>
          </cell>
          <cell r="L892">
            <v>0</v>
          </cell>
          <cell r="M892">
            <v>0</v>
          </cell>
          <cell r="N892">
            <v>0</v>
          </cell>
          <cell r="O892">
            <v>0</v>
          </cell>
          <cell r="P892">
            <v>0</v>
          </cell>
          <cell r="Q892">
            <v>0</v>
          </cell>
          <cell r="R892">
            <v>0</v>
          </cell>
          <cell r="S892">
            <v>0</v>
          </cell>
          <cell r="T892">
            <v>0</v>
          </cell>
          <cell r="U892">
            <v>0</v>
          </cell>
          <cell r="V892">
            <v>0</v>
          </cell>
          <cell r="W892">
            <v>0</v>
          </cell>
          <cell r="X892">
            <v>0</v>
          </cell>
          <cell r="Y892">
            <v>0</v>
          </cell>
          <cell r="Z892">
            <v>0</v>
          </cell>
        </row>
        <row r="893">
          <cell r="B893">
            <v>0</v>
          </cell>
          <cell r="C893" t="str">
            <v>- brass unions for water meters</v>
          </cell>
          <cell r="D893">
            <v>0</v>
          </cell>
          <cell r="E893">
            <v>0</v>
          </cell>
          <cell r="F893">
            <v>0</v>
          </cell>
          <cell r="G893">
            <v>0</v>
          </cell>
          <cell r="H893">
            <v>0</v>
          </cell>
          <cell r="I893">
            <v>0</v>
          </cell>
          <cell r="J893">
            <v>0</v>
          </cell>
          <cell r="K893">
            <v>0</v>
          </cell>
          <cell r="L893">
            <v>0</v>
          </cell>
          <cell r="M893">
            <v>0</v>
          </cell>
          <cell r="N893">
            <v>0</v>
          </cell>
          <cell r="O893">
            <v>0</v>
          </cell>
          <cell r="P893">
            <v>0</v>
          </cell>
          <cell r="Q893">
            <v>0</v>
          </cell>
          <cell r="R893">
            <v>0</v>
          </cell>
          <cell r="S893">
            <v>0</v>
          </cell>
          <cell r="T893">
            <v>0</v>
          </cell>
          <cell r="U893">
            <v>0</v>
          </cell>
          <cell r="V893">
            <v>0</v>
          </cell>
          <cell r="W893">
            <v>0</v>
          </cell>
          <cell r="X893">
            <v>0</v>
          </cell>
          <cell r="Y893">
            <v>0</v>
          </cell>
          <cell r="Z893">
            <v>0</v>
          </cell>
        </row>
        <row r="894">
          <cell r="B894">
            <v>0</v>
          </cell>
          <cell r="C894" t="str">
            <v>- galvanized pipe materials,(incl. to fix the pipe system to the meter box) and fittings required to complete the pipe laying/installation work</v>
          </cell>
          <cell r="D894">
            <v>0</v>
          </cell>
          <cell r="E894">
            <v>0</v>
          </cell>
          <cell r="F894">
            <v>0</v>
          </cell>
          <cell r="G894">
            <v>0</v>
          </cell>
          <cell r="H894">
            <v>0</v>
          </cell>
          <cell r="I894">
            <v>0</v>
          </cell>
          <cell r="J894">
            <v>0</v>
          </cell>
          <cell r="K894">
            <v>0</v>
          </cell>
          <cell r="L894">
            <v>0</v>
          </cell>
          <cell r="M894">
            <v>0</v>
          </cell>
          <cell r="N894">
            <v>0</v>
          </cell>
          <cell r="O894">
            <v>0</v>
          </cell>
          <cell r="P894">
            <v>0</v>
          </cell>
          <cell r="Q894">
            <v>0</v>
          </cell>
          <cell r="R894">
            <v>0</v>
          </cell>
          <cell r="S894">
            <v>0</v>
          </cell>
          <cell r="T894">
            <v>0</v>
          </cell>
          <cell r="U894">
            <v>0</v>
          </cell>
          <cell r="V894">
            <v>0</v>
          </cell>
          <cell r="W894">
            <v>0</v>
          </cell>
          <cell r="X894">
            <v>0</v>
          </cell>
          <cell r="Y894">
            <v>0</v>
          </cell>
          <cell r="Z894">
            <v>0</v>
          </cell>
        </row>
        <row r="895">
          <cell r="B895">
            <v>0</v>
          </cell>
          <cell r="C895" t="str">
            <v>- stainless steel bolts and nuts complying with EN ISO 4016:2000 and EN ISO 4034:2000, grade 70</v>
          </cell>
          <cell r="D895">
            <v>0</v>
          </cell>
          <cell r="E895">
            <v>0</v>
          </cell>
          <cell r="F895">
            <v>0</v>
          </cell>
          <cell r="G895">
            <v>0</v>
          </cell>
          <cell r="H895">
            <v>0</v>
          </cell>
          <cell r="I895">
            <v>0</v>
          </cell>
          <cell r="J895">
            <v>0</v>
          </cell>
          <cell r="K895">
            <v>0</v>
          </cell>
          <cell r="L895">
            <v>0</v>
          </cell>
          <cell r="M895">
            <v>0</v>
          </cell>
          <cell r="N895">
            <v>0</v>
          </cell>
          <cell r="O895">
            <v>0</v>
          </cell>
          <cell r="P895">
            <v>0</v>
          </cell>
          <cell r="Q895">
            <v>0</v>
          </cell>
          <cell r="R895">
            <v>0</v>
          </cell>
          <cell r="S895">
            <v>0</v>
          </cell>
          <cell r="T895">
            <v>0</v>
          </cell>
          <cell r="U895">
            <v>0</v>
          </cell>
          <cell r="V895">
            <v>0</v>
          </cell>
          <cell r="W895">
            <v>0</v>
          </cell>
          <cell r="X895">
            <v>0</v>
          </cell>
          <cell r="Y895">
            <v>0</v>
          </cell>
          <cell r="Z895">
            <v>0</v>
          </cell>
        </row>
        <row r="896">
          <cell r="B896">
            <v>0</v>
          </cell>
          <cell r="C896" t="str">
            <v>- washers compiling with EN ISO 7091</v>
          </cell>
          <cell r="D896">
            <v>0</v>
          </cell>
          <cell r="E896">
            <v>0</v>
          </cell>
          <cell r="F896">
            <v>0</v>
          </cell>
          <cell r="G896">
            <v>0</v>
          </cell>
          <cell r="H896">
            <v>0</v>
          </cell>
          <cell r="I896">
            <v>0</v>
          </cell>
          <cell r="J896">
            <v>0</v>
          </cell>
          <cell r="K896">
            <v>0</v>
          </cell>
          <cell r="L896">
            <v>0</v>
          </cell>
          <cell r="M896">
            <v>0</v>
          </cell>
          <cell r="N896">
            <v>0</v>
          </cell>
          <cell r="O896">
            <v>0</v>
          </cell>
          <cell r="P896">
            <v>0</v>
          </cell>
          <cell r="Q896">
            <v>0</v>
          </cell>
          <cell r="R896">
            <v>0</v>
          </cell>
          <cell r="S896">
            <v>0</v>
          </cell>
          <cell r="T896">
            <v>0</v>
          </cell>
          <cell r="U896">
            <v>0</v>
          </cell>
          <cell r="V896">
            <v>0</v>
          </cell>
          <cell r="W896">
            <v>0</v>
          </cell>
          <cell r="X896">
            <v>0</v>
          </cell>
          <cell r="Y896">
            <v>0</v>
          </cell>
          <cell r="Z896">
            <v>0</v>
          </cell>
        </row>
        <row r="897">
          <cell r="B897">
            <v>0</v>
          </cell>
          <cell r="C897" t="str">
            <v>- 4 (four) taps</v>
          </cell>
          <cell r="D897">
            <v>0</v>
          </cell>
          <cell r="E897">
            <v>0</v>
          </cell>
          <cell r="F897">
            <v>0</v>
          </cell>
          <cell r="G897">
            <v>0</v>
          </cell>
          <cell r="H897">
            <v>0</v>
          </cell>
          <cell r="I897">
            <v>0</v>
          </cell>
          <cell r="J897">
            <v>0</v>
          </cell>
          <cell r="K897">
            <v>0</v>
          </cell>
          <cell r="L897">
            <v>0</v>
          </cell>
          <cell r="M897">
            <v>0</v>
          </cell>
          <cell r="N897">
            <v>0</v>
          </cell>
          <cell r="O897">
            <v>0</v>
          </cell>
          <cell r="P897">
            <v>0</v>
          </cell>
          <cell r="Q897">
            <v>0</v>
          </cell>
          <cell r="R897">
            <v>0</v>
          </cell>
          <cell r="S897">
            <v>0</v>
          </cell>
          <cell r="T897">
            <v>0</v>
          </cell>
          <cell r="U897">
            <v>0</v>
          </cell>
          <cell r="V897">
            <v>0</v>
          </cell>
          <cell r="W897">
            <v>0</v>
          </cell>
          <cell r="X897">
            <v>0</v>
          </cell>
          <cell r="Y897">
            <v>0</v>
          </cell>
          <cell r="Z897">
            <v>0</v>
          </cell>
        </row>
        <row r="898">
          <cell r="B898">
            <v>0</v>
          </cell>
          <cell r="C898" t="str">
            <v>The unit rate shall include transport, unloading, handling, storage at storage sites in accordance with the manufacturers instructions and good workmanship, supply of all accessories necessary for installation in accordance with the Technical Specification and Standard Drwg. STD-3.01-30.3, all to be approved by the Engineer. HDPE water kiosk connection pipes and domestic water meters will be paid for under separate items.</v>
          </cell>
          <cell r="D898">
            <v>0</v>
          </cell>
          <cell r="E898">
            <v>0</v>
          </cell>
          <cell r="F898">
            <v>0</v>
          </cell>
          <cell r="G898">
            <v>0</v>
          </cell>
          <cell r="H898">
            <v>0</v>
          </cell>
          <cell r="I898">
            <v>0</v>
          </cell>
          <cell r="J898">
            <v>0</v>
          </cell>
          <cell r="K898">
            <v>0</v>
          </cell>
          <cell r="L898">
            <v>0</v>
          </cell>
          <cell r="M898">
            <v>0</v>
          </cell>
          <cell r="N898">
            <v>0</v>
          </cell>
          <cell r="O898">
            <v>0</v>
          </cell>
          <cell r="P898">
            <v>0</v>
          </cell>
          <cell r="Q898">
            <v>0</v>
          </cell>
          <cell r="R898">
            <v>0</v>
          </cell>
          <cell r="S898">
            <v>0</v>
          </cell>
          <cell r="T898">
            <v>0</v>
          </cell>
          <cell r="U898">
            <v>0</v>
          </cell>
          <cell r="V898">
            <v>0</v>
          </cell>
          <cell r="W898">
            <v>0</v>
          </cell>
          <cell r="X898">
            <v>0</v>
          </cell>
          <cell r="Y898">
            <v>0</v>
          </cell>
          <cell r="Z898">
            <v>0</v>
          </cell>
        </row>
        <row r="899">
          <cell r="B899">
            <v>0</v>
          </cell>
          <cell r="C899" t="str">
            <v>Payment shall be made per set for the diameters indicated in the following items.</v>
          </cell>
          <cell r="D899">
            <v>0</v>
          </cell>
          <cell r="E899">
            <v>0</v>
          </cell>
          <cell r="F899">
            <v>0</v>
          </cell>
          <cell r="G899">
            <v>0</v>
          </cell>
          <cell r="H899">
            <v>0</v>
          </cell>
          <cell r="I899">
            <v>0</v>
          </cell>
          <cell r="J899">
            <v>0</v>
          </cell>
          <cell r="K899">
            <v>0</v>
          </cell>
          <cell r="L899">
            <v>0</v>
          </cell>
          <cell r="M899">
            <v>0</v>
          </cell>
          <cell r="N899">
            <v>0</v>
          </cell>
          <cell r="O899">
            <v>0</v>
          </cell>
          <cell r="P899">
            <v>0</v>
          </cell>
          <cell r="Q899">
            <v>0</v>
          </cell>
          <cell r="R899">
            <v>0</v>
          </cell>
          <cell r="S899">
            <v>0</v>
          </cell>
          <cell r="T899">
            <v>0</v>
          </cell>
          <cell r="U899">
            <v>0</v>
          </cell>
          <cell r="V899">
            <v>0</v>
          </cell>
          <cell r="W899">
            <v>0</v>
          </cell>
          <cell r="X899">
            <v>0</v>
          </cell>
          <cell r="Y899">
            <v>0</v>
          </cell>
          <cell r="Z899">
            <v>0</v>
          </cell>
        </row>
        <row r="900">
          <cell r="B900" t="str">
            <v>34.50.02</v>
          </cell>
          <cell r="C900" t="str">
            <v xml:space="preserve">Supply of tapping clamp with female threaded outlet DN50 (OD63), stop cock 1", including all required ISO fittings (PE), galvanized pipe materials and fittings, 4x tap 1/2", etc. for new supply main of OD63, HDPE </v>
          </cell>
          <cell r="D900" t="str">
            <v>set</v>
          </cell>
          <cell r="E900">
            <v>104</v>
          </cell>
          <cell r="F900">
            <v>0</v>
          </cell>
          <cell r="G900">
            <v>0</v>
          </cell>
          <cell r="H900">
            <v>0</v>
          </cell>
          <cell r="I900">
            <v>0</v>
          </cell>
          <cell r="J900">
            <v>0</v>
          </cell>
          <cell r="K900">
            <v>0</v>
          </cell>
          <cell r="L900">
            <v>0</v>
          </cell>
          <cell r="M900">
            <v>0</v>
          </cell>
          <cell r="N900">
            <v>0</v>
          </cell>
          <cell r="O900">
            <v>0</v>
          </cell>
          <cell r="P900">
            <v>0</v>
          </cell>
          <cell r="Q900">
            <v>0</v>
          </cell>
          <cell r="R900">
            <v>0</v>
          </cell>
          <cell r="S900">
            <v>0</v>
          </cell>
          <cell r="T900">
            <v>0</v>
          </cell>
          <cell r="U900">
            <v>0</v>
          </cell>
          <cell r="V900">
            <v>0</v>
          </cell>
          <cell r="W900">
            <v>0</v>
          </cell>
          <cell r="X900">
            <v>0</v>
          </cell>
          <cell r="Y900">
            <v>0</v>
          </cell>
          <cell r="Z900">
            <v>0</v>
          </cell>
        </row>
        <row r="901">
          <cell r="B901" t="str">
            <v>34.50.03</v>
          </cell>
          <cell r="C901" t="str">
            <v xml:space="preserve">Supply of tapping clamp with female threaded outlet DN40 (OD50), stop cock 1", including all required ISO fittings (PE), galvanized pipe materials and fittings, 4x tap 1/2", etc. for new supply main of OD90, HDPE </v>
          </cell>
          <cell r="D901" t="str">
            <v>set</v>
          </cell>
          <cell r="E901">
            <v>108</v>
          </cell>
          <cell r="F901">
            <v>0</v>
          </cell>
          <cell r="G901">
            <v>0</v>
          </cell>
          <cell r="H901">
            <v>0</v>
          </cell>
          <cell r="I901">
            <v>0</v>
          </cell>
          <cell r="J901">
            <v>0</v>
          </cell>
          <cell r="K901">
            <v>0</v>
          </cell>
          <cell r="L901">
            <v>0</v>
          </cell>
          <cell r="M901">
            <v>0</v>
          </cell>
          <cell r="N901">
            <v>0</v>
          </cell>
          <cell r="O901">
            <v>0</v>
          </cell>
          <cell r="P901">
            <v>0</v>
          </cell>
          <cell r="Q901">
            <v>0</v>
          </cell>
          <cell r="R901">
            <v>0</v>
          </cell>
          <cell r="S901">
            <v>0</v>
          </cell>
          <cell r="T901">
            <v>0</v>
          </cell>
          <cell r="U901">
            <v>0</v>
          </cell>
          <cell r="V901">
            <v>0</v>
          </cell>
          <cell r="W901">
            <v>0</v>
          </cell>
          <cell r="X901">
            <v>0</v>
          </cell>
          <cell r="Y901">
            <v>0</v>
          </cell>
          <cell r="Z901">
            <v>0</v>
          </cell>
        </row>
        <row r="902">
          <cell r="B902" t="str">
            <v>34.50.04</v>
          </cell>
          <cell r="C902" t="str">
            <v xml:space="preserve">Supply of tapping clamp with female threaded outlet DN50 (OD63), stop cock 1", including all required ISO fittings (PE), galvanized pipe materials and fittings, 4x tap 1/2", etc. for new supply main of OD90, HDPE </v>
          </cell>
          <cell r="D902" t="str">
            <v>set</v>
          </cell>
          <cell r="E902">
            <v>110</v>
          </cell>
          <cell r="F902">
            <v>0</v>
          </cell>
          <cell r="G902">
            <v>0</v>
          </cell>
          <cell r="H902">
            <v>0</v>
          </cell>
          <cell r="I902">
            <v>0</v>
          </cell>
          <cell r="J902">
            <v>0</v>
          </cell>
          <cell r="K902">
            <v>0</v>
          </cell>
          <cell r="L902">
            <v>0</v>
          </cell>
          <cell r="M902">
            <v>0</v>
          </cell>
          <cell r="N902">
            <v>0</v>
          </cell>
          <cell r="O902">
            <v>0</v>
          </cell>
          <cell r="P902">
            <v>0</v>
          </cell>
          <cell r="Q902">
            <v>0</v>
          </cell>
          <cell r="R902">
            <v>0</v>
          </cell>
          <cell r="S902">
            <v>0</v>
          </cell>
          <cell r="T902">
            <v>0</v>
          </cell>
          <cell r="U902">
            <v>0</v>
          </cell>
          <cell r="V902">
            <v>0</v>
          </cell>
          <cell r="W902">
            <v>0</v>
          </cell>
          <cell r="X902">
            <v>0</v>
          </cell>
          <cell r="Y902">
            <v>0</v>
          </cell>
          <cell r="Z902">
            <v>0</v>
          </cell>
        </row>
        <row r="903">
          <cell r="B903" t="str">
            <v>34.50.05</v>
          </cell>
          <cell r="C903" t="str">
            <v xml:space="preserve">Supply of tapping clamp with female threaded outlet DN40 (OD50), stop cock 1", including all required ISO fittings (PE), galvanized pipe materials and fittings, 4x tap 1/2", etc. for new supply main of OD110, HDPE </v>
          </cell>
          <cell r="D903" t="str">
            <v>set</v>
          </cell>
          <cell r="E903">
            <v>115</v>
          </cell>
          <cell r="F903">
            <v>0</v>
          </cell>
          <cell r="G903">
            <v>0</v>
          </cell>
          <cell r="H903">
            <v>0</v>
          </cell>
          <cell r="I903">
            <v>0</v>
          </cell>
          <cell r="J903">
            <v>0</v>
          </cell>
          <cell r="K903">
            <v>0</v>
          </cell>
          <cell r="L903">
            <v>0</v>
          </cell>
          <cell r="M903">
            <v>0</v>
          </cell>
          <cell r="N903">
            <v>0</v>
          </cell>
          <cell r="O903">
            <v>0</v>
          </cell>
          <cell r="P903">
            <v>0</v>
          </cell>
          <cell r="Q903">
            <v>0</v>
          </cell>
          <cell r="R903">
            <v>0</v>
          </cell>
          <cell r="S903">
            <v>0</v>
          </cell>
          <cell r="T903">
            <v>0</v>
          </cell>
          <cell r="U903">
            <v>0</v>
          </cell>
          <cell r="V903">
            <v>0</v>
          </cell>
          <cell r="W903">
            <v>0</v>
          </cell>
          <cell r="X903">
            <v>0</v>
          </cell>
          <cell r="Y903">
            <v>0</v>
          </cell>
          <cell r="Z903">
            <v>0</v>
          </cell>
        </row>
        <row r="904">
          <cell r="B904" t="str">
            <v>34.50.06</v>
          </cell>
          <cell r="C904" t="str">
            <v xml:space="preserve">Supply of tapping clamp with female threaded outlet DN50 (OD63), stop cock 1", including all required ISO fittings (PE), galvanized pipe materials and fittings, 4x tap 1/2", etc. for new supply main of OD110, HDPE </v>
          </cell>
          <cell r="D904" t="str">
            <v>set</v>
          </cell>
          <cell r="E904">
            <v>118</v>
          </cell>
          <cell r="F904">
            <v>0</v>
          </cell>
          <cell r="G904">
            <v>0</v>
          </cell>
          <cell r="H904">
            <v>0</v>
          </cell>
          <cell r="I904">
            <v>0</v>
          </cell>
          <cell r="J904">
            <v>0</v>
          </cell>
          <cell r="K904">
            <v>0</v>
          </cell>
          <cell r="L904">
            <v>0</v>
          </cell>
          <cell r="M904">
            <v>0</v>
          </cell>
          <cell r="N904">
            <v>0</v>
          </cell>
          <cell r="O904">
            <v>0</v>
          </cell>
          <cell r="P904">
            <v>0</v>
          </cell>
          <cell r="Q904">
            <v>0</v>
          </cell>
          <cell r="R904">
            <v>0</v>
          </cell>
          <cell r="S904">
            <v>0</v>
          </cell>
          <cell r="T904">
            <v>0</v>
          </cell>
          <cell r="U904">
            <v>0</v>
          </cell>
          <cell r="V904">
            <v>0</v>
          </cell>
          <cell r="W904">
            <v>0</v>
          </cell>
          <cell r="X904">
            <v>0</v>
          </cell>
          <cell r="Y904">
            <v>0</v>
          </cell>
          <cell r="Z904">
            <v>0</v>
          </cell>
        </row>
        <row r="905">
          <cell r="B905" t="str">
            <v>34.50.07</v>
          </cell>
          <cell r="C905" t="str">
            <v xml:space="preserve">Supply of tapping clamp with female threaded outlet DN40 (OD50), stop cock 1", including all required ISO fittings (PE), galvanized pipe materials and fittings, 4x tap 1/2", etc. for new supply main of OD160, HDPE </v>
          </cell>
          <cell r="D905" t="str">
            <v>set</v>
          </cell>
          <cell r="E905">
            <v>122</v>
          </cell>
          <cell r="F905">
            <v>0</v>
          </cell>
          <cell r="G905">
            <v>0</v>
          </cell>
          <cell r="H905">
            <v>0</v>
          </cell>
          <cell r="I905">
            <v>0</v>
          </cell>
          <cell r="J905">
            <v>0</v>
          </cell>
          <cell r="K905">
            <v>0</v>
          </cell>
          <cell r="L905">
            <v>0</v>
          </cell>
          <cell r="M905">
            <v>0</v>
          </cell>
          <cell r="N905">
            <v>0</v>
          </cell>
          <cell r="O905">
            <v>0</v>
          </cell>
          <cell r="P905">
            <v>0</v>
          </cell>
          <cell r="Q905">
            <v>0</v>
          </cell>
          <cell r="R905">
            <v>0</v>
          </cell>
          <cell r="S905">
            <v>0</v>
          </cell>
          <cell r="T905">
            <v>0</v>
          </cell>
          <cell r="U905">
            <v>0</v>
          </cell>
          <cell r="V905">
            <v>0</v>
          </cell>
          <cell r="W905">
            <v>0</v>
          </cell>
          <cell r="X905">
            <v>0</v>
          </cell>
          <cell r="Y905">
            <v>0</v>
          </cell>
          <cell r="Z905">
            <v>0</v>
          </cell>
        </row>
        <row r="906">
          <cell r="B906" t="str">
            <v>34.50.08</v>
          </cell>
          <cell r="C906" t="str">
            <v xml:space="preserve">Supply of tapping clamp with female threaded outlet DN50 (OD63), stop cock 1", including all required ISO fittings (PE), galvanized pipe materials and fittings, 4x tap 1/2", etc. for new supply main of OD160, HDPE </v>
          </cell>
          <cell r="D906" t="str">
            <v>set</v>
          </cell>
          <cell r="E906">
            <v>126</v>
          </cell>
          <cell r="F906">
            <v>0</v>
          </cell>
          <cell r="G906">
            <v>0</v>
          </cell>
          <cell r="H906">
            <v>0</v>
          </cell>
          <cell r="I906">
            <v>0</v>
          </cell>
          <cell r="J906">
            <v>0</v>
          </cell>
          <cell r="K906">
            <v>0</v>
          </cell>
          <cell r="L906">
            <v>0</v>
          </cell>
          <cell r="M906">
            <v>0</v>
          </cell>
          <cell r="N906">
            <v>0</v>
          </cell>
          <cell r="O906">
            <v>0</v>
          </cell>
          <cell r="P906">
            <v>0</v>
          </cell>
          <cell r="Q906">
            <v>0</v>
          </cell>
          <cell r="R906">
            <v>0</v>
          </cell>
          <cell r="S906">
            <v>0</v>
          </cell>
          <cell r="T906">
            <v>0</v>
          </cell>
          <cell r="U906">
            <v>0</v>
          </cell>
          <cell r="V906">
            <v>0</v>
          </cell>
          <cell r="W906">
            <v>0</v>
          </cell>
          <cell r="X906">
            <v>0</v>
          </cell>
          <cell r="Y906">
            <v>0</v>
          </cell>
          <cell r="Z906">
            <v>0</v>
          </cell>
        </row>
        <row r="907">
          <cell r="B907" t="str">
            <v>34.50.09</v>
          </cell>
          <cell r="C907" t="str">
            <v xml:space="preserve">Supply of tapping clamp with female threaded outlet DN40 (OD50), stop cock 1", including all required ISO fittings (PE), galvanized pipe materials and fittings, 4x tap 1/2", etc. for new supply main of OD200, HDPE </v>
          </cell>
          <cell r="D907" t="str">
            <v>set</v>
          </cell>
          <cell r="E907">
            <v>126</v>
          </cell>
          <cell r="F907">
            <v>0</v>
          </cell>
          <cell r="G907">
            <v>0</v>
          </cell>
          <cell r="H907">
            <v>0</v>
          </cell>
          <cell r="I907">
            <v>0</v>
          </cell>
          <cell r="J907">
            <v>0</v>
          </cell>
          <cell r="K907">
            <v>0</v>
          </cell>
          <cell r="L907">
            <v>0</v>
          </cell>
          <cell r="M907">
            <v>0</v>
          </cell>
          <cell r="N907">
            <v>0</v>
          </cell>
          <cell r="O907">
            <v>0</v>
          </cell>
          <cell r="P907">
            <v>0</v>
          </cell>
          <cell r="Q907">
            <v>0</v>
          </cell>
          <cell r="R907">
            <v>0</v>
          </cell>
          <cell r="S907">
            <v>0</v>
          </cell>
          <cell r="T907">
            <v>0</v>
          </cell>
          <cell r="U907">
            <v>0</v>
          </cell>
          <cell r="V907">
            <v>0</v>
          </cell>
          <cell r="W907">
            <v>0</v>
          </cell>
          <cell r="X907">
            <v>0</v>
          </cell>
          <cell r="Y907">
            <v>0</v>
          </cell>
          <cell r="Z907">
            <v>0</v>
          </cell>
        </row>
        <row r="908">
          <cell r="B908" t="str">
            <v>34.50.10</v>
          </cell>
          <cell r="C908" t="str">
            <v xml:space="preserve">Supply of tapping clamp with female threaded outlet DN50 (OD63), stop cock 1", including all required ISO fittings (PE), galvanized pipe materials and fittings, 4x tap 1/2", etc. for new supply main of OD200, HDPE </v>
          </cell>
          <cell r="D908" t="str">
            <v>set</v>
          </cell>
          <cell r="E908">
            <v>128</v>
          </cell>
          <cell r="F908">
            <v>0</v>
          </cell>
          <cell r="G908">
            <v>0</v>
          </cell>
          <cell r="H908">
            <v>0</v>
          </cell>
          <cell r="I908">
            <v>0</v>
          </cell>
          <cell r="J908">
            <v>0</v>
          </cell>
          <cell r="K908">
            <v>0</v>
          </cell>
          <cell r="L908">
            <v>0</v>
          </cell>
          <cell r="M908">
            <v>0</v>
          </cell>
          <cell r="N908">
            <v>0</v>
          </cell>
          <cell r="O908">
            <v>0</v>
          </cell>
          <cell r="P908">
            <v>0</v>
          </cell>
          <cell r="Q908">
            <v>0</v>
          </cell>
          <cell r="R908">
            <v>0</v>
          </cell>
          <cell r="S908">
            <v>0</v>
          </cell>
          <cell r="T908">
            <v>0</v>
          </cell>
          <cell r="U908">
            <v>0</v>
          </cell>
          <cell r="V908">
            <v>0</v>
          </cell>
          <cell r="W908">
            <v>0</v>
          </cell>
          <cell r="X908">
            <v>0</v>
          </cell>
          <cell r="Y908">
            <v>0</v>
          </cell>
          <cell r="Z908">
            <v>0</v>
          </cell>
        </row>
        <row r="909">
          <cell r="B909" t="str">
            <v>34.50.11</v>
          </cell>
          <cell r="C909" t="str">
            <v xml:space="preserve">Supply of tapping clamp with female threaded outlet DN40 (OD50), stop cock 1", including all required ISO fittings (PE), galvanized pipe materials and fittings, 4x tap 1/2", etc. for new supply main of OD225, HDPE </v>
          </cell>
          <cell r="D909" t="str">
            <v>set</v>
          </cell>
          <cell r="E909">
            <v>131</v>
          </cell>
          <cell r="F909">
            <v>0</v>
          </cell>
          <cell r="G909">
            <v>0</v>
          </cell>
          <cell r="H909">
            <v>0</v>
          </cell>
          <cell r="I909">
            <v>0</v>
          </cell>
          <cell r="J909">
            <v>0</v>
          </cell>
          <cell r="K909">
            <v>0</v>
          </cell>
          <cell r="L909">
            <v>0</v>
          </cell>
          <cell r="M909">
            <v>0</v>
          </cell>
          <cell r="N909">
            <v>0</v>
          </cell>
          <cell r="O909">
            <v>0</v>
          </cell>
          <cell r="P909">
            <v>0</v>
          </cell>
          <cell r="Q909">
            <v>0</v>
          </cell>
          <cell r="R909">
            <v>0</v>
          </cell>
          <cell r="S909">
            <v>0</v>
          </cell>
          <cell r="T909">
            <v>0</v>
          </cell>
          <cell r="U909">
            <v>0</v>
          </cell>
          <cell r="V909">
            <v>0</v>
          </cell>
          <cell r="W909">
            <v>0</v>
          </cell>
          <cell r="X909">
            <v>0</v>
          </cell>
          <cell r="Y909">
            <v>0</v>
          </cell>
          <cell r="Z909">
            <v>0</v>
          </cell>
        </row>
        <row r="910">
          <cell r="B910" t="str">
            <v>34.50.12</v>
          </cell>
          <cell r="C910" t="str">
            <v xml:space="preserve">Supply of tapping clamp with female threaded outlet DN50 (OD63), stop cock 1", including all required ISO fittings (PE), galvanized pipe materials and fittings, 4x tap 1/2", etc. for new supply main of OD225, HDPE </v>
          </cell>
          <cell r="D910" t="str">
            <v>set</v>
          </cell>
          <cell r="E910">
            <v>135</v>
          </cell>
          <cell r="F910">
            <v>0</v>
          </cell>
          <cell r="G910">
            <v>0</v>
          </cell>
          <cell r="H910">
            <v>0</v>
          </cell>
          <cell r="I910">
            <v>0</v>
          </cell>
          <cell r="J910">
            <v>0</v>
          </cell>
          <cell r="K910">
            <v>0</v>
          </cell>
          <cell r="L910">
            <v>0</v>
          </cell>
          <cell r="M910">
            <v>0</v>
          </cell>
          <cell r="N910">
            <v>0</v>
          </cell>
          <cell r="O910">
            <v>0</v>
          </cell>
          <cell r="P910">
            <v>0</v>
          </cell>
          <cell r="Q910">
            <v>0</v>
          </cell>
          <cell r="R910">
            <v>0</v>
          </cell>
          <cell r="S910">
            <v>0</v>
          </cell>
          <cell r="T910">
            <v>0</v>
          </cell>
          <cell r="U910">
            <v>0</v>
          </cell>
          <cell r="V910">
            <v>0</v>
          </cell>
          <cell r="W910">
            <v>0</v>
          </cell>
          <cell r="X910">
            <v>0</v>
          </cell>
          <cell r="Y910">
            <v>0</v>
          </cell>
          <cell r="Z910">
            <v>0</v>
          </cell>
        </row>
        <row r="911">
          <cell r="B911" t="str">
            <v>34.50.13</v>
          </cell>
          <cell r="C911" t="str">
            <v xml:space="preserve">Supply of tapping clamp with female threaded outlet DN40 (OD50), stop cock 1", including all required ISO fittings (PE), galvanized pipe materials and fittings, 4x tap 1/2", etc. for new supply main of OD280, HDPE </v>
          </cell>
          <cell r="D911" t="str">
            <v>set</v>
          </cell>
          <cell r="E911">
            <v>142</v>
          </cell>
          <cell r="F911">
            <v>0</v>
          </cell>
          <cell r="G911">
            <v>0</v>
          </cell>
          <cell r="H911">
            <v>0</v>
          </cell>
          <cell r="I911">
            <v>0</v>
          </cell>
          <cell r="J911">
            <v>0</v>
          </cell>
          <cell r="K911">
            <v>0</v>
          </cell>
          <cell r="L911">
            <v>0</v>
          </cell>
          <cell r="M911">
            <v>0</v>
          </cell>
          <cell r="N911">
            <v>0</v>
          </cell>
          <cell r="O911">
            <v>0</v>
          </cell>
          <cell r="P911">
            <v>0</v>
          </cell>
          <cell r="Q911">
            <v>0</v>
          </cell>
          <cell r="R911">
            <v>0</v>
          </cell>
          <cell r="S911">
            <v>0</v>
          </cell>
          <cell r="T911">
            <v>0</v>
          </cell>
          <cell r="U911">
            <v>0</v>
          </cell>
          <cell r="V911">
            <v>0</v>
          </cell>
          <cell r="W911">
            <v>0</v>
          </cell>
          <cell r="X911">
            <v>0</v>
          </cell>
          <cell r="Y911">
            <v>0</v>
          </cell>
          <cell r="Z911">
            <v>0</v>
          </cell>
        </row>
        <row r="912">
          <cell r="B912" t="str">
            <v>34.50.14</v>
          </cell>
          <cell r="C912" t="str">
            <v xml:space="preserve">Supply of tapping clamp with female threaded outlet DN50 (OD63), stop cock 1", including all required ISO fittings (PE), galvanized pipe materials and fittings, 4x tap 1/2", etc. for new supply main of OD280, HDPE </v>
          </cell>
          <cell r="D912" t="str">
            <v>set</v>
          </cell>
          <cell r="E912">
            <v>146</v>
          </cell>
          <cell r="F912">
            <v>0</v>
          </cell>
          <cell r="G912">
            <v>0</v>
          </cell>
          <cell r="H912">
            <v>0</v>
          </cell>
          <cell r="I912">
            <v>0</v>
          </cell>
          <cell r="J912">
            <v>0</v>
          </cell>
          <cell r="K912">
            <v>0</v>
          </cell>
          <cell r="L912">
            <v>0</v>
          </cell>
          <cell r="M912">
            <v>0</v>
          </cell>
          <cell r="N912">
            <v>0</v>
          </cell>
          <cell r="O912">
            <v>0</v>
          </cell>
          <cell r="P912">
            <v>0</v>
          </cell>
          <cell r="Q912">
            <v>0</v>
          </cell>
          <cell r="R912">
            <v>0</v>
          </cell>
          <cell r="S912">
            <v>0</v>
          </cell>
          <cell r="T912">
            <v>0</v>
          </cell>
          <cell r="U912">
            <v>0</v>
          </cell>
          <cell r="V912">
            <v>0</v>
          </cell>
          <cell r="W912">
            <v>0</v>
          </cell>
          <cell r="X912">
            <v>0</v>
          </cell>
          <cell r="Y912">
            <v>0</v>
          </cell>
          <cell r="Z912">
            <v>0</v>
          </cell>
        </row>
        <row r="913">
          <cell r="B913" t="str">
            <v>34.51</v>
          </cell>
          <cell r="C913" t="str">
            <v>Supply of water kiosk connection materials for existing Steel supply main</v>
          </cell>
          <cell r="D913">
            <v>0</v>
          </cell>
          <cell r="E913">
            <v>0</v>
          </cell>
          <cell r="F913">
            <v>0</v>
          </cell>
          <cell r="G913">
            <v>0</v>
          </cell>
          <cell r="H913">
            <v>0</v>
          </cell>
          <cell r="I913">
            <v>0</v>
          </cell>
          <cell r="J913">
            <v>0</v>
          </cell>
          <cell r="K913">
            <v>0</v>
          </cell>
          <cell r="L913">
            <v>0</v>
          </cell>
          <cell r="M913">
            <v>0</v>
          </cell>
          <cell r="N913">
            <v>0</v>
          </cell>
          <cell r="O913">
            <v>0</v>
          </cell>
          <cell r="P913">
            <v>0</v>
          </cell>
          <cell r="Q913">
            <v>0</v>
          </cell>
          <cell r="R913">
            <v>0</v>
          </cell>
          <cell r="S913">
            <v>0</v>
          </cell>
          <cell r="T913">
            <v>0</v>
          </cell>
          <cell r="U913">
            <v>0</v>
          </cell>
          <cell r="V913">
            <v>0</v>
          </cell>
          <cell r="W913">
            <v>0</v>
          </cell>
          <cell r="X913">
            <v>0</v>
          </cell>
          <cell r="Y913">
            <v>0</v>
          </cell>
          <cell r="Z913">
            <v>0</v>
          </cell>
        </row>
        <row r="914">
          <cell r="B914">
            <v>0</v>
          </cell>
          <cell r="C914" t="str">
            <v>The unit rate shall include the supply of  water kiosk connection materials in a set consisting of:</v>
          </cell>
          <cell r="D914">
            <v>0</v>
          </cell>
          <cell r="E914">
            <v>0</v>
          </cell>
          <cell r="F914">
            <v>0</v>
          </cell>
          <cell r="G914">
            <v>0</v>
          </cell>
          <cell r="H914">
            <v>0</v>
          </cell>
          <cell r="I914">
            <v>0</v>
          </cell>
          <cell r="J914">
            <v>0</v>
          </cell>
          <cell r="K914">
            <v>0</v>
          </cell>
          <cell r="L914">
            <v>0</v>
          </cell>
          <cell r="M914">
            <v>0</v>
          </cell>
          <cell r="N914">
            <v>0</v>
          </cell>
          <cell r="O914">
            <v>0</v>
          </cell>
          <cell r="P914">
            <v>0</v>
          </cell>
          <cell r="Q914">
            <v>0</v>
          </cell>
          <cell r="R914">
            <v>0</v>
          </cell>
          <cell r="S914">
            <v>0</v>
          </cell>
          <cell r="T914">
            <v>0</v>
          </cell>
          <cell r="U914">
            <v>0</v>
          </cell>
          <cell r="V914">
            <v>0</v>
          </cell>
          <cell r="W914">
            <v>0</v>
          </cell>
          <cell r="X914">
            <v>0</v>
          </cell>
          <cell r="Y914">
            <v>0</v>
          </cell>
          <cell r="Z914">
            <v>0</v>
          </cell>
        </row>
        <row r="915">
          <cell r="B915">
            <v>0</v>
          </cell>
          <cell r="C915" t="str">
            <v xml:space="preserve">- Tapping clamp with female threaded outlet for ST pipes and angle plug fitting 90° with male thread, PN10/PN16 </v>
          </cell>
          <cell r="D915">
            <v>0</v>
          </cell>
          <cell r="E915">
            <v>0</v>
          </cell>
          <cell r="F915">
            <v>0</v>
          </cell>
          <cell r="G915">
            <v>0</v>
          </cell>
          <cell r="H915">
            <v>0</v>
          </cell>
          <cell r="I915">
            <v>0</v>
          </cell>
          <cell r="J915">
            <v>0</v>
          </cell>
          <cell r="K915">
            <v>0</v>
          </cell>
          <cell r="L915">
            <v>0</v>
          </cell>
          <cell r="M915">
            <v>0</v>
          </cell>
          <cell r="N915">
            <v>0</v>
          </cell>
          <cell r="O915">
            <v>0</v>
          </cell>
          <cell r="P915">
            <v>0</v>
          </cell>
          <cell r="Q915">
            <v>0</v>
          </cell>
          <cell r="R915">
            <v>0</v>
          </cell>
          <cell r="S915">
            <v>0</v>
          </cell>
          <cell r="T915">
            <v>0</v>
          </cell>
          <cell r="U915">
            <v>0</v>
          </cell>
          <cell r="V915">
            <v>0</v>
          </cell>
          <cell r="W915">
            <v>0</v>
          </cell>
          <cell r="X915">
            <v>0</v>
          </cell>
          <cell r="Y915">
            <v>0</v>
          </cell>
          <cell r="Z915">
            <v>0</v>
          </cell>
        </row>
        <row r="916">
          <cell r="B916">
            <v>0</v>
          </cell>
          <cell r="C916" t="str">
            <v>- stop cock</v>
          </cell>
          <cell r="D916">
            <v>0</v>
          </cell>
          <cell r="E916">
            <v>0</v>
          </cell>
          <cell r="F916">
            <v>0</v>
          </cell>
          <cell r="G916">
            <v>0</v>
          </cell>
          <cell r="H916">
            <v>0</v>
          </cell>
          <cell r="I916">
            <v>0</v>
          </cell>
          <cell r="J916">
            <v>0</v>
          </cell>
          <cell r="K916">
            <v>0</v>
          </cell>
          <cell r="L916">
            <v>0</v>
          </cell>
          <cell r="M916">
            <v>0</v>
          </cell>
          <cell r="N916">
            <v>0</v>
          </cell>
          <cell r="O916">
            <v>0</v>
          </cell>
          <cell r="P916">
            <v>0</v>
          </cell>
          <cell r="Q916">
            <v>0</v>
          </cell>
          <cell r="R916">
            <v>0</v>
          </cell>
          <cell r="S916">
            <v>0</v>
          </cell>
          <cell r="T916">
            <v>0</v>
          </cell>
          <cell r="U916">
            <v>0</v>
          </cell>
          <cell r="V916">
            <v>0</v>
          </cell>
          <cell r="W916">
            <v>0</v>
          </cell>
          <cell r="X916">
            <v>0</v>
          </cell>
          <cell r="Y916">
            <v>0</v>
          </cell>
          <cell r="Z916">
            <v>0</v>
          </cell>
        </row>
        <row r="917">
          <cell r="B917">
            <v>0</v>
          </cell>
          <cell r="C917" t="str">
            <v>- connectors, elbows, T-pieces and all other required ISO pipe fittings (male and female) or similar for PE pipes</v>
          </cell>
          <cell r="D917">
            <v>0</v>
          </cell>
          <cell r="E917">
            <v>0</v>
          </cell>
          <cell r="F917">
            <v>0</v>
          </cell>
          <cell r="G917">
            <v>0</v>
          </cell>
          <cell r="H917">
            <v>0</v>
          </cell>
          <cell r="I917">
            <v>0</v>
          </cell>
          <cell r="J917">
            <v>0</v>
          </cell>
          <cell r="K917">
            <v>0</v>
          </cell>
          <cell r="L917">
            <v>0</v>
          </cell>
          <cell r="M917">
            <v>0</v>
          </cell>
          <cell r="N917">
            <v>0</v>
          </cell>
          <cell r="O917">
            <v>0</v>
          </cell>
          <cell r="P917">
            <v>0</v>
          </cell>
          <cell r="Q917">
            <v>0</v>
          </cell>
          <cell r="R917">
            <v>0</v>
          </cell>
          <cell r="S917">
            <v>0</v>
          </cell>
          <cell r="T917">
            <v>0</v>
          </cell>
          <cell r="U917">
            <v>0</v>
          </cell>
          <cell r="V917">
            <v>0</v>
          </cell>
          <cell r="W917">
            <v>0</v>
          </cell>
          <cell r="X917">
            <v>0</v>
          </cell>
          <cell r="Y917">
            <v>0</v>
          </cell>
          <cell r="Z917">
            <v>0</v>
          </cell>
        </row>
        <row r="918">
          <cell r="B918">
            <v>0</v>
          </cell>
          <cell r="C918" t="str">
            <v>- brass unions for water meters</v>
          </cell>
          <cell r="D918">
            <v>0</v>
          </cell>
          <cell r="E918">
            <v>0</v>
          </cell>
          <cell r="F918">
            <v>0</v>
          </cell>
          <cell r="G918">
            <v>0</v>
          </cell>
          <cell r="H918">
            <v>0</v>
          </cell>
          <cell r="I918">
            <v>0</v>
          </cell>
          <cell r="J918">
            <v>0</v>
          </cell>
          <cell r="K918">
            <v>0</v>
          </cell>
          <cell r="L918">
            <v>0</v>
          </cell>
          <cell r="M918">
            <v>0</v>
          </cell>
          <cell r="N918">
            <v>0</v>
          </cell>
          <cell r="O918">
            <v>0</v>
          </cell>
          <cell r="P918">
            <v>0</v>
          </cell>
          <cell r="Q918">
            <v>0</v>
          </cell>
          <cell r="R918">
            <v>0</v>
          </cell>
          <cell r="S918">
            <v>0</v>
          </cell>
          <cell r="T918">
            <v>0</v>
          </cell>
          <cell r="U918">
            <v>0</v>
          </cell>
          <cell r="V918">
            <v>0</v>
          </cell>
          <cell r="W918">
            <v>0</v>
          </cell>
          <cell r="X918">
            <v>0</v>
          </cell>
          <cell r="Y918">
            <v>0</v>
          </cell>
          <cell r="Z918">
            <v>0</v>
          </cell>
        </row>
        <row r="919">
          <cell r="B919">
            <v>0</v>
          </cell>
          <cell r="C919" t="str">
            <v>- galvanized pipe materials,(incl. to fix the pipe system to the meter box) and fittings required to complete the pipe laying/installation work</v>
          </cell>
          <cell r="D919">
            <v>0</v>
          </cell>
          <cell r="E919">
            <v>0</v>
          </cell>
          <cell r="F919">
            <v>0</v>
          </cell>
          <cell r="G919">
            <v>0</v>
          </cell>
          <cell r="H919">
            <v>0</v>
          </cell>
          <cell r="I919">
            <v>0</v>
          </cell>
          <cell r="J919">
            <v>0</v>
          </cell>
          <cell r="K919">
            <v>0</v>
          </cell>
          <cell r="L919">
            <v>0</v>
          </cell>
          <cell r="M919">
            <v>0</v>
          </cell>
          <cell r="N919">
            <v>0</v>
          </cell>
          <cell r="O919">
            <v>0</v>
          </cell>
          <cell r="P919">
            <v>0</v>
          </cell>
          <cell r="Q919">
            <v>0</v>
          </cell>
          <cell r="R919">
            <v>0</v>
          </cell>
          <cell r="S919">
            <v>0</v>
          </cell>
          <cell r="T919">
            <v>0</v>
          </cell>
          <cell r="U919">
            <v>0</v>
          </cell>
          <cell r="V919">
            <v>0</v>
          </cell>
          <cell r="W919">
            <v>0</v>
          </cell>
          <cell r="X919">
            <v>0</v>
          </cell>
          <cell r="Y919">
            <v>0</v>
          </cell>
          <cell r="Z919">
            <v>0</v>
          </cell>
        </row>
        <row r="920">
          <cell r="B920">
            <v>0</v>
          </cell>
          <cell r="C920" t="str">
            <v>- stainless steel bolts and nuts complying with EN ISO 4016:2000 and EN ISO 4034:2000, grade 70</v>
          </cell>
          <cell r="D920">
            <v>0</v>
          </cell>
          <cell r="E920">
            <v>0</v>
          </cell>
          <cell r="F920">
            <v>0</v>
          </cell>
          <cell r="G920">
            <v>0</v>
          </cell>
          <cell r="H920">
            <v>0</v>
          </cell>
          <cell r="I920">
            <v>0</v>
          </cell>
          <cell r="J920">
            <v>0</v>
          </cell>
          <cell r="K920">
            <v>0</v>
          </cell>
          <cell r="L920">
            <v>0</v>
          </cell>
          <cell r="M920">
            <v>0</v>
          </cell>
          <cell r="N920">
            <v>0</v>
          </cell>
          <cell r="O920">
            <v>0</v>
          </cell>
          <cell r="P920">
            <v>0</v>
          </cell>
          <cell r="Q920">
            <v>0</v>
          </cell>
          <cell r="R920">
            <v>0</v>
          </cell>
          <cell r="S920">
            <v>0</v>
          </cell>
          <cell r="T920">
            <v>0</v>
          </cell>
          <cell r="U920">
            <v>0</v>
          </cell>
          <cell r="V920">
            <v>0</v>
          </cell>
          <cell r="W920">
            <v>0</v>
          </cell>
          <cell r="X920">
            <v>0</v>
          </cell>
          <cell r="Y920">
            <v>0</v>
          </cell>
          <cell r="Z920">
            <v>0</v>
          </cell>
        </row>
        <row r="921">
          <cell r="B921">
            <v>0</v>
          </cell>
          <cell r="C921" t="str">
            <v>- washers compiling with EN ISO 7091</v>
          </cell>
          <cell r="D921">
            <v>0</v>
          </cell>
          <cell r="E921">
            <v>0</v>
          </cell>
          <cell r="F921">
            <v>0</v>
          </cell>
          <cell r="G921">
            <v>0</v>
          </cell>
          <cell r="H921">
            <v>0</v>
          </cell>
          <cell r="I921">
            <v>0</v>
          </cell>
          <cell r="J921">
            <v>0</v>
          </cell>
          <cell r="K921">
            <v>0</v>
          </cell>
          <cell r="L921">
            <v>0</v>
          </cell>
          <cell r="M921">
            <v>0</v>
          </cell>
          <cell r="N921">
            <v>0</v>
          </cell>
          <cell r="O921">
            <v>0</v>
          </cell>
          <cell r="P921">
            <v>0</v>
          </cell>
          <cell r="Q921">
            <v>0</v>
          </cell>
          <cell r="R921">
            <v>0</v>
          </cell>
          <cell r="S921">
            <v>0</v>
          </cell>
          <cell r="T921">
            <v>0</v>
          </cell>
          <cell r="U921">
            <v>0</v>
          </cell>
          <cell r="V921">
            <v>0</v>
          </cell>
          <cell r="W921">
            <v>0</v>
          </cell>
          <cell r="X921">
            <v>0</v>
          </cell>
          <cell r="Y921">
            <v>0</v>
          </cell>
          <cell r="Z921">
            <v>0</v>
          </cell>
        </row>
        <row r="922">
          <cell r="B922">
            <v>0</v>
          </cell>
          <cell r="C922" t="str">
            <v xml:space="preserve">- tap </v>
          </cell>
          <cell r="D922">
            <v>0</v>
          </cell>
          <cell r="E922">
            <v>0</v>
          </cell>
          <cell r="F922">
            <v>0</v>
          </cell>
          <cell r="G922">
            <v>0</v>
          </cell>
          <cell r="H922">
            <v>0</v>
          </cell>
          <cell r="I922">
            <v>0</v>
          </cell>
          <cell r="J922">
            <v>0</v>
          </cell>
          <cell r="K922">
            <v>0</v>
          </cell>
          <cell r="L922">
            <v>0</v>
          </cell>
          <cell r="M922">
            <v>0</v>
          </cell>
          <cell r="N922">
            <v>0</v>
          </cell>
          <cell r="O922">
            <v>0</v>
          </cell>
          <cell r="P922">
            <v>0</v>
          </cell>
          <cell r="Q922">
            <v>0</v>
          </cell>
          <cell r="R922">
            <v>0</v>
          </cell>
          <cell r="S922">
            <v>0</v>
          </cell>
          <cell r="T922">
            <v>0</v>
          </cell>
          <cell r="U922">
            <v>0</v>
          </cell>
          <cell r="V922">
            <v>0</v>
          </cell>
          <cell r="W922">
            <v>0</v>
          </cell>
          <cell r="X922">
            <v>0</v>
          </cell>
          <cell r="Y922">
            <v>0</v>
          </cell>
          <cell r="Z922">
            <v>0</v>
          </cell>
        </row>
        <row r="923">
          <cell r="B923">
            <v>0</v>
          </cell>
          <cell r="C923" t="str">
            <v>The unit rate shall include transport, unloading, handling, storage at storage sites in accordance with the manufacturers instructions and good workmanship, supply of all accessories necessary for installation in accordance with the Technical Specification and Standard Drwg. STD-3.01-30.3, all to be approved by the Engineer. HDPE water kiosk connection pipes and domestic water meters will be paid for under separate items.</v>
          </cell>
          <cell r="D923">
            <v>0</v>
          </cell>
          <cell r="E923">
            <v>0</v>
          </cell>
          <cell r="F923">
            <v>0</v>
          </cell>
          <cell r="G923">
            <v>0</v>
          </cell>
          <cell r="H923">
            <v>0</v>
          </cell>
          <cell r="I923">
            <v>0</v>
          </cell>
          <cell r="J923">
            <v>0</v>
          </cell>
          <cell r="K923">
            <v>0</v>
          </cell>
          <cell r="L923">
            <v>0</v>
          </cell>
          <cell r="M923">
            <v>0</v>
          </cell>
          <cell r="N923">
            <v>0</v>
          </cell>
          <cell r="O923">
            <v>0</v>
          </cell>
          <cell r="P923">
            <v>0</v>
          </cell>
          <cell r="Q923">
            <v>0</v>
          </cell>
          <cell r="R923">
            <v>0</v>
          </cell>
          <cell r="S923">
            <v>0</v>
          </cell>
          <cell r="T923">
            <v>0</v>
          </cell>
          <cell r="U923">
            <v>0</v>
          </cell>
          <cell r="V923">
            <v>0</v>
          </cell>
          <cell r="W923">
            <v>0</v>
          </cell>
          <cell r="X923">
            <v>0</v>
          </cell>
          <cell r="Y923">
            <v>0</v>
          </cell>
          <cell r="Z923">
            <v>0</v>
          </cell>
        </row>
        <row r="924">
          <cell r="B924">
            <v>0</v>
          </cell>
          <cell r="C924" t="str">
            <v>Payment shall be made per set for the diameters indicated in the following items.</v>
          </cell>
          <cell r="D924">
            <v>0</v>
          </cell>
          <cell r="E924">
            <v>0</v>
          </cell>
          <cell r="F924">
            <v>0</v>
          </cell>
          <cell r="G924">
            <v>0</v>
          </cell>
          <cell r="H924">
            <v>0</v>
          </cell>
          <cell r="I924">
            <v>0</v>
          </cell>
          <cell r="J924">
            <v>0</v>
          </cell>
          <cell r="K924">
            <v>0</v>
          </cell>
          <cell r="L924">
            <v>0</v>
          </cell>
          <cell r="M924">
            <v>0</v>
          </cell>
          <cell r="N924">
            <v>0</v>
          </cell>
          <cell r="O924">
            <v>0</v>
          </cell>
          <cell r="P924">
            <v>0</v>
          </cell>
          <cell r="Q924">
            <v>0</v>
          </cell>
          <cell r="R924">
            <v>0</v>
          </cell>
          <cell r="S924">
            <v>0</v>
          </cell>
          <cell r="T924">
            <v>0</v>
          </cell>
          <cell r="U924">
            <v>0</v>
          </cell>
          <cell r="V924">
            <v>0</v>
          </cell>
          <cell r="W924">
            <v>0</v>
          </cell>
          <cell r="X924">
            <v>0</v>
          </cell>
          <cell r="Y924">
            <v>0</v>
          </cell>
          <cell r="Z924">
            <v>0</v>
          </cell>
        </row>
        <row r="925">
          <cell r="B925" t="str">
            <v>34.51.01</v>
          </cell>
          <cell r="C925" t="str">
            <v>Supply of tapping clamp with female threaded outlet DN40 (OD50), stop cock 1", including all required ISO fittings (PE), galvanized pipe materials and fittings, 4x tap 1/2", etc. for existing supply main of DN50 Steel</v>
          </cell>
          <cell r="D925" t="str">
            <v>set</v>
          </cell>
          <cell r="E925">
            <v>104</v>
          </cell>
          <cell r="F925">
            <v>0</v>
          </cell>
          <cell r="G925">
            <v>0</v>
          </cell>
          <cell r="H925">
            <v>0</v>
          </cell>
          <cell r="I925">
            <v>0</v>
          </cell>
          <cell r="J925">
            <v>0</v>
          </cell>
          <cell r="K925">
            <v>0</v>
          </cell>
          <cell r="L925">
            <v>0</v>
          </cell>
          <cell r="M925">
            <v>0</v>
          </cell>
          <cell r="N925">
            <v>0</v>
          </cell>
          <cell r="O925">
            <v>0</v>
          </cell>
          <cell r="P925">
            <v>0</v>
          </cell>
          <cell r="Q925">
            <v>0</v>
          </cell>
          <cell r="R925">
            <v>0</v>
          </cell>
          <cell r="S925">
            <v>0</v>
          </cell>
          <cell r="T925">
            <v>0</v>
          </cell>
          <cell r="U925">
            <v>0</v>
          </cell>
          <cell r="V925">
            <v>0</v>
          </cell>
          <cell r="W925">
            <v>0</v>
          </cell>
          <cell r="X925">
            <v>0</v>
          </cell>
          <cell r="Y925">
            <v>0</v>
          </cell>
          <cell r="Z925">
            <v>0</v>
          </cell>
        </row>
        <row r="926">
          <cell r="B926" t="str">
            <v>34.51.03</v>
          </cell>
          <cell r="C926" t="str">
            <v>Supply of tapping clamp with female threaded outlet DN40 (OD50), stop cock 1", including all required ISO fittings (PE), galvanized pipe materials and fittings, 4x tap 1/2", etc. for existing supply main of DN80 Steel</v>
          </cell>
          <cell r="D926" t="str">
            <v>set</v>
          </cell>
          <cell r="E926">
            <v>104</v>
          </cell>
          <cell r="F926">
            <v>0</v>
          </cell>
          <cell r="G926">
            <v>0</v>
          </cell>
          <cell r="H926">
            <v>0</v>
          </cell>
          <cell r="I926">
            <v>0</v>
          </cell>
          <cell r="J926">
            <v>0</v>
          </cell>
          <cell r="K926">
            <v>0</v>
          </cell>
          <cell r="L926">
            <v>0</v>
          </cell>
          <cell r="M926">
            <v>0</v>
          </cell>
          <cell r="N926">
            <v>0</v>
          </cell>
          <cell r="O926">
            <v>0</v>
          </cell>
          <cell r="P926">
            <v>0</v>
          </cell>
          <cell r="Q926">
            <v>0</v>
          </cell>
          <cell r="R926">
            <v>0</v>
          </cell>
          <cell r="S926">
            <v>0</v>
          </cell>
          <cell r="T926">
            <v>0</v>
          </cell>
          <cell r="U926">
            <v>0</v>
          </cell>
          <cell r="V926">
            <v>0</v>
          </cell>
          <cell r="W926">
            <v>0</v>
          </cell>
          <cell r="X926">
            <v>0</v>
          </cell>
          <cell r="Y926">
            <v>0</v>
          </cell>
          <cell r="Z926">
            <v>0</v>
          </cell>
        </row>
        <row r="927">
          <cell r="B927" t="str">
            <v>34.51.05</v>
          </cell>
          <cell r="C927" t="str">
            <v>Supply of tapping clamp with female threaded outlet DN40 (OD50), stop cock 1", including all required ISO fittings (PE), galvanized pipe materials and fittings, 4x tap 1/2", etc. for existing supply main of DN100 Steel</v>
          </cell>
          <cell r="D927" t="str">
            <v>set</v>
          </cell>
          <cell r="E927">
            <v>118</v>
          </cell>
          <cell r="F927">
            <v>0</v>
          </cell>
          <cell r="G927">
            <v>0</v>
          </cell>
          <cell r="H927">
            <v>0</v>
          </cell>
          <cell r="I927">
            <v>0</v>
          </cell>
          <cell r="J927">
            <v>0</v>
          </cell>
          <cell r="K927">
            <v>0</v>
          </cell>
          <cell r="L927">
            <v>0</v>
          </cell>
          <cell r="M927">
            <v>0</v>
          </cell>
          <cell r="N927">
            <v>0</v>
          </cell>
          <cell r="O927">
            <v>0</v>
          </cell>
          <cell r="P927">
            <v>0</v>
          </cell>
          <cell r="Q927">
            <v>0</v>
          </cell>
          <cell r="R927">
            <v>0</v>
          </cell>
          <cell r="S927">
            <v>0</v>
          </cell>
          <cell r="T927">
            <v>0</v>
          </cell>
          <cell r="U927">
            <v>0</v>
          </cell>
          <cell r="V927">
            <v>0</v>
          </cell>
          <cell r="W927">
            <v>0</v>
          </cell>
          <cell r="X927">
            <v>0</v>
          </cell>
          <cell r="Y927">
            <v>0</v>
          </cell>
          <cell r="Z927">
            <v>0</v>
          </cell>
        </row>
        <row r="928">
          <cell r="B928" t="str">
            <v>34.51.06</v>
          </cell>
          <cell r="C928" t="str">
            <v>Supply of tapping clamp with female threaded outlet DN50 (OD63), stop cock 1", including all required ISO fittings (PE), galvanized pipe materials and fittings, 4x tap 1/2", etc. for existing supply main of DN100 Steel</v>
          </cell>
          <cell r="D928" t="str">
            <v>set</v>
          </cell>
          <cell r="E928">
            <v>121</v>
          </cell>
          <cell r="F928">
            <v>0</v>
          </cell>
          <cell r="G928">
            <v>0</v>
          </cell>
          <cell r="H928">
            <v>0</v>
          </cell>
          <cell r="I928">
            <v>0</v>
          </cell>
          <cell r="J928">
            <v>0</v>
          </cell>
          <cell r="K928">
            <v>0</v>
          </cell>
          <cell r="L928">
            <v>0</v>
          </cell>
          <cell r="M928">
            <v>0</v>
          </cell>
          <cell r="N928">
            <v>0</v>
          </cell>
          <cell r="O928">
            <v>0</v>
          </cell>
          <cell r="P928">
            <v>0</v>
          </cell>
          <cell r="Q928">
            <v>0</v>
          </cell>
          <cell r="R928">
            <v>0</v>
          </cell>
          <cell r="S928">
            <v>0</v>
          </cell>
          <cell r="T928">
            <v>0</v>
          </cell>
          <cell r="U928">
            <v>0</v>
          </cell>
          <cell r="V928">
            <v>0</v>
          </cell>
          <cell r="W928">
            <v>0</v>
          </cell>
          <cell r="X928">
            <v>0</v>
          </cell>
          <cell r="Y928">
            <v>0</v>
          </cell>
          <cell r="Z928">
            <v>0</v>
          </cell>
        </row>
        <row r="929">
          <cell r="B929" t="str">
            <v>34.51.07</v>
          </cell>
          <cell r="C929" t="str">
            <v>Supply of tapping clamp with female threaded outlet DN40 (OD50), stop cock 1", including all required ISO fittings (PE), galvanized pipe materials and fittings, 4x tap 1/2", etc. for existing supply main of DN150 Steel</v>
          </cell>
          <cell r="D929" t="str">
            <v>set</v>
          </cell>
          <cell r="E929">
            <v>126</v>
          </cell>
          <cell r="F929">
            <v>0</v>
          </cell>
          <cell r="G929">
            <v>0</v>
          </cell>
          <cell r="H929">
            <v>0</v>
          </cell>
          <cell r="I929">
            <v>0</v>
          </cell>
          <cell r="J929">
            <v>0</v>
          </cell>
          <cell r="K929">
            <v>0</v>
          </cell>
          <cell r="L929">
            <v>0</v>
          </cell>
          <cell r="M929">
            <v>0</v>
          </cell>
          <cell r="N929">
            <v>0</v>
          </cell>
          <cell r="O929">
            <v>0</v>
          </cell>
          <cell r="P929">
            <v>0</v>
          </cell>
          <cell r="Q929">
            <v>0</v>
          </cell>
          <cell r="R929">
            <v>0</v>
          </cell>
          <cell r="S929">
            <v>0</v>
          </cell>
          <cell r="T929">
            <v>0</v>
          </cell>
          <cell r="U929">
            <v>0</v>
          </cell>
          <cell r="V929">
            <v>0</v>
          </cell>
          <cell r="W929">
            <v>0</v>
          </cell>
          <cell r="X929">
            <v>0</v>
          </cell>
          <cell r="Y929">
            <v>0</v>
          </cell>
          <cell r="Z929">
            <v>0</v>
          </cell>
        </row>
        <row r="930">
          <cell r="B930" t="str">
            <v>34.51.08</v>
          </cell>
          <cell r="C930" t="str">
            <v>Supply of tapping clamp with female threaded outlet DN50 (OD63), stop cock 1", including all required ISO fittings (PE), galvanized pipe materials and fittings, 4x tap 1/2", etc. for existing supply main of DN150 Steel</v>
          </cell>
          <cell r="D930" t="str">
            <v>set</v>
          </cell>
          <cell r="E930">
            <v>132</v>
          </cell>
          <cell r="F930">
            <v>0</v>
          </cell>
          <cell r="G930">
            <v>0</v>
          </cell>
          <cell r="H930">
            <v>0</v>
          </cell>
          <cell r="I930">
            <v>0</v>
          </cell>
          <cell r="J930">
            <v>0</v>
          </cell>
          <cell r="K930">
            <v>0</v>
          </cell>
          <cell r="L930">
            <v>0</v>
          </cell>
          <cell r="M930">
            <v>0</v>
          </cell>
          <cell r="N930">
            <v>0</v>
          </cell>
          <cell r="O930">
            <v>0</v>
          </cell>
          <cell r="P930">
            <v>0</v>
          </cell>
          <cell r="Q930">
            <v>0</v>
          </cell>
          <cell r="R930">
            <v>0</v>
          </cell>
          <cell r="S930">
            <v>0</v>
          </cell>
          <cell r="T930">
            <v>0</v>
          </cell>
          <cell r="U930">
            <v>0</v>
          </cell>
          <cell r="V930">
            <v>0</v>
          </cell>
          <cell r="W930">
            <v>0</v>
          </cell>
          <cell r="X930">
            <v>0</v>
          </cell>
          <cell r="Y930">
            <v>0</v>
          </cell>
          <cell r="Z930">
            <v>0</v>
          </cell>
        </row>
        <row r="931">
          <cell r="B931" t="str">
            <v>34.51.09</v>
          </cell>
          <cell r="C931" t="str">
            <v>Supply of tapping clamp with female threaded outlet DN40 (OD50), stop cock 1", including all required ISO fittings (PE), galvanized pipe materials and fittings, 4x tap 1/2", etc. for existing supply main of DN200 Steel</v>
          </cell>
          <cell r="D931" t="str">
            <v>set</v>
          </cell>
          <cell r="E931">
            <v>135</v>
          </cell>
          <cell r="F931">
            <v>0</v>
          </cell>
          <cell r="G931">
            <v>0</v>
          </cell>
          <cell r="H931">
            <v>0</v>
          </cell>
          <cell r="I931">
            <v>0</v>
          </cell>
          <cell r="J931">
            <v>0</v>
          </cell>
          <cell r="K931">
            <v>0</v>
          </cell>
          <cell r="L931">
            <v>0</v>
          </cell>
          <cell r="M931">
            <v>0</v>
          </cell>
          <cell r="N931">
            <v>0</v>
          </cell>
          <cell r="O931">
            <v>0</v>
          </cell>
          <cell r="P931">
            <v>0</v>
          </cell>
          <cell r="Q931">
            <v>0</v>
          </cell>
          <cell r="R931">
            <v>0</v>
          </cell>
          <cell r="S931">
            <v>0</v>
          </cell>
          <cell r="T931">
            <v>0</v>
          </cell>
          <cell r="U931">
            <v>0</v>
          </cell>
          <cell r="V931">
            <v>0</v>
          </cell>
          <cell r="W931">
            <v>0</v>
          </cell>
          <cell r="X931">
            <v>0</v>
          </cell>
          <cell r="Y931">
            <v>0</v>
          </cell>
          <cell r="Z931">
            <v>0</v>
          </cell>
        </row>
        <row r="932">
          <cell r="B932" t="str">
            <v>34.52</v>
          </cell>
          <cell r="C932" t="str">
            <v>Supply of service water connection materials for new DI main</v>
          </cell>
          <cell r="D932">
            <v>0</v>
          </cell>
          <cell r="E932">
            <v>0</v>
          </cell>
          <cell r="F932">
            <v>0</v>
          </cell>
          <cell r="G932">
            <v>0</v>
          </cell>
          <cell r="H932">
            <v>0</v>
          </cell>
          <cell r="I932">
            <v>0</v>
          </cell>
          <cell r="J932">
            <v>0</v>
          </cell>
          <cell r="K932">
            <v>0</v>
          </cell>
          <cell r="L932">
            <v>0</v>
          </cell>
          <cell r="M932">
            <v>0</v>
          </cell>
          <cell r="N932">
            <v>0</v>
          </cell>
          <cell r="O932">
            <v>0</v>
          </cell>
          <cell r="P932">
            <v>0</v>
          </cell>
          <cell r="Q932">
            <v>0</v>
          </cell>
          <cell r="R932">
            <v>0</v>
          </cell>
          <cell r="S932">
            <v>0</v>
          </cell>
          <cell r="T932">
            <v>0</v>
          </cell>
          <cell r="U932">
            <v>0</v>
          </cell>
          <cell r="V932">
            <v>0</v>
          </cell>
          <cell r="W932">
            <v>0</v>
          </cell>
          <cell r="X932">
            <v>0</v>
          </cell>
          <cell r="Y932">
            <v>0</v>
          </cell>
          <cell r="Z932">
            <v>0</v>
          </cell>
        </row>
        <row r="933">
          <cell r="B933">
            <v>0</v>
          </cell>
          <cell r="C933" t="str">
            <v>The unit rate shall include the supply of service water connection materials consisting of:</v>
          </cell>
          <cell r="D933">
            <v>0</v>
          </cell>
          <cell r="E933">
            <v>0</v>
          </cell>
          <cell r="F933">
            <v>0</v>
          </cell>
          <cell r="G933">
            <v>0</v>
          </cell>
          <cell r="H933">
            <v>0</v>
          </cell>
          <cell r="I933">
            <v>0</v>
          </cell>
          <cell r="J933">
            <v>0</v>
          </cell>
          <cell r="K933">
            <v>0</v>
          </cell>
          <cell r="L933">
            <v>0</v>
          </cell>
          <cell r="M933">
            <v>0</v>
          </cell>
          <cell r="N933">
            <v>0</v>
          </cell>
          <cell r="O933">
            <v>0</v>
          </cell>
          <cell r="P933">
            <v>0</v>
          </cell>
          <cell r="Q933">
            <v>0</v>
          </cell>
          <cell r="R933">
            <v>0</v>
          </cell>
          <cell r="S933">
            <v>0</v>
          </cell>
          <cell r="T933">
            <v>0</v>
          </cell>
          <cell r="U933">
            <v>0</v>
          </cell>
          <cell r="V933">
            <v>0</v>
          </cell>
          <cell r="W933">
            <v>0</v>
          </cell>
          <cell r="X933">
            <v>0</v>
          </cell>
          <cell r="Y933">
            <v>0</v>
          </cell>
          <cell r="Z933">
            <v>0</v>
          </cell>
        </row>
        <row r="934">
          <cell r="B934">
            <v>0</v>
          </cell>
          <cell r="C934" t="str">
            <v xml:space="preserve">- Tapping clamp with flanged outlet for DI pipes  PN10/PN16 </v>
          </cell>
          <cell r="D934">
            <v>0</v>
          </cell>
          <cell r="E934">
            <v>0</v>
          </cell>
          <cell r="F934">
            <v>0</v>
          </cell>
          <cell r="G934">
            <v>0</v>
          </cell>
          <cell r="H934">
            <v>0</v>
          </cell>
          <cell r="I934">
            <v>0</v>
          </cell>
          <cell r="J934">
            <v>0</v>
          </cell>
          <cell r="K934">
            <v>0</v>
          </cell>
          <cell r="L934">
            <v>0</v>
          </cell>
          <cell r="M934">
            <v>0</v>
          </cell>
          <cell r="N934">
            <v>0</v>
          </cell>
          <cell r="O934">
            <v>0</v>
          </cell>
          <cell r="P934">
            <v>0</v>
          </cell>
          <cell r="Q934">
            <v>0</v>
          </cell>
          <cell r="R934">
            <v>0</v>
          </cell>
          <cell r="S934">
            <v>0</v>
          </cell>
          <cell r="T934">
            <v>0</v>
          </cell>
          <cell r="U934">
            <v>0</v>
          </cell>
          <cell r="V934">
            <v>0</v>
          </cell>
          <cell r="W934">
            <v>0</v>
          </cell>
          <cell r="X934">
            <v>0</v>
          </cell>
          <cell r="Y934">
            <v>0</v>
          </cell>
          <cell r="Z934">
            <v>0</v>
          </cell>
        </row>
        <row r="935">
          <cell r="B935">
            <v>0</v>
          </cell>
          <cell r="C935" t="str">
            <v>- stainless steel bolts and nuts complying with EN ISO 4016:2000 and EN ISO 4034:2000, grade 70</v>
          </cell>
          <cell r="D935">
            <v>0</v>
          </cell>
          <cell r="E935">
            <v>0</v>
          </cell>
          <cell r="F935">
            <v>0</v>
          </cell>
          <cell r="G935">
            <v>0</v>
          </cell>
          <cell r="H935">
            <v>0</v>
          </cell>
          <cell r="I935">
            <v>0</v>
          </cell>
          <cell r="J935">
            <v>0</v>
          </cell>
          <cell r="K935">
            <v>0</v>
          </cell>
          <cell r="L935">
            <v>0</v>
          </cell>
          <cell r="M935">
            <v>0</v>
          </cell>
          <cell r="N935">
            <v>0</v>
          </cell>
          <cell r="O935">
            <v>0</v>
          </cell>
          <cell r="P935">
            <v>0</v>
          </cell>
          <cell r="Q935">
            <v>0</v>
          </cell>
          <cell r="R935">
            <v>0</v>
          </cell>
          <cell r="S935">
            <v>0</v>
          </cell>
          <cell r="T935">
            <v>0</v>
          </cell>
          <cell r="U935">
            <v>0</v>
          </cell>
          <cell r="V935">
            <v>0</v>
          </cell>
          <cell r="W935">
            <v>0</v>
          </cell>
          <cell r="X935">
            <v>0</v>
          </cell>
          <cell r="Y935">
            <v>0</v>
          </cell>
          <cell r="Z935">
            <v>0</v>
          </cell>
        </row>
        <row r="936">
          <cell r="B936">
            <v>0</v>
          </cell>
          <cell r="C936" t="str">
            <v>- washers compiling with EN ISO 7091</v>
          </cell>
          <cell r="D936">
            <v>0</v>
          </cell>
          <cell r="E936">
            <v>0</v>
          </cell>
          <cell r="F936">
            <v>0</v>
          </cell>
          <cell r="G936">
            <v>0</v>
          </cell>
          <cell r="H936">
            <v>0</v>
          </cell>
          <cell r="I936">
            <v>0</v>
          </cell>
          <cell r="J936">
            <v>0</v>
          </cell>
          <cell r="K936">
            <v>0</v>
          </cell>
          <cell r="L936">
            <v>0</v>
          </cell>
          <cell r="M936">
            <v>0</v>
          </cell>
          <cell r="N936">
            <v>0</v>
          </cell>
          <cell r="O936">
            <v>0</v>
          </cell>
          <cell r="P936">
            <v>0</v>
          </cell>
          <cell r="Q936">
            <v>0</v>
          </cell>
          <cell r="R936">
            <v>0</v>
          </cell>
          <cell r="S936">
            <v>0</v>
          </cell>
          <cell r="T936">
            <v>0</v>
          </cell>
          <cell r="U936">
            <v>0</v>
          </cell>
          <cell r="V936">
            <v>0</v>
          </cell>
          <cell r="W936">
            <v>0</v>
          </cell>
          <cell r="X936">
            <v>0</v>
          </cell>
          <cell r="Y936">
            <v>0</v>
          </cell>
          <cell r="Z936">
            <v>0</v>
          </cell>
        </row>
        <row r="937">
          <cell r="B937">
            <v>0</v>
          </cell>
          <cell r="C937" t="str">
            <v>The unit rate shall include transport, unloading, handling, storage at storage sites in accordance with the manufacturers instructions and good workmanship, supply of all accessories necessary for installation in accordance with the Technical Specification all to be approved by the Engineer.</v>
          </cell>
          <cell r="D937">
            <v>0</v>
          </cell>
          <cell r="E937">
            <v>0</v>
          </cell>
          <cell r="F937">
            <v>0</v>
          </cell>
          <cell r="G937">
            <v>0</v>
          </cell>
          <cell r="H937">
            <v>0</v>
          </cell>
          <cell r="I937">
            <v>0</v>
          </cell>
          <cell r="J937">
            <v>0</v>
          </cell>
          <cell r="K937">
            <v>0</v>
          </cell>
          <cell r="L937">
            <v>0</v>
          </cell>
          <cell r="M937">
            <v>0</v>
          </cell>
          <cell r="N937">
            <v>0</v>
          </cell>
          <cell r="O937">
            <v>0</v>
          </cell>
          <cell r="P937">
            <v>0</v>
          </cell>
          <cell r="Q937">
            <v>0</v>
          </cell>
          <cell r="R937">
            <v>0</v>
          </cell>
          <cell r="S937">
            <v>0</v>
          </cell>
          <cell r="T937">
            <v>0</v>
          </cell>
          <cell r="U937">
            <v>0</v>
          </cell>
          <cell r="V937">
            <v>0</v>
          </cell>
          <cell r="W937">
            <v>0</v>
          </cell>
          <cell r="X937">
            <v>0</v>
          </cell>
          <cell r="Y937">
            <v>0</v>
          </cell>
          <cell r="Z937">
            <v>0</v>
          </cell>
        </row>
        <row r="938">
          <cell r="B938">
            <v>0</v>
          </cell>
          <cell r="C938" t="str">
            <v>Payment shall be made per set for the diameters indicated in the following items.</v>
          </cell>
          <cell r="D938">
            <v>0</v>
          </cell>
          <cell r="E938">
            <v>0</v>
          </cell>
          <cell r="F938">
            <v>0</v>
          </cell>
          <cell r="G938">
            <v>0</v>
          </cell>
          <cell r="H938">
            <v>0</v>
          </cell>
          <cell r="I938">
            <v>0</v>
          </cell>
          <cell r="J938">
            <v>0</v>
          </cell>
          <cell r="K938">
            <v>0</v>
          </cell>
          <cell r="L938">
            <v>0</v>
          </cell>
          <cell r="M938">
            <v>0</v>
          </cell>
          <cell r="N938">
            <v>0</v>
          </cell>
          <cell r="O938">
            <v>0</v>
          </cell>
          <cell r="P938">
            <v>0</v>
          </cell>
          <cell r="Q938">
            <v>0</v>
          </cell>
          <cell r="R938">
            <v>0</v>
          </cell>
          <cell r="S938">
            <v>0</v>
          </cell>
          <cell r="T938">
            <v>0</v>
          </cell>
          <cell r="U938">
            <v>0</v>
          </cell>
          <cell r="V938">
            <v>0</v>
          </cell>
          <cell r="W938">
            <v>0</v>
          </cell>
          <cell r="X938">
            <v>0</v>
          </cell>
          <cell r="Y938">
            <v>0</v>
          </cell>
          <cell r="Z938">
            <v>0</v>
          </cell>
        </row>
        <row r="939">
          <cell r="B939" t="str">
            <v>34.52.01</v>
          </cell>
          <cell r="C939" t="str">
            <v>Supply of tapping clamp DN 600 with flanged outlet DN80, PN10</v>
          </cell>
          <cell r="D939" t="str">
            <v>set</v>
          </cell>
          <cell r="E939">
            <v>220</v>
          </cell>
          <cell r="F939">
            <v>0</v>
          </cell>
          <cell r="G939">
            <v>0</v>
          </cell>
          <cell r="H939">
            <v>0</v>
          </cell>
          <cell r="I939">
            <v>0</v>
          </cell>
          <cell r="J939">
            <v>0</v>
          </cell>
          <cell r="K939">
            <v>0</v>
          </cell>
          <cell r="L939">
            <v>0</v>
          </cell>
          <cell r="M939">
            <v>0</v>
          </cell>
          <cell r="N939">
            <v>0</v>
          </cell>
          <cell r="O939">
            <v>0</v>
          </cell>
          <cell r="P939">
            <v>0</v>
          </cell>
          <cell r="Q939">
            <v>0</v>
          </cell>
          <cell r="R939">
            <v>0</v>
          </cell>
          <cell r="S939">
            <v>0</v>
          </cell>
          <cell r="T939">
            <v>0</v>
          </cell>
          <cell r="U939">
            <v>0</v>
          </cell>
          <cell r="V939">
            <v>0</v>
          </cell>
          <cell r="W939">
            <v>0</v>
          </cell>
          <cell r="X939">
            <v>0</v>
          </cell>
          <cell r="Y939">
            <v>0</v>
          </cell>
          <cell r="Z939">
            <v>0</v>
          </cell>
        </row>
        <row r="940">
          <cell r="B940" t="str">
            <v>34.53</v>
          </cell>
          <cell r="C940" t="str">
            <v>Supply of plunger valves</v>
          </cell>
          <cell r="D940">
            <v>0</v>
          </cell>
          <cell r="E940">
            <v>0</v>
          </cell>
          <cell r="F940">
            <v>0</v>
          </cell>
          <cell r="G940">
            <v>0</v>
          </cell>
          <cell r="H940">
            <v>0</v>
          </cell>
          <cell r="I940">
            <v>0</v>
          </cell>
          <cell r="J940">
            <v>0</v>
          </cell>
          <cell r="K940">
            <v>0</v>
          </cell>
          <cell r="L940">
            <v>0</v>
          </cell>
          <cell r="M940">
            <v>0</v>
          </cell>
          <cell r="N940">
            <v>0</v>
          </cell>
          <cell r="O940">
            <v>0</v>
          </cell>
          <cell r="P940">
            <v>0</v>
          </cell>
          <cell r="Q940">
            <v>0</v>
          </cell>
          <cell r="R940">
            <v>0</v>
          </cell>
          <cell r="S940">
            <v>0</v>
          </cell>
          <cell r="T940">
            <v>0</v>
          </cell>
          <cell r="U940">
            <v>0</v>
          </cell>
          <cell r="V940">
            <v>0</v>
          </cell>
          <cell r="W940">
            <v>0</v>
          </cell>
          <cell r="X940">
            <v>0</v>
          </cell>
          <cell r="Y940">
            <v>0</v>
          </cell>
          <cell r="Z940">
            <v>0</v>
          </cell>
        </row>
        <row r="941">
          <cell r="B941">
            <v>0</v>
          </cell>
          <cell r="C941" t="str">
            <v xml:space="preserve">The unit rate shall include the supply of plunger valves,  PN10/PN16, including transport, unloading, handling, storage at storage sites in accordance with the manufacturers instructions and good workmanship, supply of galvanised steel bolts, nuts and gasket, all accessories necessary for installation, etc. </v>
          </cell>
          <cell r="D941">
            <v>0</v>
          </cell>
          <cell r="E941">
            <v>0</v>
          </cell>
          <cell r="F941">
            <v>0</v>
          </cell>
          <cell r="G941">
            <v>0</v>
          </cell>
          <cell r="H941">
            <v>0</v>
          </cell>
          <cell r="I941">
            <v>0</v>
          </cell>
          <cell r="J941">
            <v>0</v>
          </cell>
          <cell r="K941">
            <v>0</v>
          </cell>
          <cell r="L941">
            <v>0</v>
          </cell>
          <cell r="M941">
            <v>0</v>
          </cell>
          <cell r="N941">
            <v>0</v>
          </cell>
          <cell r="O941">
            <v>0</v>
          </cell>
          <cell r="P941">
            <v>0</v>
          </cell>
          <cell r="Q941">
            <v>0</v>
          </cell>
          <cell r="R941">
            <v>0</v>
          </cell>
          <cell r="S941">
            <v>0</v>
          </cell>
          <cell r="T941">
            <v>0</v>
          </cell>
          <cell r="U941">
            <v>0</v>
          </cell>
          <cell r="V941">
            <v>0</v>
          </cell>
          <cell r="W941">
            <v>0</v>
          </cell>
          <cell r="X941">
            <v>0</v>
          </cell>
          <cell r="Y941">
            <v>0</v>
          </cell>
          <cell r="Z941">
            <v>0</v>
          </cell>
        </row>
        <row r="942">
          <cell r="B942">
            <v>0</v>
          </cell>
          <cell r="C942" t="str">
            <v>Materials, coatings, etc. shall be according to the General specification part B item 3.3.7.</v>
          </cell>
          <cell r="D942">
            <v>0</v>
          </cell>
          <cell r="E942">
            <v>0</v>
          </cell>
          <cell r="F942">
            <v>0</v>
          </cell>
          <cell r="G942">
            <v>0</v>
          </cell>
          <cell r="H942">
            <v>0</v>
          </cell>
          <cell r="I942">
            <v>0</v>
          </cell>
          <cell r="J942">
            <v>0</v>
          </cell>
          <cell r="K942">
            <v>0</v>
          </cell>
          <cell r="L942">
            <v>0</v>
          </cell>
          <cell r="M942">
            <v>0</v>
          </cell>
          <cell r="N942">
            <v>0</v>
          </cell>
          <cell r="O942">
            <v>0</v>
          </cell>
          <cell r="P942">
            <v>0</v>
          </cell>
          <cell r="Q942">
            <v>0</v>
          </cell>
          <cell r="R942">
            <v>0</v>
          </cell>
          <cell r="S942">
            <v>0</v>
          </cell>
          <cell r="T942">
            <v>0</v>
          </cell>
          <cell r="U942">
            <v>0</v>
          </cell>
          <cell r="V942">
            <v>0</v>
          </cell>
          <cell r="W942">
            <v>0</v>
          </cell>
          <cell r="X942">
            <v>0</v>
          </cell>
          <cell r="Y942">
            <v>0</v>
          </cell>
          <cell r="Z942">
            <v>0</v>
          </cell>
        </row>
        <row r="943">
          <cell r="B943">
            <v>0</v>
          </cell>
          <cell r="C943" t="str">
            <v>The unit rate shall include all material, labour, equipment, tools and other incidental costs required to complete the works.</v>
          </cell>
          <cell r="D943">
            <v>0</v>
          </cell>
          <cell r="E943">
            <v>0</v>
          </cell>
          <cell r="F943">
            <v>0</v>
          </cell>
          <cell r="G943">
            <v>0</v>
          </cell>
          <cell r="H943">
            <v>0</v>
          </cell>
          <cell r="I943">
            <v>0</v>
          </cell>
          <cell r="J943">
            <v>0</v>
          </cell>
          <cell r="K943">
            <v>0</v>
          </cell>
          <cell r="L943">
            <v>0</v>
          </cell>
          <cell r="M943">
            <v>0</v>
          </cell>
          <cell r="N943">
            <v>0</v>
          </cell>
          <cell r="O943">
            <v>0</v>
          </cell>
          <cell r="P943">
            <v>0</v>
          </cell>
          <cell r="Q943">
            <v>0</v>
          </cell>
          <cell r="R943">
            <v>0</v>
          </cell>
          <cell r="S943">
            <v>0</v>
          </cell>
          <cell r="T943">
            <v>0</v>
          </cell>
          <cell r="U943">
            <v>0</v>
          </cell>
          <cell r="V943">
            <v>0</v>
          </cell>
          <cell r="W943">
            <v>0</v>
          </cell>
          <cell r="X943">
            <v>0</v>
          </cell>
          <cell r="Y943">
            <v>0</v>
          </cell>
          <cell r="Z943">
            <v>0</v>
          </cell>
        </row>
        <row r="944">
          <cell r="B944">
            <v>0</v>
          </cell>
          <cell r="C944" t="str">
            <v>Payment shall be made per piece.</v>
          </cell>
          <cell r="D944">
            <v>0</v>
          </cell>
          <cell r="E944">
            <v>0</v>
          </cell>
          <cell r="F944">
            <v>0</v>
          </cell>
          <cell r="G944">
            <v>0</v>
          </cell>
          <cell r="H944">
            <v>0</v>
          </cell>
          <cell r="I944">
            <v>0</v>
          </cell>
          <cell r="J944">
            <v>0</v>
          </cell>
          <cell r="K944">
            <v>0</v>
          </cell>
          <cell r="L944">
            <v>0</v>
          </cell>
          <cell r="M944">
            <v>0</v>
          </cell>
          <cell r="N944">
            <v>0</v>
          </cell>
          <cell r="O944">
            <v>0</v>
          </cell>
          <cell r="P944">
            <v>0</v>
          </cell>
          <cell r="Q944">
            <v>0</v>
          </cell>
          <cell r="R944">
            <v>0</v>
          </cell>
          <cell r="S944">
            <v>0</v>
          </cell>
          <cell r="T944">
            <v>0</v>
          </cell>
          <cell r="U944">
            <v>0</v>
          </cell>
          <cell r="V944">
            <v>0</v>
          </cell>
          <cell r="W944">
            <v>0</v>
          </cell>
          <cell r="X944">
            <v>0</v>
          </cell>
          <cell r="Y944">
            <v>0</v>
          </cell>
          <cell r="Z944">
            <v>0</v>
          </cell>
        </row>
        <row r="945">
          <cell r="B945" t="str">
            <v>34.53.01</v>
          </cell>
          <cell r="C945" t="str">
            <v>Supply of plunger valve, DN 250, PN10/PN16</v>
          </cell>
          <cell r="D945" t="str">
            <v>pce.</v>
          </cell>
          <cell r="E945">
            <v>5700</v>
          </cell>
          <cell r="F945">
            <v>0</v>
          </cell>
          <cell r="G945">
            <v>0</v>
          </cell>
          <cell r="H945">
            <v>0</v>
          </cell>
          <cell r="I945">
            <v>0</v>
          </cell>
          <cell r="J945">
            <v>0</v>
          </cell>
          <cell r="K945">
            <v>0</v>
          </cell>
          <cell r="L945">
            <v>0</v>
          </cell>
          <cell r="M945">
            <v>0</v>
          </cell>
          <cell r="N945">
            <v>0</v>
          </cell>
          <cell r="O945">
            <v>0</v>
          </cell>
          <cell r="P945">
            <v>0</v>
          </cell>
          <cell r="Q945">
            <v>0</v>
          </cell>
          <cell r="R945">
            <v>0</v>
          </cell>
          <cell r="S945">
            <v>0</v>
          </cell>
          <cell r="T945">
            <v>0</v>
          </cell>
          <cell r="U945">
            <v>0</v>
          </cell>
          <cell r="V945">
            <v>0</v>
          </cell>
          <cell r="W945">
            <v>0</v>
          </cell>
          <cell r="X945">
            <v>0</v>
          </cell>
          <cell r="Y945">
            <v>0</v>
          </cell>
          <cell r="Z945">
            <v>0</v>
          </cell>
        </row>
        <row r="946">
          <cell r="B946" t="str">
            <v>34.54</v>
          </cell>
          <cell r="C946" t="str">
            <v>Supply of gasket for core hole, PN10/PN16</v>
          </cell>
          <cell r="D946">
            <v>0</v>
          </cell>
          <cell r="E946">
            <v>0</v>
          </cell>
          <cell r="F946">
            <v>0</v>
          </cell>
          <cell r="G946">
            <v>0</v>
          </cell>
          <cell r="H946">
            <v>0</v>
          </cell>
          <cell r="I946">
            <v>0</v>
          </cell>
          <cell r="J946">
            <v>0</v>
          </cell>
          <cell r="K946">
            <v>0</v>
          </cell>
          <cell r="L946">
            <v>0</v>
          </cell>
          <cell r="M946">
            <v>0</v>
          </cell>
          <cell r="N946">
            <v>0</v>
          </cell>
          <cell r="O946">
            <v>0</v>
          </cell>
          <cell r="P946">
            <v>0</v>
          </cell>
          <cell r="Q946">
            <v>0</v>
          </cell>
          <cell r="R946">
            <v>0</v>
          </cell>
          <cell r="S946">
            <v>0</v>
          </cell>
          <cell r="T946">
            <v>0</v>
          </cell>
          <cell r="U946">
            <v>0</v>
          </cell>
          <cell r="V946">
            <v>0</v>
          </cell>
          <cell r="W946">
            <v>0</v>
          </cell>
          <cell r="X946">
            <v>0</v>
          </cell>
          <cell r="Y946">
            <v>0</v>
          </cell>
          <cell r="Z946">
            <v>0</v>
          </cell>
        </row>
        <row r="947">
          <cell r="B947">
            <v>0</v>
          </cell>
          <cell r="C947" t="str">
            <v xml:space="preserve">The unit rate shall include the supply of gasket for core drilling,  PN10/PN16, including transport, unloading, handling, storage at storage sites in accordance with the manufacturers instructions and good workmanship, supply of stainles steel bolts, all accessories necessary for installation, etc. </v>
          </cell>
          <cell r="D947">
            <v>0</v>
          </cell>
          <cell r="E947">
            <v>0</v>
          </cell>
          <cell r="F947">
            <v>0</v>
          </cell>
          <cell r="G947">
            <v>0</v>
          </cell>
          <cell r="H947">
            <v>0</v>
          </cell>
          <cell r="I947">
            <v>0</v>
          </cell>
          <cell r="J947">
            <v>0</v>
          </cell>
          <cell r="K947">
            <v>0</v>
          </cell>
          <cell r="L947">
            <v>0</v>
          </cell>
          <cell r="M947">
            <v>0</v>
          </cell>
          <cell r="N947">
            <v>0</v>
          </cell>
          <cell r="O947">
            <v>0</v>
          </cell>
          <cell r="P947">
            <v>0</v>
          </cell>
          <cell r="Q947">
            <v>0</v>
          </cell>
          <cell r="R947">
            <v>0</v>
          </cell>
          <cell r="S947">
            <v>0</v>
          </cell>
          <cell r="T947">
            <v>0</v>
          </cell>
          <cell r="U947">
            <v>0</v>
          </cell>
          <cell r="V947">
            <v>0</v>
          </cell>
          <cell r="W947">
            <v>0</v>
          </cell>
          <cell r="X947">
            <v>0</v>
          </cell>
          <cell r="Y947">
            <v>0</v>
          </cell>
          <cell r="Z947">
            <v>0</v>
          </cell>
        </row>
        <row r="948">
          <cell r="B948">
            <v>0</v>
          </cell>
          <cell r="C948" t="str">
            <v>Materials shall be according to the General specification part B item 3.3.8.</v>
          </cell>
          <cell r="D948">
            <v>0</v>
          </cell>
          <cell r="E948">
            <v>0</v>
          </cell>
          <cell r="F948">
            <v>0</v>
          </cell>
          <cell r="G948">
            <v>0</v>
          </cell>
          <cell r="H948">
            <v>0</v>
          </cell>
          <cell r="I948">
            <v>0</v>
          </cell>
          <cell r="J948">
            <v>0</v>
          </cell>
          <cell r="K948">
            <v>0</v>
          </cell>
          <cell r="L948">
            <v>0</v>
          </cell>
          <cell r="M948">
            <v>0</v>
          </cell>
          <cell r="N948">
            <v>0</v>
          </cell>
          <cell r="O948">
            <v>0</v>
          </cell>
          <cell r="P948">
            <v>0</v>
          </cell>
          <cell r="Q948">
            <v>0</v>
          </cell>
          <cell r="R948">
            <v>0</v>
          </cell>
          <cell r="S948">
            <v>0</v>
          </cell>
          <cell r="T948">
            <v>0</v>
          </cell>
          <cell r="U948">
            <v>0</v>
          </cell>
          <cell r="V948">
            <v>0</v>
          </cell>
          <cell r="W948">
            <v>0</v>
          </cell>
          <cell r="X948">
            <v>0</v>
          </cell>
          <cell r="Y948">
            <v>0</v>
          </cell>
          <cell r="Z948">
            <v>0</v>
          </cell>
        </row>
        <row r="949">
          <cell r="B949">
            <v>0</v>
          </cell>
          <cell r="C949" t="str">
            <v>The unit rate shall include all material, labour, equipment, tools and other incidental costs required to complete the works.</v>
          </cell>
          <cell r="D949">
            <v>0</v>
          </cell>
          <cell r="E949">
            <v>0</v>
          </cell>
          <cell r="F949">
            <v>0</v>
          </cell>
          <cell r="G949">
            <v>0</v>
          </cell>
          <cell r="H949">
            <v>0</v>
          </cell>
          <cell r="I949">
            <v>0</v>
          </cell>
          <cell r="J949">
            <v>0</v>
          </cell>
          <cell r="K949">
            <v>0</v>
          </cell>
          <cell r="L949">
            <v>0</v>
          </cell>
          <cell r="M949">
            <v>0</v>
          </cell>
          <cell r="N949">
            <v>0</v>
          </cell>
          <cell r="O949">
            <v>0</v>
          </cell>
          <cell r="P949">
            <v>0</v>
          </cell>
          <cell r="Q949">
            <v>0</v>
          </cell>
          <cell r="R949">
            <v>0</v>
          </cell>
          <cell r="S949">
            <v>0</v>
          </cell>
          <cell r="T949">
            <v>0</v>
          </cell>
          <cell r="U949">
            <v>0</v>
          </cell>
          <cell r="V949">
            <v>0</v>
          </cell>
          <cell r="W949">
            <v>0</v>
          </cell>
          <cell r="X949">
            <v>0</v>
          </cell>
          <cell r="Y949">
            <v>0</v>
          </cell>
          <cell r="Z949">
            <v>0</v>
          </cell>
        </row>
        <row r="950">
          <cell r="B950">
            <v>0</v>
          </cell>
          <cell r="C950" t="str">
            <v>Payment shall be made per piece.</v>
          </cell>
          <cell r="D950">
            <v>0</v>
          </cell>
          <cell r="E950">
            <v>0</v>
          </cell>
          <cell r="F950">
            <v>0</v>
          </cell>
          <cell r="G950">
            <v>0</v>
          </cell>
          <cell r="H950">
            <v>0</v>
          </cell>
          <cell r="I950">
            <v>0</v>
          </cell>
          <cell r="J950">
            <v>0</v>
          </cell>
          <cell r="K950">
            <v>0</v>
          </cell>
          <cell r="L950">
            <v>0</v>
          </cell>
          <cell r="M950">
            <v>0</v>
          </cell>
          <cell r="N950">
            <v>0</v>
          </cell>
          <cell r="O950">
            <v>0</v>
          </cell>
          <cell r="P950">
            <v>0</v>
          </cell>
          <cell r="Q950">
            <v>0</v>
          </cell>
          <cell r="R950">
            <v>0</v>
          </cell>
          <cell r="S950">
            <v>0</v>
          </cell>
          <cell r="T950">
            <v>0</v>
          </cell>
          <cell r="U950">
            <v>0</v>
          </cell>
          <cell r="V950">
            <v>0</v>
          </cell>
          <cell r="W950">
            <v>0</v>
          </cell>
          <cell r="X950">
            <v>0</v>
          </cell>
          <cell r="Y950">
            <v>0</v>
          </cell>
          <cell r="Z950">
            <v>0</v>
          </cell>
        </row>
        <row r="951">
          <cell r="B951" t="str">
            <v>34.54.01</v>
          </cell>
          <cell r="C951" t="str">
            <v>Supply of gasket for core hole, DN400/DN300, PN10/PN16</v>
          </cell>
          <cell r="D951" t="str">
            <v>pce.</v>
          </cell>
          <cell r="E951">
            <v>720</v>
          </cell>
          <cell r="F951">
            <v>0</v>
          </cell>
          <cell r="G951">
            <v>0</v>
          </cell>
          <cell r="H951">
            <v>0</v>
          </cell>
          <cell r="I951">
            <v>0</v>
          </cell>
          <cell r="J951">
            <v>0</v>
          </cell>
          <cell r="K951">
            <v>0</v>
          </cell>
          <cell r="L951">
            <v>0</v>
          </cell>
          <cell r="M951">
            <v>0</v>
          </cell>
          <cell r="N951">
            <v>0</v>
          </cell>
          <cell r="O951">
            <v>0</v>
          </cell>
          <cell r="P951">
            <v>0</v>
          </cell>
          <cell r="Q951">
            <v>0</v>
          </cell>
          <cell r="R951">
            <v>0</v>
          </cell>
          <cell r="S951">
            <v>0</v>
          </cell>
          <cell r="T951">
            <v>0</v>
          </cell>
          <cell r="U951">
            <v>0</v>
          </cell>
          <cell r="V951">
            <v>0</v>
          </cell>
          <cell r="W951">
            <v>0</v>
          </cell>
          <cell r="X951">
            <v>0</v>
          </cell>
          <cell r="Y951">
            <v>0</v>
          </cell>
          <cell r="Z951">
            <v>0</v>
          </cell>
        </row>
        <row r="952">
          <cell r="B952" t="str">
            <v>34.55</v>
          </cell>
          <cell r="C952" t="str">
            <v>Supply of casing spacer</v>
          </cell>
          <cell r="D952">
            <v>0</v>
          </cell>
          <cell r="E952">
            <v>0</v>
          </cell>
          <cell r="F952">
            <v>0</v>
          </cell>
          <cell r="G952">
            <v>0</v>
          </cell>
          <cell r="H952">
            <v>0</v>
          </cell>
          <cell r="I952">
            <v>0</v>
          </cell>
          <cell r="J952">
            <v>0</v>
          </cell>
          <cell r="K952">
            <v>0</v>
          </cell>
          <cell r="L952">
            <v>0</v>
          </cell>
          <cell r="M952">
            <v>0</v>
          </cell>
          <cell r="N952">
            <v>0</v>
          </cell>
          <cell r="O952">
            <v>0</v>
          </cell>
          <cell r="P952">
            <v>0</v>
          </cell>
          <cell r="Q952">
            <v>0</v>
          </cell>
          <cell r="R952">
            <v>0</v>
          </cell>
          <cell r="S952">
            <v>0</v>
          </cell>
          <cell r="T952">
            <v>0</v>
          </cell>
          <cell r="U952">
            <v>0</v>
          </cell>
          <cell r="V952">
            <v>0</v>
          </cell>
          <cell r="W952">
            <v>0</v>
          </cell>
          <cell r="X952">
            <v>0</v>
          </cell>
          <cell r="Y952">
            <v>0</v>
          </cell>
          <cell r="Z952">
            <v>0</v>
          </cell>
        </row>
        <row r="953">
          <cell r="B953">
            <v>0</v>
          </cell>
          <cell r="C953" t="str">
            <v>The unit rate shall include the supply of casing spacer,  including transport, unloading, handling, storage at storage sites in accordance with the manufacturers instructions and good workmanship</v>
          </cell>
          <cell r="D953">
            <v>0</v>
          </cell>
          <cell r="E953">
            <v>0</v>
          </cell>
          <cell r="F953">
            <v>0</v>
          </cell>
          <cell r="G953">
            <v>0</v>
          </cell>
          <cell r="H953">
            <v>0</v>
          </cell>
          <cell r="I953">
            <v>0</v>
          </cell>
          <cell r="J953">
            <v>0</v>
          </cell>
          <cell r="K953">
            <v>0</v>
          </cell>
          <cell r="L953">
            <v>0</v>
          </cell>
          <cell r="M953">
            <v>0</v>
          </cell>
          <cell r="N953">
            <v>0</v>
          </cell>
          <cell r="O953">
            <v>0</v>
          </cell>
          <cell r="P953">
            <v>0</v>
          </cell>
          <cell r="Q953">
            <v>0</v>
          </cell>
          <cell r="R953">
            <v>0</v>
          </cell>
          <cell r="S953">
            <v>0</v>
          </cell>
          <cell r="T953">
            <v>0</v>
          </cell>
          <cell r="U953">
            <v>0</v>
          </cell>
          <cell r="V953">
            <v>0</v>
          </cell>
          <cell r="W953">
            <v>0</v>
          </cell>
          <cell r="X953">
            <v>0</v>
          </cell>
          <cell r="Y953">
            <v>0</v>
          </cell>
          <cell r="Z953">
            <v>0</v>
          </cell>
        </row>
        <row r="954">
          <cell r="B954">
            <v>0</v>
          </cell>
          <cell r="C954" t="str">
            <v>Materials, coatings, etc. shall be according to the General specification part B item 3.3.9.</v>
          </cell>
          <cell r="D954">
            <v>0</v>
          </cell>
          <cell r="E954">
            <v>0</v>
          </cell>
          <cell r="F954">
            <v>0</v>
          </cell>
          <cell r="G954">
            <v>0</v>
          </cell>
          <cell r="H954">
            <v>0</v>
          </cell>
          <cell r="I954">
            <v>0</v>
          </cell>
          <cell r="J954">
            <v>0</v>
          </cell>
          <cell r="K954">
            <v>0</v>
          </cell>
          <cell r="L954">
            <v>0</v>
          </cell>
          <cell r="M954">
            <v>0</v>
          </cell>
          <cell r="N954">
            <v>0</v>
          </cell>
          <cell r="O954">
            <v>0</v>
          </cell>
          <cell r="P954">
            <v>0</v>
          </cell>
          <cell r="Q954">
            <v>0</v>
          </cell>
          <cell r="R954">
            <v>0</v>
          </cell>
          <cell r="S954">
            <v>0</v>
          </cell>
          <cell r="T954">
            <v>0</v>
          </cell>
          <cell r="U954">
            <v>0</v>
          </cell>
          <cell r="V954">
            <v>0</v>
          </cell>
          <cell r="W954">
            <v>0</v>
          </cell>
          <cell r="X954">
            <v>0</v>
          </cell>
          <cell r="Y954">
            <v>0</v>
          </cell>
          <cell r="Z954">
            <v>0</v>
          </cell>
        </row>
        <row r="955">
          <cell r="B955">
            <v>0</v>
          </cell>
          <cell r="C955" t="str">
            <v>The unit rate shall include all material, labour, equipment, tools and other incidental costs required to complete the works.</v>
          </cell>
          <cell r="D955">
            <v>0</v>
          </cell>
          <cell r="E955">
            <v>0</v>
          </cell>
          <cell r="F955">
            <v>0</v>
          </cell>
          <cell r="G955">
            <v>0</v>
          </cell>
          <cell r="H955">
            <v>0</v>
          </cell>
          <cell r="I955">
            <v>0</v>
          </cell>
          <cell r="J955">
            <v>0</v>
          </cell>
          <cell r="K955">
            <v>0</v>
          </cell>
          <cell r="L955">
            <v>0</v>
          </cell>
          <cell r="M955">
            <v>0</v>
          </cell>
          <cell r="N955">
            <v>0</v>
          </cell>
          <cell r="O955">
            <v>0</v>
          </cell>
          <cell r="P955">
            <v>0</v>
          </cell>
          <cell r="Q955">
            <v>0</v>
          </cell>
          <cell r="R955">
            <v>0</v>
          </cell>
          <cell r="S955">
            <v>0</v>
          </cell>
          <cell r="T955">
            <v>0</v>
          </cell>
          <cell r="U955">
            <v>0</v>
          </cell>
          <cell r="V955">
            <v>0</v>
          </cell>
          <cell r="W955">
            <v>0</v>
          </cell>
          <cell r="X955">
            <v>0</v>
          </cell>
          <cell r="Y955">
            <v>0</v>
          </cell>
          <cell r="Z955">
            <v>0</v>
          </cell>
        </row>
        <row r="956">
          <cell r="B956">
            <v>0</v>
          </cell>
          <cell r="C956" t="str">
            <v>Payment shall be made per piece.</v>
          </cell>
          <cell r="D956">
            <v>0</v>
          </cell>
          <cell r="E956">
            <v>0</v>
          </cell>
          <cell r="F956">
            <v>0</v>
          </cell>
          <cell r="G956">
            <v>0</v>
          </cell>
          <cell r="H956">
            <v>0</v>
          </cell>
          <cell r="I956">
            <v>0</v>
          </cell>
          <cell r="J956">
            <v>0</v>
          </cell>
          <cell r="K956">
            <v>0</v>
          </cell>
          <cell r="L956">
            <v>0</v>
          </cell>
          <cell r="M956">
            <v>0</v>
          </cell>
          <cell r="N956">
            <v>0</v>
          </cell>
          <cell r="O956">
            <v>0</v>
          </cell>
          <cell r="P956">
            <v>0</v>
          </cell>
          <cell r="Q956">
            <v>0</v>
          </cell>
          <cell r="R956">
            <v>0</v>
          </cell>
          <cell r="S956">
            <v>0</v>
          </cell>
          <cell r="T956">
            <v>0</v>
          </cell>
          <cell r="U956">
            <v>0</v>
          </cell>
          <cell r="V956">
            <v>0</v>
          </cell>
          <cell r="W956">
            <v>0</v>
          </cell>
          <cell r="X956">
            <v>0</v>
          </cell>
          <cell r="Y956">
            <v>0</v>
          </cell>
          <cell r="Z956">
            <v>0</v>
          </cell>
        </row>
        <row r="957">
          <cell r="B957" t="str">
            <v>34.55.01</v>
          </cell>
          <cell r="C957" t="str">
            <v>Supply of casing spacer, DN400/DN300</v>
          </cell>
          <cell r="D957" t="str">
            <v>pce.</v>
          </cell>
          <cell r="E957">
            <v>62</v>
          </cell>
          <cell r="F957">
            <v>0</v>
          </cell>
          <cell r="G957">
            <v>0</v>
          </cell>
          <cell r="H957">
            <v>0</v>
          </cell>
          <cell r="I957">
            <v>0</v>
          </cell>
          <cell r="J957">
            <v>0</v>
          </cell>
          <cell r="K957">
            <v>0</v>
          </cell>
          <cell r="L957">
            <v>0</v>
          </cell>
          <cell r="M957">
            <v>0</v>
          </cell>
          <cell r="N957">
            <v>0</v>
          </cell>
          <cell r="O957">
            <v>0</v>
          </cell>
          <cell r="P957">
            <v>0</v>
          </cell>
          <cell r="Q957">
            <v>0</v>
          </cell>
          <cell r="R957">
            <v>0</v>
          </cell>
          <cell r="S957">
            <v>0</v>
          </cell>
          <cell r="T957">
            <v>0</v>
          </cell>
          <cell r="U957">
            <v>0</v>
          </cell>
          <cell r="V957">
            <v>0</v>
          </cell>
          <cell r="W957">
            <v>0</v>
          </cell>
          <cell r="X957">
            <v>0</v>
          </cell>
          <cell r="Y957">
            <v>0</v>
          </cell>
          <cell r="Z957">
            <v>0</v>
          </cell>
        </row>
        <row r="958">
          <cell r="B958" t="str">
            <v>34.56</v>
          </cell>
          <cell r="C958" t="str">
            <v>Supply of flanged float valves, PN10</v>
          </cell>
          <cell r="D958">
            <v>0</v>
          </cell>
          <cell r="E958">
            <v>0</v>
          </cell>
          <cell r="F958">
            <v>0</v>
          </cell>
          <cell r="G958">
            <v>0</v>
          </cell>
          <cell r="H958">
            <v>0</v>
          </cell>
          <cell r="I958">
            <v>0</v>
          </cell>
          <cell r="J958">
            <v>0</v>
          </cell>
          <cell r="K958">
            <v>0</v>
          </cell>
          <cell r="L958">
            <v>0</v>
          </cell>
          <cell r="M958">
            <v>0</v>
          </cell>
          <cell r="N958">
            <v>0</v>
          </cell>
          <cell r="O958">
            <v>0</v>
          </cell>
          <cell r="P958">
            <v>0</v>
          </cell>
          <cell r="Q958">
            <v>0</v>
          </cell>
          <cell r="R958">
            <v>0</v>
          </cell>
          <cell r="S958">
            <v>0</v>
          </cell>
          <cell r="T958">
            <v>0</v>
          </cell>
          <cell r="U958">
            <v>0</v>
          </cell>
          <cell r="V958">
            <v>0</v>
          </cell>
          <cell r="W958">
            <v>0</v>
          </cell>
          <cell r="X958">
            <v>0</v>
          </cell>
          <cell r="Y958">
            <v>0</v>
          </cell>
          <cell r="Z958">
            <v>0</v>
          </cell>
        </row>
        <row r="959">
          <cell r="B959">
            <v>0</v>
          </cell>
          <cell r="C959" t="str">
            <v xml:space="preserve">The unit rate shall include the supply of float valves for  operation in reservoirs, PN10, including transport, unloading, handling, storage at storage sites in accordance with the manufacturers instructions and good workmanship, supply of stainless steel bolts and nuts, all accessories necessary for installation, etc. </v>
          </cell>
          <cell r="D959">
            <v>0</v>
          </cell>
          <cell r="E959">
            <v>0</v>
          </cell>
          <cell r="F959">
            <v>0</v>
          </cell>
          <cell r="G959">
            <v>0</v>
          </cell>
          <cell r="H959">
            <v>0</v>
          </cell>
          <cell r="I959">
            <v>0</v>
          </cell>
          <cell r="J959">
            <v>0</v>
          </cell>
          <cell r="K959">
            <v>0</v>
          </cell>
          <cell r="L959">
            <v>0</v>
          </cell>
          <cell r="M959">
            <v>0</v>
          </cell>
          <cell r="N959">
            <v>0</v>
          </cell>
          <cell r="O959">
            <v>0</v>
          </cell>
          <cell r="P959">
            <v>0</v>
          </cell>
          <cell r="Q959">
            <v>0</v>
          </cell>
          <cell r="R959">
            <v>0</v>
          </cell>
          <cell r="S959">
            <v>0</v>
          </cell>
          <cell r="T959">
            <v>0</v>
          </cell>
          <cell r="U959">
            <v>0</v>
          </cell>
          <cell r="V959">
            <v>0</v>
          </cell>
          <cell r="W959">
            <v>0</v>
          </cell>
          <cell r="X959">
            <v>0</v>
          </cell>
          <cell r="Y959">
            <v>0</v>
          </cell>
          <cell r="Z959">
            <v>0</v>
          </cell>
        </row>
        <row r="960">
          <cell r="B960">
            <v>0</v>
          </cell>
          <cell r="C960" t="str">
            <v>Materials, coatings, etc. shall be according to the Works Requirements Part B+C.</v>
          </cell>
          <cell r="D960">
            <v>0</v>
          </cell>
          <cell r="E960">
            <v>0</v>
          </cell>
          <cell r="F960">
            <v>0</v>
          </cell>
          <cell r="G960">
            <v>0</v>
          </cell>
          <cell r="H960">
            <v>0</v>
          </cell>
          <cell r="I960">
            <v>0</v>
          </cell>
          <cell r="J960">
            <v>0</v>
          </cell>
          <cell r="K960">
            <v>0</v>
          </cell>
          <cell r="L960">
            <v>0</v>
          </cell>
          <cell r="M960">
            <v>0</v>
          </cell>
          <cell r="N960">
            <v>0</v>
          </cell>
          <cell r="O960">
            <v>0</v>
          </cell>
          <cell r="P960">
            <v>0</v>
          </cell>
          <cell r="Q960">
            <v>0</v>
          </cell>
          <cell r="R960">
            <v>0</v>
          </cell>
          <cell r="S960">
            <v>0</v>
          </cell>
          <cell r="T960">
            <v>0</v>
          </cell>
          <cell r="U960">
            <v>0</v>
          </cell>
          <cell r="V960">
            <v>0</v>
          </cell>
          <cell r="W960">
            <v>0</v>
          </cell>
          <cell r="X960">
            <v>0</v>
          </cell>
          <cell r="Y960">
            <v>0</v>
          </cell>
          <cell r="Z960">
            <v>0</v>
          </cell>
        </row>
        <row r="961">
          <cell r="B961">
            <v>0</v>
          </cell>
          <cell r="C961" t="str">
            <v>The unit rate shall include all material, labour, equipment, tools and other incidental costs required to complete the works.</v>
          </cell>
          <cell r="D961">
            <v>0</v>
          </cell>
          <cell r="E961">
            <v>0</v>
          </cell>
          <cell r="F961">
            <v>0</v>
          </cell>
          <cell r="G961">
            <v>0</v>
          </cell>
          <cell r="H961">
            <v>0</v>
          </cell>
          <cell r="I961">
            <v>0</v>
          </cell>
          <cell r="J961">
            <v>0</v>
          </cell>
          <cell r="K961">
            <v>0</v>
          </cell>
          <cell r="L961">
            <v>0</v>
          </cell>
          <cell r="M961">
            <v>0</v>
          </cell>
          <cell r="N961">
            <v>0</v>
          </cell>
          <cell r="O961">
            <v>0</v>
          </cell>
          <cell r="P961">
            <v>0</v>
          </cell>
          <cell r="Q961">
            <v>0</v>
          </cell>
          <cell r="R961">
            <v>0</v>
          </cell>
          <cell r="S961">
            <v>0</v>
          </cell>
          <cell r="T961">
            <v>0</v>
          </cell>
          <cell r="U961">
            <v>0</v>
          </cell>
          <cell r="V961">
            <v>0</v>
          </cell>
          <cell r="W961">
            <v>0</v>
          </cell>
          <cell r="X961">
            <v>0</v>
          </cell>
          <cell r="Y961">
            <v>0</v>
          </cell>
          <cell r="Z961">
            <v>0</v>
          </cell>
        </row>
        <row r="962">
          <cell r="B962">
            <v>0</v>
          </cell>
          <cell r="C962" t="str">
            <v>Payment shall be made per piece.</v>
          </cell>
          <cell r="D962">
            <v>0</v>
          </cell>
          <cell r="E962">
            <v>0</v>
          </cell>
          <cell r="F962">
            <v>0</v>
          </cell>
          <cell r="G962">
            <v>0</v>
          </cell>
          <cell r="H962">
            <v>0</v>
          </cell>
          <cell r="I962">
            <v>0</v>
          </cell>
          <cell r="J962">
            <v>0</v>
          </cell>
          <cell r="K962">
            <v>0</v>
          </cell>
          <cell r="L962">
            <v>0</v>
          </cell>
          <cell r="M962">
            <v>0</v>
          </cell>
          <cell r="N962">
            <v>0</v>
          </cell>
          <cell r="O962">
            <v>0</v>
          </cell>
          <cell r="P962">
            <v>0</v>
          </cell>
          <cell r="Q962">
            <v>0</v>
          </cell>
          <cell r="R962">
            <v>0</v>
          </cell>
          <cell r="S962">
            <v>0</v>
          </cell>
          <cell r="T962">
            <v>0</v>
          </cell>
          <cell r="U962">
            <v>0</v>
          </cell>
          <cell r="V962">
            <v>0</v>
          </cell>
          <cell r="W962">
            <v>0</v>
          </cell>
          <cell r="X962">
            <v>0</v>
          </cell>
          <cell r="Y962">
            <v>0</v>
          </cell>
          <cell r="Z962">
            <v>0</v>
          </cell>
        </row>
        <row r="963">
          <cell r="B963" t="str">
            <v>34.56.01</v>
          </cell>
          <cell r="C963" t="str">
            <v>Supply of flanged float valve, DN 250, PN10</v>
          </cell>
          <cell r="D963" t="str">
            <v>pce.</v>
          </cell>
          <cell r="E963">
            <v>9900</v>
          </cell>
          <cell r="F963">
            <v>0</v>
          </cell>
          <cell r="G963">
            <v>0</v>
          </cell>
          <cell r="H963">
            <v>0</v>
          </cell>
          <cell r="I963">
            <v>0</v>
          </cell>
          <cell r="J963">
            <v>0</v>
          </cell>
          <cell r="K963">
            <v>0</v>
          </cell>
          <cell r="L963">
            <v>0</v>
          </cell>
          <cell r="M963">
            <v>0</v>
          </cell>
          <cell r="N963">
            <v>0</v>
          </cell>
          <cell r="O963">
            <v>0</v>
          </cell>
          <cell r="P963">
            <v>0</v>
          </cell>
          <cell r="Q963">
            <v>0</v>
          </cell>
          <cell r="R963">
            <v>0</v>
          </cell>
          <cell r="S963">
            <v>0</v>
          </cell>
          <cell r="T963">
            <v>0</v>
          </cell>
          <cell r="U963">
            <v>0</v>
          </cell>
          <cell r="V963">
            <v>0</v>
          </cell>
          <cell r="W963">
            <v>0</v>
          </cell>
          <cell r="X963">
            <v>0</v>
          </cell>
          <cell r="Y963">
            <v>0</v>
          </cell>
          <cell r="Z963">
            <v>0</v>
          </cell>
        </row>
        <row r="964">
          <cell r="B964" t="str">
            <v>34.56.02</v>
          </cell>
          <cell r="C964" t="str">
            <v>Supply of flanged float valve, DN 400, PN10</v>
          </cell>
          <cell r="D964" t="str">
            <v>pce.</v>
          </cell>
          <cell r="E964">
            <v>14200</v>
          </cell>
          <cell r="F964">
            <v>0</v>
          </cell>
          <cell r="G964">
            <v>0</v>
          </cell>
          <cell r="H964">
            <v>0</v>
          </cell>
          <cell r="I964">
            <v>0</v>
          </cell>
          <cell r="J964">
            <v>0</v>
          </cell>
          <cell r="K964">
            <v>0</v>
          </cell>
          <cell r="L964">
            <v>0</v>
          </cell>
          <cell r="M964">
            <v>0</v>
          </cell>
          <cell r="N964">
            <v>0</v>
          </cell>
          <cell r="O964">
            <v>0</v>
          </cell>
          <cell r="P964">
            <v>0</v>
          </cell>
          <cell r="Q964">
            <v>0</v>
          </cell>
          <cell r="R964">
            <v>0</v>
          </cell>
          <cell r="S964">
            <v>0</v>
          </cell>
          <cell r="T964">
            <v>0</v>
          </cell>
          <cell r="U964">
            <v>0</v>
          </cell>
          <cell r="V964">
            <v>0</v>
          </cell>
          <cell r="W964">
            <v>0</v>
          </cell>
          <cell r="X964">
            <v>0</v>
          </cell>
          <cell r="Y964">
            <v>0</v>
          </cell>
          <cell r="Z964">
            <v>0</v>
          </cell>
        </row>
        <row r="965">
          <cell r="B965" t="str">
            <v>34.57</v>
          </cell>
          <cell r="C965" t="str">
            <v>Supply of flanged check valves,  PN10 / PN16</v>
          </cell>
          <cell r="D965">
            <v>0</v>
          </cell>
          <cell r="E965">
            <v>0</v>
          </cell>
          <cell r="F965">
            <v>0</v>
          </cell>
          <cell r="G965">
            <v>0</v>
          </cell>
          <cell r="H965">
            <v>0</v>
          </cell>
          <cell r="I965">
            <v>0</v>
          </cell>
          <cell r="J965">
            <v>0</v>
          </cell>
          <cell r="K965">
            <v>0</v>
          </cell>
          <cell r="L965">
            <v>0</v>
          </cell>
          <cell r="M965">
            <v>0</v>
          </cell>
          <cell r="N965">
            <v>0</v>
          </cell>
          <cell r="O965">
            <v>0</v>
          </cell>
          <cell r="P965">
            <v>0</v>
          </cell>
          <cell r="Q965">
            <v>0</v>
          </cell>
          <cell r="R965">
            <v>0</v>
          </cell>
          <cell r="S965">
            <v>0</v>
          </cell>
          <cell r="T965">
            <v>0</v>
          </cell>
          <cell r="U965">
            <v>0</v>
          </cell>
          <cell r="V965">
            <v>0</v>
          </cell>
          <cell r="W965">
            <v>0</v>
          </cell>
          <cell r="X965">
            <v>0</v>
          </cell>
          <cell r="Y965">
            <v>0</v>
          </cell>
          <cell r="Z965">
            <v>0</v>
          </cell>
        </row>
        <row r="966">
          <cell r="B966">
            <v>0</v>
          </cell>
          <cell r="C966" t="str">
            <v xml:space="preserve">The unit rate shall include the supply of flanged check valves, PN10/16, including transport, unloading, handling, storage at storage sites in accordance with the manufacturers instructions and good workmanship, supply of stainless steel bolts and nuts, all accessories necessary for installation, etc. </v>
          </cell>
          <cell r="D966">
            <v>0</v>
          </cell>
          <cell r="E966">
            <v>0</v>
          </cell>
          <cell r="F966">
            <v>0</v>
          </cell>
          <cell r="G966">
            <v>0</v>
          </cell>
          <cell r="H966">
            <v>0</v>
          </cell>
          <cell r="I966">
            <v>0</v>
          </cell>
          <cell r="J966">
            <v>0</v>
          </cell>
          <cell r="K966">
            <v>0</v>
          </cell>
          <cell r="L966">
            <v>0</v>
          </cell>
          <cell r="M966">
            <v>0</v>
          </cell>
          <cell r="N966">
            <v>0</v>
          </cell>
          <cell r="O966">
            <v>0</v>
          </cell>
          <cell r="P966">
            <v>0</v>
          </cell>
          <cell r="Q966">
            <v>0</v>
          </cell>
          <cell r="R966">
            <v>0</v>
          </cell>
          <cell r="S966">
            <v>0</v>
          </cell>
          <cell r="T966">
            <v>0</v>
          </cell>
          <cell r="U966">
            <v>0</v>
          </cell>
          <cell r="V966">
            <v>0</v>
          </cell>
          <cell r="W966">
            <v>0</v>
          </cell>
          <cell r="X966">
            <v>0</v>
          </cell>
          <cell r="Y966">
            <v>0</v>
          </cell>
          <cell r="Z966">
            <v>0</v>
          </cell>
        </row>
        <row r="967">
          <cell r="B967">
            <v>0</v>
          </cell>
          <cell r="C967" t="str">
            <v>Materials, coatings, etc. shall be according to the Works Requirements Part B+C.</v>
          </cell>
          <cell r="D967">
            <v>0</v>
          </cell>
          <cell r="E967">
            <v>0</v>
          </cell>
          <cell r="F967">
            <v>0</v>
          </cell>
          <cell r="G967">
            <v>0</v>
          </cell>
          <cell r="H967">
            <v>0</v>
          </cell>
          <cell r="I967">
            <v>0</v>
          </cell>
          <cell r="J967">
            <v>0</v>
          </cell>
          <cell r="K967">
            <v>0</v>
          </cell>
          <cell r="L967">
            <v>0</v>
          </cell>
          <cell r="M967">
            <v>0</v>
          </cell>
          <cell r="N967">
            <v>0</v>
          </cell>
          <cell r="O967">
            <v>0</v>
          </cell>
          <cell r="P967">
            <v>0</v>
          </cell>
          <cell r="Q967">
            <v>0</v>
          </cell>
          <cell r="R967">
            <v>0</v>
          </cell>
          <cell r="S967">
            <v>0</v>
          </cell>
          <cell r="T967">
            <v>0</v>
          </cell>
          <cell r="U967">
            <v>0</v>
          </cell>
          <cell r="V967">
            <v>0</v>
          </cell>
          <cell r="W967">
            <v>0</v>
          </cell>
          <cell r="X967">
            <v>0</v>
          </cell>
          <cell r="Y967">
            <v>0</v>
          </cell>
          <cell r="Z967">
            <v>0</v>
          </cell>
        </row>
        <row r="968">
          <cell r="B968">
            <v>0</v>
          </cell>
          <cell r="C968" t="str">
            <v>The unit rate shall include all material, labour, equipment, tools and other incidental costs required to complete the works.</v>
          </cell>
          <cell r="D968">
            <v>0</v>
          </cell>
          <cell r="E968">
            <v>0</v>
          </cell>
          <cell r="F968">
            <v>0</v>
          </cell>
          <cell r="G968">
            <v>0</v>
          </cell>
          <cell r="H968">
            <v>0</v>
          </cell>
          <cell r="I968">
            <v>0</v>
          </cell>
          <cell r="J968">
            <v>0</v>
          </cell>
          <cell r="K968">
            <v>0</v>
          </cell>
          <cell r="L968">
            <v>0</v>
          </cell>
          <cell r="M968">
            <v>0</v>
          </cell>
          <cell r="N968">
            <v>0</v>
          </cell>
          <cell r="O968">
            <v>0</v>
          </cell>
          <cell r="P968">
            <v>0</v>
          </cell>
          <cell r="Q968">
            <v>0</v>
          </cell>
          <cell r="R968">
            <v>0</v>
          </cell>
          <cell r="S968">
            <v>0</v>
          </cell>
          <cell r="T968">
            <v>0</v>
          </cell>
          <cell r="U968">
            <v>0</v>
          </cell>
          <cell r="V968">
            <v>0</v>
          </cell>
          <cell r="W968">
            <v>0</v>
          </cell>
          <cell r="X968">
            <v>0</v>
          </cell>
          <cell r="Y968">
            <v>0</v>
          </cell>
          <cell r="Z968">
            <v>0</v>
          </cell>
        </row>
        <row r="969">
          <cell r="B969">
            <v>0</v>
          </cell>
          <cell r="C969" t="str">
            <v>Payment shall be made per piece.</v>
          </cell>
          <cell r="D969">
            <v>0</v>
          </cell>
          <cell r="E969">
            <v>0</v>
          </cell>
          <cell r="F969">
            <v>0</v>
          </cell>
          <cell r="G969">
            <v>0</v>
          </cell>
          <cell r="H969">
            <v>0</v>
          </cell>
          <cell r="I969">
            <v>0</v>
          </cell>
          <cell r="J969">
            <v>0</v>
          </cell>
          <cell r="K969">
            <v>0</v>
          </cell>
          <cell r="L969">
            <v>0</v>
          </cell>
          <cell r="M969">
            <v>0</v>
          </cell>
          <cell r="N969">
            <v>0</v>
          </cell>
          <cell r="O969">
            <v>0</v>
          </cell>
          <cell r="P969">
            <v>0</v>
          </cell>
          <cell r="Q969">
            <v>0</v>
          </cell>
          <cell r="R969">
            <v>0</v>
          </cell>
          <cell r="S969">
            <v>0</v>
          </cell>
          <cell r="T969">
            <v>0</v>
          </cell>
          <cell r="U969">
            <v>0</v>
          </cell>
          <cell r="V969">
            <v>0</v>
          </cell>
          <cell r="W969">
            <v>0</v>
          </cell>
          <cell r="X969">
            <v>0</v>
          </cell>
          <cell r="Y969">
            <v>0</v>
          </cell>
          <cell r="Z969">
            <v>0</v>
          </cell>
        </row>
        <row r="970">
          <cell r="B970" t="str">
            <v>34.57.01</v>
          </cell>
          <cell r="C970" t="str">
            <v>Supply of flanged check valves, DN 80, PN10 / PN16</v>
          </cell>
          <cell r="D970" t="str">
            <v>pce.</v>
          </cell>
          <cell r="E970">
            <v>479</v>
          </cell>
          <cell r="F970">
            <v>0</v>
          </cell>
          <cell r="G970">
            <v>0</v>
          </cell>
          <cell r="H970">
            <v>0</v>
          </cell>
          <cell r="I970">
            <v>0</v>
          </cell>
          <cell r="J970">
            <v>0</v>
          </cell>
          <cell r="K970">
            <v>0</v>
          </cell>
          <cell r="L970">
            <v>0</v>
          </cell>
          <cell r="M970">
            <v>0</v>
          </cell>
          <cell r="N970">
            <v>0</v>
          </cell>
          <cell r="O970">
            <v>0</v>
          </cell>
          <cell r="P970">
            <v>0</v>
          </cell>
          <cell r="Q970">
            <v>0</v>
          </cell>
          <cell r="R970">
            <v>0</v>
          </cell>
          <cell r="S970">
            <v>0</v>
          </cell>
          <cell r="T970">
            <v>0</v>
          </cell>
          <cell r="U970">
            <v>0</v>
          </cell>
          <cell r="V970">
            <v>0</v>
          </cell>
          <cell r="W970">
            <v>0</v>
          </cell>
          <cell r="X970">
            <v>0</v>
          </cell>
          <cell r="Y970">
            <v>0</v>
          </cell>
          <cell r="Z970">
            <v>0</v>
          </cell>
        </row>
        <row r="971">
          <cell r="B971">
            <v>35</v>
          </cell>
          <cell r="C971" t="str">
            <v>INSTALLATION OF PIPES, FITTINGS, VALVES &amp; ACCESSOIRES</v>
          </cell>
          <cell r="D971">
            <v>0</v>
          </cell>
          <cell r="E971">
            <v>0</v>
          </cell>
          <cell r="F971">
            <v>0</v>
          </cell>
          <cell r="G971">
            <v>0</v>
          </cell>
          <cell r="H971">
            <v>0</v>
          </cell>
          <cell r="I971">
            <v>0</v>
          </cell>
          <cell r="J971">
            <v>0</v>
          </cell>
          <cell r="K971">
            <v>0</v>
          </cell>
          <cell r="L971">
            <v>0</v>
          </cell>
          <cell r="M971">
            <v>0</v>
          </cell>
          <cell r="N971">
            <v>0</v>
          </cell>
          <cell r="O971">
            <v>0</v>
          </cell>
          <cell r="P971">
            <v>0</v>
          </cell>
          <cell r="Q971">
            <v>0</v>
          </cell>
          <cell r="R971">
            <v>0</v>
          </cell>
          <cell r="S971">
            <v>0</v>
          </cell>
          <cell r="T971">
            <v>0</v>
          </cell>
          <cell r="U971">
            <v>0</v>
          </cell>
          <cell r="V971">
            <v>0</v>
          </cell>
          <cell r="W971">
            <v>0</v>
          </cell>
          <cell r="X971">
            <v>0</v>
          </cell>
          <cell r="Y971">
            <v>0</v>
          </cell>
          <cell r="Z971">
            <v>0</v>
          </cell>
        </row>
        <row r="972">
          <cell r="B972" t="str">
            <v>35.01</v>
          </cell>
          <cell r="C972" t="str">
            <v>Laying of ductile iron pipes in trenches</v>
          </cell>
          <cell r="D972">
            <v>0</v>
          </cell>
          <cell r="E972">
            <v>0</v>
          </cell>
          <cell r="F972">
            <v>0</v>
          </cell>
          <cell r="G972">
            <v>0</v>
          </cell>
          <cell r="H972">
            <v>0</v>
          </cell>
          <cell r="I972">
            <v>0</v>
          </cell>
          <cell r="J972">
            <v>0</v>
          </cell>
          <cell r="K972">
            <v>0</v>
          </cell>
          <cell r="L972">
            <v>0</v>
          </cell>
          <cell r="M972">
            <v>0</v>
          </cell>
          <cell r="N972">
            <v>0</v>
          </cell>
          <cell r="O972">
            <v>0</v>
          </cell>
          <cell r="P972">
            <v>0</v>
          </cell>
          <cell r="Q972">
            <v>0</v>
          </cell>
          <cell r="R972">
            <v>0</v>
          </cell>
          <cell r="S972">
            <v>0</v>
          </cell>
          <cell r="T972">
            <v>0</v>
          </cell>
          <cell r="U972">
            <v>0</v>
          </cell>
          <cell r="V972">
            <v>0</v>
          </cell>
          <cell r="W972">
            <v>0</v>
          </cell>
          <cell r="X972">
            <v>0</v>
          </cell>
          <cell r="Y972">
            <v>0</v>
          </cell>
          <cell r="Z972">
            <v>0</v>
          </cell>
        </row>
        <row r="973">
          <cell r="B973">
            <v>0</v>
          </cell>
          <cell r="C973" t="str">
            <v>The works shall include:</v>
          </cell>
          <cell r="D973">
            <v>0</v>
          </cell>
          <cell r="E973">
            <v>0</v>
          </cell>
          <cell r="F973">
            <v>0</v>
          </cell>
          <cell r="G973">
            <v>0</v>
          </cell>
          <cell r="H973">
            <v>0</v>
          </cell>
          <cell r="I973">
            <v>0</v>
          </cell>
          <cell r="J973">
            <v>0</v>
          </cell>
          <cell r="K973">
            <v>0</v>
          </cell>
          <cell r="L973">
            <v>0</v>
          </cell>
          <cell r="M973">
            <v>0</v>
          </cell>
          <cell r="N973">
            <v>0</v>
          </cell>
          <cell r="O973">
            <v>0</v>
          </cell>
          <cell r="P973">
            <v>0</v>
          </cell>
          <cell r="Q973">
            <v>0</v>
          </cell>
          <cell r="R973">
            <v>0</v>
          </cell>
          <cell r="S973">
            <v>0</v>
          </cell>
          <cell r="T973">
            <v>0</v>
          </cell>
          <cell r="U973">
            <v>0</v>
          </cell>
          <cell r="V973">
            <v>0</v>
          </cell>
          <cell r="W973">
            <v>0</v>
          </cell>
          <cell r="X973">
            <v>0</v>
          </cell>
          <cell r="Y973">
            <v>0</v>
          </cell>
          <cell r="Z973">
            <v>0</v>
          </cell>
        </row>
        <row r="974">
          <cell r="B974">
            <v>0</v>
          </cell>
          <cell r="C974" t="str">
            <v>- loading, handling, transport from storage site to the execution site, unloading, etc. of pipes, fittings, protective tape, etc.</v>
          </cell>
          <cell r="D974">
            <v>0</v>
          </cell>
          <cell r="E974">
            <v>0</v>
          </cell>
          <cell r="F974">
            <v>0</v>
          </cell>
          <cell r="G974">
            <v>0</v>
          </cell>
          <cell r="H974">
            <v>0</v>
          </cell>
          <cell r="I974">
            <v>0</v>
          </cell>
          <cell r="J974">
            <v>0</v>
          </cell>
          <cell r="K974">
            <v>0</v>
          </cell>
          <cell r="L974">
            <v>0</v>
          </cell>
          <cell r="M974">
            <v>0</v>
          </cell>
          <cell r="N974">
            <v>0</v>
          </cell>
          <cell r="O974">
            <v>0</v>
          </cell>
          <cell r="P974">
            <v>0</v>
          </cell>
          <cell r="Q974">
            <v>0</v>
          </cell>
          <cell r="R974">
            <v>0</v>
          </cell>
          <cell r="S974">
            <v>0</v>
          </cell>
          <cell r="T974">
            <v>0</v>
          </cell>
          <cell r="U974">
            <v>0</v>
          </cell>
          <cell r="V974">
            <v>0</v>
          </cell>
          <cell r="W974">
            <v>0</v>
          </cell>
          <cell r="X974">
            <v>0</v>
          </cell>
          <cell r="Y974">
            <v>0</v>
          </cell>
          <cell r="Z974">
            <v>0</v>
          </cell>
        </row>
        <row r="975">
          <cell r="B975">
            <v>0</v>
          </cell>
          <cell r="C975" t="str">
            <v>- cutting of pipes, cleaning of cuts, remaking of chamfer</v>
          </cell>
          <cell r="D975">
            <v>0</v>
          </cell>
          <cell r="E975">
            <v>0</v>
          </cell>
          <cell r="F975">
            <v>0</v>
          </cell>
          <cell r="G975">
            <v>0</v>
          </cell>
          <cell r="H975">
            <v>0</v>
          </cell>
          <cell r="I975">
            <v>0</v>
          </cell>
          <cell r="J975">
            <v>0</v>
          </cell>
          <cell r="K975">
            <v>0</v>
          </cell>
          <cell r="L975">
            <v>0</v>
          </cell>
          <cell r="M975">
            <v>0</v>
          </cell>
          <cell r="N975">
            <v>0</v>
          </cell>
          <cell r="O975">
            <v>0</v>
          </cell>
          <cell r="P975">
            <v>0</v>
          </cell>
          <cell r="Q975">
            <v>0</v>
          </cell>
          <cell r="R975">
            <v>0</v>
          </cell>
          <cell r="S975">
            <v>0</v>
          </cell>
          <cell r="T975">
            <v>0</v>
          </cell>
          <cell r="U975">
            <v>0</v>
          </cell>
          <cell r="V975">
            <v>0</v>
          </cell>
          <cell r="W975">
            <v>0</v>
          </cell>
          <cell r="X975">
            <v>0</v>
          </cell>
          <cell r="Y975">
            <v>0</v>
          </cell>
          <cell r="Z975">
            <v>0</v>
          </cell>
        </row>
        <row r="976">
          <cell r="B976">
            <v>0</v>
          </cell>
          <cell r="C976" t="str">
            <v>- repair of any protective coating damaged</v>
          </cell>
          <cell r="D976">
            <v>0</v>
          </cell>
          <cell r="E976">
            <v>0</v>
          </cell>
          <cell r="F976">
            <v>0</v>
          </cell>
          <cell r="G976">
            <v>0</v>
          </cell>
          <cell r="H976">
            <v>0</v>
          </cell>
          <cell r="I976">
            <v>0</v>
          </cell>
          <cell r="J976">
            <v>0</v>
          </cell>
          <cell r="K976">
            <v>0</v>
          </cell>
          <cell r="L976">
            <v>0</v>
          </cell>
          <cell r="M976">
            <v>0</v>
          </cell>
          <cell r="N976">
            <v>0</v>
          </cell>
          <cell r="O976">
            <v>0</v>
          </cell>
          <cell r="P976">
            <v>0</v>
          </cell>
          <cell r="Q976">
            <v>0</v>
          </cell>
          <cell r="R976">
            <v>0</v>
          </cell>
          <cell r="S976">
            <v>0</v>
          </cell>
          <cell r="T976">
            <v>0</v>
          </cell>
          <cell r="U976">
            <v>0</v>
          </cell>
          <cell r="V976">
            <v>0</v>
          </cell>
          <cell r="W976">
            <v>0</v>
          </cell>
          <cell r="X976">
            <v>0</v>
          </cell>
          <cell r="Y976">
            <v>0</v>
          </cell>
          <cell r="Z976">
            <v>0</v>
          </cell>
        </row>
        <row r="977">
          <cell r="B977">
            <v>0</v>
          </cell>
          <cell r="C977" t="str">
            <v>- cleaning of pipes before laying</v>
          </cell>
          <cell r="D977">
            <v>0</v>
          </cell>
          <cell r="E977">
            <v>0</v>
          </cell>
          <cell r="F977">
            <v>0</v>
          </cell>
          <cell r="G977">
            <v>0</v>
          </cell>
          <cell r="H977">
            <v>0</v>
          </cell>
          <cell r="I977">
            <v>0</v>
          </cell>
          <cell r="J977">
            <v>0</v>
          </cell>
          <cell r="K977">
            <v>0</v>
          </cell>
          <cell r="L977">
            <v>0</v>
          </cell>
          <cell r="M977">
            <v>0</v>
          </cell>
          <cell r="N977">
            <v>0</v>
          </cell>
          <cell r="O977">
            <v>0</v>
          </cell>
          <cell r="P977">
            <v>0</v>
          </cell>
          <cell r="Q977">
            <v>0</v>
          </cell>
          <cell r="R977">
            <v>0</v>
          </cell>
          <cell r="S977">
            <v>0</v>
          </cell>
          <cell r="T977">
            <v>0</v>
          </cell>
          <cell r="U977">
            <v>0</v>
          </cell>
          <cell r="V977">
            <v>0</v>
          </cell>
          <cell r="W977">
            <v>0</v>
          </cell>
          <cell r="X977">
            <v>0</v>
          </cell>
          <cell r="Y977">
            <v>0</v>
          </cell>
          <cell r="Z977">
            <v>0</v>
          </cell>
        </row>
        <row r="978">
          <cell r="B978">
            <v>0</v>
          </cell>
          <cell r="C978" t="str">
            <v>- temporary sealing of pipe ends after completion of daily work</v>
          </cell>
          <cell r="D978">
            <v>0</v>
          </cell>
          <cell r="E978">
            <v>0</v>
          </cell>
          <cell r="F978">
            <v>0</v>
          </cell>
          <cell r="G978">
            <v>0</v>
          </cell>
          <cell r="H978">
            <v>0</v>
          </cell>
          <cell r="I978">
            <v>0</v>
          </cell>
          <cell r="J978">
            <v>0</v>
          </cell>
          <cell r="K978">
            <v>0</v>
          </cell>
          <cell r="L978">
            <v>0</v>
          </cell>
          <cell r="M978">
            <v>0</v>
          </cell>
          <cell r="N978">
            <v>0</v>
          </cell>
          <cell r="O978">
            <v>0</v>
          </cell>
          <cell r="P978">
            <v>0</v>
          </cell>
          <cell r="Q978">
            <v>0</v>
          </cell>
          <cell r="R978">
            <v>0</v>
          </cell>
          <cell r="S978">
            <v>0</v>
          </cell>
          <cell r="T978">
            <v>0</v>
          </cell>
          <cell r="U978">
            <v>0</v>
          </cell>
          <cell r="V978">
            <v>0</v>
          </cell>
          <cell r="W978">
            <v>0</v>
          </cell>
          <cell r="X978">
            <v>0</v>
          </cell>
          <cell r="Y978">
            <v>0</v>
          </cell>
          <cell r="Z978">
            <v>0</v>
          </cell>
        </row>
        <row r="979">
          <cell r="B979">
            <v>0</v>
          </cell>
          <cell r="C979" t="str">
            <v xml:space="preserve">- laying, jointing and coupling of pipes in accordance with manufacturers instructions, Works Requirements Part B+C, Drawings and as directed by the Engineer, including installation of all socket and flanged fittings, others than gate valves, butterfly valves, hydrants, hydraulic equipment for air valve chambers, wash out chambers and water meter chambers, which shall be paid for as extra over under separate items. </v>
          </cell>
          <cell r="D979">
            <v>0</v>
          </cell>
          <cell r="E979">
            <v>0</v>
          </cell>
          <cell r="F979">
            <v>0</v>
          </cell>
          <cell r="G979">
            <v>0</v>
          </cell>
          <cell r="H979">
            <v>0</v>
          </cell>
          <cell r="I979">
            <v>0</v>
          </cell>
          <cell r="J979">
            <v>0</v>
          </cell>
          <cell r="K979">
            <v>0</v>
          </cell>
          <cell r="L979">
            <v>0</v>
          </cell>
          <cell r="M979">
            <v>0</v>
          </cell>
          <cell r="N979">
            <v>0</v>
          </cell>
          <cell r="O979">
            <v>0</v>
          </cell>
          <cell r="P979">
            <v>0</v>
          </cell>
          <cell r="Q979">
            <v>0</v>
          </cell>
          <cell r="R979">
            <v>0</v>
          </cell>
          <cell r="S979">
            <v>0</v>
          </cell>
          <cell r="T979">
            <v>0</v>
          </cell>
          <cell r="U979">
            <v>0</v>
          </cell>
          <cell r="V979">
            <v>0</v>
          </cell>
          <cell r="W979">
            <v>0</v>
          </cell>
          <cell r="X979">
            <v>0</v>
          </cell>
          <cell r="Y979">
            <v>0</v>
          </cell>
          <cell r="Z979">
            <v>0</v>
          </cell>
        </row>
        <row r="980">
          <cell r="B980">
            <v>0</v>
          </cell>
          <cell r="C980" t="str">
            <v>- laying of protective tape</v>
          </cell>
          <cell r="D980">
            <v>0</v>
          </cell>
          <cell r="E980">
            <v>0</v>
          </cell>
          <cell r="F980">
            <v>0</v>
          </cell>
          <cell r="G980">
            <v>0</v>
          </cell>
          <cell r="H980">
            <v>0</v>
          </cell>
          <cell r="I980">
            <v>0</v>
          </cell>
          <cell r="J980">
            <v>0</v>
          </cell>
          <cell r="K980">
            <v>0</v>
          </cell>
          <cell r="L980">
            <v>0</v>
          </cell>
          <cell r="M980">
            <v>0</v>
          </cell>
          <cell r="N980">
            <v>0</v>
          </cell>
          <cell r="O980">
            <v>0</v>
          </cell>
          <cell r="P980">
            <v>0</v>
          </cell>
          <cell r="Q980">
            <v>0</v>
          </cell>
          <cell r="R980">
            <v>0</v>
          </cell>
          <cell r="S980">
            <v>0</v>
          </cell>
          <cell r="T980">
            <v>0</v>
          </cell>
          <cell r="U980">
            <v>0</v>
          </cell>
          <cell r="V980">
            <v>0</v>
          </cell>
          <cell r="W980">
            <v>0</v>
          </cell>
          <cell r="X980">
            <v>0</v>
          </cell>
          <cell r="Y980">
            <v>0</v>
          </cell>
          <cell r="Z980">
            <v>0</v>
          </cell>
        </row>
        <row r="981">
          <cell r="B981">
            <v>0</v>
          </cell>
          <cell r="C981" t="str">
            <v>- wrapping of flange connections with denso tape or similar approved material</v>
          </cell>
          <cell r="D981">
            <v>0</v>
          </cell>
          <cell r="E981">
            <v>0</v>
          </cell>
          <cell r="F981">
            <v>0</v>
          </cell>
          <cell r="G981">
            <v>0</v>
          </cell>
          <cell r="H981">
            <v>0</v>
          </cell>
          <cell r="I981">
            <v>0</v>
          </cell>
          <cell r="J981">
            <v>0</v>
          </cell>
          <cell r="K981">
            <v>0</v>
          </cell>
          <cell r="L981">
            <v>0</v>
          </cell>
          <cell r="M981">
            <v>0</v>
          </cell>
          <cell r="N981">
            <v>0</v>
          </cell>
          <cell r="O981">
            <v>0</v>
          </cell>
          <cell r="P981">
            <v>0</v>
          </cell>
          <cell r="Q981">
            <v>0</v>
          </cell>
          <cell r="R981">
            <v>0</v>
          </cell>
          <cell r="S981">
            <v>0</v>
          </cell>
          <cell r="T981">
            <v>0</v>
          </cell>
          <cell r="U981">
            <v>0</v>
          </cell>
          <cell r="V981">
            <v>0</v>
          </cell>
          <cell r="W981">
            <v>0</v>
          </cell>
          <cell r="X981">
            <v>0</v>
          </cell>
          <cell r="Y981">
            <v>0</v>
          </cell>
          <cell r="Z981">
            <v>0</v>
          </cell>
        </row>
        <row r="982">
          <cell r="B982">
            <v>0</v>
          </cell>
          <cell r="C982" t="str">
            <v>- supply and placement of thrust blocks, including determination of required dimensions, concrete class and steel reinforcement</v>
          </cell>
          <cell r="D982">
            <v>0</v>
          </cell>
          <cell r="E982">
            <v>0</v>
          </cell>
          <cell r="F982">
            <v>0</v>
          </cell>
          <cell r="G982">
            <v>0</v>
          </cell>
          <cell r="H982">
            <v>0</v>
          </cell>
          <cell r="I982">
            <v>0</v>
          </cell>
          <cell r="J982">
            <v>0</v>
          </cell>
          <cell r="K982">
            <v>0</v>
          </cell>
          <cell r="L982">
            <v>0</v>
          </cell>
          <cell r="M982">
            <v>0</v>
          </cell>
          <cell r="N982">
            <v>0</v>
          </cell>
          <cell r="O982">
            <v>0</v>
          </cell>
          <cell r="P982">
            <v>0</v>
          </cell>
          <cell r="Q982">
            <v>0</v>
          </cell>
          <cell r="R982">
            <v>0</v>
          </cell>
          <cell r="S982">
            <v>0</v>
          </cell>
          <cell r="T982">
            <v>0</v>
          </cell>
          <cell r="U982">
            <v>0</v>
          </cell>
          <cell r="V982">
            <v>0</v>
          </cell>
          <cell r="W982">
            <v>0</v>
          </cell>
          <cell r="X982">
            <v>0</v>
          </cell>
          <cell r="Y982">
            <v>0</v>
          </cell>
          <cell r="Z982">
            <v>0</v>
          </cell>
        </row>
        <row r="983">
          <cell r="B983">
            <v>0</v>
          </cell>
          <cell r="C983" t="str">
            <v>- execution of hydrostatic pressure test, flushing and disinfection in accordance with EN 805 and the Works Requirements Part B+C</v>
          </cell>
          <cell r="D983">
            <v>0</v>
          </cell>
          <cell r="E983">
            <v>0</v>
          </cell>
          <cell r="F983">
            <v>0</v>
          </cell>
          <cell r="G983">
            <v>0</v>
          </cell>
          <cell r="H983">
            <v>0</v>
          </cell>
          <cell r="I983">
            <v>0</v>
          </cell>
          <cell r="J983">
            <v>0</v>
          </cell>
          <cell r="K983">
            <v>0</v>
          </cell>
          <cell r="L983">
            <v>0</v>
          </cell>
          <cell r="M983">
            <v>0</v>
          </cell>
          <cell r="N983">
            <v>0</v>
          </cell>
          <cell r="O983">
            <v>0</v>
          </cell>
          <cell r="P983">
            <v>0</v>
          </cell>
          <cell r="Q983">
            <v>0</v>
          </cell>
          <cell r="R983">
            <v>0</v>
          </cell>
          <cell r="S983">
            <v>0</v>
          </cell>
          <cell r="T983">
            <v>0</v>
          </cell>
          <cell r="U983">
            <v>0</v>
          </cell>
          <cell r="V983">
            <v>0</v>
          </cell>
          <cell r="W983">
            <v>0</v>
          </cell>
          <cell r="X983">
            <v>0</v>
          </cell>
          <cell r="Y983">
            <v>0</v>
          </cell>
          <cell r="Z983">
            <v>0</v>
          </cell>
        </row>
        <row r="984">
          <cell r="B984">
            <v>0</v>
          </cell>
          <cell r="C984" t="str">
            <v>The unit rate shall include all material, labour, equipment, tools, formworks and other incidental costs required to complete the works.</v>
          </cell>
          <cell r="D984">
            <v>0</v>
          </cell>
          <cell r="E984">
            <v>0</v>
          </cell>
          <cell r="F984">
            <v>0</v>
          </cell>
          <cell r="G984">
            <v>0</v>
          </cell>
          <cell r="H984">
            <v>0</v>
          </cell>
          <cell r="I984">
            <v>0</v>
          </cell>
          <cell r="J984">
            <v>0</v>
          </cell>
          <cell r="K984">
            <v>0</v>
          </cell>
          <cell r="L984">
            <v>0</v>
          </cell>
          <cell r="M984">
            <v>0</v>
          </cell>
          <cell r="N984">
            <v>0</v>
          </cell>
          <cell r="O984">
            <v>0</v>
          </cell>
          <cell r="P984">
            <v>0</v>
          </cell>
          <cell r="Q984">
            <v>0</v>
          </cell>
          <cell r="R984">
            <v>0</v>
          </cell>
          <cell r="S984">
            <v>0</v>
          </cell>
          <cell r="T984">
            <v>0</v>
          </cell>
          <cell r="U984">
            <v>0</v>
          </cell>
          <cell r="V984">
            <v>0</v>
          </cell>
          <cell r="W984">
            <v>0</v>
          </cell>
          <cell r="X984">
            <v>0</v>
          </cell>
          <cell r="Y984">
            <v>0</v>
          </cell>
          <cell r="Z984">
            <v>0</v>
          </cell>
        </row>
        <row r="985">
          <cell r="B985">
            <v>0</v>
          </cell>
          <cell r="C985" t="str">
            <v>Payment shall be made per linear meter based on the measurement of the length of pipe actually installed and approved by the Engineer. Measurement shall be carried out along the centre line of the pipe and shall include the full laying lengths of all valves, special fittings, etc. installed.</v>
          </cell>
          <cell r="D985">
            <v>0</v>
          </cell>
          <cell r="E985">
            <v>0</v>
          </cell>
          <cell r="F985">
            <v>0</v>
          </cell>
          <cell r="G985">
            <v>0</v>
          </cell>
          <cell r="H985">
            <v>0</v>
          </cell>
          <cell r="I985">
            <v>0</v>
          </cell>
          <cell r="J985">
            <v>0</v>
          </cell>
          <cell r="K985">
            <v>0</v>
          </cell>
          <cell r="L985">
            <v>0</v>
          </cell>
          <cell r="M985">
            <v>0</v>
          </cell>
          <cell r="N985">
            <v>0</v>
          </cell>
          <cell r="O985">
            <v>0</v>
          </cell>
          <cell r="P985">
            <v>0</v>
          </cell>
          <cell r="Q985">
            <v>0</v>
          </cell>
          <cell r="R985">
            <v>0</v>
          </cell>
          <cell r="S985">
            <v>0</v>
          </cell>
          <cell r="T985">
            <v>0</v>
          </cell>
          <cell r="U985">
            <v>0</v>
          </cell>
          <cell r="V985">
            <v>0</v>
          </cell>
          <cell r="W985">
            <v>0</v>
          </cell>
          <cell r="X985">
            <v>0</v>
          </cell>
          <cell r="Y985">
            <v>0</v>
          </cell>
          <cell r="Z985">
            <v>0</v>
          </cell>
        </row>
        <row r="986">
          <cell r="B986" t="str">
            <v>35.01.05</v>
          </cell>
          <cell r="C986" t="str">
            <v>Laying of DI pipes in trenches, DN 100</v>
          </cell>
          <cell r="D986" t="str">
            <v>lin. m.</v>
          </cell>
          <cell r="E986">
            <v>40</v>
          </cell>
          <cell r="F986">
            <v>0</v>
          </cell>
          <cell r="G986">
            <v>0</v>
          </cell>
          <cell r="H986">
            <v>0</v>
          </cell>
          <cell r="I986">
            <v>0</v>
          </cell>
          <cell r="J986">
            <v>0</v>
          </cell>
          <cell r="K986">
            <v>0</v>
          </cell>
          <cell r="L986">
            <v>0</v>
          </cell>
          <cell r="M986">
            <v>0</v>
          </cell>
          <cell r="N986">
            <v>0</v>
          </cell>
          <cell r="O986">
            <v>0</v>
          </cell>
          <cell r="P986">
            <v>0</v>
          </cell>
          <cell r="Q986">
            <v>0</v>
          </cell>
          <cell r="R986">
            <v>0</v>
          </cell>
          <cell r="S986">
            <v>0</v>
          </cell>
          <cell r="T986">
            <v>0</v>
          </cell>
          <cell r="U986">
            <v>0</v>
          </cell>
          <cell r="V986">
            <v>0</v>
          </cell>
          <cell r="W986">
            <v>0</v>
          </cell>
          <cell r="X986">
            <v>0</v>
          </cell>
          <cell r="Y986">
            <v>0</v>
          </cell>
          <cell r="Z986">
            <v>0</v>
          </cell>
        </row>
        <row r="987">
          <cell r="B987" t="str">
            <v>35.01.07</v>
          </cell>
          <cell r="C987" t="str">
            <v>Laying of DI pipes in trenches, DN 150</v>
          </cell>
          <cell r="D987" t="str">
            <v>lin. m.</v>
          </cell>
          <cell r="E987">
            <v>50</v>
          </cell>
          <cell r="F987">
            <v>0</v>
          </cell>
          <cell r="G987">
            <v>0</v>
          </cell>
          <cell r="H987">
            <v>0</v>
          </cell>
          <cell r="I987">
            <v>0</v>
          </cell>
          <cell r="J987">
            <v>0</v>
          </cell>
          <cell r="K987">
            <v>0</v>
          </cell>
          <cell r="L987">
            <v>0</v>
          </cell>
          <cell r="M987">
            <v>0</v>
          </cell>
          <cell r="N987">
            <v>0</v>
          </cell>
          <cell r="O987">
            <v>0</v>
          </cell>
          <cell r="P987">
            <v>0</v>
          </cell>
          <cell r="Q987">
            <v>0</v>
          </cell>
          <cell r="R987">
            <v>0</v>
          </cell>
          <cell r="S987">
            <v>0</v>
          </cell>
          <cell r="T987">
            <v>0</v>
          </cell>
          <cell r="U987">
            <v>0</v>
          </cell>
          <cell r="V987">
            <v>0</v>
          </cell>
          <cell r="W987">
            <v>0</v>
          </cell>
          <cell r="X987">
            <v>0</v>
          </cell>
          <cell r="Y987">
            <v>0</v>
          </cell>
          <cell r="Z987">
            <v>0</v>
          </cell>
        </row>
        <row r="988">
          <cell r="B988" t="str">
            <v>35.01.12</v>
          </cell>
          <cell r="C988" t="str">
            <v>Laying of DI pipes in trenches, DN 300</v>
          </cell>
          <cell r="D988" t="str">
            <v>lin. m.</v>
          </cell>
          <cell r="E988">
            <v>60</v>
          </cell>
          <cell r="F988">
            <v>0</v>
          </cell>
          <cell r="G988">
            <v>0</v>
          </cell>
          <cell r="H988">
            <v>0</v>
          </cell>
          <cell r="I988">
            <v>0</v>
          </cell>
          <cell r="J988">
            <v>0</v>
          </cell>
          <cell r="K988">
            <v>0</v>
          </cell>
          <cell r="L988">
            <v>0</v>
          </cell>
          <cell r="M988">
            <v>0</v>
          </cell>
          <cell r="N988">
            <v>0</v>
          </cell>
          <cell r="O988">
            <v>0</v>
          </cell>
          <cell r="P988">
            <v>0</v>
          </cell>
          <cell r="Q988">
            <v>0</v>
          </cell>
          <cell r="R988">
            <v>0</v>
          </cell>
          <cell r="S988">
            <v>0</v>
          </cell>
          <cell r="T988">
            <v>0</v>
          </cell>
          <cell r="U988">
            <v>0</v>
          </cell>
          <cell r="V988">
            <v>0</v>
          </cell>
          <cell r="W988">
            <v>0</v>
          </cell>
          <cell r="X988">
            <v>0</v>
          </cell>
          <cell r="Y988">
            <v>0</v>
          </cell>
          <cell r="Z988">
            <v>0</v>
          </cell>
        </row>
        <row r="989">
          <cell r="B989" t="str">
            <v>35.01.14</v>
          </cell>
          <cell r="C989" t="str">
            <v>Laying of DI pipes in trenches, DN 350</v>
          </cell>
          <cell r="D989" t="str">
            <v>lin. m.</v>
          </cell>
          <cell r="E989">
            <v>70</v>
          </cell>
          <cell r="F989">
            <v>0</v>
          </cell>
          <cell r="G989">
            <v>0</v>
          </cell>
          <cell r="H989">
            <v>0</v>
          </cell>
          <cell r="I989">
            <v>0</v>
          </cell>
          <cell r="J989">
            <v>0</v>
          </cell>
          <cell r="K989">
            <v>0</v>
          </cell>
          <cell r="L989">
            <v>0</v>
          </cell>
          <cell r="M989">
            <v>0</v>
          </cell>
          <cell r="N989">
            <v>0</v>
          </cell>
          <cell r="O989">
            <v>0</v>
          </cell>
          <cell r="P989">
            <v>0</v>
          </cell>
          <cell r="Q989">
            <v>0</v>
          </cell>
          <cell r="R989">
            <v>0</v>
          </cell>
          <cell r="S989">
            <v>0</v>
          </cell>
          <cell r="T989">
            <v>0</v>
          </cell>
          <cell r="U989">
            <v>0</v>
          </cell>
          <cell r="V989">
            <v>0</v>
          </cell>
          <cell r="W989">
            <v>0</v>
          </cell>
          <cell r="X989">
            <v>0</v>
          </cell>
          <cell r="Y989">
            <v>0</v>
          </cell>
          <cell r="Z989">
            <v>0</v>
          </cell>
        </row>
        <row r="990">
          <cell r="B990" t="str">
            <v>35.01.16</v>
          </cell>
          <cell r="C990" t="str">
            <v>Laying of DI pipes in trenches, DN 400</v>
          </cell>
          <cell r="D990" t="str">
            <v>lin. m.</v>
          </cell>
          <cell r="E990">
            <v>90</v>
          </cell>
          <cell r="F990">
            <v>0</v>
          </cell>
          <cell r="G990">
            <v>0</v>
          </cell>
          <cell r="H990">
            <v>0</v>
          </cell>
          <cell r="I990">
            <v>0</v>
          </cell>
          <cell r="J990">
            <v>0</v>
          </cell>
          <cell r="K990">
            <v>0</v>
          </cell>
          <cell r="L990">
            <v>0</v>
          </cell>
          <cell r="M990">
            <v>0</v>
          </cell>
          <cell r="N990">
            <v>0</v>
          </cell>
          <cell r="O990">
            <v>0</v>
          </cell>
          <cell r="P990">
            <v>0</v>
          </cell>
          <cell r="Q990">
            <v>0</v>
          </cell>
          <cell r="R990">
            <v>0</v>
          </cell>
          <cell r="S990">
            <v>0</v>
          </cell>
          <cell r="T990">
            <v>0</v>
          </cell>
          <cell r="U990">
            <v>0</v>
          </cell>
          <cell r="V990">
            <v>0</v>
          </cell>
          <cell r="W990">
            <v>0</v>
          </cell>
          <cell r="X990">
            <v>0</v>
          </cell>
          <cell r="Y990">
            <v>0</v>
          </cell>
          <cell r="Z990">
            <v>0</v>
          </cell>
        </row>
        <row r="991">
          <cell r="B991" t="str">
            <v>35.01.18</v>
          </cell>
          <cell r="C991" t="str">
            <v>Laying of DI pipes in trenches, DN 500</v>
          </cell>
          <cell r="D991" t="str">
            <v>lin. m.</v>
          </cell>
          <cell r="E991">
            <v>110</v>
          </cell>
          <cell r="F991">
            <v>0</v>
          </cell>
          <cell r="G991">
            <v>0</v>
          </cell>
          <cell r="H991">
            <v>0</v>
          </cell>
          <cell r="I991">
            <v>0</v>
          </cell>
          <cell r="J991">
            <v>0</v>
          </cell>
          <cell r="K991">
            <v>0</v>
          </cell>
          <cell r="L991">
            <v>0</v>
          </cell>
          <cell r="M991">
            <v>0</v>
          </cell>
          <cell r="N991">
            <v>0</v>
          </cell>
          <cell r="O991">
            <v>0</v>
          </cell>
          <cell r="P991">
            <v>0</v>
          </cell>
          <cell r="Q991">
            <v>0</v>
          </cell>
          <cell r="R991">
            <v>0</v>
          </cell>
          <cell r="S991">
            <v>0</v>
          </cell>
          <cell r="T991">
            <v>0</v>
          </cell>
          <cell r="U991">
            <v>0</v>
          </cell>
          <cell r="V991">
            <v>0</v>
          </cell>
          <cell r="W991">
            <v>0</v>
          </cell>
          <cell r="X991">
            <v>0</v>
          </cell>
          <cell r="Y991">
            <v>0</v>
          </cell>
          <cell r="Z991">
            <v>0</v>
          </cell>
        </row>
        <row r="992">
          <cell r="B992" t="str">
            <v>35.02</v>
          </cell>
          <cell r="C992" t="str">
            <v>Laying of PE pipes in trenches</v>
          </cell>
          <cell r="D992">
            <v>0</v>
          </cell>
          <cell r="E992">
            <v>0</v>
          </cell>
          <cell r="F992">
            <v>0</v>
          </cell>
          <cell r="G992">
            <v>0</v>
          </cell>
          <cell r="H992">
            <v>0</v>
          </cell>
          <cell r="I992">
            <v>0</v>
          </cell>
          <cell r="J992">
            <v>0</v>
          </cell>
          <cell r="K992">
            <v>0</v>
          </cell>
          <cell r="L992">
            <v>0</v>
          </cell>
          <cell r="M992">
            <v>0</v>
          </cell>
          <cell r="N992">
            <v>0</v>
          </cell>
          <cell r="O992">
            <v>0</v>
          </cell>
          <cell r="P992">
            <v>0</v>
          </cell>
          <cell r="Q992">
            <v>0</v>
          </cell>
          <cell r="R992">
            <v>0</v>
          </cell>
          <cell r="S992">
            <v>0</v>
          </cell>
          <cell r="T992">
            <v>0</v>
          </cell>
          <cell r="U992">
            <v>0</v>
          </cell>
          <cell r="V992">
            <v>0</v>
          </cell>
          <cell r="W992">
            <v>0</v>
          </cell>
          <cell r="X992">
            <v>0</v>
          </cell>
          <cell r="Y992">
            <v>0</v>
          </cell>
          <cell r="Z992">
            <v>0</v>
          </cell>
        </row>
        <row r="993">
          <cell r="B993">
            <v>0</v>
          </cell>
          <cell r="C993" t="str">
            <v>The works shall include:</v>
          </cell>
          <cell r="D993">
            <v>0</v>
          </cell>
          <cell r="E993">
            <v>0</v>
          </cell>
          <cell r="F993">
            <v>0</v>
          </cell>
          <cell r="G993">
            <v>0</v>
          </cell>
          <cell r="H993">
            <v>0</v>
          </cell>
          <cell r="I993">
            <v>0</v>
          </cell>
          <cell r="J993">
            <v>0</v>
          </cell>
          <cell r="K993">
            <v>0</v>
          </cell>
          <cell r="L993">
            <v>0</v>
          </cell>
          <cell r="M993">
            <v>0</v>
          </cell>
          <cell r="N993">
            <v>0</v>
          </cell>
          <cell r="O993">
            <v>0</v>
          </cell>
          <cell r="P993">
            <v>0</v>
          </cell>
          <cell r="Q993">
            <v>0</v>
          </cell>
          <cell r="R993">
            <v>0</v>
          </cell>
          <cell r="S993">
            <v>0</v>
          </cell>
          <cell r="T993">
            <v>0</v>
          </cell>
          <cell r="U993">
            <v>0</v>
          </cell>
          <cell r="V993">
            <v>0</v>
          </cell>
          <cell r="W993">
            <v>0</v>
          </cell>
          <cell r="X993">
            <v>0</v>
          </cell>
          <cell r="Y993">
            <v>0</v>
          </cell>
          <cell r="Z993">
            <v>0</v>
          </cell>
        </row>
        <row r="994">
          <cell r="B994">
            <v>0</v>
          </cell>
          <cell r="C994" t="str">
            <v>- loading, handling, transport from storage site to the execution site, unloading, etc. of pipes, fittings, protective tape, etc.</v>
          </cell>
          <cell r="D994">
            <v>0</v>
          </cell>
          <cell r="E994">
            <v>0</v>
          </cell>
          <cell r="F994">
            <v>0</v>
          </cell>
          <cell r="G994">
            <v>0</v>
          </cell>
          <cell r="H994">
            <v>0</v>
          </cell>
          <cell r="I994">
            <v>0</v>
          </cell>
          <cell r="J994">
            <v>0</v>
          </cell>
          <cell r="K994">
            <v>0</v>
          </cell>
          <cell r="L994">
            <v>0</v>
          </cell>
          <cell r="M994">
            <v>0</v>
          </cell>
          <cell r="N994">
            <v>0</v>
          </cell>
          <cell r="O994">
            <v>0</v>
          </cell>
          <cell r="P994">
            <v>0</v>
          </cell>
          <cell r="Q994">
            <v>0</v>
          </cell>
          <cell r="R994">
            <v>0</v>
          </cell>
          <cell r="S994">
            <v>0</v>
          </cell>
          <cell r="T994">
            <v>0</v>
          </cell>
          <cell r="U994">
            <v>0</v>
          </cell>
          <cell r="V994">
            <v>0</v>
          </cell>
          <cell r="W994">
            <v>0</v>
          </cell>
          <cell r="X994">
            <v>0</v>
          </cell>
          <cell r="Y994">
            <v>0</v>
          </cell>
          <cell r="Z994">
            <v>0</v>
          </cell>
        </row>
        <row r="995">
          <cell r="B995">
            <v>0</v>
          </cell>
          <cell r="C995" t="str">
            <v>- straightening  and cleaning of pipes before laying</v>
          </cell>
          <cell r="D995">
            <v>0</v>
          </cell>
          <cell r="E995">
            <v>0</v>
          </cell>
          <cell r="F995">
            <v>0</v>
          </cell>
          <cell r="G995">
            <v>0</v>
          </cell>
          <cell r="H995">
            <v>0</v>
          </cell>
          <cell r="I995">
            <v>0</v>
          </cell>
          <cell r="J995">
            <v>0</v>
          </cell>
          <cell r="K995">
            <v>0</v>
          </cell>
          <cell r="L995">
            <v>0</v>
          </cell>
          <cell r="M995">
            <v>0</v>
          </cell>
          <cell r="N995">
            <v>0</v>
          </cell>
          <cell r="O995">
            <v>0</v>
          </cell>
          <cell r="P995">
            <v>0</v>
          </cell>
          <cell r="Q995">
            <v>0</v>
          </cell>
          <cell r="R995">
            <v>0</v>
          </cell>
          <cell r="S995">
            <v>0</v>
          </cell>
          <cell r="T995">
            <v>0</v>
          </cell>
          <cell r="U995">
            <v>0</v>
          </cell>
          <cell r="V995">
            <v>0</v>
          </cell>
          <cell r="W995">
            <v>0</v>
          </cell>
          <cell r="X995">
            <v>0</v>
          </cell>
          <cell r="Y995">
            <v>0</v>
          </cell>
          <cell r="Z995">
            <v>0</v>
          </cell>
        </row>
        <row r="996">
          <cell r="B996">
            <v>0</v>
          </cell>
          <cell r="C996" t="str">
            <v>- temporary sealing of pipe ends after completion of daily work</v>
          </cell>
          <cell r="D996">
            <v>0</v>
          </cell>
          <cell r="E996">
            <v>0</v>
          </cell>
          <cell r="F996">
            <v>0</v>
          </cell>
          <cell r="G996">
            <v>0</v>
          </cell>
          <cell r="H996">
            <v>0</v>
          </cell>
          <cell r="I996">
            <v>0</v>
          </cell>
          <cell r="J996">
            <v>0</v>
          </cell>
          <cell r="K996">
            <v>0</v>
          </cell>
          <cell r="L996">
            <v>0</v>
          </cell>
          <cell r="M996">
            <v>0</v>
          </cell>
          <cell r="N996">
            <v>0</v>
          </cell>
          <cell r="O996">
            <v>0</v>
          </cell>
          <cell r="P996">
            <v>0</v>
          </cell>
          <cell r="Q996">
            <v>0</v>
          </cell>
          <cell r="R996">
            <v>0</v>
          </cell>
          <cell r="S996">
            <v>0</v>
          </cell>
          <cell r="T996">
            <v>0</v>
          </cell>
          <cell r="U996">
            <v>0</v>
          </cell>
          <cell r="V996">
            <v>0</v>
          </cell>
          <cell r="W996">
            <v>0</v>
          </cell>
          <cell r="X996">
            <v>0</v>
          </cell>
          <cell r="Y996">
            <v>0</v>
          </cell>
          <cell r="Z996">
            <v>0</v>
          </cell>
        </row>
        <row r="997">
          <cell r="B997">
            <v>0</v>
          </cell>
          <cell r="C997" t="str">
            <v>- cutting of pipes, cleaning of cuts, remaking of chamfer</v>
          </cell>
          <cell r="D997">
            <v>0</v>
          </cell>
          <cell r="E997">
            <v>0</v>
          </cell>
          <cell r="F997">
            <v>0</v>
          </cell>
          <cell r="G997">
            <v>0</v>
          </cell>
          <cell r="H997">
            <v>0</v>
          </cell>
          <cell r="I997">
            <v>0</v>
          </cell>
          <cell r="J997">
            <v>0</v>
          </cell>
          <cell r="K997">
            <v>0</v>
          </cell>
          <cell r="L997">
            <v>0</v>
          </cell>
          <cell r="M997">
            <v>0</v>
          </cell>
          <cell r="N997">
            <v>0</v>
          </cell>
          <cell r="O997">
            <v>0</v>
          </cell>
          <cell r="P997">
            <v>0</v>
          </cell>
          <cell r="Q997">
            <v>0</v>
          </cell>
          <cell r="R997">
            <v>0</v>
          </cell>
          <cell r="S997">
            <v>0</v>
          </cell>
          <cell r="T997">
            <v>0</v>
          </cell>
          <cell r="U997">
            <v>0</v>
          </cell>
          <cell r="V997">
            <v>0</v>
          </cell>
          <cell r="W997">
            <v>0</v>
          </cell>
          <cell r="X997">
            <v>0</v>
          </cell>
          <cell r="Y997">
            <v>0</v>
          </cell>
          <cell r="Z997">
            <v>0</v>
          </cell>
        </row>
        <row r="998">
          <cell r="B998">
            <v>0</v>
          </cell>
          <cell r="C998" t="str">
            <v>- laying, jointing and coupling of pipes in accordance with manufacturers instructions, Works Requirements Part B+C, Drawings and as directed by the Engineer, including installation of all fittings, others than gate valves, butterfly valves, service valves, hydrants, hydraulic equipment for air valve chambers, wash out chambers and water meter chambers, which shall be paid under separate items.</v>
          </cell>
          <cell r="D998">
            <v>0</v>
          </cell>
          <cell r="E998">
            <v>0</v>
          </cell>
          <cell r="F998">
            <v>0</v>
          </cell>
          <cell r="G998">
            <v>0</v>
          </cell>
          <cell r="H998">
            <v>0</v>
          </cell>
          <cell r="I998">
            <v>0</v>
          </cell>
          <cell r="J998">
            <v>0</v>
          </cell>
          <cell r="K998">
            <v>0</v>
          </cell>
          <cell r="L998">
            <v>0</v>
          </cell>
          <cell r="M998">
            <v>0</v>
          </cell>
          <cell r="N998">
            <v>0</v>
          </cell>
          <cell r="O998">
            <v>0</v>
          </cell>
          <cell r="P998">
            <v>0</v>
          </cell>
          <cell r="Q998">
            <v>0</v>
          </cell>
          <cell r="R998">
            <v>0</v>
          </cell>
          <cell r="S998">
            <v>0</v>
          </cell>
          <cell r="T998">
            <v>0</v>
          </cell>
          <cell r="U998">
            <v>0</v>
          </cell>
          <cell r="V998">
            <v>0</v>
          </cell>
          <cell r="W998">
            <v>0</v>
          </cell>
          <cell r="X998">
            <v>0</v>
          </cell>
          <cell r="Y998">
            <v>0</v>
          </cell>
          <cell r="Z998">
            <v>0</v>
          </cell>
        </row>
        <row r="999">
          <cell r="B999">
            <v>0</v>
          </cell>
          <cell r="C999" t="str">
            <v xml:space="preserve">- laying of marker tape </v>
          </cell>
          <cell r="D999">
            <v>0</v>
          </cell>
          <cell r="E999">
            <v>0</v>
          </cell>
          <cell r="F999">
            <v>0</v>
          </cell>
          <cell r="G999">
            <v>0</v>
          </cell>
          <cell r="H999">
            <v>0</v>
          </cell>
          <cell r="I999">
            <v>0</v>
          </cell>
          <cell r="J999">
            <v>0</v>
          </cell>
          <cell r="K999">
            <v>0</v>
          </cell>
          <cell r="L999">
            <v>0</v>
          </cell>
          <cell r="M999">
            <v>0</v>
          </cell>
          <cell r="N999">
            <v>0</v>
          </cell>
          <cell r="O999">
            <v>0</v>
          </cell>
          <cell r="P999">
            <v>0</v>
          </cell>
          <cell r="Q999">
            <v>0</v>
          </cell>
          <cell r="R999">
            <v>0</v>
          </cell>
          <cell r="S999">
            <v>0</v>
          </cell>
          <cell r="T999">
            <v>0</v>
          </cell>
          <cell r="U999">
            <v>0</v>
          </cell>
          <cell r="V999">
            <v>0</v>
          </cell>
          <cell r="W999">
            <v>0</v>
          </cell>
          <cell r="X999">
            <v>0</v>
          </cell>
          <cell r="Y999">
            <v>0</v>
          </cell>
          <cell r="Z999">
            <v>0</v>
          </cell>
        </row>
        <row r="1000">
          <cell r="B1000">
            <v>0</v>
          </cell>
          <cell r="C1000" t="str">
            <v>- wrapping of flange connections with denso tape or similar approved material</v>
          </cell>
          <cell r="D1000">
            <v>0</v>
          </cell>
          <cell r="E1000">
            <v>0</v>
          </cell>
          <cell r="F1000">
            <v>0</v>
          </cell>
          <cell r="G1000">
            <v>0</v>
          </cell>
          <cell r="H1000">
            <v>0</v>
          </cell>
          <cell r="I1000">
            <v>0</v>
          </cell>
          <cell r="J1000">
            <v>0</v>
          </cell>
          <cell r="K1000">
            <v>0</v>
          </cell>
          <cell r="L1000">
            <v>0</v>
          </cell>
          <cell r="M1000">
            <v>0</v>
          </cell>
          <cell r="N1000">
            <v>0</v>
          </cell>
          <cell r="O1000">
            <v>0</v>
          </cell>
          <cell r="P1000">
            <v>0</v>
          </cell>
          <cell r="Q1000">
            <v>0</v>
          </cell>
          <cell r="R1000">
            <v>0</v>
          </cell>
          <cell r="S1000">
            <v>0</v>
          </cell>
          <cell r="T1000">
            <v>0</v>
          </cell>
          <cell r="U1000">
            <v>0</v>
          </cell>
          <cell r="V1000">
            <v>0</v>
          </cell>
          <cell r="W1000">
            <v>0</v>
          </cell>
          <cell r="X1000">
            <v>0</v>
          </cell>
          <cell r="Y1000">
            <v>0</v>
          </cell>
          <cell r="Z1000">
            <v>0</v>
          </cell>
        </row>
        <row r="1001">
          <cell r="B1001">
            <v>0</v>
          </cell>
          <cell r="C1001" t="str">
            <v>- execution of hydrostatic pressure test, adjustment of flow as directed, flushing and disinfection in accordance with EN 805 and the Works Requirements Part B+C</v>
          </cell>
          <cell r="D1001">
            <v>0</v>
          </cell>
          <cell r="E1001">
            <v>0</v>
          </cell>
          <cell r="F1001">
            <v>0</v>
          </cell>
          <cell r="G1001">
            <v>0</v>
          </cell>
          <cell r="H1001">
            <v>0</v>
          </cell>
          <cell r="I1001">
            <v>0</v>
          </cell>
          <cell r="J1001">
            <v>0</v>
          </cell>
          <cell r="K1001">
            <v>0</v>
          </cell>
          <cell r="L1001">
            <v>0</v>
          </cell>
          <cell r="M1001">
            <v>0</v>
          </cell>
          <cell r="N1001">
            <v>0</v>
          </cell>
          <cell r="O1001">
            <v>0</v>
          </cell>
          <cell r="P1001">
            <v>0</v>
          </cell>
          <cell r="Q1001">
            <v>0</v>
          </cell>
          <cell r="R1001">
            <v>0</v>
          </cell>
          <cell r="S1001">
            <v>0</v>
          </cell>
          <cell r="T1001">
            <v>0</v>
          </cell>
          <cell r="U1001">
            <v>0</v>
          </cell>
          <cell r="V1001">
            <v>0</v>
          </cell>
          <cell r="W1001">
            <v>0</v>
          </cell>
          <cell r="X1001">
            <v>0</v>
          </cell>
          <cell r="Y1001">
            <v>0</v>
          </cell>
          <cell r="Z1001">
            <v>0</v>
          </cell>
        </row>
        <row r="1002">
          <cell r="B1002">
            <v>0</v>
          </cell>
          <cell r="C1002" t="str">
            <v>- any temporary sealing of new and existing mains resulting from the sequence of works including supply, installation and removal of end caps, blank flanges or any other fitting, temporary cut off water distribution and connection of new mains after removal of temporary sealing</v>
          </cell>
          <cell r="D1002">
            <v>0</v>
          </cell>
          <cell r="E1002">
            <v>0</v>
          </cell>
          <cell r="F1002">
            <v>0</v>
          </cell>
          <cell r="G1002">
            <v>0</v>
          </cell>
          <cell r="H1002">
            <v>0</v>
          </cell>
          <cell r="I1002">
            <v>0</v>
          </cell>
          <cell r="J1002">
            <v>0</v>
          </cell>
          <cell r="K1002">
            <v>0</v>
          </cell>
          <cell r="L1002">
            <v>0</v>
          </cell>
          <cell r="M1002">
            <v>0</v>
          </cell>
          <cell r="N1002">
            <v>0</v>
          </cell>
          <cell r="O1002">
            <v>0</v>
          </cell>
          <cell r="P1002">
            <v>0</v>
          </cell>
          <cell r="Q1002">
            <v>0</v>
          </cell>
          <cell r="R1002">
            <v>0</v>
          </cell>
          <cell r="S1002">
            <v>0</v>
          </cell>
          <cell r="T1002">
            <v>0</v>
          </cell>
          <cell r="U1002">
            <v>0</v>
          </cell>
          <cell r="V1002">
            <v>0</v>
          </cell>
          <cell r="W1002">
            <v>0</v>
          </cell>
          <cell r="X1002">
            <v>0</v>
          </cell>
          <cell r="Y1002">
            <v>0</v>
          </cell>
          <cell r="Z1002">
            <v>0</v>
          </cell>
        </row>
        <row r="1003">
          <cell r="B1003">
            <v>0</v>
          </cell>
          <cell r="C1003" t="str">
            <v xml:space="preserve">Pipes shall be joined by butt welding. </v>
          </cell>
          <cell r="D1003">
            <v>0</v>
          </cell>
          <cell r="E1003">
            <v>0</v>
          </cell>
          <cell r="F1003">
            <v>0</v>
          </cell>
          <cell r="G1003">
            <v>0</v>
          </cell>
          <cell r="H1003">
            <v>0</v>
          </cell>
          <cell r="I1003">
            <v>0</v>
          </cell>
          <cell r="J1003">
            <v>0</v>
          </cell>
          <cell r="K1003">
            <v>0</v>
          </cell>
          <cell r="L1003">
            <v>0</v>
          </cell>
          <cell r="M1003">
            <v>0</v>
          </cell>
          <cell r="N1003">
            <v>0</v>
          </cell>
          <cell r="O1003">
            <v>0</v>
          </cell>
          <cell r="P1003">
            <v>0</v>
          </cell>
          <cell r="Q1003">
            <v>0</v>
          </cell>
          <cell r="R1003">
            <v>0</v>
          </cell>
          <cell r="S1003">
            <v>0</v>
          </cell>
          <cell r="T1003">
            <v>0</v>
          </cell>
          <cell r="U1003">
            <v>0</v>
          </cell>
          <cell r="V1003">
            <v>0</v>
          </cell>
          <cell r="W1003">
            <v>0</v>
          </cell>
          <cell r="X1003">
            <v>0</v>
          </cell>
          <cell r="Y1003">
            <v>0</v>
          </cell>
          <cell r="Z1003">
            <v>0</v>
          </cell>
        </row>
        <row r="1004">
          <cell r="B1004">
            <v>0</v>
          </cell>
          <cell r="C1004" t="str">
            <v>The unit rate shall include all material, labour, equipment, tools, formworks and other incidental costs required to complete the works.</v>
          </cell>
          <cell r="D1004">
            <v>0</v>
          </cell>
          <cell r="E1004">
            <v>0</v>
          </cell>
          <cell r="F1004">
            <v>0</v>
          </cell>
          <cell r="G1004">
            <v>0</v>
          </cell>
          <cell r="H1004">
            <v>0</v>
          </cell>
          <cell r="I1004">
            <v>0</v>
          </cell>
          <cell r="J1004">
            <v>0</v>
          </cell>
          <cell r="K1004">
            <v>0</v>
          </cell>
          <cell r="L1004">
            <v>0</v>
          </cell>
          <cell r="M1004">
            <v>0</v>
          </cell>
          <cell r="N1004">
            <v>0</v>
          </cell>
          <cell r="O1004">
            <v>0</v>
          </cell>
          <cell r="P1004">
            <v>0</v>
          </cell>
          <cell r="Q1004">
            <v>0</v>
          </cell>
          <cell r="R1004">
            <v>0</v>
          </cell>
          <cell r="S1004">
            <v>0</v>
          </cell>
          <cell r="T1004">
            <v>0</v>
          </cell>
          <cell r="U1004">
            <v>0</v>
          </cell>
          <cell r="V1004">
            <v>0</v>
          </cell>
          <cell r="W1004">
            <v>0</v>
          </cell>
          <cell r="X1004">
            <v>0</v>
          </cell>
          <cell r="Y1004">
            <v>0</v>
          </cell>
          <cell r="Z1004">
            <v>0</v>
          </cell>
        </row>
        <row r="1005">
          <cell r="B1005">
            <v>0</v>
          </cell>
          <cell r="C1005" t="str">
            <v xml:space="preserve">Payment shall be made per linear meter based on the measurement of the length of pipe actually installed and approved by the Engineer. </v>
          </cell>
          <cell r="D1005">
            <v>0</v>
          </cell>
          <cell r="E1005">
            <v>0</v>
          </cell>
          <cell r="F1005">
            <v>0</v>
          </cell>
          <cell r="G1005">
            <v>0</v>
          </cell>
          <cell r="H1005">
            <v>0</v>
          </cell>
          <cell r="I1005">
            <v>0</v>
          </cell>
          <cell r="J1005">
            <v>0</v>
          </cell>
          <cell r="K1005">
            <v>0</v>
          </cell>
          <cell r="L1005">
            <v>0</v>
          </cell>
          <cell r="M1005">
            <v>0</v>
          </cell>
          <cell r="N1005">
            <v>0</v>
          </cell>
          <cell r="O1005">
            <v>0</v>
          </cell>
          <cell r="P1005">
            <v>0</v>
          </cell>
          <cell r="Q1005">
            <v>0</v>
          </cell>
          <cell r="R1005">
            <v>0</v>
          </cell>
          <cell r="S1005">
            <v>0</v>
          </cell>
          <cell r="T1005">
            <v>0</v>
          </cell>
          <cell r="U1005">
            <v>0</v>
          </cell>
          <cell r="V1005">
            <v>0</v>
          </cell>
          <cell r="W1005">
            <v>0</v>
          </cell>
          <cell r="X1005">
            <v>0</v>
          </cell>
          <cell r="Y1005">
            <v>0</v>
          </cell>
          <cell r="Z1005">
            <v>0</v>
          </cell>
        </row>
        <row r="1006">
          <cell r="B1006">
            <v>0</v>
          </cell>
          <cell r="C1006" t="str">
            <v>Measurement shall be carried out along the centre line of the pipe and shall include the full laying lengths of all valves, special fittings, etc. installed.</v>
          </cell>
          <cell r="D1006">
            <v>0</v>
          </cell>
          <cell r="E1006">
            <v>0</v>
          </cell>
          <cell r="F1006">
            <v>0</v>
          </cell>
          <cell r="G1006">
            <v>0</v>
          </cell>
          <cell r="H1006">
            <v>0</v>
          </cell>
          <cell r="I1006">
            <v>0</v>
          </cell>
          <cell r="J1006">
            <v>0</v>
          </cell>
          <cell r="K1006">
            <v>0</v>
          </cell>
          <cell r="L1006">
            <v>0</v>
          </cell>
          <cell r="M1006">
            <v>0</v>
          </cell>
          <cell r="N1006">
            <v>0</v>
          </cell>
          <cell r="O1006">
            <v>0</v>
          </cell>
          <cell r="P1006">
            <v>0</v>
          </cell>
          <cell r="Q1006">
            <v>0</v>
          </cell>
          <cell r="R1006">
            <v>0</v>
          </cell>
          <cell r="S1006">
            <v>0</v>
          </cell>
          <cell r="T1006">
            <v>0</v>
          </cell>
          <cell r="U1006">
            <v>0</v>
          </cell>
          <cell r="V1006">
            <v>0</v>
          </cell>
          <cell r="W1006">
            <v>0</v>
          </cell>
          <cell r="X1006">
            <v>0</v>
          </cell>
          <cell r="Y1006">
            <v>0</v>
          </cell>
          <cell r="Z1006">
            <v>0</v>
          </cell>
        </row>
        <row r="1007">
          <cell r="B1007" t="str">
            <v>35.02.07</v>
          </cell>
          <cell r="C1007" t="str">
            <v>Laying of PE 100 pipes in trenches OD50, any SDR class</v>
          </cell>
          <cell r="D1007" t="str">
            <v>lin. m.</v>
          </cell>
          <cell r="E1007">
            <v>10</v>
          </cell>
          <cell r="F1007">
            <v>0</v>
          </cell>
          <cell r="G1007">
            <v>0</v>
          </cell>
          <cell r="H1007">
            <v>0</v>
          </cell>
          <cell r="I1007">
            <v>0</v>
          </cell>
          <cell r="J1007">
            <v>0</v>
          </cell>
          <cell r="K1007">
            <v>0</v>
          </cell>
          <cell r="L1007">
            <v>0</v>
          </cell>
          <cell r="M1007">
            <v>0</v>
          </cell>
          <cell r="N1007">
            <v>0</v>
          </cell>
          <cell r="O1007">
            <v>0</v>
          </cell>
          <cell r="P1007">
            <v>0</v>
          </cell>
          <cell r="Q1007">
            <v>0</v>
          </cell>
          <cell r="R1007">
            <v>0</v>
          </cell>
          <cell r="S1007">
            <v>0</v>
          </cell>
          <cell r="T1007">
            <v>0</v>
          </cell>
          <cell r="U1007">
            <v>0</v>
          </cell>
          <cell r="V1007">
            <v>0</v>
          </cell>
          <cell r="W1007">
            <v>0</v>
          </cell>
          <cell r="X1007">
            <v>0</v>
          </cell>
          <cell r="Y1007">
            <v>0</v>
          </cell>
          <cell r="Z1007">
            <v>0</v>
          </cell>
        </row>
        <row r="1008">
          <cell r="B1008" t="str">
            <v>35.02.09</v>
          </cell>
          <cell r="C1008" t="str">
            <v>Laying of PE 100 pipes in trenches OD63, any SDR class</v>
          </cell>
          <cell r="D1008" t="str">
            <v>lin. m.</v>
          </cell>
          <cell r="E1008">
            <v>10</v>
          </cell>
          <cell r="F1008">
            <v>0</v>
          </cell>
          <cell r="G1008">
            <v>0</v>
          </cell>
          <cell r="H1008">
            <v>0</v>
          </cell>
          <cell r="I1008">
            <v>0</v>
          </cell>
          <cell r="J1008">
            <v>0</v>
          </cell>
          <cell r="K1008">
            <v>0</v>
          </cell>
          <cell r="L1008">
            <v>0</v>
          </cell>
          <cell r="M1008">
            <v>0</v>
          </cell>
          <cell r="N1008">
            <v>0</v>
          </cell>
          <cell r="O1008">
            <v>0</v>
          </cell>
          <cell r="P1008">
            <v>0</v>
          </cell>
          <cell r="Q1008">
            <v>0</v>
          </cell>
          <cell r="R1008">
            <v>0</v>
          </cell>
          <cell r="S1008">
            <v>0</v>
          </cell>
          <cell r="T1008">
            <v>0</v>
          </cell>
          <cell r="U1008">
            <v>0</v>
          </cell>
          <cell r="V1008">
            <v>0</v>
          </cell>
          <cell r="W1008">
            <v>0</v>
          </cell>
          <cell r="X1008">
            <v>0</v>
          </cell>
          <cell r="Y1008">
            <v>0</v>
          </cell>
          <cell r="Z1008">
            <v>0</v>
          </cell>
        </row>
        <row r="1009">
          <cell r="B1009" t="str">
            <v>35.02.13</v>
          </cell>
          <cell r="C1009" t="str">
            <v>Laying of PE 100 pipes in trenches OD90, any SDR class</v>
          </cell>
          <cell r="D1009" t="str">
            <v>lin. m.</v>
          </cell>
          <cell r="E1009">
            <v>13</v>
          </cell>
          <cell r="F1009">
            <v>0</v>
          </cell>
          <cell r="G1009">
            <v>0</v>
          </cell>
          <cell r="H1009">
            <v>0</v>
          </cell>
          <cell r="I1009">
            <v>0</v>
          </cell>
          <cell r="J1009">
            <v>0</v>
          </cell>
          <cell r="K1009">
            <v>0</v>
          </cell>
          <cell r="L1009">
            <v>0</v>
          </cell>
          <cell r="M1009">
            <v>0</v>
          </cell>
          <cell r="N1009">
            <v>0</v>
          </cell>
          <cell r="O1009">
            <v>0</v>
          </cell>
          <cell r="P1009">
            <v>0</v>
          </cell>
          <cell r="Q1009">
            <v>0</v>
          </cell>
          <cell r="R1009">
            <v>0</v>
          </cell>
          <cell r="S1009">
            <v>0</v>
          </cell>
          <cell r="T1009">
            <v>0</v>
          </cell>
          <cell r="U1009">
            <v>0</v>
          </cell>
          <cell r="V1009">
            <v>0</v>
          </cell>
          <cell r="W1009">
            <v>0</v>
          </cell>
          <cell r="X1009">
            <v>0</v>
          </cell>
          <cell r="Y1009">
            <v>0</v>
          </cell>
          <cell r="Z1009">
            <v>0</v>
          </cell>
        </row>
        <row r="1010">
          <cell r="B1010" t="str">
            <v>35.02.15</v>
          </cell>
          <cell r="C1010" t="str">
            <v>Laying of PE 100 pipes in trenches OD110, any SDR class</v>
          </cell>
          <cell r="D1010" t="str">
            <v>lin. m.</v>
          </cell>
          <cell r="E1010">
            <v>17</v>
          </cell>
          <cell r="F1010">
            <v>0</v>
          </cell>
          <cell r="G1010">
            <v>0</v>
          </cell>
          <cell r="H1010">
            <v>0</v>
          </cell>
          <cell r="I1010">
            <v>0</v>
          </cell>
          <cell r="J1010">
            <v>0</v>
          </cell>
          <cell r="K1010">
            <v>0</v>
          </cell>
          <cell r="L1010">
            <v>0</v>
          </cell>
          <cell r="M1010">
            <v>0</v>
          </cell>
          <cell r="N1010">
            <v>0</v>
          </cell>
          <cell r="O1010">
            <v>0</v>
          </cell>
          <cell r="P1010">
            <v>0</v>
          </cell>
          <cell r="Q1010">
            <v>0</v>
          </cell>
          <cell r="R1010">
            <v>0</v>
          </cell>
          <cell r="S1010">
            <v>0</v>
          </cell>
          <cell r="T1010">
            <v>0</v>
          </cell>
          <cell r="U1010">
            <v>0</v>
          </cell>
          <cell r="V1010">
            <v>0</v>
          </cell>
          <cell r="W1010">
            <v>0</v>
          </cell>
          <cell r="X1010">
            <v>0</v>
          </cell>
          <cell r="Y1010">
            <v>0</v>
          </cell>
          <cell r="Z1010">
            <v>0</v>
          </cell>
        </row>
        <row r="1011">
          <cell r="B1011" t="str">
            <v>35.02.21</v>
          </cell>
          <cell r="C1011" t="str">
            <v>Laying of PE 100 pipes in trenches OD160, any SDR class</v>
          </cell>
          <cell r="D1011" t="str">
            <v>lin. m.</v>
          </cell>
          <cell r="E1011">
            <v>20</v>
          </cell>
          <cell r="F1011">
            <v>0</v>
          </cell>
          <cell r="G1011">
            <v>0</v>
          </cell>
          <cell r="H1011">
            <v>0</v>
          </cell>
          <cell r="I1011">
            <v>0</v>
          </cell>
          <cell r="J1011">
            <v>0</v>
          </cell>
          <cell r="K1011">
            <v>0</v>
          </cell>
          <cell r="L1011">
            <v>0</v>
          </cell>
          <cell r="M1011">
            <v>0</v>
          </cell>
          <cell r="N1011">
            <v>0</v>
          </cell>
          <cell r="O1011">
            <v>0</v>
          </cell>
          <cell r="P1011">
            <v>0</v>
          </cell>
          <cell r="Q1011">
            <v>0</v>
          </cell>
          <cell r="R1011">
            <v>0</v>
          </cell>
          <cell r="S1011">
            <v>0</v>
          </cell>
          <cell r="T1011">
            <v>0</v>
          </cell>
          <cell r="U1011">
            <v>0</v>
          </cell>
          <cell r="V1011">
            <v>0</v>
          </cell>
          <cell r="W1011">
            <v>0</v>
          </cell>
          <cell r="X1011">
            <v>0</v>
          </cell>
          <cell r="Y1011">
            <v>0</v>
          </cell>
          <cell r="Z1011">
            <v>0</v>
          </cell>
        </row>
        <row r="1012">
          <cell r="B1012" t="str">
            <v>35.02.25</v>
          </cell>
          <cell r="C1012" t="str">
            <v>Laying of PE 100 pipes in trenches OD200, any SDR class</v>
          </cell>
          <cell r="D1012" t="str">
            <v>lin. m.</v>
          </cell>
          <cell r="E1012">
            <v>25</v>
          </cell>
          <cell r="F1012">
            <v>0</v>
          </cell>
          <cell r="G1012">
            <v>0</v>
          </cell>
          <cell r="H1012">
            <v>0</v>
          </cell>
          <cell r="I1012">
            <v>0</v>
          </cell>
          <cell r="J1012">
            <v>0</v>
          </cell>
          <cell r="K1012">
            <v>0</v>
          </cell>
          <cell r="L1012">
            <v>0</v>
          </cell>
          <cell r="M1012">
            <v>0</v>
          </cell>
          <cell r="N1012">
            <v>0</v>
          </cell>
          <cell r="O1012">
            <v>0</v>
          </cell>
          <cell r="P1012">
            <v>0</v>
          </cell>
          <cell r="Q1012">
            <v>0</v>
          </cell>
          <cell r="R1012">
            <v>0</v>
          </cell>
          <cell r="S1012">
            <v>0</v>
          </cell>
          <cell r="T1012">
            <v>0</v>
          </cell>
          <cell r="U1012">
            <v>0</v>
          </cell>
          <cell r="V1012">
            <v>0</v>
          </cell>
          <cell r="W1012">
            <v>0</v>
          </cell>
          <cell r="X1012">
            <v>0</v>
          </cell>
          <cell r="Y1012">
            <v>0</v>
          </cell>
          <cell r="Z1012">
            <v>0</v>
          </cell>
        </row>
        <row r="1013">
          <cell r="B1013" t="str">
            <v>35.02.27</v>
          </cell>
          <cell r="C1013" t="str">
            <v>Laying of PE 100 pipes in trenches OD225, any SDR class</v>
          </cell>
          <cell r="D1013" t="str">
            <v>lin.m</v>
          </cell>
          <cell r="E1013">
            <v>30</v>
          </cell>
          <cell r="F1013">
            <v>0</v>
          </cell>
          <cell r="G1013">
            <v>0</v>
          </cell>
          <cell r="H1013">
            <v>0</v>
          </cell>
          <cell r="I1013">
            <v>0</v>
          </cell>
          <cell r="J1013">
            <v>0</v>
          </cell>
          <cell r="K1013">
            <v>0</v>
          </cell>
          <cell r="L1013">
            <v>0</v>
          </cell>
          <cell r="M1013">
            <v>0</v>
          </cell>
          <cell r="N1013">
            <v>0</v>
          </cell>
          <cell r="O1013">
            <v>0</v>
          </cell>
          <cell r="P1013">
            <v>0</v>
          </cell>
          <cell r="Q1013">
            <v>0</v>
          </cell>
          <cell r="R1013">
            <v>0</v>
          </cell>
          <cell r="S1013">
            <v>0</v>
          </cell>
          <cell r="T1013">
            <v>0</v>
          </cell>
          <cell r="U1013">
            <v>0</v>
          </cell>
          <cell r="V1013">
            <v>0</v>
          </cell>
          <cell r="W1013">
            <v>0</v>
          </cell>
          <cell r="X1013">
            <v>0</v>
          </cell>
          <cell r="Y1013">
            <v>0</v>
          </cell>
          <cell r="Z1013">
            <v>0</v>
          </cell>
        </row>
        <row r="1014">
          <cell r="B1014" t="str">
            <v>35.02.31</v>
          </cell>
          <cell r="C1014" t="str">
            <v>Laying of PE 100 pipes in trenches OD280, any SDR class</v>
          </cell>
          <cell r="D1014" t="str">
            <v>lin.m</v>
          </cell>
          <cell r="E1014">
            <v>35</v>
          </cell>
          <cell r="F1014">
            <v>0</v>
          </cell>
          <cell r="G1014">
            <v>0</v>
          </cell>
          <cell r="H1014">
            <v>0</v>
          </cell>
          <cell r="I1014">
            <v>0</v>
          </cell>
          <cell r="J1014">
            <v>0</v>
          </cell>
          <cell r="K1014">
            <v>0</v>
          </cell>
          <cell r="L1014">
            <v>0</v>
          </cell>
          <cell r="M1014">
            <v>0</v>
          </cell>
          <cell r="N1014">
            <v>0</v>
          </cell>
          <cell r="O1014">
            <v>0</v>
          </cell>
          <cell r="P1014">
            <v>0</v>
          </cell>
          <cell r="Q1014">
            <v>0</v>
          </cell>
          <cell r="R1014">
            <v>0</v>
          </cell>
          <cell r="S1014">
            <v>0</v>
          </cell>
          <cell r="T1014">
            <v>0</v>
          </cell>
          <cell r="U1014">
            <v>0</v>
          </cell>
          <cell r="V1014">
            <v>0</v>
          </cell>
          <cell r="W1014">
            <v>0</v>
          </cell>
          <cell r="X1014">
            <v>0</v>
          </cell>
          <cell r="Y1014">
            <v>0</v>
          </cell>
          <cell r="Z1014">
            <v>0</v>
          </cell>
        </row>
        <row r="1015">
          <cell r="B1015" t="str">
            <v>35.02.33</v>
          </cell>
          <cell r="C1015" t="str">
            <v>Laying of PE 100 pipes in trenches OD315, any SDR class</v>
          </cell>
          <cell r="D1015" t="str">
            <v>lin.m</v>
          </cell>
          <cell r="E1015">
            <v>40</v>
          </cell>
          <cell r="F1015">
            <v>0</v>
          </cell>
          <cell r="G1015">
            <v>0</v>
          </cell>
          <cell r="H1015">
            <v>0</v>
          </cell>
          <cell r="I1015">
            <v>0</v>
          </cell>
          <cell r="J1015">
            <v>0</v>
          </cell>
          <cell r="K1015">
            <v>0</v>
          </cell>
          <cell r="L1015">
            <v>0</v>
          </cell>
          <cell r="M1015">
            <v>0</v>
          </cell>
          <cell r="N1015">
            <v>0</v>
          </cell>
          <cell r="O1015">
            <v>0</v>
          </cell>
          <cell r="P1015">
            <v>0</v>
          </cell>
          <cell r="Q1015">
            <v>0</v>
          </cell>
          <cell r="R1015">
            <v>0</v>
          </cell>
          <cell r="S1015">
            <v>0</v>
          </cell>
          <cell r="T1015">
            <v>0</v>
          </cell>
          <cell r="U1015">
            <v>0</v>
          </cell>
          <cell r="V1015">
            <v>0</v>
          </cell>
          <cell r="W1015">
            <v>0</v>
          </cell>
          <cell r="X1015">
            <v>0</v>
          </cell>
          <cell r="Y1015">
            <v>0</v>
          </cell>
          <cell r="Z1015">
            <v>0</v>
          </cell>
        </row>
        <row r="1016">
          <cell r="B1016" t="str">
            <v>35.02.35</v>
          </cell>
          <cell r="C1016" t="str">
            <v>Laying of PE 100 pipes in trenches OD355, any SDR class</v>
          </cell>
          <cell r="D1016" t="str">
            <v>lin.m</v>
          </cell>
          <cell r="E1016">
            <v>45</v>
          </cell>
          <cell r="F1016">
            <v>0</v>
          </cell>
          <cell r="G1016">
            <v>0</v>
          </cell>
          <cell r="H1016">
            <v>0</v>
          </cell>
          <cell r="I1016">
            <v>0</v>
          </cell>
          <cell r="J1016">
            <v>0</v>
          </cell>
          <cell r="K1016">
            <v>0</v>
          </cell>
          <cell r="L1016">
            <v>0</v>
          </cell>
          <cell r="M1016">
            <v>0</v>
          </cell>
          <cell r="N1016">
            <v>0</v>
          </cell>
          <cell r="O1016">
            <v>0</v>
          </cell>
          <cell r="P1016">
            <v>0</v>
          </cell>
          <cell r="Q1016">
            <v>0</v>
          </cell>
          <cell r="R1016">
            <v>0</v>
          </cell>
          <cell r="S1016">
            <v>0</v>
          </cell>
          <cell r="T1016">
            <v>0</v>
          </cell>
          <cell r="U1016">
            <v>0</v>
          </cell>
          <cell r="V1016">
            <v>0</v>
          </cell>
          <cell r="W1016">
            <v>0</v>
          </cell>
          <cell r="X1016">
            <v>0</v>
          </cell>
          <cell r="Y1016">
            <v>0</v>
          </cell>
          <cell r="Z1016">
            <v>0</v>
          </cell>
        </row>
        <row r="1017">
          <cell r="B1017" t="str">
            <v>35.10</v>
          </cell>
          <cell r="C1017" t="str">
            <v>Extra over items "Laying of pipes in trenches" for installation of buried gate and butterfly valves</v>
          </cell>
          <cell r="D1017">
            <v>0</v>
          </cell>
          <cell r="E1017">
            <v>0</v>
          </cell>
          <cell r="F1017">
            <v>0</v>
          </cell>
          <cell r="G1017">
            <v>0</v>
          </cell>
          <cell r="H1017">
            <v>0</v>
          </cell>
          <cell r="I1017">
            <v>0</v>
          </cell>
          <cell r="J1017">
            <v>0</v>
          </cell>
          <cell r="K1017">
            <v>0</v>
          </cell>
          <cell r="L1017">
            <v>0</v>
          </cell>
          <cell r="M1017">
            <v>0</v>
          </cell>
          <cell r="N1017">
            <v>0</v>
          </cell>
          <cell r="O1017">
            <v>0</v>
          </cell>
          <cell r="P1017">
            <v>0</v>
          </cell>
          <cell r="Q1017">
            <v>0</v>
          </cell>
          <cell r="R1017">
            <v>0</v>
          </cell>
          <cell r="S1017">
            <v>0</v>
          </cell>
          <cell r="T1017">
            <v>0</v>
          </cell>
          <cell r="U1017">
            <v>0</v>
          </cell>
          <cell r="V1017">
            <v>0</v>
          </cell>
          <cell r="W1017">
            <v>0</v>
          </cell>
          <cell r="X1017">
            <v>0</v>
          </cell>
          <cell r="Y1017">
            <v>0</v>
          </cell>
          <cell r="Z1017">
            <v>0</v>
          </cell>
        </row>
        <row r="1018">
          <cell r="B1018">
            <v>0</v>
          </cell>
          <cell r="C1018" t="str">
            <v>The works shall include the installation of buried gate or butterfly valves, including installation of cap, extension spindle, surface box and any other appurtenances according to System Point Drawings, Standard Drawing STD-2.03, Works Requirements Part B+C and as directed by the Engineer.</v>
          </cell>
          <cell r="D1018">
            <v>0</v>
          </cell>
          <cell r="E1018">
            <v>0</v>
          </cell>
          <cell r="F1018">
            <v>0</v>
          </cell>
          <cell r="G1018">
            <v>0</v>
          </cell>
          <cell r="H1018">
            <v>0</v>
          </cell>
          <cell r="I1018">
            <v>0</v>
          </cell>
          <cell r="J1018">
            <v>0</v>
          </cell>
          <cell r="K1018">
            <v>0</v>
          </cell>
          <cell r="L1018">
            <v>0</v>
          </cell>
          <cell r="M1018">
            <v>0</v>
          </cell>
          <cell r="N1018">
            <v>0</v>
          </cell>
          <cell r="O1018">
            <v>0</v>
          </cell>
          <cell r="P1018">
            <v>0</v>
          </cell>
          <cell r="Q1018">
            <v>0</v>
          </cell>
          <cell r="R1018">
            <v>0</v>
          </cell>
          <cell r="S1018">
            <v>0</v>
          </cell>
          <cell r="T1018">
            <v>0</v>
          </cell>
          <cell r="U1018">
            <v>0</v>
          </cell>
          <cell r="V1018">
            <v>0</v>
          </cell>
          <cell r="W1018">
            <v>0</v>
          </cell>
          <cell r="X1018">
            <v>0</v>
          </cell>
          <cell r="Y1018">
            <v>0</v>
          </cell>
          <cell r="Z1018">
            <v>0</v>
          </cell>
        </row>
        <row r="1019">
          <cell r="B1019">
            <v>0</v>
          </cell>
          <cell r="C1019" t="str">
            <v xml:space="preserve">The unit rate shall include any additional earthworks not included under the relevant excavation and backfill items. </v>
          </cell>
          <cell r="D1019">
            <v>0</v>
          </cell>
          <cell r="E1019">
            <v>0</v>
          </cell>
          <cell r="F1019">
            <v>0</v>
          </cell>
          <cell r="G1019">
            <v>0</v>
          </cell>
          <cell r="H1019">
            <v>0</v>
          </cell>
          <cell r="I1019">
            <v>0</v>
          </cell>
          <cell r="J1019">
            <v>0</v>
          </cell>
          <cell r="K1019">
            <v>0</v>
          </cell>
          <cell r="L1019">
            <v>0</v>
          </cell>
          <cell r="M1019">
            <v>0</v>
          </cell>
          <cell r="N1019">
            <v>0</v>
          </cell>
          <cell r="O1019">
            <v>0</v>
          </cell>
          <cell r="P1019">
            <v>0</v>
          </cell>
          <cell r="Q1019">
            <v>0</v>
          </cell>
          <cell r="R1019">
            <v>0</v>
          </cell>
          <cell r="S1019">
            <v>0</v>
          </cell>
          <cell r="T1019">
            <v>0</v>
          </cell>
          <cell r="U1019">
            <v>0</v>
          </cell>
          <cell r="V1019">
            <v>0</v>
          </cell>
          <cell r="W1019">
            <v>0</v>
          </cell>
          <cell r="X1019">
            <v>0</v>
          </cell>
          <cell r="Y1019">
            <v>0</v>
          </cell>
          <cell r="Z1019">
            <v>0</v>
          </cell>
        </row>
        <row r="1020">
          <cell r="B1020">
            <v>0</v>
          </cell>
          <cell r="C1020" t="str">
            <v>The unit rate shall include all material, labour, equipment, tools, formworks and other incidental costs required to complete the works.</v>
          </cell>
          <cell r="D1020">
            <v>0</v>
          </cell>
          <cell r="E1020">
            <v>0</v>
          </cell>
          <cell r="F1020">
            <v>0</v>
          </cell>
          <cell r="G1020">
            <v>0</v>
          </cell>
          <cell r="H1020">
            <v>0</v>
          </cell>
          <cell r="I1020">
            <v>0</v>
          </cell>
          <cell r="J1020">
            <v>0</v>
          </cell>
          <cell r="K1020">
            <v>0</v>
          </cell>
          <cell r="L1020">
            <v>0</v>
          </cell>
          <cell r="M1020">
            <v>0</v>
          </cell>
          <cell r="N1020">
            <v>0</v>
          </cell>
          <cell r="O1020">
            <v>0</v>
          </cell>
          <cell r="P1020">
            <v>0</v>
          </cell>
          <cell r="Q1020">
            <v>0</v>
          </cell>
          <cell r="R1020">
            <v>0</v>
          </cell>
          <cell r="S1020">
            <v>0</v>
          </cell>
          <cell r="T1020">
            <v>0</v>
          </cell>
          <cell r="U1020">
            <v>0</v>
          </cell>
          <cell r="V1020">
            <v>0</v>
          </cell>
          <cell r="W1020">
            <v>0</v>
          </cell>
          <cell r="X1020">
            <v>0</v>
          </cell>
          <cell r="Y1020">
            <v>0</v>
          </cell>
          <cell r="Z1020">
            <v>0</v>
          </cell>
        </row>
        <row r="1021">
          <cell r="B1021">
            <v>0</v>
          </cell>
          <cell r="C1021" t="str">
            <v>Payment shall be made per gate or butterfly valve completely installed and approved by the Engineer.</v>
          </cell>
          <cell r="D1021">
            <v>0</v>
          </cell>
          <cell r="E1021">
            <v>0</v>
          </cell>
          <cell r="F1021">
            <v>0</v>
          </cell>
          <cell r="G1021">
            <v>0</v>
          </cell>
          <cell r="H1021">
            <v>0</v>
          </cell>
          <cell r="I1021">
            <v>0</v>
          </cell>
          <cell r="J1021">
            <v>0</v>
          </cell>
          <cell r="K1021">
            <v>0</v>
          </cell>
          <cell r="L1021">
            <v>0</v>
          </cell>
          <cell r="M1021">
            <v>0</v>
          </cell>
          <cell r="N1021">
            <v>0</v>
          </cell>
          <cell r="O1021">
            <v>0</v>
          </cell>
          <cell r="P1021">
            <v>0</v>
          </cell>
          <cell r="Q1021">
            <v>0</v>
          </cell>
          <cell r="R1021">
            <v>0</v>
          </cell>
          <cell r="S1021">
            <v>0</v>
          </cell>
          <cell r="T1021">
            <v>0</v>
          </cell>
          <cell r="U1021">
            <v>0</v>
          </cell>
          <cell r="V1021">
            <v>0</v>
          </cell>
          <cell r="W1021">
            <v>0</v>
          </cell>
          <cell r="X1021">
            <v>0</v>
          </cell>
          <cell r="Y1021">
            <v>0</v>
          </cell>
          <cell r="Z1021">
            <v>0</v>
          </cell>
        </row>
        <row r="1022">
          <cell r="B1022">
            <v>0</v>
          </cell>
          <cell r="C1022" t="str">
            <v>No separate payment shall be made for buried gate or butterfly valves already paid for under other items.</v>
          </cell>
          <cell r="D1022">
            <v>0</v>
          </cell>
          <cell r="E1022">
            <v>0</v>
          </cell>
          <cell r="F1022">
            <v>0</v>
          </cell>
          <cell r="G1022">
            <v>0</v>
          </cell>
          <cell r="H1022">
            <v>0</v>
          </cell>
          <cell r="I1022">
            <v>0</v>
          </cell>
          <cell r="J1022">
            <v>0</v>
          </cell>
          <cell r="K1022">
            <v>0</v>
          </cell>
          <cell r="L1022">
            <v>0</v>
          </cell>
          <cell r="M1022">
            <v>0</v>
          </cell>
          <cell r="N1022">
            <v>0</v>
          </cell>
          <cell r="O1022">
            <v>0</v>
          </cell>
          <cell r="P1022">
            <v>0</v>
          </cell>
          <cell r="Q1022">
            <v>0</v>
          </cell>
          <cell r="R1022">
            <v>0</v>
          </cell>
          <cell r="S1022">
            <v>0</v>
          </cell>
          <cell r="T1022">
            <v>0</v>
          </cell>
          <cell r="U1022">
            <v>0</v>
          </cell>
          <cell r="V1022">
            <v>0</v>
          </cell>
          <cell r="W1022">
            <v>0</v>
          </cell>
          <cell r="X1022">
            <v>0</v>
          </cell>
          <cell r="Y1022">
            <v>0</v>
          </cell>
          <cell r="Z1022">
            <v>0</v>
          </cell>
        </row>
        <row r="1023">
          <cell r="B1023" t="str">
            <v>35.10.04</v>
          </cell>
          <cell r="C1023" t="str">
            <v>Extra over items "laying of pipes in trenches" for installation of buried gate valve, DN80, PN10/PN16</v>
          </cell>
          <cell r="D1023" t="str">
            <v>pce.</v>
          </cell>
          <cell r="E1023">
            <v>120</v>
          </cell>
          <cell r="F1023">
            <v>0</v>
          </cell>
          <cell r="G1023">
            <v>0</v>
          </cell>
          <cell r="H1023">
            <v>0</v>
          </cell>
          <cell r="I1023">
            <v>0</v>
          </cell>
          <cell r="J1023">
            <v>0</v>
          </cell>
          <cell r="K1023">
            <v>0</v>
          </cell>
          <cell r="L1023">
            <v>0</v>
          </cell>
          <cell r="M1023">
            <v>0</v>
          </cell>
          <cell r="N1023">
            <v>0</v>
          </cell>
          <cell r="O1023">
            <v>0</v>
          </cell>
          <cell r="P1023">
            <v>0</v>
          </cell>
          <cell r="Q1023">
            <v>0</v>
          </cell>
          <cell r="R1023">
            <v>0</v>
          </cell>
          <cell r="S1023">
            <v>0</v>
          </cell>
          <cell r="T1023">
            <v>0</v>
          </cell>
          <cell r="U1023">
            <v>0</v>
          </cell>
          <cell r="V1023">
            <v>0</v>
          </cell>
          <cell r="W1023">
            <v>0</v>
          </cell>
          <cell r="X1023">
            <v>0</v>
          </cell>
          <cell r="Y1023">
            <v>0</v>
          </cell>
          <cell r="Z1023">
            <v>0</v>
          </cell>
        </row>
        <row r="1024">
          <cell r="B1024" t="str">
            <v>35.10.05</v>
          </cell>
          <cell r="C1024" t="str">
            <v>Extra over items "laying of pipes in trenches" for installation of buried gate valve, DN 100, PN10/PN16</v>
          </cell>
          <cell r="D1024" t="str">
            <v>pce.</v>
          </cell>
          <cell r="E1024">
            <v>120</v>
          </cell>
          <cell r="F1024">
            <v>0</v>
          </cell>
          <cell r="G1024">
            <v>0</v>
          </cell>
          <cell r="H1024">
            <v>0</v>
          </cell>
          <cell r="I1024">
            <v>0</v>
          </cell>
          <cell r="J1024">
            <v>0</v>
          </cell>
          <cell r="K1024">
            <v>0</v>
          </cell>
          <cell r="L1024">
            <v>0</v>
          </cell>
          <cell r="M1024">
            <v>0</v>
          </cell>
          <cell r="N1024">
            <v>0</v>
          </cell>
          <cell r="O1024">
            <v>0</v>
          </cell>
          <cell r="P1024">
            <v>0</v>
          </cell>
          <cell r="Q1024">
            <v>0</v>
          </cell>
          <cell r="R1024">
            <v>0</v>
          </cell>
          <cell r="S1024">
            <v>0</v>
          </cell>
          <cell r="T1024">
            <v>0</v>
          </cell>
          <cell r="U1024">
            <v>0</v>
          </cell>
          <cell r="V1024">
            <v>0</v>
          </cell>
          <cell r="W1024">
            <v>0</v>
          </cell>
          <cell r="X1024">
            <v>0</v>
          </cell>
          <cell r="Y1024">
            <v>0</v>
          </cell>
          <cell r="Z1024">
            <v>0</v>
          </cell>
        </row>
        <row r="1025">
          <cell r="B1025" t="str">
            <v>35.10.07</v>
          </cell>
          <cell r="C1025" t="str">
            <v>Extra over items "laying of pipes in trenches" for installation of buried gate valve, DN 150, PN10/PN16</v>
          </cell>
          <cell r="D1025" t="str">
            <v>pce.</v>
          </cell>
          <cell r="E1025">
            <v>144</v>
          </cell>
          <cell r="F1025">
            <v>0</v>
          </cell>
          <cell r="G1025">
            <v>0</v>
          </cell>
          <cell r="H1025">
            <v>0</v>
          </cell>
          <cell r="I1025">
            <v>0</v>
          </cell>
          <cell r="J1025">
            <v>0</v>
          </cell>
          <cell r="K1025">
            <v>0</v>
          </cell>
          <cell r="L1025">
            <v>0</v>
          </cell>
          <cell r="M1025">
            <v>0</v>
          </cell>
          <cell r="N1025">
            <v>0</v>
          </cell>
          <cell r="O1025">
            <v>0</v>
          </cell>
          <cell r="P1025">
            <v>0</v>
          </cell>
          <cell r="Q1025">
            <v>0</v>
          </cell>
          <cell r="R1025">
            <v>0</v>
          </cell>
          <cell r="S1025">
            <v>0</v>
          </cell>
          <cell r="T1025">
            <v>0</v>
          </cell>
          <cell r="U1025">
            <v>0</v>
          </cell>
          <cell r="V1025">
            <v>0</v>
          </cell>
          <cell r="W1025">
            <v>0</v>
          </cell>
          <cell r="X1025">
            <v>0</v>
          </cell>
          <cell r="Y1025">
            <v>0</v>
          </cell>
          <cell r="Z1025">
            <v>0</v>
          </cell>
        </row>
        <row r="1026">
          <cell r="B1026" t="str">
            <v>35.10.08</v>
          </cell>
          <cell r="C1026" t="str">
            <v>Extra over items "laying of pipes in trenches" for installation of buried gate valve, DN 200, PN10 or PN16</v>
          </cell>
          <cell r="D1026" t="str">
            <v>pce.</v>
          </cell>
          <cell r="E1026">
            <v>144</v>
          </cell>
          <cell r="F1026">
            <v>0</v>
          </cell>
          <cell r="G1026">
            <v>0</v>
          </cell>
          <cell r="H1026">
            <v>0</v>
          </cell>
          <cell r="I1026">
            <v>0</v>
          </cell>
          <cell r="J1026">
            <v>0</v>
          </cell>
          <cell r="K1026">
            <v>0</v>
          </cell>
          <cell r="L1026">
            <v>0</v>
          </cell>
          <cell r="M1026">
            <v>0</v>
          </cell>
          <cell r="N1026">
            <v>0</v>
          </cell>
          <cell r="O1026">
            <v>0</v>
          </cell>
          <cell r="P1026">
            <v>0</v>
          </cell>
          <cell r="Q1026">
            <v>0</v>
          </cell>
          <cell r="R1026">
            <v>0</v>
          </cell>
          <cell r="S1026">
            <v>0</v>
          </cell>
          <cell r="T1026">
            <v>0</v>
          </cell>
          <cell r="U1026">
            <v>0</v>
          </cell>
          <cell r="V1026">
            <v>0</v>
          </cell>
          <cell r="W1026">
            <v>0</v>
          </cell>
          <cell r="X1026">
            <v>0</v>
          </cell>
          <cell r="Y1026">
            <v>0</v>
          </cell>
          <cell r="Z1026">
            <v>0</v>
          </cell>
        </row>
        <row r="1027">
          <cell r="B1027" t="str">
            <v>35.10.10</v>
          </cell>
          <cell r="C1027" t="str">
            <v>Extra over items "laying of pipes in trenches" for installation of buried gate valve, DN 250, PN10 or PN16</v>
          </cell>
          <cell r="D1027" t="str">
            <v>pce.</v>
          </cell>
          <cell r="E1027">
            <v>176</v>
          </cell>
          <cell r="F1027">
            <v>0</v>
          </cell>
          <cell r="G1027">
            <v>0</v>
          </cell>
          <cell r="H1027">
            <v>0</v>
          </cell>
          <cell r="I1027">
            <v>0</v>
          </cell>
          <cell r="J1027">
            <v>0</v>
          </cell>
          <cell r="K1027">
            <v>0</v>
          </cell>
          <cell r="L1027">
            <v>0</v>
          </cell>
          <cell r="M1027">
            <v>0</v>
          </cell>
          <cell r="N1027">
            <v>0</v>
          </cell>
          <cell r="O1027">
            <v>0</v>
          </cell>
          <cell r="P1027">
            <v>0</v>
          </cell>
          <cell r="Q1027">
            <v>0</v>
          </cell>
          <cell r="R1027">
            <v>0</v>
          </cell>
          <cell r="S1027">
            <v>0</v>
          </cell>
          <cell r="T1027">
            <v>0</v>
          </cell>
          <cell r="U1027">
            <v>0</v>
          </cell>
          <cell r="V1027">
            <v>0</v>
          </cell>
          <cell r="W1027">
            <v>0</v>
          </cell>
          <cell r="X1027">
            <v>0</v>
          </cell>
          <cell r="Y1027">
            <v>0</v>
          </cell>
          <cell r="Z1027">
            <v>0</v>
          </cell>
        </row>
        <row r="1028">
          <cell r="B1028" t="str">
            <v>35.10.12</v>
          </cell>
          <cell r="C1028" t="str">
            <v>Extra over items "laying of pipes in trenches" for installation of buried gate valve, DN 300, PN10 or PN16</v>
          </cell>
          <cell r="D1028" t="str">
            <v>pce.</v>
          </cell>
          <cell r="E1028">
            <v>200</v>
          </cell>
          <cell r="F1028">
            <v>0</v>
          </cell>
          <cell r="G1028">
            <v>0</v>
          </cell>
          <cell r="H1028">
            <v>0</v>
          </cell>
          <cell r="I1028">
            <v>0</v>
          </cell>
          <cell r="J1028">
            <v>0</v>
          </cell>
          <cell r="K1028">
            <v>0</v>
          </cell>
          <cell r="L1028">
            <v>0</v>
          </cell>
          <cell r="M1028">
            <v>0</v>
          </cell>
          <cell r="N1028">
            <v>0</v>
          </cell>
          <cell r="O1028">
            <v>0</v>
          </cell>
          <cell r="P1028">
            <v>0</v>
          </cell>
          <cell r="Q1028">
            <v>0</v>
          </cell>
          <cell r="R1028">
            <v>0</v>
          </cell>
          <cell r="S1028">
            <v>0</v>
          </cell>
          <cell r="T1028">
            <v>0</v>
          </cell>
          <cell r="U1028">
            <v>0</v>
          </cell>
          <cell r="V1028">
            <v>0</v>
          </cell>
          <cell r="W1028">
            <v>0</v>
          </cell>
          <cell r="X1028">
            <v>0</v>
          </cell>
          <cell r="Y1028">
            <v>0</v>
          </cell>
          <cell r="Z1028">
            <v>0</v>
          </cell>
        </row>
        <row r="1029">
          <cell r="B1029" t="str">
            <v>35.10.14</v>
          </cell>
          <cell r="C1029" t="str">
            <v>Extra over items "laying of pipes in trenches" for installation of buried butterfly valve, DN 350, PN10 or PN16</v>
          </cell>
          <cell r="D1029" t="str">
            <v>pce.</v>
          </cell>
          <cell r="E1029">
            <v>216</v>
          </cell>
          <cell r="F1029">
            <v>0</v>
          </cell>
          <cell r="G1029">
            <v>0</v>
          </cell>
          <cell r="H1029">
            <v>0</v>
          </cell>
          <cell r="I1029">
            <v>0</v>
          </cell>
          <cell r="J1029">
            <v>0</v>
          </cell>
          <cell r="K1029">
            <v>0</v>
          </cell>
          <cell r="L1029">
            <v>0</v>
          </cell>
          <cell r="M1029">
            <v>0</v>
          </cell>
          <cell r="N1029">
            <v>0</v>
          </cell>
          <cell r="O1029">
            <v>0</v>
          </cell>
          <cell r="P1029">
            <v>0</v>
          </cell>
          <cell r="Q1029">
            <v>0</v>
          </cell>
          <cell r="R1029">
            <v>0</v>
          </cell>
          <cell r="S1029">
            <v>0</v>
          </cell>
          <cell r="T1029">
            <v>0</v>
          </cell>
          <cell r="U1029">
            <v>0</v>
          </cell>
          <cell r="V1029">
            <v>0</v>
          </cell>
          <cell r="W1029">
            <v>0</v>
          </cell>
          <cell r="X1029">
            <v>0</v>
          </cell>
          <cell r="Y1029">
            <v>0</v>
          </cell>
          <cell r="Z1029">
            <v>0</v>
          </cell>
        </row>
        <row r="1030">
          <cell r="B1030" t="str">
            <v>35.10.18</v>
          </cell>
          <cell r="C1030" t="str">
            <v>Extra over items "laying of pipes in trenches" for installation of buried butterfly valve, DN 500, PN10 or PN16</v>
          </cell>
          <cell r="D1030" t="str">
            <v>pce.</v>
          </cell>
          <cell r="E1030">
            <v>240</v>
          </cell>
          <cell r="F1030">
            <v>0</v>
          </cell>
          <cell r="G1030">
            <v>0</v>
          </cell>
          <cell r="H1030">
            <v>0</v>
          </cell>
          <cell r="I1030">
            <v>0</v>
          </cell>
          <cell r="J1030">
            <v>0</v>
          </cell>
          <cell r="K1030">
            <v>0</v>
          </cell>
          <cell r="L1030">
            <v>0</v>
          </cell>
          <cell r="M1030">
            <v>0</v>
          </cell>
          <cell r="N1030">
            <v>0</v>
          </cell>
          <cell r="O1030">
            <v>0</v>
          </cell>
          <cell r="P1030">
            <v>0</v>
          </cell>
          <cell r="Q1030">
            <v>0</v>
          </cell>
          <cell r="R1030">
            <v>0</v>
          </cell>
          <cell r="S1030">
            <v>0</v>
          </cell>
          <cell r="T1030">
            <v>0</v>
          </cell>
          <cell r="U1030">
            <v>0</v>
          </cell>
          <cell r="V1030">
            <v>0</v>
          </cell>
          <cell r="W1030">
            <v>0</v>
          </cell>
          <cell r="X1030">
            <v>0</v>
          </cell>
          <cell r="Y1030">
            <v>0</v>
          </cell>
          <cell r="Z1030">
            <v>0</v>
          </cell>
        </row>
        <row r="1031">
          <cell r="B1031" t="str">
            <v>35.12</v>
          </cell>
          <cell r="C1031" t="str">
            <v>Extra over items "Laying of pipes in trenches" for installation of air valves in air vent chambers</v>
          </cell>
          <cell r="D1031">
            <v>0</v>
          </cell>
          <cell r="E1031">
            <v>0</v>
          </cell>
          <cell r="F1031">
            <v>0</v>
          </cell>
          <cell r="G1031">
            <v>0</v>
          </cell>
          <cell r="H1031">
            <v>0</v>
          </cell>
          <cell r="I1031">
            <v>0</v>
          </cell>
          <cell r="J1031">
            <v>0</v>
          </cell>
          <cell r="K1031">
            <v>0</v>
          </cell>
          <cell r="L1031">
            <v>0</v>
          </cell>
          <cell r="M1031">
            <v>0</v>
          </cell>
          <cell r="N1031">
            <v>0</v>
          </cell>
          <cell r="O1031">
            <v>0</v>
          </cell>
          <cell r="P1031">
            <v>0</v>
          </cell>
          <cell r="Q1031">
            <v>0</v>
          </cell>
          <cell r="R1031">
            <v>0</v>
          </cell>
          <cell r="S1031">
            <v>0</v>
          </cell>
          <cell r="T1031">
            <v>0</v>
          </cell>
          <cell r="U1031">
            <v>0</v>
          </cell>
          <cell r="V1031">
            <v>0</v>
          </cell>
          <cell r="W1031">
            <v>0</v>
          </cell>
          <cell r="X1031">
            <v>0</v>
          </cell>
          <cell r="Y1031">
            <v>0</v>
          </cell>
          <cell r="Z1031">
            <v>0</v>
          </cell>
        </row>
        <row r="1032">
          <cell r="B1032">
            <v>0</v>
          </cell>
          <cell r="C1032" t="str">
            <v xml:space="preserve">The works shall include the installation of air valves in air vent chambers, including installation of air valve, gate valve with hand wheel, reducing flange, T-piece, puddle flanges, spigot socket, double spigot, flanged spigot or double flanged pipes, stub flanges with loose flange, etc. in accordance with System Point Drawings, Standard Drawings STD-2.04 , Works Requirements Part B+C and as directed by the Engineer. </v>
          </cell>
          <cell r="D1032">
            <v>0</v>
          </cell>
          <cell r="E1032">
            <v>0</v>
          </cell>
          <cell r="F1032">
            <v>0</v>
          </cell>
          <cell r="G1032">
            <v>0</v>
          </cell>
          <cell r="H1032">
            <v>0</v>
          </cell>
          <cell r="I1032">
            <v>0</v>
          </cell>
          <cell r="J1032">
            <v>0</v>
          </cell>
          <cell r="K1032">
            <v>0</v>
          </cell>
          <cell r="L1032">
            <v>0</v>
          </cell>
          <cell r="M1032">
            <v>0</v>
          </cell>
          <cell r="N1032">
            <v>0</v>
          </cell>
          <cell r="O1032">
            <v>0</v>
          </cell>
          <cell r="P1032">
            <v>0</v>
          </cell>
          <cell r="Q1032">
            <v>0</v>
          </cell>
          <cell r="R1032">
            <v>0</v>
          </cell>
          <cell r="S1032">
            <v>0</v>
          </cell>
          <cell r="T1032">
            <v>0</v>
          </cell>
          <cell r="U1032">
            <v>0</v>
          </cell>
          <cell r="V1032">
            <v>0</v>
          </cell>
          <cell r="W1032">
            <v>0</v>
          </cell>
          <cell r="X1032">
            <v>0</v>
          </cell>
          <cell r="Y1032">
            <v>0</v>
          </cell>
          <cell r="Z1032">
            <v>0</v>
          </cell>
        </row>
        <row r="1033">
          <cell r="B1033">
            <v>0</v>
          </cell>
          <cell r="C1033" t="str">
            <v>The unit rate shall include any additional earthworks not included under the relevant excavation, backfill and manhole items.</v>
          </cell>
          <cell r="D1033">
            <v>0</v>
          </cell>
          <cell r="E1033">
            <v>0</v>
          </cell>
          <cell r="F1033">
            <v>0</v>
          </cell>
          <cell r="G1033">
            <v>0</v>
          </cell>
          <cell r="H1033">
            <v>0</v>
          </cell>
          <cell r="I1033">
            <v>0</v>
          </cell>
          <cell r="J1033">
            <v>0</v>
          </cell>
          <cell r="K1033">
            <v>0</v>
          </cell>
          <cell r="L1033">
            <v>0</v>
          </cell>
          <cell r="M1033">
            <v>0</v>
          </cell>
          <cell r="N1033">
            <v>0</v>
          </cell>
          <cell r="O1033">
            <v>0</v>
          </cell>
          <cell r="P1033">
            <v>0</v>
          </cell>
          <cell r="Q1033">
            <v>0</v>
          </cell>
          <cell r="R1033">
            <v>0</v>
          </cell>
          <cell r="S1033">
            <v>0</v>
          </cell>
          <cell r="T1033">
            <v>0</v>
          </cell>
          <cell r="U1033">
            <v>0</v>
          </cell>
          <cell r="V1033">
            <v>0</v>
          </cell>
          <cell r="W1033">
            <v>0</v>
          </cell>
          <cell r="X1033">
            <v>0</v>
          </cell>
          <cell r="Y1033">
            <v>0</v>
          </cell>
          <cell r="Z1033">
            <v>0</v>
          </cell>
        </row>
        <row r="1034">
          <cell r="B1034">
            <v>0</v>
          </cell>
          <cell r="C1034" t="str">
            <v>The unit rate shall also include all material, labour, equipment, tools and other incidental costs required to complete the works.</v>
          </cell>
          <cell r="D1034">
            <v>0</v>
          </cell>
          <cell r="E1034">
            <v>0</v>
          </cell>
          <cell r="F1034">
            <v>0</v>
          </cell>
          <cell r="G1034">
            <v>0</v>
          </cell>
          <cell r="H1034">
            <v>0</v>
          </cell>
          <cell r="I1034">
            <v>0</v>
          </cell>
          <cell r="J1034">
            <v>0</v>
          </cell>
          <cell r="K1034">
            <v>0</v>
          </cell>
          <cell r="L1034">
            <v>0</v>
          </cell>
          <cell r="M1034">
            <v>0</v>
          </cell>
          <cell r="N1034">
            <v>0</v>
          </cell>
          <cell r="O1034">
            <v>0</v>
          </cell>
          <cell r="P1034">
            <v>0</v>
          </cell>
          <cell r="Q1034">
            <v>0</v>
          </cell>
          <cell r="R1034">
            <v>0</v>
          </cell>
          <cell r="S1034">
            <v>0</v>
          </cell>
          <cell r="T1034">
            <v>0</v>
          </cell>
          <cell r="U1034">
            <v>0</v>
          </cell>
          <cell r="V1034">
            <v>0</v>
          </cell>
          <cell r="W1034">
            <v>0</v>
          </cell>
          <cell r="X1034">
            <v>0</v>
          </cell>
          <cell r="Y1034">
            <v>0</v>
          </cell>
          <cell r="Z1034">
            <v>0</v>
          </cell>
        </row>
        <row r="1035">
          <cell r="B1035">
            <v>0</v>
          </cell>
          <cell r="C1035" t="str">
            <v>Payment shall be made per air valve completely installed and approved by the Engineer. In double air vent chambers payment will be made per each air valve completely installed.</v>
          </cell>
          <cell r="D1035">
            <v>0</v>
          </cell>
          <cell r="E1035">
            <v>0</v>
          </cell>
          <cell r="F1035">
            <v>0</v>
          </cell>
          <cell r="G1035">
            <v>0</v>
          </cell>
          <cell r="H1035">
            <v>0</v>
          </cell>
          <cell r="I1035">
            <v>0</v>
          </cell>
          <cell r="J1035">
            <v>0</v>
          </cell>
          <cell r="K1035">
            <v>0</v>
          </cell>
          <cell r="L1035">
            <v>0</v>
          </cell>
          <cell r="M1035">
            <v>0</v>
          </cell>
          <cell r="N1035">
            <v>0</v>
          </cell>
          <cell r="O1035">
            <v>0</v>
          </cell>
          <cell r="P1035">
            <v>0</v>
          </cell>
          <cell r="Q1035">
            <v>0</v>
          </cell>
          <cell r="R1035">
            <v>0</v>
          </cell>
          <cell r="S1035">
            <v>0</v>
          </cell>
          <cell r="T1035">
            <v>0</v>
          </cell>
          <cell r="U1035">
            <v>0</v>
          </cell>
          <cell r="V1035">
            <v>0</v>
          </cell>
          <cell r="W1035">
            <v>0</v>
          </cell>
          <cell r="X1035">
            <v>0</v>
          </cell>
          <cell r="Y1035">
            <v>0</v>
          </cell>
          <cell r="Z1035">
            <v>0</v>
          </cell>
        </row>
        <row r="1036">
          <cell r="B1036" t="str">
            <v>35.12.04</v>
          </cell>
          <cell r="C1036" t="str">
            <v>Extra over items "laying of pipes in trenches" for installation of air valve in air vent chamber, main pipe DN100 / OD110, air valve DN 50, PN10/PN16</v>
          </cell>
          <cell r="D1036" t="str">
            <v>pce.</v>
          </cell>
          <cell r="E1036">
            <v>200</v>
          </cell>
          <cell r="F1036">
            <v>0</v>
          </cell>
          <cell r="G1036">
            <v>0</v>
          </cell>
          <cell r="H1036">
            <v>0</v>
          </cell>
          <cell r="I1036">
            <v>0</v>
          </cell>
          <cell r="J1036">
            <v>0</v>
          </cell>
          <cell r="K1036">
            <v>0</v>
          </cell>
          <cell r="L1036">
            <v>0</v>
          </cell>
          <cell r="M1036">
            <v>0</v>
          </cell>
          <cell r="N1036">
            <v>0</v>
          </cell>
          <cell r="O1036">
            <v>0</v>
          </cell>
          <cell r="P1036">
            <v>0</v>
          </cell>
          <cell r="Q1036">
            <v>0</v>
          </cell>
          <cell r="R1036">
            <v>0</v>
          </cell>
          <cell r="S1036">
            <v>0</v>
          </cell>
          <cell r="T1036">
            <v>0</v>
          </cell>
          <cell r="U1036">
            <v>0</v>
          </cell>
          <cell r="V1036">
            <v>0</v>
          </cell>
          <cell r="W1036">
            <v>0</v>
          </cell>
          <cell r="X1036">
            <v>0</v>
          </cell>
          <cell r="Y1036">
            <v>0</v>
          </cell>
          <cell r="Z1036">
            <v>0</v>
          </cell>
        </row>
        <row r="1037">
          <cell r="B1037" t="str">
            <v>35.12.06</v>
          </cell>
          <cell r="C1037" t="str">
            <v>Extra over items "laying of pipes in trenches" for installation of air valve in air vent chamber, main pipe DN150 / OD160, air valve DN 50, PN10/PN16</v>
          </cell>
          <cell r="D1037" t="str">
            <v>pce.</v>
          </cell>
          <cell r="E1037">
            <v>200</v>
          </cell>
          <cell r="F1037">
            <v>0</v>
          </cell>
          <cell r="G1037">
            <v>0</v>
          </cell>
          <cell r="H1037">
            <v>0</v>
          </cell>
          <cell r="I1037">
            <v>0</v>
          </cell>
          <cell r="J1037">
            <v>0</v>
          </cell>
          <cell r="K1037">
            <v>0</v>
          </cell>
          <cell r="L1037">
            <v>0</v>
          </cell>
          <cell r="M1037">
            <v>0</v>
          </cell>
          <cell r="N1037">
            <v>0</v>
          </cell>
          <cell r="O1037">
            <v>0</v>
          </cell>
          <cell r="P1037">
            <v>0</v>
          </cell>
          <cell r="Q1037">
            <v>0</v>
          </cell>
          <cell r="R1037">
            <v>0</v>
          </cell>
          <cell r="S1037">
            <v>0</v>
          </cell>
          <cell r="T1037">
            <v>0</v>
          </cell>
          <cell r="U1037">
            <v>0</v>
          </cell>
          <cell r="V1037">
            <v>0</v>
          </cell>
          <cell r="W1037">
            <v>0</v>
          </cell>
          <cell r="X1037">
            <v>0</v>
          </cell>
          <cell r="Y1037">
            <v>0</v>
          </cell>
          <cell r="Z1037">
            <v>0</v>
          </cell>
        </row>
        <row r="1038">
          <cell r="B1038" t="str">
            <v>35.12.08</v>
          </cell>
          <cell r="C1038" t="str">
            <v>Extra over items "laying of pipes in trenches" for installation of air valve in air vent chamber, main pipe DN200 / OD200 / OD225, air valve DN 50, PN10/PN16</v>
          </cell>
          <cell r="D1038" t="str">
            <v>pce.</v>
          </cell>
          <cell r="E1038">
            <v>200</v>
          </cell>
          <cell r="F1038">
            <v>0</v>
          </cell>
          <cell r="G1038">
            <v>0</v>
          </cell>
          <cell r="H1038">
            <v>0</v>
          </cell>
          <cell r="I1038">
            <v>0</v>
          </cell>
          <cell r="J1038">
            <v>0</v>
          </cell>
          <cell r="K1038">
            <v>0</v>
          </cell>
          <cell r="L1038">
            <v>0</v>
          </cell>
          <cell r="M1038">
            <v>0</v>
          </cell>
          <cell r="N1038">
            <v>0</v>
          </cell>
          <cell r="O1038">
            <v>0</v>
          </cell>
          <cell r="P1038">
            <v>0</v>
          </cell>
          <cell r="Q1038">
            <v>0</v>
          </cell>
          <cell r="R1038">
            <v>0</v>
          </cell>
          <cell r="S1038">
            <v>0</v>
          </cell>
          <cell r="T1038">
            <v>0</v>
          </cell>
          <cell r="U1038">
            <v>0</v>
          </cell>
          <cell r="V1038">
            <v>0</v>
          </cell>
          <cell r="W1038">
            <v>0</v>
          </cell>
          <cell r="X1038">
            <v>0</v>
          </cell>
          <cell r="Y1038">
            <v>0</v>
          </cell>
          <cell r="Z1038">
            <v>0</v>
          </cell>
        </row>
        <row r="1039">
          <cell r="B1039" t="str">
            <v>35.12.10</v>
          </cell>
          <cell r="C1039" t="str">
            <v>Extra over items "laying of pipes in trenches" for installation of air valve in air vent chamber, main pipe DN250 / OD280, air valve DN 80, PN10/PN16</v>
          </cell>
          <cell r="D1039">
            <v>0</v>
          </cell>
          <cell r="E1039">
            <v>200</v>
          </cell>
          <cell r="F1039">
            <v>0</v>
          </cell>
          <cell r="G1039">
            <v>0</v>
          </cell>
          <cell r="H1039">
            <v>0</v>
          </cell>
          <cell r="I1039">
            <v>0</v>
          </cell>
          <cell r="J1039">
            <v>0</v>
          </cell>
          <cell r="K1039">
            <v>0</v>
          </cell>
          <cell r="L1039">
            <v>0</v>
          </cell>
          <cell r="M1039">
            <v>0</v>
          </cell>
          <cell r="N1039">
            <v>0</v>
          </cell>
          <cell r="O1039">
            <v>0</v>
          </cell>
          <cell r="P1039">
            <v>0</v>
          </cell>
          <cell r="Q1039">
            <v>0</v>
          </cell>
          <cell r="R1039">
            <v>0</v>
          </cell>
          <cell r="S1039">
            <v>0</v>
          </cell>
          <cell r="T1039">
            <v>0</v>
          </cell>
          <cell r="U1039">
            <v>0</v>
          </cell>
          <cell r="V1039">
            <v>0</v>
          </cell>
          <cell r="W1039">
            <v>0</v>
          </cell>
          <cell r="X1039">
            <v>0</v>
          </cell>
          <cell r="Y1039">
            <v>0</v>
          </cell>
          <cell r="Z1039">
            <v>0</v>
          </cell>
        </row>
        <row r="1040">
          <cell r="B1040" t="str">
            <v>35.12.12</v>
          </cell>
          <cell r="C1040" t="str">
            <v>Extra over items "laying of pipes in trenches" for installation of air valve in air vent chamber, main pipe DN300 / OD315, air valve DN 80, PN10/PN16</v>
          </cell>
          <cell r="D1040" t="str">
            <v>pce.</v>
          </cell>
          <cell r="E1040">
            <v>250</v>
          </cell>
          <cell r="F1040">
            <v>0</v>
          </cell>
          <cell r="G1040">
            <v>0</v>
          </cell>
          <cell r="H1040">
            <v>0</v>
          </cell>
          <cell r="I1040">
            <v>0</v>
          </cell>
          <cell r="J1040">
            <v>0</v>
          </cell>
          <cell r="K1040">
            <v>0</v>
          </cell>
          <cell r="L1040">
            <v>0</v>
          </cell>
          <cell r="M1040">
            <v>0</v>
          </cell>
          <cell r="N1040">
            <v>0</v>
          </cell>
          <cell r="O1040">
            <v>0</v>
          </cell>
          <cell r="P1040">
            <v>0</v>
          </cell>
          <cell r="Q1040">
            <v>0</v>
          </cell>
          <cell r="R1040">
            <v>0</v>
          </cell>
          <cell r="S1040">
            <v>0</v>
          </cell>
          <cell r="T1040">
            <v>0</v>
          </cell>
          <cell r="U1040">
            <v>0</v>
          </cell>
          <cell r="V1040">
            <v>0</v>
          </cell>
          <cell r="W1040">
            <v>0</v>
          </cell>
          <cell r="X1040">
            <v>0</v>
          </cell>
          <cell r="Y1040">
            <v>0</v>
          </cell>
          <cell r="Z1040">
            <v>0</v>
          </cell>
        </row>
        <row r="1041">
          <cell r="B1041" t="str">
            <v>35.12.14</v>
          </cell>
          <cell r="C1041" t="str">
            <v>Extra over items "laying of pipes in trenches" for installation of air valve in air vent chamber, main pipe DN350 / OD355, air valve DN 80, PN10/PN16</v>
          </cell>
          <cell r="D1041" t="str">
            <v>pce.</v>
          </cell>
          <cell r="E1041">
            <v>250</v>
          </cell>
          <cell r="F1041">
            <v>0</v>
          </cell>
          <cell r="G1041">
            <v>0</v>
          </cell>
          <cell r="H1041">
            <v>0</v>
          </cell>
          <cell r="I1041">
            <v>0</v>
          </cell>
          <cell r="J1041">
            <v>0</v>
          </cell>
          <cell r="K1041">
            <v>0</v>
          </cell>
          <cell r="L1041">
            <v>0</v>
          </cell>
          <cell r="M1041">
            <v>0</v>
          </cell>
          <cell r="N1041">
            <v>0</v>
          </cell>
          <cell r="O1041">
            <v>0</v>
          </cell>
          <cell r="P1041">
            <v>0</v>
          </cell>
          <cell r="Q1041">
            <v>0</v>
          </cell>
          <cell r="R1041">
            <v>0</v>
          </cell>
          <cell r="S1041">
            <v>0</v>
          </cell>
          <cell r="T1041">
            <v>0</v>
          </cell>
          <cell r="U1041">
            <v>0</v>
          </cell>
          <cell r="V1041">
            <v>0</v>
          </cell>
          <cell r="W1041">
            <v>0</v>
          </cell>
          <cell r="X1041">
            <v>0</v>
          </cell>
          <cell r="Y1041">
            <v>0</v>
          </cell>
          <cell r="Z1041">
            <v>0</v>
          </cell>
        </row>
        <row r="1042">
          <cell r="B1042" t="str">
            <v>35.12.16</v>
          </cell>
          <cell r="C1042" t="str">
            <v>Extra over items "laying of pipes in trenches" for installation of air valve in air vent chamber, main pipe DN400, air valve DN 100, PN10/PN16</v>
          </cell>
          <cell r="D1042" t="str">
            <v>pce.</v>
          </cell>
          <cell r="E1042">
            <v>250</v>
          </cell>
          <cell r="F1042">
            <v>0</v>
          </cell>
          <cell r="G1042">
            <v>0</v>
          </cell>
          <cell r="H1042">
            <v>0</v>
          </cell>
          <cell r="I1042">
            <v>0</v>
          </cell>
          <cell r="J1042">
            <v>0</v>
          </cell>
          <cell r="K1042">
            <v>0</v>
          </cell>
          <cell r="L1042">
            <v>0</v>
          </cell>
          <cell r="M1042">
            <v>0</v>
          </cell>
          <cell r="N1042">
            <v>0</v>
          </cell>
          <cell r="O1042">
            <v>0</v>
          </cell>
          <cell r="P1042">
            <v>0</v>
          </cell>
          <cell r="Q1042">
            <v>0</v>
          </cell>
          <cell r="R1042">
            <v>0</v>
          </cell>
          <cell r="S1042">
            <v>0</v>
          </cell>
          <cell r="T1042">
            <v>0</v>
          </cell>
          <cell r="U1042">
            <v>0</v>
          </cell>
          <cell r="V1042">
            <v>0</v>
          </cell>
          <cell r="W1042">
            <v>0</v>
          </cell>
          <cell r="X1042">
            <v>0</v>
          </cell>
          <cell r="Y1042">
            <v>0</v>
          </cell>
          <cell r="Z1042">
            <v>0</v>
          </cell>
        </row>
        <row r="1043">
          <cell r="B1043" t="str">
            <v>35.12.18</v>
          </cell>
          <cell r="C1043" t="str">
            <v>Extra over items "laying of pipes in trenches" for installation of air valve in air vent chamber, main pipe DN500, air valve DN 100, PN10/PN16</v>
          </cell>
          <cell r="D1043" t="str">
            <v>pce.</v>
          </cell>
          <cell r="E1043">
            <v>280</v>
          </cell>
          <cell r="F1043">
            <v>0</v>
          </cell>
          <cell r="G1043">
            <v>0</v>
          </cell>
          <cell r="H1043">
            <v>0</v>
          </cell>
          <cell r="I1043">
            <v>0</v>
          </cell>
          <cell r="J1043">
            <v>0</v>
          </cell>
          <cell r="K1043">
            <v>0</v>
          </cell>
          <cell r="L1043">
            <v>0</v>
          </cell>
          <cell r="M1043">
            <v>0</v>
          </cell>
          <cell r="N1043">
            <v>0</v>
          </cell>
          <cell r="O1043">
            <v>0</v>
          </cell>
          <cell r="P1043">
            <v>0</v>
          </cell>
          <cell r="Q1043">
            <v>0</v>
          </cell>
          <cell r="R1043">
            <v>0</v>
          </cell>
          <cell r="S1043">
            <v>0</v>
          </cell>
          <cell r="T1043">
            <v>0</v>
          </cell>
          <cell r="U1043">
            <v>0</v>
          </cell>
          <cell r="V1043">
            <v>0</v>
          </cell>
          <cell r="W1043">
            <v>0</v>
          </cell>
          <cell r="X1043">
            <v>0</v>
          </cell>
          <cell r="Y1043">
            <v>0</v>
          </cell>
          <cell r="Z1043">
            <v>0</v>
          </cell>
        </row>
        <row r="1044">
          <cell r="B1044" t="str">
            <v>35.14</v>
          </cell>
          <cell r="C1044" t="str">
            <v>Installation of hydraulic equipment for wash out chambers</v>
          </cell>
          <cell r="D1044">
            <v>0</v>
          </cell>
          <cell r="E1044">
            <v>0</v>
          </cell>
          <cell r="F1044">
            <v>0</v>
          </cell>
          <cell r="G1044">
            <v>0</v>
          </cell>
          <cell r="H1044">
            <v>0</v>
          </cell>
          <cell r="I1044">
            <v>0</v>
          </cell>
          <cell r="J1044">
            <v>0</v>
          </cell>
          <cell r="K1044">
            <v>0</v>
          </cell>
          <cell r="L1044">
            <v>0</v>
          </cell>
          <cell r="M1044">
            <v>0</v>
          </cell>
          <cell r="N1044">
            <v>0</v>
          </cell>
          <cell r="O1044">
            <v>0</v>
          </cell>
          <cell r="P1044">
            <v>0</v>
          </cell>
          <cell r="Q1044">
            <v>0</v>
          </cell>
          <cell r="R1044">
            <v>0</v>
          </cell>
          <cell r="S1044">
            <v>0</v>
          </cell>
          <cell r="T1044">
            <v>0</v>
          </cell>
          <cell r="U1044">
            <v>0</v>
          </cell>
          <cell r="V1044">
            <v>0</v>
          </cell>
          <cell r="W1044">
            <v>0</v>
          </cell>
          <cell r="X1044">
            <v>0</v>
          </cell>
          <cell r="Y1044">
            <v>0</v>
          </cell>
          <cell r="Z1044">
            <v>0</v>
          </cell>
        </row>
        <row r="1045">
          <cell r="B1045">
            <v>0</v>
          </cell>
          <cell r="C1045" t="str">
            <v>The works shall include:</v>
          </cell>
          <cell r="D1045">
            <v>0</v>
          </cell>
          <cell r="E1045">
            <v>0</v>
          </cell>
          <cell r="F1045">
            <v>0</v>
          </cell>
          <cell r="G1045">
            <v>0</v>
          </cell>
          <cell r="H1045">
            <v>0</v>
          </cell>
          <cell r="I1045">
            <v>0</v>
          </cell>
          <cell r="J1045">
            <v>0</v>
          </cell>
          <cell r="K1045">
            <v>0</v>
          </cell>
          <cell r="L1045">
            <v>0</v>
          </cell>
          <cell r="M1045">
            <v>0</v>
          </cell>
          <cell r="N1045">
            <v>0</v>
          </cell>
          <cell r="O1045">
            <v>0</v>
          </cell>
          <cell r="P1045">
            <v>0</v>
          </cell>
          <cell r="Q1045">
            <v>0</v>
          </cell>
          <cell r="R1045">
            <v>0</v>
          </cell>
          <cell r="S1045">
            <v>0</v>
          </cell>
          <cell r="T1045">
            <v>0</v>
          </cell>
          <cell r="U1045">
            <v>0</v>
          </cell>
          <cell r="V1045">
            <v>0</v>
          </cell>
          <cell r="W1045">
            <v>0</v>
          </cell>
          <cell r="X1045">
            <v>0</v>
          </cell>
          <cell r="Y1045">
            <v>0</v>
          </cell>
          <cell r="Z1045">
            <v>0</v>
          </cell>
        </row>
        <row r="1046">
          <cell r="B1046">
            <v>0</v>
          </cell>
          <cell r="C1046" t="str">
            <v>- installation of hydraulic equipment for wash out chambers (with bend and straight), including installation of level invert tee, flange adaptors, bend, spigot socket and double spigot pipes (length as required), flanged spigot pipe with puddle flange, gate or butterfly valve with extension spindle and surface box, blank flange, etc. in accordance with System Point Drawings, Standard Drawing STD-2.05 and STD-2.06, Works Requirements Part B+C and as directed by the Engineer</v>
          </cell>
          <cell r="D1046">
            <v>0</v>
          </cell>
          <cell r="E1046">
            <v>0</v>
          </cell>
          <cell r="F1046">
            <v>0</v>
          </cell>
          <cell r="G1046">
            <v>0</v>
          </cell>
          <cell r="H1046">
            <v>0</v>
          </cell>
          <cell r="I1046">
            <v>0</v>
          </cell>
          <cell r="J1046">
            <v>0</v>
          </cell>
          <cell r="K1046">
            <v>0</v>
          </cell>
          <cell r="L1046">
            <v>0</v>
          </cell>
          <cell r="M1046">
            <v>0</v>
          </cell>
          <cell r="N1046">
            <v>0</v>
          </cell>
          <cell r="O1046">
            <v>0</v>
          </cell>
          <cell r="P1046">
            <v>0</v>
          </cell>
          <cell r="Q1046">
            <v>0</v>
          </cell>
          <cell r="R1046">
            <v>0</v>
          </cell>
          <cell r="S1046">
            <v>0</v>
          </cell>
          <cell r="T1046">
            <v>0</v>
          </cell>
          <cell r="U1046">
            <v>0</v>
          </cell>
          <cell r="V1046">
            <v>0</v>
          </cell>
          <cell r="W1046">
            <v>0</v>
          </cell>
          <cell r="X1046">
            <v>0</v>
          </cell>
          <cell r="Y1046">
            <v>0</v>
          </cell>
          <cell r="Z1046">
            <v>0</v>
          </cell>
        </row>
        <row r="1047">
          <cell r="B1047">
            <v>0</v>
          </cell>
          <cell r="C1047" t="str">
            <v>- loading, handling, transport from storage site to the execution site, unloading, etc. of pipes, fittings, marker or protective tape, etc.</v>
          </cell>
          <cell r="D1047">
            <v>0</v>
          </cell>
          <cell r="E1047">
            <v>0</v>
          </cell>
          <cell r="F1047">
            <v>0</v>
          </cell>
          <cell r="G1047">
            <v>0</v>
          </cell>
          <cell r="H1047">
            <v>0</v>
          </cell>
          <cell r="I1047">
            <v>0</v>
          </cell>
          <cell r="J1047">
            <v>0</v>
          </cell>
          <cell r="K1047">
            <v>0</v>
          </cell>
          <cell r="L1047">
            <v>0</v>
          </cell>
          <cell r="M1047">
            <v>0</v>
          </cell>
          <cell r="N1047">
            <v>0</v>
          </cell>
          <cell r="O1047">
            <v>0</v>
          </cell>
          <cell r="P1047">
            <v>0</v>
          </cell>
          <cell r="Q1047">
            <v>0</v>
          </cell>
          <cell r="R1047">
            <v>0</v>
          </cell>
          <cell r="S1047">
            <v>0</v>
          </cell>
          <cell r="T1047">
            <v>0</v>
          </cell>
          <cell r="U1047">
            <v>0</v>
          </cell>
          <cell r="V1047">
            <v>0</v>
          </cell>
          <cell r="W1047">
            <v>0</v>
          </cell>
          <cell r="X1047">
            <v>0</v>
          </cell>
          <cell r="Y1047">
            <v>0</v>
          </cell>
          <cell r="Z1047">
            <v>0</v>
          </cell>
        </row>
        <row r="1048">
          <cell r="B1048">
            <v>0</v>
          </cell>
          <cell r="C1048" t="str">
            <v>- cutting of pipes if required, cleaning of cuts, remaking of chamfer</v>
          </cell>
          <cell r="D1048">
            <v>0</v>
          </cell>
          <cell r="E1048">
            <v>0</v>
          </cell>
          <cell r="F1048">
            <v>0</v>
          </cell>
          <cell r="G1048">
            <v>0</v>
          </cell>
          <cell r="H1048">
            <v>0</v>
          </cell>
          <cell r="I1048">
            <v>0</v>
          </cell>
          <cell r="J1048">
            <v>0</v>
          </cell>
          <cell r="K1048">
            <v>0</v>
          </cell>
          <cell r="L1048">
            <v>0</v>
          </cell>
          <cell r="M1048">
            <v>0</v>
          </cell>
          <cell r="N1048">
            <v>0</v>
          </cell>
          <cell r="O1048">
            <v>0</v>
          </cell>
          <cell r="P1048">
            <v>0</v>
          </cell>
          <cell r="Q1048">
            <v>0</v>
          </cell>
          <cell r="R1048">
            <v>0</v>
          </cell>
          <cell r="S1048">
            <v>0</v>
          </cell>
          <cell r="T1048">
            <v>0</v>
          </cell>
          <cell r="U1048">
            <v>0</v>
          </cell>
          <cell r="V1048">
            <v>0</v>
          </cell>
          <cell r="W1048">
            <v>0</v>
          </cell>
          <cell r="X1048">
            <v>0</v>
          </cell>
          <cell r="Y1048">
            <v>0</v>
          </cell>
          <cell r="Z1048">
            <v>0</v>
          </cell>
        </row>
        <row r="1049">
          <cell r="B1049">
            <v>0</v>
          </cell>
          <cell r="C1049" t="str">
            <v>- repair of any protective coating damaged</v>
          </cell>
          <cell r="D1049">
            <v>0</v>
          </cell>
          <cell r="E1049">
            <v>0</v>
          </cell>
          <cell r="F1049">
            <v>0</v>
          </cell>
          <cell r="G1049">
            <v>0</v>
          </cell>
          <cell r="H1049">
            <v>0</v>
          </cell>
          <cell r="I1049">
            <v>0</v>
          </cell>
          <cell r="J1049">
            <v>0</v>
          </cell>
          <cell r="K1049">
            <v>0</v>
          </cell>
          <cell r="L1049">
            <v>0</v>
          </cell>
          <cell r="M1049">
            <v>0</v>
          </cell>
          <cell r="N1049">
            <v>0</v>
          </cell>
          <cell r="O1049">
            <v>0</v>
          </cell>
          <cell r="P1049">
            <v>0</v>
          </cell>
          <cell r="Q1049">
            <v>0</v>
          </cell>
          <cell r="R1049">
            <v>0</v>
          </cell>
          <cell r="S1049">
            <v>0</v>
          </cell>
          <cell r="T1049">
            <v>0</v>
          </cell>
          <cell r="U1049">
            <v>0</v>
          </cell>
          <cell r="V1049">
            <v>0</v>
          </cell>
          <cell r="W1049">
            <v>0</v>
          </cell>
          <cell r="X1049">
            <v>0</v>
          </cell>
          <cell r="Y1049">
            <v>0</v>
          </cell>
          <cell r="Z1049">
            <v>0</v>
          </cell>
        </row>
        <row r="1050">
          <cell r="B1050">
            <v>0</v>
          </cell>
          <cell r="C1050" t="str">
            <v>- cleaning of equipment before installation</v>
          </cell>
          <cell r="D1050">
            <v>0</v>
          </cell>
          <cell r="E1050">
            <v>0</v>
          </cell>
          <cell r="F1050">
            <v>0</v>
          </cell>
          <cell r="G1050">
            <v>0</v>
          </cell>
          <cell r="H1050">
            <v>0</v>
          </cell>
          <cell r="I1050">
            <v>0</v>
          </cell>
          <cell r="J1050">
            <v>0</v>
          </cell>
          <cell r="K1050">
            <v>0</v>
          </cell>
          <cell r="L1050">
            <v>0</v>
          </cell>
          <cell r="M1050">
            <v>0</v>
          </cell>
          <cell r="N1050">
            <v>0</v>
          </cell>
          <cell r="O1050">
            <v>0</v>
          </cell>
          <cell r="P1050">
            <v>0</v>
          </cell>
          <cell r="Q1050">
            <v>0</v>
          </cell>
          <cell r="R1050">
            <v>0</v>
          </cell>
          <cell r="S1050">
            <v>0</v>
          </cell>
          <cell r="T1050">
            <v>0</v>
          </cell>
          <cell r="U1050">
            <v>0</v>
          </cell>
          <cell r="V1050">
            <v>0</v>
          </cell>
          <cell r="W1050">
            <v>0</v>
          </cell>
          <cell r="X1050">
            <v>0</v>
          </cell>
          <cell r="Y1050">
            <v>0</v>
          </cell>
          <cell r="Z1050">
            <v>0</v>
          </cell>
        </row>
        <row r="1051">
          <cell r="B1051">
            <v>0</v>
          </cell>
          <cell r="C1051" t="str">
            <v>- laying of marker or protective tape</v>
          </cell>
          <cell r="D1051">
            <v>0</v>
          </cell>
          <cell r="E1051">
            <v>0</v>
          </cell>
          <cell r="F1051">
            <v>0</v>
          </cell>
          <cell r="G1051">
            <v>0</v>
          </cell>
          <cell r="H1051">
            <v>0</v>
          </cell>
          <cell r="I1051">
            <v>0</v>
          </cell>
          <cell r="J1051">
            <v>0</v>
          </cell>
          <cell r="K1051">
            <v>0</v>
          </cell>
          <cell r="L1051">
            <v>0</v>
          </cell>
          <cell r="M1051">
            <v>0</v>
          </cell>
          <cell r="N1051">
            <v>0</v>
          </cell>
          <cell r="O1051">
            <v>0</v>
          </cell>
          <cell r="P1051">
            <v>0</v>
          </cell>
          <cell r="Q1051">
            <v>0</v>
          </cell>
          <cell r="R1051">
            <v>0</v>
          </cell>
          <cell r="S1051">
            <v>0</v>
          </cell>
          <cell r="T1051">
            <v>0</v>
          </cell>
          <cell r="U1051">
            <v>0</v>
          </cell>
          <cell r="V1051">
            <v>0</v>
          </cell>
          <cell r="W1051">
            <v>0</v>
          </cell>
          <cell r="X1051">
            <v>0</v>
          </cell>
          <cell r="Y1051">
            <v>0</v>
          </cell>
          <cell r="Z1051">
            <v>0</v>
          </cell>
        </row>
        <row r="1052">
          <cell r="B1052">
            <v>0</v>
          </cell>
          <cell r="C1052" t="str">
            <v>- wrapping of flange connections with denso tape or similar approved</v>
          </cell>
          <cell r="D1052">
            <v>0</v>
          </cell>
          <cell r="E1052">
            <v>0</v>
          </cell>
          <cell r="F1052">
            <v>0</v>
          </cell>
          <cell r="G1052">
            <v>0</v>
          </cell>
          <cell r="H1052">
            <v>0</v>
          </cell>
          <cell r="I1052">
            <v>0</v>
          </cell>
          <cell r="J1052">
            <v>0</v>
          </cell>
          <cell r="K1052">
            <v>0</v>
          </cell>
          <cell r="L1052">
            <v>0</v>
          </cell>
          <cell r="M1052">
            <v>0</v>
          </cell>
          <cell r="N1052">
            <v>0</v>
          </cell>
          <cell r="O1052">
            <v>0</v>
          </cell>
          <cell r="P1052">
            <v>0</v>
          </cell>
          <cell r="Q1052">
            <v>0</v>
          </cell>
          <cell r="R1052">
            <v>0</v>
          </cell>
          <cell r="S1052">
            <v>0</v>
          </cell>
          <cell r="T1052">
            <v>0</v>
          </cell>
          <cell r="U1052">
            <v>0</v>
          </cell>
          <cell r="V1052">
            <v>0</v>
          </cell>
          <cell r="W1052">
            <v>0</v>
          </cell>
          <cell r="X1052">
            <v>0</v>
          </cell>
          <cell r="Y1052">
            <v>0</v>
          </cell>
          <cell r="Z1052">
            <v>0</v>
          </cell>
        </row>
        <row r="1053">
          <cell r="B1053">
            <v>0</v>
          </cell>
          <cell r="C1053" t="str">
            <v xml:space="preserve">- supply and placement of thrust blocks, including determination of required dimensions, concrete class and steel reinforcement </v>
          </cell>
          <cell r="D1053">
            <v>0</v>
          </cell>
          <cell r="E1053">
            <v>0</v>
          </cell>
          <cell r="F1053">
            <v>0</v>
          </cell>
          <cell r="G1053">
            <v>0</v>
          </cell>
          <cell r="H1053">
            <v>0</v>
          </cell>
          <cell r="I1053">
            <v>0</v>
          </cell>
          <cell r="J1053">
            <v>0</v>
          </cell>
          <cell r="K1053">
            <v>0</v>
          </cell>
          <cell r="L1053">
            <v>0</v>
          </cell>
          <cell r="M1053">
            <v>0</v>
          </cell>
          <cell r="N1053">
            <v>0</v>
          </cell>
          <cell r="O1053">
            <v>0</v>
          </cell>
          <cell r="P1053">
            <v>0</v>
          </cell>
          <cell r="Q1053">
            <v>0</v>
          </cell>
          <cell r="R1053">
            <v>0</v>
          </cell>
          <cell r="S1053">
            <v>0</v>
          </cell>
          <cell r="T1053">
            <v>0</v>
          </cell>
          <cell r="U1053">
            <v>0</v>
          </cell>
          <cell r="V1053">
            <v>0</v>
          </cell>
          <cell r="W1053">
            <v>0</v>
          </cell>
          <cell r="X1053">
            <v>0</v>
          </cell>
          <cell r="Y1053">
            <v>0</v>
          </cell>
          <cell r="Z1053">
            <v>0</v>
          </cell>
        </row>
        <row r="1054">
          <cell r="B1054">
            <v>0</v>
          </cell>
          <cell r="C1054" t="str">
            <v>- execution of hydrostatic pressure test, adjustment of flow as directed, flushing and disinfection in accordance with EN 805 and the Works Requirements Part B+C</v>
          </cell>
          <cell r="D1054">
            <v>0</v>
          </cell>
          <cell r="E1054">
            <v>0</v>
          </cell>
          <cell r="F1054">
            <v>0</v>
          </cell>
          <cell r="G1054">
            <v>0</v>
          </cell>
          <cell r="H1054">
            <v>0</v>
          </cell>
          <cell r="I1054">
            <v>0</v>
          </cell>
          <cell r="J1054">
            <v>0</v>
          </cell>
          <cell r="K1054">
            <v>0</v>
          </cell>
          <cell r="L1054">
            <v>0</v>
          </cell>
          <cell r="M1054">
            <v>0</v>
          </cell>
          <cell r="N1054">
            <v>0</v>
          </cell>
          <cell r="O1054">
            <v>0</v>
          </cell>
          <cell r="P1054">
            <v>0</v>
          </cell>
          <cell r="Q1054">
            <v>0</v>
          </cell>
          <cell r="R1054">
            <v>0</v>
          </cell>
          <cell r="S1054">
            <v>0</v>
          </cell>
          <cell r="T1054">
            <v>0</v>
          </cell>
          <cell r="U1054">
            <v>0</v>
          </cell>
          <cell r="V1054">
            <v>0</v>
          </cell>
          <cell r="W1054">
            <v>0</v>
          </cell>
          <cell r="X1054">
            <v>0</v>
          </cell>
          <cell r="Y1054">
            <v>0</v>
          </cell>
          <cell r="Z1054">
            <v>0</v>
          </cell>
        </row>
        <row r="1055">
          <cell r="B1055">
            <v>0</v>
          </cell>
          <cell r="C1055" t="str">
            <v>The unit rate shall include all material, labour, equipment, tools, formworks and other incidental costs required to complete the works.</v>
          </cell>
          <cell r="D1055">
            <v>0</v>
          </cell>
          <cell r="E1055">
            <v>0</v>
          </cell>
          <cell r="F1055">
            <v>0</v>
          </cell>
          <cell r="G1055">
            <v>0</v>
          </cell>
          <cell r="H1055">
            <v>0</v>
          </cell>
          <cell r="I1055">
            <v>0</v>
          </cell>
          <cell r="J1055">
            <v>0</v>
          </cell>
          <cell r="K1055">
            <v>0</v>
          </cell>
          <cell r="L1055">
            <v>0</v>
          </cell>
          <cell r="M1055">
            <v>0</v>
          </cell>
          <cell r="N1055">
            <v>0</v>
          </cell>
          <cell r="O1055">
            <v>0</v>
          </cell>
          <cell r="P1055">
            <v>0</v>
          </cell>
          <cell r="Q1055">
            <v>0</v>
          </cell>
          <cell r="R1055">
            <v>0</v>
          </cell>
          <cell r="S1055">
            <v>0</v>
          </cell>
          <cell r="T1055">
            <v>0</v>
          </cell>
          <cell r="U1055">
            <v>0</v>
          </cell>
          <cell r="V1055">
            <v>0</v>
          </cell>
          <cell r="W1055">
            <v>0</v>
          </cell>
          <cell r="X1055">
            <v>0</v>
          </cell>
          <cell r="Y1055">
            <v>0</v>
          </cell>
          <cell r="Z1055">
            <v>0</v>
          </cell>
        </row>
        <row r="1056">
          <cell r="B1056">
            <v>0</v>
          </cell>
          <cell r="C1056" t="str">
            <v xml:space="preserve">Payment shall be made per wash out equipment completely installed and approved by the Engineer. In double wash out chambers payment will be made per each branch from the main completely installed. </v>
          </cell>
          <cell r="D1056">
            <v>0</v>
          </cell>
          <cell r="E1056">
            <v>0</v>
          </cell>
          <cell r="F1056">
            <v>0</v>
          </cell>
          <cell r="G1056">
            <v>0</v>
          </cell>
          <cell r="H1056">
            <v>0</v>
          </cell>
          <cell r="I1056">
            <v>0</v>
          </cell>
          <cell r="J1056">
            <v>0</v>
          </cell>
          <cell r="K1056">
            <v>0</v>
          </cell>
          <cell r="L1056">
            <v>0</v>
          </cell>
          <cell r="M1056">
            <v>0</v>
          </cell>
          <cell r="N1056">
            <v>0</v>
          </cell>
          <cell r="O1056">
            <v>0</v>
          </cell>
          <cell r="P1056">
            <v>0</v>
          </cell>
          <cell r="Q1056">
            <v>0</v>
          </cell>
          <cell r="R1056">
            <v>0</v>
          </cell>
          <cell r="S1056">
            <v>0</v>
          </cell>
          <cell r="T1056">
            <v>0</v>
          </cell>
          <cell r="U1056">
            <v>0</v>
          </cell>
          <cell r="V1056">
            <v>0</v>
          </cell>
          <cell r="W1056">
            <v>0</v>
          </cell>
          <cell r="X1056">
            <v>0</v>
          </cell>
          <cell r="Y1056">
            <v>0</v>
          </cell>
          <cell r="Z1056">
            <v>0</v>
          </cell>
        </row>
        <row r="1057">
          <cell r="B1057">
            <v>0</v>
          </cell>
          <cell r="C1057" t="str">
            <v>All earthworks and roadworks required for installation of pipes between main and wash out chamber shall be paid for under separate items.</v>
          </cell>
          <cell r="D1057">
            <v>0</v>
          </cell>
          <cell r="E1057">
            <v>0</v>
          </cell>
          <cell r="F1057">
            <v>0</v>
          </cell>
          <cell r="G1057">
            <v>0</v>
          </cell>
          <cell r="H1057">
            <v>0</v>
          </cell>
          <cell r="I1057">
            <v>0</v>
          </cell>
          <cell r="J1057">
            <v>0</v>
          </cell>
          <cell r="K1057">
            <v>0</v>
          </cell>
          <cell r="L1057">
            <v>0</v>
          </cell>
          <cell r="M1057">
            <v>0</v>
          </cell>
          <cell r="N1057">
            <v>0</v>
          </cell>
          <cell r="O1057">
            <v>0</v>
          </cell>
          <cell r="P1057">
            <v>0</v>
          </cell>
          <cell r="Q1057">
            <v>0</v>
          </cell>
          <cell r="R1057">
            <v>0</v>
          </cell>
          <cell r="S1057">
            <v>0</v>
          </cell>
          <cell r="T1057">
            <v>0</v>
          </cell>
          <cell r="U1057">
            <v>0</v>
          </cell>
          <cell r="V1057">
            <v>0</v>
          </cell>
          <cell r="W1057">
            <v>0</v>
          </cell>
          <cell r="X1057">
            <v>0</v>
          </cell>
          <cell r="Y1057">
            <v>0</v>
          </cell>
          <cell r="Z1057">
            <v>0</v>
          </cell>
        </row>
        <row r="1058">
          <cell r="B1058" t="str">
            <v>35.14.12</v>
          </cell>
          <cell r="C1058" t="str">
            <v>Installation of hydraulic equipment for wash out chambers, pipe DN300, wash out DN100, PN10/PN16, length between main and wash out chamber not exceeding 12m</v>
          </cell>
          <cell r="D1058" t="str">
            <v>pce.</v>
          </cell>
          <cell r="E1058">
            <v>400</v>
          </cell>
          <cell r="F1058">
            <v>0</v>
          </cell>
          <cell r="G1058">
            <v>0</v>
          </cell>
          <cell r="H1058">
            <v>0</v>
          </cell>
          <cell r="I1058">
            <v>0</v>
          </cell>
          <cell r="J1058">
            <v>0</v>
          </cell>
          <cell r="K1058">
            <v>0</v>
          </cell>
          <cell r="L1058">
            <v>0</v>
          </cell>
          <cell r="M1058">
            <v>0</v>
          </cell>
          <cell r="N1058">
            <v>0</v>
          </cell>
          <cell r="O1058">
            <v>0</v>
          </cell>
          <cell r="P1058">
            <v>0</v>
          </cell>
          <cell r="Q1058">
            <v>0</v>
          </cell>
          <cell r="R1058">
            <v>0</v>
          </cell>
          <cell r="S1058">
            <v>0</v>
          </cell>
          <cell r="T1058">
            <v>0</v>
          </cell>
          <cell r="U1058">
            <v>0</v>
          </cell>
          <cell r="V1058">
            <v>0</v>
          </cell>
          <cell r="W1058">
            <v>0</v>
          </cell>
          <cell r="X1058">
            <v>0</v>
          </cell>
          <cell r="Y1058">
            <v>0</v>
          </cell>
          <cell r="Z1058">
            <v>0</v>
          </cell>
        </row>
        <row r="1059">
          <cell r="B1059" t="str">
            <v>35.14.14</v>
          </cell>
          <cell r="C1059" t="str">
            <v>Installation of hydraulic equipment for wash out chambers, pipe DN350, wash out DN100, PN10/PN16, length between main and wash out chamber not exceeding 12m</v>
          </cell>
          <cell r="D1059" t="str">
            <v>pce.</v>
          </cell>
          <cell r="E1059">
            <v>400</v>
          </cell>
          <cell r="F1059">
            <v>0</v>
          </cell>
          <cell r="G1059">
            <v>0</v>
          </cell>
          <cell r="H1059">
            <v>0</v>
          </cell>
          <cell r="I1059">
            <v>0</v>
          </cell>
          <cell r="J1059">
            <v>0</v>
          </cell>
          <cell r="K1059">
            <v>0</v>
          </cell>
          <cell r="L1059">
            <v>0</v>
          </cell>
          <cell r="M1059">
            <v>0</v>
          </cell>
          <cell r="N1059">
            <v>0</v>
          </cell>
          <cell r="O1059">
            <v>0</v>
          </cell>
          <cell r="P1059">
            <v>0</v>
          </cell>
          <cell r="Q1059">
            <v>0</v>
          </cell>
          <cell r="R1059">
            <v>0</v>
          </cell>
          <cell r="S1059">
            <v>0</v>
          </cell>
          <cell r="T1059">
            <v>0</v>
          </cell>
          <cell r="U1059">
            <v>0</v>
          </cell>
          <cell r="V1059">
            <v>0</v>
          </cell>
          <cell r="W1059">
            <v>0</v>
          </cell>
          <cell r="X1059">
            <v>0</v>
          </cell>
          <cell r="Y1059">
            <v>0</v>
          </cell>
          <cell r="Z1059">
            <v>0</v>
          </cell>
        </row>
        <row r="1060">
          <cell r="B1060" t="str">
            <v>35.16</v>
          </cell>
          <cell r="C1060" t="str">
            <v xml:space="preserve">Installation of fire hydrant </v>
          </cell>
          <cell r="D1060">
            <v>0</v>
          </cell>
          <cell r="E1060">
            <v>0</v>
          </cell>
          <cell r="F1060">
            <v>0</v>
          </cell>
          <cell r="G1060">
            <v>0</v>
          </cell>
          <cell r="H1060">
            <v>0</v>
          </cell>
          <cell r="I1060">
            <v>0</v>
          </cell>
          <cell r="J1060">
            <v>0</v>
          </cell>
          <cell r="K1060">
            <v>0</v>
          </cell>
          <cell r="L1060">
            <v>0</v>
          </cell>
          <cell r="M1060">
            <v>0</v>
          </cell>
          <cell r="N1060">
            <v>0</v>
          </cell>
          <cell r="O1060">
            <v>0</v>
          </cell>
          <cell r="P1060">
            <v>0</v>
          </cell>
          <cell r="Q1060">
            <v>0</v>
          </cell>
          <cell r="R1060">
            <v>0</v>
          </cell>
          <cell r="S1060">
            <v>0</v>
          </cell>
          <cell r="T1060">
            <v>0</v>
          </cell>
          <cell r="U1060">
            <v>0</v>
          </cell>
          <cell r="V1060">
            <v>0</v>
          </cell>
          <cell r="W1060">
            <v>0</v>
          </cell>
          <cell r="X1060">
            <v>0</v>
          </cell>
          <cell r="Y1060">
            <v>0</v>
          </cell>
          <cell r="Z1060">
            <v>0</v>
          </cell>
        </row>
        <row r="1061">
          <cell r="B1061">
            <v>0</v>
          </cell>
          <cell r="C1061" t="str">
            <v xml:space="preserve">The works shall include the installation of fire hydrant, tee-piece, stub flanges with loose flange, flange adaptors, gate valve with extension spindle and surface box, duckfoot bend, short double flanged pipes, pipe block cut to size (if required) incl. flanges and tie rods, DI/PE pipes (total length ≤ 12m), supply and placing of reinforced concrete and any other appurtenances according to system point drawings, Standard Drawing STD-2.06, Works Requirements Part B+C and as directed by the Engineer. </v>
          </cell>
          <cell r="D1061">
            <v>0</v>
          </cell>
          <cell r="E1061">
            <v>0</v>
          </cell>
          <cell r="F1061">
            <v>0</v>
          </cell>
          <cell r="G1061">
            <v>0</v>
          </cell>
          <cell r="H1061">
            <v>0</v>
          </cell>
          <cell r="I1061">
            <v>0</v>
          </cell>
          <cell r="J1061">
            <v>0</v>
          </cell>
          <cell r="K1061">
            <v>0</v>
          </cell>
          <cell r="L1061">
            <v>0</v>
          </cell>
          <cell r="M1061">
            <v>0</v>
          </cell>
          <cell r="N1061">
            <v>0</v>
          </cell>
          <cell r="O1061">
            <v>0</v>
          </cell>
          <cell r="P1061">
            <v>0</v>
          </cell>
          <cell r="Q1061">
            <v>0</v>
          </cell>
          <cell r="R1061">
            <v>0</v>
          </cell>
          <cell r="S1061">
            <v>0</v>
          </cell>
          <cell r="T1061">
            <v>0</v>
          </cell>
          <cell r="U1061">
            <v>0</v>
          </cell>
          <cell r="V1061">
            <v>0</v>
          </cell>
          <cell r="W1061">
            <v>0</v>
          </cell>
          <cell r="X1061">
            <v>0</v>
          </cell>
          <cell r="Y1061">
            <v>0</v>
          </cell>
          <cell r="Z1061">
            <v>0</v>
          </cell>
        </row>
        <row r="1062">
          <cell r="B1062">
            <v>0</v>
          </cell>
          <cell r="C1062" t="str">
            <v>The unit rate shall also include :</v>
          </cell>
          <cell r="D1062">
            <v>0</v>
          </cell>
          <cell r="E1062">
            <v>0</v>
          </cell>
          <cell r="F1062">
            <v>0</v>
          </cell>
          <cell r="G1062">
            <v>0</v>
          </cell>
          <cell r="H1062">
            <v>0</v>
          </cell>
          <cell r="I1062">
            <v>0</v>
          </cell>
          <cell r="J1062">
            <v>0</v>
          </cell>
          <cell r="K1062">
            <v>0</v>
          </cell>
          <cell r="L1062">
            <v>0</v>
          </cell>
          <cell r="M1062">
            <v>0</v>
          </cell>
          <cell r="N1062">
            <v>0</v>
          </cell>
          <cell r="O1062">
            <v>0</v>
          </cell>
          <cell r="P1062">
            <v>0</v>
          </cell>
          <cell r="Q1062">
            <v>0</v>
          </cell>
          <cell r="R1062">
            <v>0</v>
          </cell>
          <cell r="S1062">
            <v>0</v>
          </cell>
          <cell r="T1062">
            <v>0</v>
          </cell>
          <cell r="U1062">
            <v>0</v>
          </cell>
          <cell r="V1062">
            <v>0</v>
          </cell>
          <cell r="W1062">
            <v>0</v>
          </cell>
          <cell r="X1062">
            <v>0</v>
          </cell>
          <cell r="Y1062">
            <v>0</v>
          </cell>
          <cell r="Z1062">
            <v>0</v>
          </cell>
        </row>
        <row r="1063">
          <cell r="B1063">
            <v>0</v>
          </cell>
          <cell r="C1063" t="str">
            <v>- loading, handling, transport from storage site to the execution site, unloading, etc. of pipes, equipments, fittings etc.</v>
          </cell>
          <cell r="D1063">
            <v>0</v>
          </cell>
          <cell r="E1063">
            <v>0</v>
          </cell>
          <cell r="F1063">
            <v>0</v>
          </cell>
          <cell r="G1063">
            <v>0</v>
          </cell>
          <cell r="H1063">
            <v>0</v>
          </cell>
          <cell r="I1063">
            <v>0</v>
          </cell>
          <cell r="J1063">
            <v>0</v>
          </cell>
          <cell r="K1063">
            <v>0</v>
          </cell>
          <cell r="L1063">
            <v>0</v>
          </cell>
          <cell r="M1063">
            <v>0</v>
          </cell>
          <cell r="N1063">
            <v>0</v>
          </cell>
          <cell r="O1063">
            <v>0</v>
          </cell>
          <cell r="P1063">
            <v>0</v>
          </cell>
          <cell r="Q1063">
            <v>0</v>
          </cell>
          <cell r="R1063">
            <v>0</v>
          </cell>
          <cell r="S1063">
            <v>0</v>
          </cell>
          <cell r="T1063">
            <v>0</v>
          </cell>
          <cell r="U1063">
            <v>0</v>
          </cell>
          <cell r="V1063">
            <v>0</v>
          </cell>
          <cell r="W1063">
            <v>0</v>
          </cell>
          <cell r="X1063">
            <v>0</v>
          </cell>
          <cell r="Y1063">
            <v>0</v>
          </cell>
          <cell r="Z1063">
            <v>0</v>
          </cell>
        </row>
        <row r="1064">
          <cell r="B1064">
            <v>0</v>
          </cell>
          <cell r="C1064" t="str">
            <v>- cutting of pipes if required, cleaning of cuts, remaking of chamfer</v>
          </cell>
          <cell r="D1064">
            <v>0</v>
          </cell>
          <cell r="E1064">
            <v>0</v>
          </cell>
          <cell r="F1064">
            <v>0</v>
          </cell>
          <cell r="G1064">
            <v>0</v>
          </cell>
          <cell r="H1064">
            <v>0</v>
          </cell>
          <cell r="I1064">
            <v>0</v>
          </cell>
          <cell r="J1064">
            <v>0</v>
          </cell>
          <cell r="K1064">
            <v>0</v>
          </cell>
          <cell r="L1064">
            <v>0</v>
          </cell>
          <cell r="M1064">
            <v>0</v>
          </cell>
          <cell r="N1064">
            <v>0</v>
          </cell>
          <cell r="O1064">
            <v>0</v>
          </cell>
          <cell r="P1064">
            <v>0</v>
          </cell>
          <cell r="Q1064">
            <v>0</v>
          </cell>
          <cell r="R1064">
            <v>0</v>
          </cell>
          <cell r="S1064">
            <v>0</v>
          </cell>
          <cell r="T1064">
            <v>0</v>
          </cell>
          <cell r="U1064">
            <v>0</v>
          </cell>
          <cell r="V1064">
            <v>0</v>
          </cell>
          <cell r="W1064">
            <v>0</v>
          </cell>
          <cell r="X1064">
            <v>0</v>
          </cell>
          <cell r="Y1064">
            <v>0</v>
          </cell>
          <cell r="Z1064">
            <v>0</v>
          </cell>
        </row>
        <row r="1065">
          <cell r="B1065">
            <v>0</v>
          </cell>
          <cell r="C1065" t="str">
            <v>- repair of any protective coating damaged</v>
          </cell>
          <cell r="D1065">
            <v>0</v>
          </cell>
          <cell r="E1065">
            <v>0</v>
          </cell>
          <cell r="F1065">
            <v>0</v>
          </cell>
          <cell r="G1065">
            <v>0</v>
          </cell>
          <cell r="H1065">
            <v>0</v>
          </cell>
          <cell r="I1065">
            <v>0</v>
          </cell>
          <cell r="J1065">
            <v>0</v>
          </cell>
          <cell r="K1065">
            <v>0</v>
          </cell>
          <cell r="L1065">
            <v>0</v>
          </cell>
          <cell r="M1065">
            <v>0</v>
          </cell>
          <cell r="N1065">
            <v>0</v>
          </cell>
          <cell r="O1065">
            <v>0</v>
          </cell>
          <cell r="P1065">
            <v>0</v>
          </cell>
          <cell r="Q1065">
            <v>0</v>
          </cell>
          <cell r="R1065">
            <v>0</v>
          </cell>
          <cell r="S1065">
            <v>0</v>
          </cell>
          <cell r="T1065">
            <v>0</v>
          </cell>
          <cell r="U1065">
            <v>0</v>
          </cell>
          <cell r="V1065">
            <v>0</v>
          </cell>
          <cell r="W1065">
            <v>0</v>
          </cell>
          <cell r="X1065">
            <v>0</v>
          </cell>
          <cell r="Y1065">
            <v>0</v>
          </cell>
          <cell r="Z1065">
            <v>0</v>
          </cell>
        </row>
        <row r="1066">
          <cell r="B1066">
            <v>0</v>
          </cell>
          <cell r="C1066" t="str">
            <v>- cleaning of equipment before installation</v>
          </cell>
          <cell r="D1066">
            <v>0</v>
          </cell>
          <cell r="E1066">
            <v>0</v>
          </cell>
          <cell r="F1066">
            <v>0</v>
          </cell>
          <cell r="G1066">
            <v>0</v>
          </cell>
          <cell r="H1066">
            <v>0</v>
          </cell>
          <cell r="I1066">
            <v>0</v>
          </cell>
          <cell r="J1066">
            <v>0</v>
          </cell>
          <cell r="K1066">
            <v>0</v>
          </cell>
          <cell r="L1066">
            <v>0</v>
          </cell>
          <cell r="M1066">
            <v>0</v>
          </cell>
          <cell r="N1066">
            <v>0</v>
          </cell>
          <cell r="O1066">
            <v>0</v>
          </cell>
          <cell r="P1066">
            <v>0</v>
          </cell>
          <cell r="Q1066">
            <v>0</v>
          </cell>
          <cell r="R1066">
            <v>0</v>
          </cell>
          <cell r="S1066">
            <v>0</v>
          </cell>
          <cell r="T1066">
            <v>0</v>
          </cell>
          <cell r="U1066">
            <v>0</v>
          </cell>
          <cell r="V1066">
            <v>0</v>
          </cell>
          <cell r="W1066">
            <v>0</v>
          </cell>
          <cell r="X1066">
            <v>0</v>
          </cell>
          <cell r="Y1066">
            <v>0</v>
          </cell>
          <cell r="Z1066">
            <v>0</v>
          </cell>
        </row>
        <row r="1067">
          <cell r="B1067">
            <v>0</v>
          </cell>
          <cell r="C1067" t="str">
            <v>- laying of warning tape</v>
          </cell>
          <cell r="D1067">
            <v>0</v>
          </cell>
          <cell r="E1067">
            <v>0</v>
          </cell>
          <cell r="F1067">
            <v>0</v>
          </cell>
          <cell r="G1067">
            <v>0</v>
          </cell>
          <cell r="H1067">
            <v>0</v>
          </cell>
          <cell r="I1067">
            <v>0</v>
          </cell>
          <cell r="J1067">
            <v>0</v>
          </cell>
          <cell r="K1067">
            <v>0</v>
          </cell>
          <cell r="L1067">
            <v>0</v>
          </cell>
          <cell r="M1067">
            <v>0</v>
          </cell>
          <cell r="N1067">
            <v>0</v>
          </cell>
          <cell r="O1067">
            <v>0</v>
          </cell>
          <cell r="P1067">
            <v>0</v>
          </cell>
          <cell r="Q1067">
            <v>0</v>
          </cell>
          <cell r="R1067">
            <v>0</v>
          </cell>
          <cell r="S1067">
            <v>0</v>
          </cell>
          <cell r="T1067">
            <v>0</v>
          </cell>
          <cell r="U1067">
            <v>0</v>
          </cell>
          <cell r="V1067">
            <v>0</v>
          </cell>
          <cell r="W1067">
            <v>0</v>
          </cell>
          <cell r="X1067">
            <v>0</v>
          </cell>
          <cell r="Y1067">
            <v>0</v>
          </cell>
          <cell r="Z1067">
            <v>0</v>
          </cell>
        </row>
        <row r="1068">
          <cell r="B1068">
            <v>0</v>
          </cell>
          <cell r="C1068" t="str">
            <v>- wrapping of flange connections with denso tape or similar approved</v>
          </cell>
          <cell r="D1068">
            <v>0</v>
          </cell>
          <cell r="E1068">
            <v>0</v>
          </cell>
          <cell r="F1068">
            <v>0</v>
          </cell>
          <cell r="G1068">
            <v>0</v>
          </cell>
          <cell r="H1068">
            <v>0</v>
          </cell>
          <cell r="I1068">
            <v>0</v>
          </cell>
          <cell r="J1068">
            <v>0</v>
          </cell>
          <cell r="K1068">
            <v>0</v>
          </cell>
          <cell r="L1068">
            <v>0</v>
          </cell>
          <cell r="M1068">
            <v>0</v>
          </cell>
          <cell r="N1068">
            <v>0</v>
          </cell>
          <cell r="O1068">
            <v>0</v>
          </cell>
          <cell r="P1068">
            <v>0</v>
          </cell>
          <cell r="Q1068">
            <v>0</v>
          </cell>
          <cell r="R1068">
            <v>0</v>
          </cell>
          <cell r="S1068">
            <v>0</v>
          </cell>
          <cell r="T1068">
            <v>0</v>
          </cell>
          <cell r="U1068">
            <v>0</v>
          </cell>
          <cell r="V1068">
            <v>0</v>
          </cell>
          <cell r="W1068">
            <v>0</v>
          </cell>
          <cell r="X1068">
            <v>0</v>
          </cell>
          <cell r="Y1068">
            <v>0</v>
          </cell>
          <cell r="Z1068">
            <v>0</v>
          </cell>
        </row>
        <row r="1069">
          <cell r="B1069">
            <v>0</v>
          </cell>
          <cell r="C1069" t="str">
            <v xml:space="preserve">- supply and placement of thrust blocks, including determination of required dimensions, concrete class and steel reinforcement </v>
          </cell>
          <cell r="D1069">
            <v>0</v>
          </cell>
          <cell r="E1069">
            <v>0</v>
          </cell>
          <cell r="F1069">
            <v>0</v>
          </cell>
          <cell r="G1069">
            <v>0</v>
          </cell>
          <cell r="H1069">
            <v>0</v>
          </cell>
          <cell r="I1069">
            <v>0</v>
          </cell>
          <cell r="J1069">
            <v>0</v>
          </cell>
          <cell r="K1069">
            <v>0</v>
          </cell>
          <cell r="L1069">
            <v>0</v>
          </cell>
          <cell r="M1069">
            <v>0</v>
          </cell>
          <cell r="N1069">
            <v>0</v>
          </cell>
          <cell r="O1069">
            <v>0</v>
          </cell>
          <cell r="P1069">
            <v>0</v>
          </cell>
          <cell r="Q1069">
            <v>0</v>
          </cell>
          <cell r="R1069">
            <v>0</v>
          </cell>
          <cell r="S1069">
            <v>0</v>
          </cell>
          <cell r="T1069">
            <v>0</v>
          </cell>
          <cell r="U1069">
            <v>0</v>
          </cell>
          <cell r="V1069">
            <v>0</v>
          </cell>
          <cell r="W1069">
            <v>0</v>
          </cell>
          <cell r="X1069">
            <v>0</v>
          </cell>
          <cell r="Y1069">
            <v>0</v>
          </cell>
          <cell r="Z1069">
            <v>0</v>
          </cell>
        </row>
        <row r="1070">
          <cell r="B1070">
            <v>0</v>
          </cell>
          <cell r="C1070" t="str">
            <v>- execution of hydrostatic pressure test, flushing and disinfection in accordance with EN 805 and the Works Requirements Part B+C</v>
          </cell>
          <cell r="D1070">
            <v>0</v>
          </cell>
          <cell r="E1070">
            <v>0</v>
          </cell>
          <cell r="F1070">
            <v>0</v>
          </cell>
          <cell r="G1070">
            <v>0</v>
          </cell>
          <cell r="H1070">
            <v>0</v>
          </cell>
          <cell r="I1070">
            <v>0</v>
          </cell>
          <cell r="J1070">
            <v>0</v>
          </cell>
          <cell r="K1070">
            <v>0</v>
          </cell>
          <cell r="L1070">
            <v>0</v>
          </cell>
          <cell r="M1070">
            <v>0</v>
          </cell>
          <cell r="N1070">
            <v>0</v>
          </cell>
          <cell r="O1070">
            <v>0</v>
          </cell>
          <cell r="P1070">
            <v>0</v>
          </cell>
          <cell r="Q1070">
            <v>0</v>
          </cell>
          <cell r="R1070">
            <v>0</v>
          </cell>
          <cell r="S1070">
            <v>0</v>
          </cell>
          <cell r="T1070">
            <v>0</v>
          </cell>
          <cell r="U1070">
            <v>0</v>
          </cell>
          <cell r="V1070">
            <v>0</v>
          </cell>
          <cell r="W1070">
            <v>0</v>
          </cell>
          <cell r="X1070">
            <v>0</v>
          </cell>
          <cell r="Y1070">
            <v>0</v>
          </cell>
          <cell r="Z1070">
            <v>0</v>
          </cell>
        </row>
        <row r="1071">
          <cell r="B1071">
            <v>0</v>
          </cell>
          <cell r="C1071" t="str">
            <v>The unit rate shall also include all material, labour, equipment, tools and other incidental costs required to complete the works.</v>
          </cell>
          <cell r="D1071">
            <v>0</v>
          </cell>
          <cell r="E1071">
            <v>0</v>
          </cell>
          <cell r="F1071">
            <v>0</v>
          </cell>
          <cell r="G1071">
            <v>0</v>
          </cell>
          <cell r="H1071">
            <v>0</v>
          </cell>
          <cell r="I1071">
            <v>0</v>
          </cell>
          <cell r="J1071">
            <v>0</v>
          </cell>
          <cell r="K1071">
            <v>0</v>
          </cell>
          <cell r="L1071">
            <v>0</v>
          </cell>
          <cell r="M1071">
            <v>0</v>
          </cell>
          <cell r="N1071">
            <v>0</v>
          </cell>
          <cell r="O1071">
            <v>0</v>
          </cell>
          <cell r="P1071">
            <v>0</v>
          </cell>
          <cell r="Q1071">
            <v>0</v>
          </cell>
          <cell r="R1071">
            <v>0</v>
          </cell>
          <cell r="S1071">
            <v>0</v>
          </cell>
          <cell r="T1071">
            <v>0</v>
          </cell>
          <cell r="U1071">
            <v>0</v>
          </cell>
          <cell r="V1071">
            <v>0</v>
          </cell>
          <cell r="W1071">
            <v>0</v>
          </cell>
          <cell r="X1071">
            <v>0</v>
          </cell>
          <cell r="Y1071">
            <v>0</v>
          </cell>
          <cell r="Z1071">
            <v>0</v>
          </cell>
        </row>
        <row r="1072">
          <cell r="B1072">
            <v>0</v>
          </cell>
          <cell r="C1072" t="str">
            <v>Payment shall be made hydrant completely installed and approved by the Engineer.</v>
          </cell>
          <cell r="D1072">
            <v>0</v>
          </cell>
          <cell r="E1072">
            <v>0</v>
          </cell>
          <cell r="F1072">
            <v>0</v>
          </cell>
          <cell r="G1072">
            <v>0</v>
          </cell>
          <cell r="H1072">
            <v>0</v>
          </cell>
          <cell r="I1072">
            <v>0</v>
          </cell>
          <cell r="J1072">
            <v>0</v>
          </cell>
          <cell r="K1072">
            <v>0</v>
          </cell>
          <cell r="L1072">
            <v>0</v>
          </cell>
          <cell r="M1072">
            <v>0</v>
          </cell>
          <cell r="N1072">
            <v>0</v>
          </cell>
          <cell r="O1072">
            <v>0</v>
          </cell>
          <cell r="P1072">
            <v>0</v>
          </cell>
          <cell r="Q1072">
            <v>0</v>
          </cell>
          <cell r="R1072">
            <v>0</v>
          </cell>
          <cell r="S1072">
            <v>0</v>
          </cell>
          <cell r="T1072">
            <v>0</v>
          </cell>
          <cell r="U1072">
            <v>0</v>
          </cell>
          <cell r="V1072">
            <v>0</v>
          </cell>
          <cell r="W1072">
            <v>0</v>
          </cell>
          <cell r="X1072">
            <v>0</v>
          </cell>
          <cell r="Y1072">
            <v>0</v>
          </cell>
          <cell r="Z1072">
            <v>0</v>
          </cell>
        </row>
        <row r="1073">
          <cell r="B1073">
            <v>0</v>
          </cell>
          <cell r="C1073" t="str">
            <v>All earthworks and roadworks required for installation of pipes between main and hydrant shall be paid for under separate items.</v>
          </cell>
          <cell r="D1073">
            <v>0</v>
          </cell>
          <cell r="E1073">
            <v>0</v>
          </cell>
          <cell r="F1073">
            <v>0</v>
          </cell>
          <cell r="G1073">
            <v>0</v>
          </cell>
          <cell r="H1073">
            <v>0</v>
          </cell>
          <cell r="I1073">
            <v>0</v>
          </cell>
          <cell r="J1073">
            <v>0</v>
          </cell>
          <cell r="K1073">
            <v>0</v>
          </cell>
          <cell r="L1073">
            <v>0</v>
          </cell>
          <cell r="M1073">
            <v>0</v>
          </cell>
          <cell r="N1073">
            <v>0</v>
          </cell>
          <cell r="O1073">
            <v>0</v>
          </cell>
          <cell r="P1073">
            <v>0</v>
          </cell>
          <cell r="Q1073">
            <v>0</v>
          </cell>
          <cell r="R1073">
            <v>0</v>
          </cell>
          <cell r="S1073">
            <v>0</v>
          </cell>
          <cell r="T1073">
            <v>0</v>
          </cell>
          <cell r="U1073">
            <v>0</v>
          </cell>
          <cell r="V1073">
            <v>0</v>
          </cell>
          <cell r="W1073">
            <v>0</v>
          </cell>
          <cell r="X1073">
            <v>0</v>
          </cell>
          <cell r="Y1073">
            <v>0</v>
          </cell>
          <cell r="Z1073">
            <v>0</v>
          </cell>
        </row>
        <row r="1074">
          <cell r="B1074" t="str">
            <v>35.16.01</v>
          </cell>
          <cell r="C1074" t="str">
            <v>Installation of fire hydrant, length between main and hydrant not exceeding 12m</v>
          </cell>
          <cell r="D1074" t="str">
            <v>pce.</v>
          </cell>
          <cell r="E1074">
            <v>1500</v>
          </cell>
          <cell r="F1074">
            <v>0</v>
          </cell>
          <cell r="G1074">
            <v>0</v>
          </cell>
          <cell r="H1074">
            <v>0</v>
          </cell>
          <cell r="I1074">
            <v>0</v>
          </cell>
          <cell r="J1074">
            <v>0</v>
          </cell>
          <cell r="K1074">
            <v>0</v>
          </cell>
          <cell r="L1074">
            <v>0</v>
          </cell>
          <cell r="M1074">
            <v>0</v>
          </cell>
          <cell r="N1074">
            <v>0</v>
          </cell>
          <cell r="O1074">
            <v>0</v>
          </cell>
          <cell r="P1074">
            <v>0</v>
          </cell>
          <cell r="Q1074">
            <v>0</v>
          </cell>
          <cell r="R1074">
            <v>0</v>
          </cell>
          <cell r="S1074">
            <v>0</v>
          </cell>
          <cell r="T1074">
            <v>0</v>
          </cell>
          <cell r="U1074">
            <v>0</v>
          </cell>
          <cell r="V1074">
            <v>0</v>
          </cell>
          <cell r="W1074">
            <v>0</v>
          </cell>
          <cell r="X1074">
            <v>0</v>
          </cell>
          <cell r="Y1074">
            <v>0</v>
          </cell>
          <cell r="Z1074">
            <v>0</v>
          </cell>
        </row>
        <row r="1075">
          <cell r="B1075" t="str">
            <v>35.16.02</v>
          </cell>
          <cell r="C1075" t="str">
            <v>Extra over item 35.16.01 for length between main and hydrant exceeding 12m</v>
          </cell>
          <cell r="D1075" t="str">
            <v>lin. m.</v>
          </cell>
          <cell r="E1075">
            <v>50</v>
          </cell>
          <cell r="F1075">
            <v>0</v>
          </cell>
          <cell r="G1075">
            <v>0</v>
          </cell>
          <cell r="H1075">
            <v>0</v>
          </cell>
          <cell r="I1075">
            <v>0</v>
          </cell>
          <cell r="J1075">
            <v>0</v>
          </cell>
          <cell r="K1075">
            <v>0</v>
          </cell>
          <cell r="L1075">
            <v>0</v>
          </cell>
          <cell r="M1075">
            <v>0</v>
          </cell>
          <cell r="N1075">
            <v>0</v>
          </cell>
          <cell r="O1075">
            <v>0</v>
          </cell>
          <cell r="P1075">
            <v>0</v>
          </cell>
          <cell r="Q1075">
            <v>0</v>
          </cell>
          <cell r="R1075">
            <v>0</v>
          </cell>
          <cell r="S1075">
            <v>0</v>
          </cell>
          <cell r="T1075">
            <v>0</v>
          </cell>
          <cell r="U1075">
            <v>0</v>
          </cell>
          <cell r="V1075">
            <v>0</v>
          </cell>
          <cell r="W1075">
            <v>0</v>
          </cell>
          <cell r="X1075">
            <v>0</v>
          </cell>
          <cell r="Y1075">
            <v>0</v>
          </cell>
          <cell r="Z1075">
            <v>0</v>
          </cell>
        </row>
        <row r="1076">
          <cell r="B1076" t="str">
            <v>35.17</v>
          </cell>
          <cell r="C1076" t="str">
            <v>Installation of hydraulic equipment for wash out at wadi crossing (System Point DA-070)</v>
          </cell>
          <cell r="D1076">
            <v>0</v>
          </cell>
          <cell r="E1076">
            <v>0</v>
          </cell>
          <cell r="F1076">
            <v>0</v>
          </cell>
          <cell r="G1076">
            <v>0</v>
          </cell>
          <cell r="H1076">
            <v>0</v>
          </cell>
          <cell r="I1076">
            <v>0</v>
          </cell>
          <cell r="J1076">
            <v>0</v>
          </cell>
          <cell r="K1076">
            <v>0</v>
          </cell>
          <cell r="L1076">
            <v>0</v>
          </cell>
          <cell r="M1076">
            <v>0</v>
          </cell>
          <cell r="N1076">
            <v>0</v>
          </cell>
          <cell r="O1076">
            <v>0</v>
          </cell>
          <cell r="P1076">
            <v>0</v>
          </cell>
          <cell r="Q1076">
            <v>0</v>
          </cell>
          <cell r="R1076">
            <v>0</v>
          </cell>
          <cell r="S1076">
            <v>0</v>
          </cell>
          <cell r="T1076">
            <v>0</v>
          </cell>
          <cell r="U1076">
            <v>0</v>
          </cell>
          <cell r="V1076">
            <v>0</v>
          </cell>
          <cell r="W1076">
            <v>0</v>
          </cell>
          <cell r="X1076">
            <v>0</v>
          </cell>
          <cell r="Y1076">
            <v>0</v>
          </cell>
          <cell r="Z1076">
            <v>0</v>
          </cell>
        </row>
        <row r="1077">
          <cell r="B1077">
            <v>0</v>
          </cell>
          <cell r="C1077" t="str">
            <v>The works shall include:</v>
          </cell>
          <cell r="D1077">
            <v>0</v>
          </cell>
          <cell r="E1077">
            <v>0</v>
          </cell>
          <cell r="F1077">
            <v>0</v>
          </cell>
          <cell r="G1077">
            <v>0</v>
          </cell>
          <cell r="H1077">
            <v>0</v>
          </cell>
          <cell r="I1077">
            <v>0</v>
          </cell>
          <cell r="J1077">
            <v>0</v>
          </cell>
          <cell r="K1077">
            <v>0</v>
          </cell>
          <cell r="L1077">
            <v>0</v>
          </cell>
          <cell r="M1077">
            <v>0</v>
          </cell>
          <cell r="N1077">
            <v>0</v>
          </cell>
          <cell r="O1077">
            <v>0</v>
          </cell>
          <cell r="P1077">
            <v>0</v>
          </cell>
          <cell r="Q1077">
            <v>0</v>
          </cell>
          <cell r="R1077">
            <v>0</v>
          </cell>
          <cell r="S1077">
            <v>0</v>
          </cell>
          <cell r="T1077">
            <v>0</v>
          </cell>
          <cell r="U1077">
            <v>0</v>
          </cell>
          <cell r="V1077">
            <v>0</v>
          </cell>
          <cell r="W1077">
            <v>0</v>
          </cell>
          <cell r="X1077">
            <v>0</v>
          </cell>
          <cell r="Y1077">
            <v>0</v>
          </cell>
          <cell r="Z1077">
            <v>0</v>
          </cell>
        </row>
        <row r="1078">
          <cell r="B1078">
            <v>0</v>
          </cell>
          <cell r="C1078" t="str">
            <v>- installation of pipes and fittings for wash out structure at wadi crossing (System Point DA-070) as indicated on Drwg. No. TM-DA-3.03, including installation of flanged spigot pipe with puddle flange, flanged branch on double socket level invert tee, gate valve with hand wheel, flange adaptor, flap valve, blank flange, etc. in accordance with System Point Drawings ,Works Requirements Part B+C and as directed by the Engineer.</v>
          </cell>
          <cell r="D1078">
            <v>0</v>
          </cell>
          <cell r="E1078">
            <v>0</v>
          </cell>
          <cell r="F1078">
            <v>0</v>
          </cell>
          <cell r="G1078">
            <v>0</v>
          </cell>
          <cell r="H1078">
            <v>0</v>
          </cell>
          <cell r="I1078">
            <v>0</v>
          </cell>
          <cell r="J1078">
            <v>0</v>
          </cell>
          <cell r="K1078">
            <v>0</v>
          </cell>
          <cell r="L1078">
            <v>0</v>
          </cell>
          <cell r="M1078">
            <v>0</v>
          </cell>
          <cell r="N1078">
            <v>0</v>
          </cell>
          <cell r="O1078">
            <v>0</v>
          </cell>
          <cell r="P1078">
            <v>0</v>
          </cell>
          <cell r="Q1078">
            <v>0</v>
          </cell>
          <cell r="R1078">
            <v>0</v>
          </cell>
          <cell r="S1078">
            <v>0</v>
          </cell>
          <cell r="T1078">
            <v>0</v>
          </cell>
          <cell r="U1078">
            <v>0</v>
          </cell>
          <cell r="V1078">
            <v>0</v>
          </cell>
          <cell r="W1078">
            <v>0</v>
          </cell>
          <cell r="X1078">
            <v>0</v>
          </cell>
          <cell r="Y1078">
            <v>0</v>
          </cell>
          <cell r="Z1078">
            <v>0</v>
          </cell>
        </row>
        <row r="1079">
          <cell r="B1079">
            <v>0</v>
          </cell>
          <cell r="C1079" t="str">
            <v>- loading, handling, transport from storage site to the execution site, unloading, etc. of pipes, fittings, etc.</v>
          </cell>
          <cell r="D1079">
            <v>0</v>
          </cell>
          <cell r="E1079">
            <v>0</v>
          </cell>
          <cell r="F1079">
            <v>0</v>
          </cell>
          <cell r="G1079">
            <v>0</v>
          </cell>
          <cell r="H1079">
            <v>0</v>
          </cell>
          <cell r="I1079">
            <v>0</v>
          </cell>
          <cell r="J1079">
            <v>0</v>
          </cell>
          <cell r="K1079">
            <v>0</v>
          </cell>
          <cell r="L1079">
            <v>0</v>
          </cell>
          <cell r="M1079">
            <v>0</v>
          </cell>
          <cell r="N1079">
            <v>0</v>
          </cell>
          <cell r="O1079">
            <v>0</v>
          </cell>
          <cell r="P1079">
            <v>0</v>
          </cell>
          <cell r="Q1079">
            <v>0</v>
          </cell>
          <cell r="R1079">
            <v>0</v>
          </cell>
          <cell r="S1079">
            <v>0</v>
          </cell>
          <cell r="T1079">
            <v>0</v>
          </cell>
          <cell r="U1079">
            <v>0</v>
          </cell>
          <cell r="V1079">
            <v>0</v>
          </cell>
          <cell r="W1079">
            <v>0</v>
          </cell>
          <cell r="X1079">
            <v>0</v>
          </cell>
          <cell r="Y1079">
            <v>0</v>
          </cell>
          <cell r="Z1079">
            <v>0</v>
          </cell>
        </row>
        <row r="1080">
          <cell r="B1080">
            <v>0</v>
          </cell>
          <cell r="C1080" t="str">
            <v>- cutting of pipes, cleaning of cuts, remaking of chamfer</v>
          </cell>
          <cell r="D1080">
            <v>0</v>
          </cell>
          <cell r="E1080">
            <v>0</v>
          </cell>
          <cell r="F1080">
            <v>0</v>
          </cell>
          <cell r="G1080">
            <v>0</v>
          </cell>
          <cell r="H1080">
            <v>0</v>
          </cell>
          <cell r="I1080">
            <v>0</v>
          </cell>
          <cell r="J1080">
            <v>0</v>
          </cell>
          <cell r="K1080">
            <v>0</v>
          </cell>
          <cell r="L1080">
            <v>0</v>
          </cell>
          <cell r="M1080">
            <v>0</v>
          </cell>
          <cell r="N1080">
            <v>0</v>
          </cell>
          <cell r="O1080">
            <v>0</v>
          </cell>
          <cell r="P1080">
            <v>0</v>
          </cell>
          <cell r="Q1080">
            <v>0</v>
          </cell>
          <cell r="R1080">
            <v>0</v>
          </cell>
          <cell r="S1080">
            <v>0</v>
          </cell>
          <cell r="T1080">
            <v>0</v>
          </cell>
          <cell r="U1080">
            <v>0</v>
          </cell>
          <cell r="V1080">
            <v>0</v>
          </cell>
          <cell r="W1080">
            <v>0</v>
          </cell>
          <cell r="X1080">
            <v>0</v>
          </cell>
          <cell r="Y1080">
            <v>0</v>
          </cell>
          <cell r="Z1080">
            <v>0</v>
          </cell>
        </row>
        <row r="1081">
          <cell r="B1081">
            <v>0</v>
          </cell>
          <cell r="C1081" t="str">
            <v>- repair of any protective coating damaged</v>
          </cell>
          <cell r="D1081">
            <v>0</v>
          </cell>
          <cell r="E1081">
            <v>0</v>
          </cell>
          <cell r="F1081">
            <v>0</v>
          </cell>
          <cell r="G1081">
            <v>0</v>
          </cell>
          <cell r="H1081">
            <v>0</v>
          </cell>
          <cell r="I1081">
            <v>0</v>
          </cell>
          <cell r="J1081">
            <v>0</v>
          </cell>
          <cell r="K1081">
            <v>0</v>
          </cell>
          <cell r="L1081">
            <v>0</v>
          </cell>
          <cell r="M1081">
            <v>0</v>
          </cell>
          <cell r="N1081">
            <v>0</v>
          </cell>
          <cell r="O1081">
            <v>0</v>
          </cell>
          <cell r="P1081">
            <v>0</v>
          </cell>
          <cell r="Q1081">
            <v>0</v>
          </cell>
          <cell r="R1081">
            <v>0</v>
          </cell>
          <cell r="S1081">
            <v>0</v>
          </cell>
          <cell r="T1081">
            <v>0</v>
          </cell>
          <cell r="U1081">
            <v>0</v>
          </cell>
          <cell r="V1081">
            <v>0</v>
          </cell>
          <cell r="W1081">
            <v>0</v>
          </cell>
          <cell r="X1081">
            <v>0</v>
          </cell>
          <cell r="Y1081">
            <v>0</v>
          </cell>
          <cell r="Z1081">
            <v>0</v>
          </cell>
        </row>
        <row r="1082">
          <cell r="B1082">
            <v>0</v>
          </cell>
          <cell r="C1082" t="str">
            <v>- cleaning of pipes, fittings, etc. before installation</v>
          </cell>
          <cell r="D1082">
            <v>0</v>
          </cell>
          <cell r="E1082">
            <v>0</v>
          </cell>
          <cell r="F1082">
            <v>0</v>
          </cell>
          <cell r="G1082">
            <v>0</v>
          </cell>
          <cell r="H1082">
            <v>0</v>
          </cell>
          <cell r="I1082">
            <v>0</v>
          </cell>
          <cell r="J1082">
            <v>0</v>
          </cell>
          <cell r="K1082">
            <v>0</v>
          </cell>
          <cell r="L1082">
            <v>0</v>
          </cell>
          <cell r="M1082">
            <v>0</v>
          </cell>
          <cell r="N1082">
            <v>0</v>
          </cell>
          <cell r="O1082">
            <v>0</v>
          </cell>
          <cell r="P1082">
            <v>0</v>
          </cell>
          <cell r="Q1082">
            <v>0</v>
          </cell>
          <cell r="R1082">
            <v>0</v>
          </cell>
          <cell r="S1082">
            <v>0</v>
          </cell>
          <cell r="T1082">
            <v>0</v>
          </cell>
          <cell r="U1082">
            <v>0</v>
          </cell>
          <cell r="V1082">
            <v>0</v>
          </cell>
          <cell r="W1082">
            <v>0</v>
          </cell>
          <cell r="X1082">
            <v>0</v>
          </cell>
          <cell r="Y1082">
            <v>0</v>
          </cell>
          <cell r="Z1082">
            <v>0</v>
          </cell>
        </row>
        <row r="1083">
          <cell r="B1083">
            <v>0</v>
          </cell>
          <cell r="C1083" t="str">
            <v>- wrapping of flange connections with denso tape or similar approved</v>
          </cell>
          <cell r="D1083">
            <v>0</v>
          </cell>
          <cell r="E1083">
            <v>0</v>
          </cell>
          <cell r="F1083">
            <v>0</v>
          </cell>
          <cell r="G1083">
            <v>0</v>
          </cell>
          <cell r="H1083">
            <v>0</v>
          </cell>
          <cell r="I1083">
            <v>0</v>
          </cell>
          <cell r="J1083">
            <v>0</v>
          </cell>
          <cell r="K1083">
            <v>0</v>
          </cell>
          <cell r="L1083">
            <v>0</v>
          </cell>
          <cell r="M1083">
            <v>0</v>
          </cell>
          <cell r="N1083">
            <v>0</v>
          </cell>
          <cell r="O1083">
            <v>0</v>
          </cell>
          <cell r="P1083">
            <v>0</v>
          </cell>
          <cell r="Q1083">
            <v>0</v>
          </cell>
          <cell r="R1083">
            <v>0</v>
          </cell>
          <cell r="S1083">
            <v>0</v>
          </cell>
          <cell r="T1083">
            <v>0</v>
          </cell>
          <cell r="U1083">
            <v>0</v>
          </cell>
          <cell r="V1083">
            <v>0</v>
          </cell>
          <cell r="W1083">
            <v>0</v>
          </cell>
          <cell r="X1083">
            <v>0</v>
          </cell>
          <cell r="Y1083">
            <v>0</v>
          </cell>
          <cell r="Z1083">
            <v>0</v>
          </cell>
        </row>
        <row r="1084">
          <cell r="B1084">
            <v>0</v>
          </cell>
          <cell r="C1084" t="str">
            <v xml:space="preserve">- supply and placement of thrust blocks, including determination of required dimensions, concrete class and steel reinforcement </v>
          </cell>
          <cell r="D1084">
            <v>0</v>
          </cell>
          <cell r="E1084">
            <v>0</v>
          </cell>
          <cell r="F1084">
            <v>0</v>
          </cell>
          <cell r="G1084">
            <v>0</v>
          </cell>
          <cell r="H1084">
            <v>0</v>
          </cell>
          <cell r="I1084">
            <v>0</v>
          </cell>
          <cell r="J1084">
            <v>0</v>
          </cell>
          <cell r="K1084">
            <v>0</v>
          </cell>
          <cell r="L1084">
            <v>0</v>
          </cell>
          <cell r="M1084">
            <v>0</v>
          </cell>
          <cell r="N1084">
            <v>0</v>
          </cell>
          <cell r="O1084">
            <v>0</v>
          </cell>
          <cell r="P1084">
            <v>0</v>
          </cell>
          <cell r="Q1084">
            <v>0</v>
          </cell>
          <cell r="R1084">
            <v>0</v>
          </cell>
          <cell r="S1084">
            <v>0</v>
          </cell>
          <cell r="T1084">
            <v>0</v>
          </cell>
          <cell r="U1084">
            <v>0</v>
          </cell>
          <cell r="V1084">
            <v>0</v>
          </cell>
          <cell r="W1084">
            <v>0</v>
          </cell>
          <cell r="X1084">
            <v>0</v>
          </cell>
          <cell r="Y1084">
            <v>0</v>
          </cell>
          <cell r="Z1084">
            <v>0</v>
          </cell>
        </row>
        <row r="1085">
          <cell r="B1085">
            <v>0</v>
          </cell>
          <cell r="C1085" t="str">
            <v>- execution of hydrostatic pressure test, adjustment of flow as directed, flushing and disinfection in accordance with EN 805 and the Works Requirements Part B+C</v>
          </cell>
          <cell r="D1085">
            <v>0</v>
          </cell>
          <cell r="E1085">
            <v>0</v>
          </cell>
          <cell r="F1085">
            <v>0</v>
          </cell>
          <cell r="G1085">
            <v>0</v>
          </cell>
          <cell r="H1085">
            <v>0</v>
          </cell>
          <cell r="I1085">
            <v>0</v>
          </cell>
          <cell r="J1085">
            <v>0</v>
          </cell>
          <cell r="K1085">
            <v>0</v>
          </cell>
          <cell r="L1085">
            <v>0</v>
          </cell>
          <cell r="M1085">
            <v>0</v>
          </cell>
          <cell r="N1085">
            <v>0</v>
          </cell>
          <cell r="O1085">
            <v>0</v>
          </cell>
          <cell r="P1085">
            <v>0</v>
          </cell>
          <cell r="Q1085">
            <v>0</v>
          </cell>
          <cell r="R1085">
            <v>0</v>
          </cell>
          <cell r="S1085">
            <v>0</v>
          </cell>
          <cell r="T1085">
            <v>0</v>
          </cell>
          <cell r="U1085">
            <v>0</v>
          </cell>
          <cell r="V1085">
            <v>0</v>
          </cell>
          <cell r="W1085">
            <v>0</v>
          </cell>
          <cell r="X1085">
            <v>0</v>
          </cell>
          <cell r="Y1085">
            <v>0</v>
          </cell>
          <cell r="Z1085">
            <v>0</v>
          </cell>
        </row>
        <row r="1086">
          <cell r="B1086">
            <v>0</v>
          </cell>
          <cell r="C1086" t="str">
            <v xml:space="preserve">The unit rate shall include all material, labour, equipment, tools, formworks and other incidental </v>
          </cell>
          <cell r="D1086">
            <v>0</v>
          </cell>
          <cell r="E1086">
            <v>0</v>
          </cell>
          <cell r="F1086">
            <v>0</v>
          </cell>
          <cell r="G1086">
            <v>0</v>
          </cell>
          <cell r="H1086">
            <v>0</v>
          </cell>
          <cell r="I1086">
            <v>0</v>
          </cell>
          <cell r="J1086">
            <v>0</v>
          </cell>
          <cell r="K1086">
            <v>0</v>
          </cell>
          <cell r="L1086">
            <v>0</v>
          </cell>
          <cell r="M1086">
            <v>0</v>
          </cell>
          <cell r="N1086">
            <v>0</v>
          </cell>
          <cell r="O1086">
            <v>0</v>
          </cell>
          <cell r="P1086">
            <v>0</v>
          </cell>
          <cell r="Q1086">
            <v>0</v>
          </cell>
          <cell r="R1086">
            <v>0</v>
          </cell>
          <cell r="S1086">
            <v>0</v>
          </cell>
          <cell r="T1086">
            <v>0</v>
          </cell>
          <cell r="U1086">
            <v>0</v>
          </cell>
          <cell r="V1086">
            <v>0</v>
          </cell>
          <cell r="W1086">
            <v>0</v>
          </cell>
          <cell r="X1086">
            <v>0</v>
          </cell>
          <cell r="Y1086">
            <v>0</v>
          </cell>
          <cell r="Z1086">
            <v>0</v>
          </cell>
        </row>
        <row r="1087">
          <cell r="B1087">
            <v>0</v>
          </cell>
          <cell r="C1087" t="str">
            <v>costs required to complete the works.</v>
          </cell>
          <cell r="D1087">
            <v>0</v>
          </cell>
          <cell r="E1087">
            <v>0</v>
          </cell>
          <cell r="F1087">
            <v>0</v>
          </cell>
          <cell r="G1087">
            <v>0</v>
          </cell>
          <cell r="H1087">
            <v>0</v>
          </cell>
          <cell r="I1087">
            <v>0</v>
          </cell>
          <cell r="J1087">
            <v>0</v>
          </cell>
          <cell r="K1087">
            <v>0</v>
          </cell>
          <cell r="L1087">
            <v>0</v>
          </cell>
          <cell r="M1087">
            <v>0</v>
          </cell>
          <cell r="N1087">
            <v>0</v>
          </cell>
          <cell r="O1087">
            <v>0</v>
          </cell>
          <cell r="P1087">
            <v>0</v>
          </cell>
          <cell r="Q1087">
            <v>0</v>
          </cell>
          <cell r="R1087">
            <v>0</v>
          </cell>
          <cell r="S1087">
            <v>0</v>
          </cell>
          <cell r="T1087">
            <v>0</v>
          </cell>
          <cell r="U1087">
            <v>0</v>
          </cell>
          <cell r="V1087">
            <v>0</v>
          </cell>
          <cell r="W1087">
            <v>0</v>
          </cell>
          <cell r="X1087">
            <v>0</v>
          </cell>
          <cell r="Y1087">
            <v>0</v>
          </cell>
          <cell r="Z1087">
            <v>0</v>
          </cell>
        </row>
        <row r="1088">
          <cell r="B1088">
            <v>0</v>
          </cell>
          <cell r="C1088" t="str">
            <v>Payment shall be made as a lump sum for the hydraulic equipment at SP DA-070 completely installed and approved by the Engineer</v>
          </cell>
          <cell r="D1088">
            <v>0</v>
          </cell>
          <cell r="E1088">
            <v>0</v>
          </cell>
          <cell r="F1088">
            <v>0</v>
          </cell>
          <cell r="G1088">
            <v>0</v>
          </cell>
          <cell r="H1088">
            <v>0</v>
          </cell>
          <cell r="I1088">
            <v>0</v>
          </cell>
          <cell r="J1088">
            <v>0</v>
          </cell>
          <cell r="K1088">
            <v>0</v>
          </cell>
          <cell r="L1088">
            <v>0</v>
          </cell>
          <cell r="M1088">
            <v>0</v>
          </cell>
          <cell r="N1088">
            <v>0</v>
          </cell>
          <cell r="O1088">
            <v>0</v>
          </cell>
          <cell r="P1088">
            <v>0</v>
          </cell>
          <cell r="Q1088">
            <v>0</v>
          </cell>
          <cell r="R1088">
            <v>0</v>
          </cell>
          <cell r="S1088">
            <v>0</v>
          </cell>
          <cell r="T1088">
            <v>0</v>
          </cell>
          <cell r="U1088">
            <v>0</v>
          </cell>
          <cell r="V1088">
            <v>0</v>
          </cell>
          <cell r="W1088">
            <v>0</v>
          </cell>
          <cell r="X1088">
            <v>0</v>
          </cell>
          <cell r="Y1088">
            <v>0</v>
          </cell>
          <cell r="Z1088">
            <v>0</v>
          </cell>
        </row>
        <row r="1089">
          <cell r="B1089">
            <v>0</v>
          </cell>
          <cell r="C1089" t="str">
            <v>Civil works and earth works for wash out chamber at wadi crossing shall be paid for under separate items.</v>
          </cell>
          <cell r="D1089">
            <v>0</v>
          </cell>
          <cell r="E1089">
            <v>0</v>
          </cell>
          <cell r="F1089">
            <v>0</v>
          </cell>
          <cell r="G1089">
            <v>0</v>
          </cell>
          <cell r="H1089">
            <v>0</v>
          </cell>
          <cell r="I1089">
            <v>0</v>
          </cell>
          <cell r="J1089">
            <v>0</v>
          </cell>
          <cell r="K1089">
            <v>0</v>
          </cell>
          <cell r="L1089">
            <v>0</v>
          </cell>
          <cell r="M1089">
            <v>0</v>
          </cell>
          <cell r="N1089">
            <v>0</v>
          </cell>
          <cell r="O1089">
            <v>0</v>
          </cell>
          <cell r="P1089">
            <v>0</v>
          </cell>
          <cell r="Q1089">
            <v>0</v>
          </cell>
          <cell r="R1089">
            <v>0</v>
          </cell>
          <cell r="S1089">
            <v>0</v>
          </cell>
          <cell r="T1089">
            <v>0</v>
          </cell>
          <cell r="U1089">
            <v>0</v>
          </cell>
          <cell r="V1089">
            <v>0</v>
          </cell>
          <cell r="W1089">
            <v>0</v>
          </cell>
          <cell r="X1089">
            <v>0</v>
          </cell>
          <cell r="Y1089">
            <v>0</v>
          </cell>
          <cell r="Z1089">
            <v>0</v>
          </cell>
        </row>
        <row r="1090">
          <cell r="B1090" t="str">
            <v>35.17.01</v>
          </cell>
          <cell r="C1090" t="str">
            <v>Installation of hydraulic equipment for wash out at wadi crossing (System Point DA-070)</v>
          </cell>
          <cell r="D1090" t="str">
            <v>lump sum</v>
          </cell>
          <cell r="E1090">
            <v>5100</v>
          </cell>
          <cell r="F1090">
            <v>0</v>
          </cell>
          <cell r="G1090">
            <v>0</v>
          </cell>
          <cell r="H1090">
            <v>0</v>
          </cell>
          <cell r="I1090">
            <v>0</v>
          </cell>
          <cell r="J1090">
            <v>0</v>
          </cell>
          <cell r="K1090">
            <v>0</v>
          </cell>
          <cell r="L1090">
            <v>0</v>
          </cell>
          <cell r="M1090">
            <v>0</v>
          </cell>
          <cell r="N1090">
            <v>0</v>
          </cell>
          <cell r="O1090">
            <v>0</v>
          </cell>
          <cell r="P1090">
            <v>0</v>
          </cell>
          <cell r="Q1090">
            <v>0</v>
          </cell>
          <cell r="R1090">
            <v>0</v>
          </cell>
          <cell r="S1090">
            <v>0</v>
          </cell>
          <cell r="T1090">
            <v>0</v>
          </cell>
          <cell r="U1090">
            <v>0</v>
          </cell>
          <cell r="V1090">
            <v>0</v>
          </cell>
          <cell r="W1090">
            <v>0</v>
          </cell>
          <cell r="X1090">
            <v>0</v>
          </cell>
          <cell r="Y1090">
            <v>0</v>
          </cell>
          <cell r="Z1090">
            <v>0</v>
          </cell>
        </row>
        <row r="1091">
          <cell r="B1091" t="str">
            <v>35.20</v>
          </cell>
          <cell r="C1091" t="str">
            <v>Extra over item for "laying of pipes in trenches"  below wadi bed at wadi crossing</v>
          </cell>
          <cell r="D1091">
            <v>0</v>
          </cell>
          <cell r="E1091">
            <v>0</v>
          </cell>
          <cell r="F1091">
            <v>0</v>
          </cell>
          <cell r="G1091">
            <v>0</v>
          </cell>
          <cell r="H1091">
            <v>0</v>
          </cell>
          <cell r="I1091">
            <v>0</v>
          </cell>
          <cell r="J1091">
            <v>0</v>
          </cell>
          <cell r="K1091">
            <v>0</v>
          </cell>
          <cell r="L1091">
            <v>0</v>
          </cell>
          <cell r="M1091">
            <v>0</v>
          </cell>
          <cell r="N1091">
            <v>0</v>
          </cell>
          <cell r="O1091">
            <v>0</v>
          </cell>
          <cell r="P1091">
            <v>0</v>
          </cell>
          <cell r="Q1091">
            <v>0</v>
          </cell>
          <cell r="R1091">
            <v>0</v>
          </cell>
          <cell r="S1091">
            <v>0</v>
          </cell>
          <cell r="T1091">
            <v>0</v>
          </cell>
          <cell r="U1091">
            <v>0</v>
          </cell>
          <cell r="V1091">
            <v>0</v>
          </cell>
          <cell r="W1091">
            <v>0</v>
          </cell>
          <cell r="X1091">
            <v>0</v>
          </cell>
          <cell r="Y1091">
            <v>0</v>
          </cell>
          <cell r="Z1091">
            <v>0</v>
          </cell>
        </row>
        <row r="1092">
          <cell r="B1092">
            <v>0</v>
          </cell>
          <cell r="C1092" t="str">
            <v>The works shall include:</v>
          </cell>
          <cell r="D1092">
            <v>0</v>
          </cell>
          <cell r="E1092">
            <v>0</v>
          </cell>
          <cell r="F1092">
            <v>0</v>
          </cell>
          <cell r="G1092">
            <v>0</v>
          </cell>
          <cell r="H1092">
            <v>0</v>
          </cell>
          <cell r="I1092">
            <v>0</v>
          </cell>
          <cell r="J1092">
            <v>0</v>
          </cell>
          <cell r="K1092">
            <v>0</v>
          </cell>
          <cell r="L1092">
            <v>0</v>
          </cell>
          <cell r="M1092">
            <v>0</v>
          </cell>
          <cell r="N1092">
            <v>0</v>
          </cell>
          <cell r="O1092">
            <v>0</v>
          </cell>
          <cell r="P1092">
            <v>0</v>
          </cell>
          <cell r="Q1092">
            <v>0</v>
          </cell>
          <cell r="R1092">
            <v>0</v>
          </cell>
          <cell r="S1092">
            <v>0</v>
          </cell>
          <cell r="T1092">
            <v>0</v>
          </cell>
          <cell r="U1092">
            <v>0</v>
          </cell>
          <cell r="V1092">
            <v>0</v>
          </cell>
          <cell r="W1092">
            <v>0</v>
          </cell>
          <cell r="X1092">
            <v>0</v>
          </cell>
          <cell r="Y1092">
            <v>0</v>
          </cell>
          <cell r="Z1092">
            <v>0</v>
          </cell>
        </row>
        <row r="1093">
          <cell r="B1093">
            <v>0</v>
          </cell>
          <cell r="C1093" t="str">
            <v>- shoring and dewatering of trench according to existing subsoil conditions and as directed by the Engineer, methods are up to discretion of Contractor, but subject to approval of the Engineer</v>
          </cell>
          <cell r="D1093">
            <v>0</v>
          </cell>
          <cell r="E1093">
            <v>0</v>
          </cell>
          <cell r="F1093">
            <v>0</v>
          </cell>
          <cell r="G1093">
            <v>0</v>
          </cell>
          <cell r="H1093">
            <v>0</v>
          </cell>
          <cell r="I1093">
            <v>0</v>
          </cell>
          <cell r="J1093">
            <v>0</v>
          </cell>
          <cell r="K1093">
            <v>0</v>
          </cell>
          <cell r="L1093">
            <v>0</v>
          </cell>
          <cell r="M1093">
            <v>0</v>
          </cell>
          <cell r="N1093">
            <v>0</v>
          </cell>
          <cell r="O1093">
            <v>0</v>
          </cell>
          <cell r="P1093">
            <v>0</v>
          </cell>
          <cell r="Q1093">
            <v>0</v>
          </cell>
          <cell r="R1093">
            <v>0</v>
          </cell>
          <cell r="S1093">
            <v>0</v>
          </cell>
          <cell r="T1093">
            <v>0</v>
          </cell>
          <cell r="U1093">
            <v>0</v>
          </cell>
          <cell r="V1093">
            <v>0</v>
          </cell>
          <cell r="W1093">
            <v>0</v>
          </cell>
          <cell r="X1093">
            <v>0</v>
          </cell>
          <cell r="Y1093">
            <v>0</v>
          </cell>
          <cell r="Z1093">
            <v>0</v>
          </cell>
        </row>
        <row r="1094">
          <cell r="B1094">
            <v>0</v>
          </cell>
          <cell r="C1094" t="str">
            <v>- temporary diversion of wadi, if required</v>
          </cell>
          <cell r="D1094">
            <v>0</v>
          </cell>
          <cell r="E1094">
            <v>0</v>
          </cell>
          <cell r="F1094">
            <v>0</v>
          </cell>
          <cell r="G1094">
            <v>0</v>
          </cell>
          <cell r="H1094">
            <v>0</v>
          </cell>
          <cell r="I1094">
            <v>0</v>
          </cell>
          <cell r="J1094">
            <v>0</v>
          </cell>
          <cell r="K1094">
            <v>0</v>
          </cell>
          <cell r="L1094">
            <v>0</v>
          </cell>
          <cell r="M1094">
            <v>0</v>
          </cell>
          <cell r="N1094">
            <v>0</v>
          </cell>
          <cell r="O1094">
            <v>0</v>
          </cell>
          <cell r="P1094">
            <v>0</v>
          </cell>
          <cell r="Q1094">
            <v>0</v>
          </cell>
          <cell r="R1094">
            <v>0</v>
          </cell>
          <cell r="S1094">
            <v>0</v>
          </cell>
          <cell r="T1094">
            <v>0</v>
          </cell>
          <cell r="U1094">
            <v>0</v>
          </cell>
          <cell r="V1094">
            <v>0</v>
          </cell>
          <cell r="W1094">
            <v>0</v>
          </cell>
          <cell r="X1094">
            <v>0</v>
          </cell>
          <cell r="Y1094">
            <v>0</v>
          </cell>
          <cell r="Z1094">
            <v>0</v>
          </cell>
        </row>
        <row r="1095">
          <cell r="B1095">
            <v>0</v>
          </cell>
          <cell r="C1095" t="str">
            <v xml:space="preserve">- any additional earthworks extra over items "trench excavation" and "backfilling" </v>
          </cell>
          <cell r="D1095">
            <v>0</v>
          </cell>
          <cell r="E1095">
            <v>0</v>
          </cell>
          <cell r="F1095">
            <v>0</v>
          </cell>
          <cell r="G1095">
            <v>0</v>
          </cell>
          <cell r="H1095">
            <v>0</v>
          </cell>
          <cell r="I1095">
            <v>0</v>
          </cell>
          <cell r="J1095">
            <v>0</v>
          </cell>
          <cell r="K1095">
            <v>0</v>
          </cell>
          <cell r="L1095">
            <v>0</v>
          </cell>
          <cell r="M1095">
            <v>0</v>
          </cell>
          <cell r="N1095">
            <v>0</v>
          </cell>
          <cell r="O1095">
            <v>0</v>
          </cell>
          <cell r="P1095">
            <v>0</v>
          </cell>
          <cell r="Q1095">
            <v>0</v>
          </cell>
          <cell r="R1095">
            <v>0</v>
          </cell>
          <cell r="S1095">
            <v>0</v>
          </cell>
          <cell r="T1095">
            <v>0</v>
          </cell>
          <cell r="U1095">
            <v>0</v>
          </cell>
          <cell r="V1095">
            <v>0</v>
          </cell>
          <cell r="W1095">
            <v>0</v>
          </cell>
          <cell r="X1095">
            <v>0</v>
          </cell>
          <cell r="Y1095">
            <v>0</v>
          </cell>
          <cell r="Z1095">
            <v>0</v>
          </cell>
        </row>
        <row r="1096">
          <cell r="B1096">
            <v>0</v>
          </cell>
          <cell r="C1096" t="str">
            <v>- review and adjustment of Engineer's design to existing conditions, proposal for design shall be subject to approval by the Engineer</v>
          </cell>
          <cell r="D1096">
            <v>0</v>
          </cell>
          <cell r="E1096">
            <v>0</v>
          </cell>
          <cell r="F1096">
            <v>0</v>
          </cell>
          <cell r="G1096">
            <v>0</v>
          </cell>
          <cell r="H1096">
            <v>0</v>
          </cell>
          <cell r="I1096">
            <v>0</v>
          </cell>
          <cell r="J1096">
            <v>0</v>
          </cell>
          <cell r="K1096">
            <v>0</v>
          </cell>
          <cell r="L1096">
            <v>0</v>
          </cell>
          <cell r="M1096">
            <v>0</v>
          </cell>
          <cell r="N1096">
            <v>0</v>
          </cell>
          <cell r="O1096">
            <v>0</v>
          </cell>
          <cell r="P1096">
            <v>0</v>
          </cell>
          <cell r="Q1096">
            <v>0</v>
          </cell>
          <cell r="R1096">
            <v>0</v>
          </cell>
          <cell r="S1096">
            <v>0</v>
          </cell>
          <cell r="T1096">
            <v>0</v>
          </cell>
          <cell r="U1096">
            <v>0</v>
          </cell>
          <cell r="V1096">
            <v>0</v>
          </cell>
          <cell r="W1096">
            <v>0</v>
          </cell>
          <cell r="X1096">
            <v>0</v>
          </cell>
          <cell r="Y1096">
            <v>0</v>
          </cell>
          <cell r="Z1096">
            <v>0</v>
          </cell>
        </row>
        <row r="1097">
          <cell r="B1097">
            <v>0</v>
          </cell>
          <cell r="C1097" t="str">
            <v>- reinstatement of wadi bed and profile</v>
          </cell>
          <cell r="D1097">
            <v>0</v>
          </cell>
          <cell r="E1097">
            <v>0</v>
          </cell>
          <cell r="F1097">
            <v>0</v>
          </cell>
          <cell r="G1097">
            <v>0</v>
          </cell>
          <cell r="H1097">
            <v>0</v>
          </cell>
          <cell r="I1097">
            <v>0</v>
          </cell>
          <cell r="J1097">
            <v>0</v>
          </cell>
          <cell r="K1097">
            <v>0</v>
          </cell>
          <cell r="L1097">
            <v>0</v>
          </cell>
          <cell r="M1097">
            <v>0</v>
          </cell>
          <cell r="N1097">
            <v>0</v>
          </cell>
          <cell r="O1097">
            <v>0</v>
          </cell>
          <cell r="P1097">
            <v>0</v>
          </cell>
          <cell r="Q1097">
            <v>0</v>
          </cell>
          <cell r="R1097">
            <v>0</v>
          </cell>
          <cell r="S1097">
            <v>0</v>
          </cell>
          <cell r="T1097">
            <v>0</v>
          </cell>
          <cell r="U1097">
            <v>0</v>
          </cell>
          <cell r="V1097">
            <v>0</v>
          </cell>
          <cell r="W1097">
            <v>0</v>
          </cell>
          <cell r="X1097">
            <v>0</v>
          </cell>
          <cell r="Y1097">
            <v>0</v>
          </cell>
          <cell r="Z1097">
            <v>0</v>
          </cell>
        </row>
        <row r="1098">
          <cell r="B1098">
            <v>0</v>
          </cell>
          <cell r="C1098" t="str">
            <v>The unit rate shall include all material, labour, equipment, tools, formworks and other incidental costs required to complete the works.</v>
          </cell>
          <cell r="D1098">
            <v>0</v>
          </cell>
          <cell r="E1098">
            <v>0</v>
          </cell>
          <cell r="F1098">
            <v>0</v>
          </cell>
          <cell r="G1098">
            <v>0</v>
          </cell>
          <cell r="H1098">
            <v>0</v>
          </cell>
          <cell r="I1098">
            <v>0</v>
          </cell>
          <cell r="J1098">
            <v>0</v>
          </cell>
          <cell r="K1098">
            <v>0</v>
          </cell>
          <cell r="L1098">
            <v>0</v>
          </cell>
          <cell r="M1098">
            <v>0</v>
          </cell>
          <cell r="N1098">
            <v>0</v>
          </cell>
          <cell r="O1098">
            <v>0</v>
          </cell>
          <cell r="P1098">
            <v>0</v>
          </cell>
          <cell r="Q1098">
            <v>0</v>
          </cell>
          <cell r="R1098">
            <v>0</v>
          </cell>
          <cell r="S1098">
            <v>0</v>
          </cell>
          <cell r="T1098">
            <v>0</v>
          </cell>
          <cell r="U1098">
            <v>0</v>
          </cell>
          <cell r="V1098">
            <v>0</v>
          </cell>
          <cell r="W1098">
            <v>0</v>
          </cell>
          <cell r="X1098">
            <v>0</v>
          </cell>
          <cell r="Y1098">
            <v>0</v>
          </cell>
          <cell r="Z1098">
            <v>0</v>
          </cell>
        </row>
        <row r="1099">
          <cell r="B1099">
            <v>0</v>
          </cell>
          <cell r="C1099" t="str">
            <v>Payment shall be made per wadi crossing based on the measurement of the width of the wadi and approved by the Engineer. The width of the wadi shall be the distance from top of right bank up to top of left bank.</v>
          </cell>
          <cell r="D1099">
            <v>0</v>
          </cell>
          <cell r="E1099">
            <v>0</v>
          </cell>
          <cell r="F1099">
            <v>0</v>
          </cell>
          <cell r="G1099">
            <v>0</v>
          </cell>
          <cell r="H1099">
            <v>0</v>
          </cell>
          <cell r="I1099">
            <v>0</v>
          </cell>
          <cell r="J1099">
            <v>0</v>
          </cell>
          <cell r="K1099">
            <v>0</v>
          </cell>
          <cell r="L1099">
            <v>0</v>
          </cell>
          <cell r="M1099">
            <v>0</v>
          </cell>
          <cell r="N1099">
            <v>0</v>
          </cell>
          <cell r="O1099">
            <v>0</v>
          </cell>
          <cell r="P1099">
            <v>0</v>
          </cell>
          <cell r="Q1099">
            <v>0</v>
          </cell>
          <cell r="R1099">
            <v>0</v>
          </cell>
          <cell r="S1099">
            <v>0</v>
          </cell>
          <cell r="T1099">
            <v>0</v>
          </cell>
          <cell r="U1099">
            <v>0</v>
          </cell>
          <cell r="V1099">
            <v>0</v>
          </cell>
          <cell r="W1099">
            <v>0</v>
          </cell>
          <cell r="X1099">
            <v>0</v>
          </cell>
          <cell r="Y1099">
            <v>0</v>
          </cell>
          <cell r="Z1099">
            <v>0</v>
          </cell>
        </row>
        <row r="1100">
          <cell r="B1100">
            <v>0</v>
          </cell>
          <cell r="C1100" t="str">
            <v>Supply and placing of rc-concrete for encasement of pipes shall be paid for under separate items.</v>
          </cell>
          <cell r="D1100">
            <v>0</v>
          </cell>
          <cell r="E1100">
            <v>0</v>
          </cell>
          <cell r="F1100">
            <v>0</v>
          </cell>
          <cell r="G1100">
            <v>0</v>
          </cell>
          <cell r="H1100">
            <v>0</v>
          </cell>
          <cell r="I1100">
            <v>0</v>
          </cell>
          <cell r="J1100">
            <v>0</v>
          </cell>
          <cell r="K1100">
            <v>0</v>
          </cell>
          <cell r="L1100">
            <v>0</v>
          </cell>
          <cell r="M1100">
            <v>0</v>
          </cell>
          <cell r="N1100">
            <v>0</v>
          </cell>
          <cell r="O1100">
            <v>0</v>
          </cell>
          <cell r="P1100">
            <v>0</v>
          </cell>
          <cell r="Q1100">
            <v>0</v>
          </cell>
          <cell r="R1100">
            <v>0</v>
          </cell>
          <cell r="S1100">
            <v>0</v>
          </cell>
          <cell r="T1100">
            <v>0</v>
          </cell>
          <cell r="U1100">
            <v>0</v>
          </cell>
          <cell r="V1100">
            <v>0</v>
          </cell>
          <cell r="W1100">
            <v>0</v>
          </cell>
          <cell r="X1100">
            <v>0</v>
          </cell>
          <cell r="Y1100">
            <v>0</v>
          </cell>
          <cell r="Z1100">
            <v>0</v>
          </cell>
        </row>
        <row r="1101">
          <cell r="B1101" t="str">
            <v>35.20.01</v>
          </cell>
          <cell r="C1101" t="str">
            <v>Extra over item for pipe laying below wadi bed of total width up to 10.0 m</v>
          </cell>
          <cell r="D1101" t="str">
            <v>pce.</v>
          </cell>
          <cell r="E1101">
            <v>1000</v>
          </cell>
          <cell r="F1101">
            <v>0</v>
          </cell>
          <cell r="G1101">
            <v>0</v>
          </cell>
          <cell r="H1101">
            <v>0</v>
          </cell>
          <cell r="I1101">
            <v>0</v>
          </cell>
          <cell r="J1101">
            <v>0</v>
          </cell>
          <cell r="K1101">
            <v>0</v>
          </cell>
          <cell r="L1101">
            <v>0</v>
          </cell>
          <cell r="M1101">
            <v>0</v>
          </cell>
          <cell r="N1101">
            <v>0</v>
          </cell>
          <cell r="O1101">
            <v>0</v>
          </cell>
          <cell r="P1101">
            <v>0</v>
          </cell>
          <cell r="Q1101">
            <v>0</v>
          </cell>
          <cell r="R1101">
            <v>0</v>
          </cell>
          <cell r="S1101">
            <v>0</v>
          </cell>
          <cell r="T1101">
            <v>0</v>
          </cell>
          <cell r="U1101">
            <v>0</v>
          </cell>
          <cell r="V1101">
            <v>0</v>
          </cell>
          <cell r="W1101">
            <v>0</v>
          </cell>
          <cell r="X1101">
            <v>0</v>
          </cell>
          <cell r="Y1101">
            <v>0</v>
          </cell>
          <cell r="Z1101">
            <v>0</v>
          </cell>
        </row>
        <row r="1102">
          <cell r="B1102" t="str">
            <v>35.20.02</v>
          </cell>
          <cell r="C1102" t="str">
            <v>Extra over item for pipe laying below wadi bed of total width &gt;10.0 m up to 20.0 m</v>
          </cell>
          <cell r="D1102" t="str">
            <v>pce.</v>
          </cell>
          <cell r="E1102">
            <v>2000</v>
          </cell>
          <cell r="F1102">
            <v>0</v>
          </cell>
          <cell r="G1102">
            <v>0</v>
          </cell>
          <cell r="H1102">
            <v>0</v>
          </cell>
          <cell r="I1102">
            <v>0</v>
          </cell>
          <cell r="J1102">
            <v>0</v>
          </cell>
          <cell r="K1102">
            <v>0</v>
          </cell>
          <cell r="L1102">
            <v>0</v>
          </cell>
          <cell r="M1102">
            <v>0</v>
          </cell>
          <cell r="N1102">
            <v>0</v>
          </cell>
          <cell r="O1102">
            <v>0</v>
          </cell>
          <cell r="P1102">
            <v>0</v>
          </cell>
          <cell r="Q1102">
            <v>0</v>
          </cell>
          <cell r="R1102">
            <v>0</v>
          </cell>
          <cell r="S1102">
            <v>0</v>
          </cell>
          <cell r="T1102">
            <v>0</v>
          </cell>
          <cell r="U1102">
            <v>0</v>
          </cell>
          <cell r="V1102">
            <v>0</v>
          </cell>
          <cell r="W1102">
            <v>0</v>
          </cell>
          <cell r="X1102">
            <v>0</v>
          </cell>
          <cell r="Y1102">
            <v>0</v>
          </cell>
          <cell r="Z1102">
            <v>0</v>
          </cell>
        </row>
        <row r="1103">
          <cell r="B1103" t="str">
            <v>35.20.03</v>
          </cell>
          <cell r="C1103" t="str">
            <v>Extra over item for pipe laying below wadi bed of total width &gt;20.0 m up to 40.0 m</v>
          </cell>
          <cell r="D1103" t="str">
            <v>pce.</v>
          </cell>
          <cell r="E1103">
            <v>4000</v>
          </cell>
          <cell r="F1103">
            <v>0</v>
          </cell>
          <cell r="G1103">
            <v>0</v>
          </cell>
          <cell r="H1103">
            <v>0</v>
          </cell>
          <cell r="I1103">
            <v>0</v>
          </cell>
          <cell r="J1103">
            <v>0</v>
          </cell>
          <cell r="K1103">
            <v>0</v>
          </cell>
          <cell r="L1103">
            <v>0</v>
          </cell>
          <cell r="M1103">
            <v>0</v>
          </cell>
          <cell r="N1103">
            <v>0</v>
          </cell>
          <cell r="O1103">
            <v>0</v>
          </cell>
          <cell r="P1103">
            <v>0</v>
          </cell>
          <cell r="Q1103">
            <v>0</v>
          </cell>
          <cell r="R1103">
            <v>0</v>
          </cell>
          <cell r="S1103">
            <v>0</v>
          </cell>
          <cell r="T1103">
            <v>0</v>
          </cell>
          <cell r="U1103">
            <v>0</v>
          </cell>
          <cell r="V1103">
            <v>0</v>
          </cell>
          <cell r="W1103">
            <v>0</v>
          </cell>
          <cell r="X1103">
            <v>0</v>
          </cell>
          <cell r="Y1103">
            <v>0</v>
          </cell>
          <cell r="Z1103">
            <v>0</v>
          </cell>
        </row>
        <row r="1104">
          <cell r="B1104" t="str">
            <v>35.20.04</v>
          </cell>
          <cell r="C1104" t="str">
            <v>Extra over item for pipe laying below wadi bed of total width &gt;40.0 m up to 60.0 m</v>
          </cell>
          <cell r="D1104" t="str">
            <v>pce.</v>
          </cell>
          <cell r="E1104">
            <v>5000</v>
          </cell>
          <cell r="F1104">
            <v>0</v>
          </cell>
          <cell r="G1104">
            <v>0</v>
          </cell>
          <cell r="H1104">
            <v>0</v>
          </cell>
          <cell r="I1104">
            <v>0</v>
          </cell>
          <cell r="J1104">
            <v>0</v>
          </cell>
          <cell r="K1104">
            <v>0</v>
          </cell>
          <cell r="L1104">
            <v>0</v>
          </cell>
          <cell r="M1104">
            <v>0</v>
          </cell>
          <cell r="N1104">
            <v>0</v>
          </cell>
          <cell r="O1104">
            <v>0</v>
          </cell>
          <cell r="P1104">
            <v>0</v>
          </cell>
          <cell r="Q1104">
            <v>0</v>
          </cell>
          <cell r="R1104">
            <v>0</v>
          </cell>
          <cell r="S1104">
            <v>0</v>
          </cell>
          <cell r="T1104">
            <v>0</v>
          </cell>
          <cell r="U1104">
            <v>0</v>
          </cell>
          <cell r="V1104">
            <v>0</v>
          </cell>
          <cell r="W1104">
            <v>0</v>
          </cell>
          <cell r="X1104">
            <v>0</v>
          </cell>
          <cell r="Y1104">
            <v>0</v>
          </cell>
          <cell r="Z1104">
            <v>0</v>
          </cell>
        </row>
        <row r="1105">
          <cell r="B1105" t="str">
            <v>35.20.05</v>
          </cell>
          <cell r="C1105" t="str">
            <v>Extra over item for pipe laying below wadi bed of total width &gt;60.0 m up to 80.0 m</v>
          </cell>
          <cell r="D1105" t="str">
            <v>pce.</v>
          </cell>
          <cell r="E1105">
            <v>7000</v>
          </cell>
          <cell r="F1105">
            <v>0</v>
          </cell>
          <cell r="G1105">
            <v>0</v>
          </cell>
          <cell r="H1105">
            <v>0</v>
          </cell>
          <cell r="I1105">
            <v>0</v>
          </cell>
          <cell r="J1105">
            <v>0</v>
          </cell>
          <cell r="K1105">
            <v>0</v>
          </cell>
          <cell r="L1105">
            <v>0</v>
          </cell>
          <cell r="M1105">
            <v>0</v>
          </cell>
          <cell r="N1105">
            <v>0</v>
          </cell>
          <cell r="O1105">
            <v>0</v>
          </cell>
          <cell r="P1105">
            <v>0</v>
          </cell>
          <cell r="Q1105">
            <v>0</v>
          </cell>
          <cell r="R1105">
            <v>0</v>
          </cell>
          <cell r="S1105">
            <v>0</v>
          </cell>
          <cell r="T1105">
            <v>0</v>
          </cell>
          <cell r="U1105">
            <v>0</v>
          </cell>
          <cell r="V1105">
            <v>0</v>
          </cell>
          <cell r="W1105">
            <v>0</v>
          </cell>
          <cell r="X1105">
            <v>0</v>
          </cell>
          <cell r="Y1105">
            <v>0</v>
          </cell>
          <cell r="Z1105">
            <v>0</v>
          </cell>
        </row>
        <row r="1106">
          <cell r="B1106" t="str">
            <v>35.20.09</v>
          </cell>
          <cell r="C1106" t="str">
            <v>Extra over item for pipe laying below wadi bed of total width &gt;140.0 m up to 160.0 m</v>
          </cell>
          <cell r="D1106" t="str">
            <v>pce.</v>
          </cell>
          <cell r="E1106">
            <v>10000</v>
          </cell>
          <cell r="F1106">
            <v>0</v>
          </cell>
          <cell r="G1106">
            <v>0</v>
          </cell>
          <cell r="H1106">
            <v>0</v>
          </cell>
          <cell r="I1106">
            <v>0</v>
          </cell>
          <cell r="J1106">
            <v>0</v>
          </cell>
          <cell r="K1106">
            <v>0</v>
          </cell>
          <cell r="L1106">
            <v>0</v>
          </cell>
          <cell r="M1106">
            <v>0</v>
          </cell>
          <cell r="N1106">
            <v>0</v>
          </cell>
          <cell r="O1106">
            <v>0</v>
          </cell>
          <cell r="P1106">
            <v>0</v>
          </cell>
          <cell r="Q1106">
            <v>0</v>
          </cell>
          <cell r="R1106">
            <v>0</v>
          </cell>
          <cell r="S1106">
            <v>0</v>
          </cell>
          <cell r="T1106">
            <v>0</v>
          </cell>
          <cell r="U1106">
            <v>0</v>
          </cell>
          <cell r="V1106">
            <v>0</v>
          </cell>
          <cell r="W1106">
            <v>0</v>
          </cell>
          <cell r="X1106">
            <v>0</v>
          </cell>
          <cell r="Y1106">
            <v>0</v>
          </cell>
          <cell r="Z1106">
            <v>0</v>
          </cell>
        </row>
        <row r="1107">
          <cell r="B1107" t="str">
            <v>35.22</v>
          </cell>
          <cell r="C1107" t="str">
            <v>Extra over item "laying of pipes in trenches" for underpassing existing walls</v>
          </cell>
          <cell r="D1107">
            <v>0</v>
          </cell>
          <cell r="E1107">
            <v>0</v>
          </cell>
          <cell r="F1107">
            <v>0</v>
          </cell>
          <cell r="G1107">
            <v>0</v>
          </cell>
          <cell r="H1107">
            <v>0</v>
          </cell>
          <cell r="I1107">
            <v>0</v>
          </cell>
          <cell r="J1107">
            <v>0</v>
          </cell>
          <cell r="K1107">
            <v>0</v>
          </cell>
          <cell r="L1107">
            <v>0</v>
          </cell>
          <cell r="M1107">
            <v>0</v>
          </cell>
          <cell r="N1107">
            <v>0</v>
          </cell>
          <cell r="O1107">
            <v>0</v>
          </cell>
          <cell r="P1107">
            <v>0</v>
          </cell>
          <cell r="Q1107">
            <v>0</v>
          </cell>
          <cell r="R1107">
            <v>0</v>
          </cell>
          <cell r="S1107">
            <v>0</v>
          </cell>
          <cell r="T1107">
            <v>0</v>
          </cell>
          <cell r="U1107">
            <v>0</v>
          </cell>
          <cell r="V1107">
            <v>0</v>
          </cell>
          <cell r="W1107">
            <v>0</v>
          </cell>
          <cell r="X1107">
            <v>0</v>
          </cell>
          <cell r="Y1107">
            <v>0</v>
          </cell>
          <cell r="Z1107">
            <v>0</v>
          </cell>
        </row>
        <row r="1108">
          <cell r="B1108">
            <v>0</v>
          </cell>
          <cell r="C1108" t="str">
            <v>The works shall include:</v>
          </cell>
          <cell r="D1108">
            <v>0</v>
          </cell>
          <cell r="E1108">
            <v>0</v>
          </cell>
          <cell r="F1108">
            <v>0</v>
          </cell>
          <cell r="G1108">
            <v>0</v>
          </cell>
          <cell r="H1108">
            <v>0</v>
          </cell>
          <cell r="I1108">
            <v>0</v>
          </cell>
          <cell r="J1108">
            <v>0</v>
          </cell>
          <cell r="K1108">
            <v>0</v>
          </cell>
          <cell r="L1108">
            <v>0</v>
          </cell>
          <cell r="M1108">
            <v>0</v>
          </cell>
          <cell r="N1108">
            <v>0</v>
          </cell>
          <cell r="O1108">
            <v>0</v>
          </cell>
          <cell r="P1108">
            <v>0</v>
          </cell>
          <cell r="Q1108">
            <v>0</v>
          </cell>
          <cell r="R1108">
            <v>0</v>
          </cell>
          <cell r="S1108">
            <v>0</v>
          </cell>
          <cell r="T1108">
            <v>0</v>
          </cell>
          <cell r="U1108">
            <v>0</v>
          </cell>
          <cell r="V1108">
            <v>0</v>
          </cell>
          <cell r="W1108">
            <v>0</v>
          </cell>
          <cell r="X1108">
            <v>0</v>
          </cell>
          <cell r="Y1108">
            <v>0</v>
          </cell>
          <cell r="Z1108">
            <v>0</v>
          </cell>
        </row>
        <row r="1109">
          <cell r="B1109">
            <v>0</v>
          </cell>
          <cell r="C1109" t="str">
            <v xml:space="preserve">- any additional works extra over items "laying of pipes in trenches" for underpassing existing walls by mains at crossings, methods are up to discretion of Contractor, but subject to approval of the Engineer </v>
          </cell>
          <cell r="D1109">
            <v>0</v>
          </cell>
          <cell r="E1109">
            <v>0</v>
          </cell>
          <cell r="F1109">
            <v>0</v>
          </cell>
          <cell r="G1109">
            <v>0</v>
          </cell>
          <cell r="H1109">
            <v>0</v>
          </cell>
          <cell r="I1109">
            <v>0</v>
          </cell>
          <cell r="J1109">
            <v>0</v>
          </cell>
          <cell r="K1109">
            <v>0</v>
          </cell>
          <cell r="L1109">
            <v>0</v>
          </cell>
          <cell r="M1109">
            <v>0</v>
          </cell>
          <cell r="N1109">
            <v>0</v>
          </cell>
          <cell r="O1109">
            <v>0</v>
          </cell>
          <cell r="P1109">
            <v>0</v>
          </cell>
          <cell r="Q1109">
            <v>0</v>
          </cell>
          <cell r="R1109">
            <v>0</v>
          </cell>
          <cell r="S1109">
            <v>0</v>
          </cell>
          <cell r="T1109">
            <v>0</v>
          </cell>
          <cell r="U1109">
            <v>0</v>
          </cell>
          <cell r="V1109">
            <v>0</v>
          </cell>
          <cell r="W1109">
            <v>0</v>
          </cell>
          <cell r="X1109">
            <v>0</v>
          </cell>
          <cell r="Y1109">
            <v>0</v>
          </cell>
          <cell r="Z1109">
            <v>0</v>
          </cell>
        </row>
        <row r="1110">
          <cell r="B1110">
            <v>0</v>
          </cell>
          <cell r="C1110" t="str">
            <v>- safeguarding the stability of existing walls at any time</v>
          </cell>
          <cell r="D1110">
            <v>0</v>
          </cell>
          <cell r="E1110">
            <v>0</v>
          </cell>
          <cell r="F1110">
            <v>0</v>
          </cell>
          <cell r="G1110">
            <v>0</v>
          </cell>
          <cell r="H1110">
            <v>0</v>
          </cell>
          <cell r="I1110">
            <v>0</v>
          </cell>
          <cell r="J1110">
            <v>0</v>
          </cell>
          <cell r="K1110">
            <v>0</v>
          </cell>
          <cell r="L1110">
            <v>0</v>
          </cell>
          <cell r="M1110">
            <v>0</v>
          </cell>
          <cell r="N1110">
            <v>0</v>
          </cell>
          <cell r="O1110">
            <v>0</v>
          </cell>
          <cell r="P1110">
            <v>0</v>
          </cell>
          <cell r="Q1110">
            <v>0</v>
          </cell>
          <cell r="R1110">
            <v>0</v>
          </cell>
          <cell r="S1110">
            <v>0</v>
          </cell>
          <cell r="T1110">
            <v>0</v>
          </cell>
          <cell r="U1110">
            <v>0</v>
          </cell>
          <cell r="V1110">
            <v>0</v>
          </cell>
          <cell r="W1110">
            <v>0</v>
          </cell>
          <cell r="X1110">
            <v>0</v>
          </cell>
          <cell r="Y1110">
            <v>0</v>
          </cell>
          <cell r="Z1110">
            <v>0</v>
          </cell>
        </row>
        <row r="1111">
          <cell r="B1111">
            <v>0</v>
          </cell>
          <cell r="C1111" t="str">
            <v>- any additional earthworks extra over standard trench width required for the execution of the works</v>
          </cell>
          <cell r="D1111">
            <v>0</v>
          </cell>
          <cell r="E1111">
            <v>0</v>
          </cell>
          <cell r="F1111">
            <v>0</v>
          </cell>
          <cell r="G1111">
            <v>0</v>
          </cell>
          <cell r="H1111">
            <v>0</v>
          </cell>
          <cell r="I1111">
            <v>0</v>
          </cell>
          <cell r="J1111">
            <v>0</v>
          </cell>
          <cell r="K1111">
            <v>0</v>
          </cell>
          <cell r="L1111">
            <v>0</v>
          </cell>
          <cell r="M1111">
            <v>0</v>
          </cell>
          <cell r="N1111">
            <v>0</v>
          </cell>
          <cell r="O1111">
            <v>0</v>
          </cell>
          <cell r="P1111">
            <v>0</v>
          </cell>
          <cell r="Q1111">
            <v>0</v>
          </cell>
          <cell r="R1111">
            <v>0</v>
          </cell>
          <cell r="S1111">
            <v>0</v>
          </cell>
          <cell r="T1111">
            <v>0</v>
          </cell>
          <cell r="U1111">
            <v>0</v>
          </cell>
          <cell r="V1111">
            <v>0</v>
          </cell>
          <cell r="W1111">
            <v>0</v>
          </cell>
          <cell r="X1111">
            <v>0</v>
          </cell>
          <cell r="Y1111">
            <v>0</v>
          </cell>
          <cell r="Z1111">
            <v>0</v>
          </cell>
        </row>
        <row r="1112">
          <cell r="B1112">
            <v>0</v>
          </cell>
          <cell r="C1112" t="str">
            <v>The unit rate shall include all material, labour, equipment, tools, formworks and other incidental costs required to complete the works.</v>
          </cell>
          <cell r="D1112">
            <v>0</v>
          </cell>
          <cell r="E1112">
            <v>0</v>
          </cell>
          <cell r="F1112">
            <v>0</v>
          </cell>
          <cell r="G1112">
            <v>0</v>
          </cell>
          <cell r="H1112">
            <v>0</v>
          </cell>
          <cell r="I1112">
            <v>0</v>
          </cell>
          <cell r="J1112">
            <v>0</v>
          </cell>
          <cell r="K1112">
            <v>0</v>
          </cell>
          <cell r="L1112">
            <v>0</v>
          </cell>
          <cell r="M1112">
            <v>0</v>
          </cell>
          <cell r="N1112">
            <v>0</v>
          </cell>
          <cell r="O1112">
            <v>0</v>
          </cell>
          <cell r="P1112">
            <v>0</v>
          </cell>
          <cell r="Q1112">
            <v>0</v>
          </cell>
          <cell r="R1112">
            <v>0</v>
          </cell>
          <cell r="S1112">
            <v>0</v>
          </cell>
          <cell r="T1112">
            <v>0</v>
          </cell>
          <cell r="U1112">
            <v>0</v>
          </cell>
          <cell r="V1112">
            <v>0</v>
          </cell>
          <cell r="W1112">
            <v>0</v>
          </cell>
          <cell r="X1112">
            <v>0</v>
          </cell>
          <cell r="Y1112">
            <v>0</v>
          </cell>
          <cell r="Z1112">
            <v>0</v>
          </cell>
        </row>
        <row r="1113">
          <cell r="B1113">
            <v>0</v>
          </cell>
          <cell r="C1113" t="str">
            <v xml:space="preserve">Payment shall be made per wall underpassing executed and approved by the Engineer. </v>
          </cell>
          <cell r="D1113">
            <v>0</v>
          </cell>
          <cell r="E1113">
            <v>0</v>
          </cell>
          <cell r="F1113">
            <v>0</v>
          </cell>
          <cell r="G1113">
            <v>0</v>
          </cell>
          <cell r="H1113">
            <v>0</v>
          </cell>
          <cell r="I1113">
            <v>0</v>
          </cell>
          <cell r="J1113">
            <v>0</v>
          </cell>
          <cell r="K1113">
            <v>0</v>
          </cell>
          <cell r="L1113">
            <v>0</v>
          </cell>
          <cell r="M1113">
            <v>0</v>
          </cell>
          <cell r="N1113">
            <v>0</v>
          </cell>
          <cell r="O1113">
            <v>0</v>
          </cell>
          <cell r="P1113">
            <v>0</v>
          </cell>
          <cell r="Q1113">
            <v>0</v>
          </cell>
          <cell r="R1113">
            <v>0</v>
          </cell>
          <cell r="S1113">
            <v>0</v>
          </cell>
          <cell r="T1113">
            <v>0</v>
          </cell>
          <cell r="U1113">
            <v>0</v>
          </cell>
          <cell r="V1113">
            <v>0</v>
          </cell>
          <cell r="W1113">
            <v>0</v>
          </cell>
          <cell r="X1113">
            <v>0</v>
          </cell>
          <cell r="Y1113">
            <v>0</v>
          </cell>
          <cell r="Z1113">
            <v>0</v>
          </cell>
        </row>
        <row r="1114">
          <cell r="B1114" t="str">
            <v>35.22.01</v>
          </cell>
          <cell r="C1114" t="str">
            <v>Extra over item "laying of pipes in trenches" for underpassing existing walls</v>
          </cell>
          <cell r="D1114" t="str">
            <v>pce.</v>
          </cell>
          <cell r="E1114">
            <v>800</v>
          </cell>
          <cell r="F1114">
            <v>0</v>
          </cell>
          <cell r="G1114">
            <v>0</v>
          </cell>
          <cell r="H1114">
            <v>0</v>
          </cell>
          <cell r="I1114">
            <v>0</v>
          </cell>
          <cell r="J1114">
            <v>0</v>
          </cell>
          <cell r="K1114">
            <v>0</v>
          </cell>
          <cell r="L1114">
            <v>0</v>
          </cell>
          <cell r="M1114">
            <v>0</v>
          </cell>
          <cell r="N1114">
            <v>0</v>
          </cell>
          <cell r="O1114">
            <v>0</v>
          </cell>
          <cell r="P1114">
            <v>0</v>
          </cell>
          <cell r="Q1114">
            <v>0</v>
          </cell>
          <cell r="R1114">
            <v>0</v>
          </cell>
          <cell r="S1114">
            <v>0</v>
          </cell>
          <cell r="T1114">
            <v>0</v>
          </cell>
          <cell r="U1114">
            <v>0</v>
          </cell>
          <cell r="V1114">
            <v>0</v>
          </cell>
          <cell r="W1114">
            <v>0</v>
          </cell>
          <cell r="X1114">
            <v>0</v>
          </cell>
          <cell r="Y1114">
            <v>0</v>
          </cell>
          <cell r="Z1114">
            <v>0</v>
          </cell>
        </row>
        <row r="1115">
          <cell r="B1115" t="str">
            <v>35.50</v>
          </cell>
          <cell r="C1115" t="str">
            <v>Extra over items "Laying of pipes in trenches" for installation of water kiosk connection material and domestic water meters on new HDPE supply mains</v>
          </cell>
          <cell r="D1115">
            <v>0</v>
          </cell>
          <cell r="E1115">
            <v>0</v>
          </cell>
          <cell r="F1115">
            <v>0</v>
          </cell>
          <cell r="G1115">
            <v>0</v>
          </cell>
          <cell r="H1115">
            <v>0</v>
          </cell>
          <cell r="I1115">
            <v>0</v>
          </cell>
          <cell r="J1115">
            <v>0</v>
          </cell>
          <cell r="K1115">
            <v>0</v>
          </cell>
          <cell r="L1115">
            <v>0</v>
          </cell>
          <cell r="M1115">
            <v>0</v>
          </cell>
          <cell r="N1115">
            <v>0</v>
          </cell>
          <cell r="O1115">
            <v>0</v>
          </cell>
          <cell r="P1115">
            <v>0</v>
          </cell>
          <cell r="Q1115">
            <v>0</v>
          </cell>
          <cell r="R1115">
            <v>0</v>
          </cell>
          <cell r="S1115">
            <v>0</v>
          </cell>
          <cell r="T1115">
            <v>0</v>
          </cell>
          <cell r="U1115">
            <v>0</v>
          </cell>
          <cell r="V1115">
            <v>0</v>
          </cell>
          <cell r="W1115">
            <v>0</v>
          </cell>
          <cell r="X1115">
            <v>0</v>
          </cell>
          <cell r="Y1115">
            <v>0</v>
          </cell>
          <cell r="Z1115">
            <v>0</v>
          </cell>
        </row>
        <row r="1116">
          <cell r="B1116">
            <v>0</v>
          </cell>
          <cell r="C1116" t="str">
            <v xml:space="preserve">The works shall include the installation of  water kiosk connection material on new HDPE supply mains (incl. passing through and under walls), including installation of saddles for several pipe diameters/materials, domestic water meter, stop cock, taps, galvanized pipe material including fixing of internal pipework and all accessories  in accordance with the Standard Drawing STD-3.01 -3.03, Works Requirements Part B+C and as directed by the Engineer. </v>
          </cell>
          <cell r="D1116">
            <v>0</v>
          </cell>
          <cell r="E1116">
            <v>0</v>
          </cell>
          <cell r="F1116">
            <v>0</v>
          </cell>
          <cell r="G1116">
            <v>0</v>
          </cell>
          <cell r="H1116">
            <v>0</v>
          </cell>
          <cell r="I1116">
            <v>0</v>
          </cell>
          <cell r="J1116">
            <v>0</v>
          </cell>
          <cell r="K1116">
            <v>0</v>
          </cell>
          <cell r="L1116">
            <v>0</v>
          </cell>
          <cell r="M1116">
            <v>0</v>
          </cell>
          <cell r="N1116">
            <v>0</v>
          </cell>
          <cell r="O1116">
            <v>0</v>
          </cell>
          <cell r="P1116">
            <v>0</v>
          </cell>
          <cell r="Q1116">
            <v>0</v>
          </cell>
          <cell r="R1116">
            <v>0</v>
          </cell>
          <cell r="S1116">
            <v>0</v>
          </cell>
          <cell r="T1116">
            <v>0</v>
          </cell>
          <cell r="U1116">
            <v>0</v>
          </cell>
          <cell r="V1116">
            <v>0</v>
          </cell>
          <cell r="W1116">
            <v>0</v>
          </cell>
          <cell r="X1116">
            <v>0</v>
          </cell>
          <cell r="Y1116">
            <v>0</v>
          </cell>
          <cell r="Z1116">
            <v>0</v>
          </cell>
        </row>
        <row r="1117">
          <cell r="B1117">
            <v>0</v>
          </cell>
          <cell r="C1117" t="str">
            <v>The unit rate shall  include any additional earthwork not included under the relevant excavation, backfill and pipe laying items.</v>
          </cell>
          <cell r="D1117">
            <v>0</v>
          </cell>
          <cell r="E1117">
            <v>0</v>
          </cell>
          <cell r="F1117">
            <v>0</v>
          </cell>
          <cell r="G1117">
            <v>0</v>
          </cell>
          <cell r="H1117">
            <v>0</v>
          </cell>
          <cell r="I1117">
            <v>0</v>
          </cell>
          <cell r="J1117">
            <v>0</v>
          </cell>
          <cell r="K1117">
            <v>0</v>
          </cell>
          <cell r="L1117">
            <v>0</v>
          </cell>
          <cell r="M1117">
            <v>0</v>
          </cell>
          <cell r="N1117">
            <v>0</v>
          </cell>
          <cell r="O1117">
            <v>0</v>
          </cell>
          <cell r="P1117">
            <v>0</v>
          </cell>
          <cell r="Q1117">
            <v>0</v>
          </cell>
          <cell r="R1117">
            <v>0</v>
          </cell>
          <cell r="S1117">
            <v>0</v>
          </cell>
          <cell r="T1117">
            <v>0</v>
          </cell>
          <cell r="U1117">
            <v>0</v>
          </cell>
          <cell r="V1117">
            <v>0</v>
          </cell>
          <cell r="W1117">
            <v>0</v>
          </cell>
          <cell r="X1117">
            <v>0</v>
          </cell>
          <cell r="Y1117">
            <v>0</v>
          </cell>
          <cell r="Z1117">
            <v>0</v>
          </cell>
        </row>
        <row r="1118">
          <cell r="B1118">
            <v>0</v>
          </cell>
          <cell r="C1118" t="str">
            <v>The unit rate shall also include :</v>
          </cell>
          <cell r="D1118">
            <v>0</v>
          </cell>
          <cell r="E1118">
            <v>0</v>
          </cell>
          <cell r="F1118">
            <v>0</v>
          </cell>
          <cell r="G1118">
            <v>0</v>
          </cell>
          <cell r="H1118">
            <v>0</v>
          </cell>
          <cell r="I1118">
            <v>0</v>
          </cell>
          <cell r="J1118">
            <v>0</v>
          </cell>
          <cell r="K1118">
            <v>0</v>
          </cell>
          <cell r="L1118">
            <v>0</v>
          </cell>
          <cell r="M1118">
            <v>0</v>
          </cell>
          <cell r="N1118">
            <v>0</v>
          </cell>
          <cell r="O1118">
            <v>0</v>
          </cell>
          <cell r="P1118">
            <v>0</v>
          </cell>
          <cell r="Q1118">
            <v>0</v>
          </cell>
          <cell r="R1118">
            <v>0</v>
          </cell>
          <cell r="S1118">
            <v>0</v>
          </cell>
          <cell r="T1118">
            <v>0</v>
          </cell>
          <cell r="U1118">
            <v>0</v>
          </cell>
          <cell r="V1118">
            <v>0</v>
          </cell>
          <cell r="W1118">
            <v>0</v>
          </cell>
          <cell r="X1118">
            <v>0</v>
          </cell>
          <cell r="Y1118">
            <v>0</v>
          </cell>
          <cell r="Z1118">
            <v>0</v>
          </cell>
        </row>
        <row r="1119">
          <cell r="B1119">
            <v>0</v>
          </cell>
          <cell r="C1119" t="str">
            <v>- loading, handling, transport from storage site to the execution site, unloading, etc.  of  all required water kiosk connection material</v>
          </cell>
          <cell r="D1119">
            <v>0</v>
          </cell>
          <cell r="E1119">
            <v>0</v>
          </cell>
          <cell r="F1119">
            <v>0</v>
          </cell>
          <cell r="G1119">
            <v>0</v>
          </cell>
          <cell r="H1119">
            <v>0</v>
          </cell>
          <cell r="I1119">
            <v>0</v>
          </cell>
          <cell r="J1119">
            <v>0</v>
          </cell>
          <cell r="K1119">
            <v>0</v>
          </cell>
          <cell r="L1119">
            <v>0</v>
          </cell>
          <cell r="M1119">
            <v>0</v>
          </cell>
          <cell r="N1119">
            <v>0</v>
          </cell>
          <cell r="O1119">
            <v>0</v>
          </cell>
          <cell r="P1119">
            <v>0</v>
          </cell>
          <cell r="Q1119">
            <v>0</v>
          </cell>
          <cell r="R1119">
            <v>0</v>
          </cell>
          <cell r="S1119">
            <v>0</v>
          </cell>
          <cell r="T1119">
            <v>0</v>
          </cell>
          <cell r="U1119">
            <v>0</v>
          </cell>
          <cell r="V1119">
            <v>0</v>
          </cell>
          <cell r="W1119">
            <v>0</v>
          </cell>
          <cell r="X1119">
            <v>0</v>
          </cell>
          <cell r="Y1119">
            <v>0</v>
          </cell>
          <cell r="Z1119">
            <v>0</v>
          </cell>
        </row>
        <row r="1120">
          <cell r="B1120">
            <v>0</v>
          </cell>
          <cell r="C1120" t="str">
            <v>- drilling of supply mains, if required under pressure</v>
          </cell>
          <cell r="D1120">
            <v>0</v>
          </cell>
          <cell r="E1120">
            <v>0</v>
          </cell>
          <cell r="F1120">
            <v>0</v>
          </cell>
          <cell r="G1120">
            <v>0</v>
          </cell>
          <cell r="H1120">
            <v>0</v>
          </cell>
          <cell r="I1120">
            <v>0</v>
          </cell>
          <cell r="J1120">
            <v>0</v>
          </cell>
          <cell r="K1120">
            <v>0</v>
          </cell>
          <cell r="L1120">
            <v>0</v>
          </cell>
          <cell r="M1120">
            <v>0</v>
          </cell>
          <cell r="N1120">
            <v>0</v>
          </cell>
          <cell r="O1120">
            <v>0</v>
          </cell>
          <cell r="P1120">
            <v>0</v>
          </cell>
          <cell r="Q1120">
            <v>0</v>
          </cell>
          <cell r="R1120">
            <v>0</v>
          </cell>
          <cell r="S1120">
            <v>0</v>
          </cell>
          <cell r="T1120">
            <v>0</v>
          </cell>
          <cell r="U1120">
            <v>0</v>
          </cell>
          <cell r="V1120">
            <v>0</v>
          </cell>
          <cell r="W1120">
            <v>0</v>
          </cell>
          <cell r="X1120">
            <v>0</v>
          </cell>
          <cell r="Y1120">
            <v>0</v>
          </cell>
          <cell r="Z1120">
            <v>0</v>
          </cell>
        </row>
        <row r="1121">
          <cell r="B1121">
            <v>0</v>
          </cell>
          <cell r="C1121" t="str">
            <v>The unit rate shall include all material, labour, equipment, tools, formworks and other incidental costs required to complete the works.</v>
          </cell>
          <cell r="D1121">
            <v>0</v>
          </cell>
          <cell r="E1121">
            <v>0</v>
          </cell>
          <cell r="F1121">
            <v>0</v>
          </cell>
          <cell r="G1121">
            <v>0</v>
          </cell>
          <cell r="H1121">
            <v>0</v>
          </cell>
          <cell r="I1121">
            <v>0</v>
          </cell>
          <cell r="J1121">
            <v>0</v>
          </cell>
          <cell r="K1121">
            <v>0</v>
          </cell>
          <cell r="L1121">
            <v>0</v>
          </cell>
          <cell r="M1121">
            <v>0</v>
          </cell>
          <cell r="N1121">
            <v>0</v>
          </cell>
          <cell r="O1121">
            <v>0</v>
          </cell>
          <cell r="P1121">
            <v>0</v>
          </cell>
          <cell r="Q1121">
            <v>0</v>
          </cell>
          <cell r="R1121">
            <v>0</v>
          </cell>
          <cell r="S1121">
            <v>0</v>
          </cell>
          <cell r="T1121">
            <v>0</v>
          </cell>
          <cell r="U1121">
            <v>0</v>
          </cell>
          <cell r="V1121">
            <v>0</v>
          </cell>
          <cell r="W1121">
            <v>0</v>
          </cell>
          <cell r="X1121">
            <v>0</v>
          </cell>
          <cell r="Y1121">
            <v>0</v>
          </cell>
          <cell r="Z1121">
            <v>0</v>
          </cell>
        </row>
        <row r="1122">
          <cell r="B1122">
            <v>0</v>
          </cell>
          <cell r="C1122" t="str">
            <v>Payment shall be made per water kiosk connection completely installed and approved by the Engineer.</v>
          </cell>
          <cell r="D1122">
            <v>0</v>
          </cell>
          <cell r="E1122">
            <v>0</v>
          </cell>
          <cell r="F1122">
            <v>0</v>
          </cell>
          <cell r="G1122">
            <v>0</v>
          </cell>
          <cell r="H1122">
            <v>0</v>
          </cell>
          <cell r="I1122">
            <v>0</v>
          </cell>
          <cell r="J1122">
            <v>0</v>
          </cell>
          <cell r="K1122">
            <v>0</v>
          </cell>
          <cell r="L1122">
            <v>0</v>
          </cell>
          <cell r="M1122">
            <v>0</v>
          </cell>
          <cell r="N1122">
            <v>0</v>
          </cell>
          <cell r="O1122">
            <v>0</v>
          </cell>
          <cell r="P1122">
            <v>0</v>
          </cell>
          <cell r="Q1122">
            <v>0</v>
          </cell>
          <cell r="R1122">
            <v>0</v>
          </cell>
          <cell r="S1122">
            <v>0</v>
          </cell>
          <cell r="T1122">
            <v>0</v>
          </cell>
          <cell r="U1122">
            <v>0</v>
          </cell>
          <cell r="V1122">
            <v>0</v>
          </cell>
          <cell r="W1122">
            <v>0</v>
          </cell>
          <cell r="X1122">
            <v>0</v>
          </cell>
          <cell r="Y1122">
            <v>0</v>
          </cell>
          <cell r="Z1122">
            <v>0</v>
          </cell>
        </row>
        <row r="1123">
          <cell r="B1123">
            <v>0</v>
          </cell>
          <cell r="C1123" t="str">
            <v>Civil works for water kiosks shall be paid for under separate items.</v>
          </cell>
          <cell r="D1123">
            <v>0</v>
          </cell>
          <cell r="E1123">
            <v>0</v>
          </cell>
          <cell r="F1123">
            <v>0</v>
          </cell>
          <cell r="G1123">
            <v>0</v>
          </cell>
          <cell r="H1123">
            <v>0</v>
          </cell>
          <cell r="I1123">
            <v>0</v>
          </cell>
          <cell r="J1123">
            <v>0</v>
          </cell>
          <cell r="K1123">
            <v>0</v>
          </cell>
          <cell r="L1123">
            <v>0</v>
          </cell>
          <cell r="M1123">
            <v>0</v>
          </cell>
          <cell r="N1123">
            <v>0</v>
          </cell>
          <cell r="O1123">
            <v>0</v>
          </cell>
          <cell r="P1123">
            <v>0</v>
          </cell>
          <cell r="Q1123">
            <v>0</v>
          </cell>
          <cell r="R1123">
            <v>0</v>
          </cell>
          <cell r="S1123">
            <v>0</v>
          </cell>
          <cell r="T1123">
            <v>0</v>
          </cell>
          <cell r="U1123">
            <v>0</v>
          </cell>
          <cell r="V1123">
            <v>0</v>
          </cell>
          <cell r="W1123">
            <v>0</v>
          </cell>
          <cell r="X1123">
            <v>0</v>
          </cell>
          <cell r="Y1123">
            <v>0</v>
          </cell>
          <cell r="Z1123">
            <v>0</v>
          </cell>
        </row>
        <row r="1124">
          <cell r="B1124" t="str">
            <v>35.50.01</v>
          </cell>
          <cell r="C1124" t="str">
            <v>Extra over items "Laying of pipes in trenches" for installation of water kiosk connection material of DN40/OD50 and domestic water meter on new HDPE supply mains</v>
          </cell>
          <cell r="D1124" t="str">
            <v>pce.</v>
          </cell>
          <cell r="E1124">
            <v>150</v>
          </cell>
          <cell r="F1124">
            <v>0</v>
          </cell>
          <cell r="G1124">
            <v>0</v>
          </cell>
          <cell r="H1124">
            <v>0</v>
          </cell>
          <cell r="I1124">
            <v>0</v>
          </cell>
          <cell r="J1124">
            <v>0</v>
          </cell>
          <cell r="K1124">
            <v>0</v>
          </cell>
          <cell r="L1124">
            <v>0</v>
          </cell>
          <cell r="M1124">
            <v>0</v>
          </cell>
          <cell r="N1124">
            <v>0</v>
          </cell>
          <cell r="O1124">
            <v>0</v>
          </cell>
          <cell r="P1124">
            <v>0</v>
          </cell>
          <cell r="Q1124">
            <v>0</v>
          </cell>
          <cell r="R1124">
            <v>0</v>
          </cell>
          <cell r="S1124">
            <v>0</v>
          </cell>
          <cell r="T1124">
            <v>0</v>
          </cell>
          <cell r="U1124">
            <v>0</v>
          </cell>
          <cell r="V1124">
            <v>0</v>
          </cell>
          <cell r="W1124">
            <v>0</v>
          </cell>
          <cell r="X1124">
            <v>0</v>
          </cell>
          <cell r="Y1124">
            <v>0</v>
          </cell>
          <cell r="Z1124">
            <v>0</v>
          </cell>
        </row>
        <row r="1125">
          <cell r="B1125" t="str">
            <v>35.50.02</v>
          </cell>
          <cell r="C1125" t="str">
            <v>Extra over items "Laying of pipes in trenches" for installation of water kiosk connection material of DN50/OD63 and domestic water meter on new HDPE supply mains</v>
          </cell>
          <cell r="D1125" t="str">
            <v>pce.</v>
          </cell>
          <cell r="E1125">
            <v>150</v>
          </cell>
          <cell r="F1125">
            <v>0</v>
          </cell>
          <cell r="G1125">
            <v>0</v>
          </cell>
          <cell r="H1125">
            <v>0</v>
          </cell>
          <cell r="I1125">
            <v>0</v>
          </cell>
          <cell r="J1125">
            <v>0</v>
          </cell>
          <cell r="K1125">
            <v>0</v>
          </cell>
          <cell r="L1125">
            <v>0</v>
          </cell>
          <cell r="M1125">
            <v>0</v>
          </cell>
          <cell r="N1125">
            <v>0</v>
          </cell>
          <cell r="O1125">
            <v>0</v>
          </cell>
          <cell r="P1125">
            <v>0</v>
          </cell>
          <cell r="Q1125">
            <v>0</v>
          </cell>
          <cell r="R1125">
            <v>0</v>
          </cell>
          <cell r="S1125">
            <v>0</v>
          </cell>
          <cell r="T1125">
            <v>0</v>
          </cell>
          <cell r="U1125">
            <v>0</v>
          </cell>
          <cell r="V1125">
            <v>0</v>
          </cell>
          <cell r="W1125">
            <v>0</v>
          </cell>
          <cell r="X1125">
            <v>0</v>
          </cell>
          <cell r="Y1125">
            <v>0</v>
          </cell>
          <cell r="Z1125">
            <v>0</v>
          </cell>
        </row>
        <row r="1126">
          <cell r="B1126" t="str">
            <v>35.51</v>
          </cell>
          <cell r="C1126" t="str">
            <v>Extra over items "Laying of pipes in trenches" for installation of water kiosk connection material including domestic water meters on existing Steel supply mains</v>
          </cell>
          <cell r="D1126">
            <v>0</v>
          </cell>
          <cell r="E1126">
            <v>0</v>
          </cell>
          <cell r="F1126">
            <v>0</v>
          </cell>
          <cell r="G1126">
            <v>0</v>
          </cell>
          <cell r="H1126">
            <v>0</v>
          </cell>
          <cell r="I1126">
            <v>0</v>
          </cell>
          <cell r="J1126">
            <v>0</v>
          </cell>
          <cell r="K1126">
            <v>0</v>
          </cell>
          <cell r="L1126">
            <v>0</v>
          </cell>
          <cell r="M1126">
            <v>0</v>
          </cell>
          <cell r="N1126">
            <v>0</v>
          </cell>
          <cell r="O1126">
            <v>0</v>
          </cell>
          <cell r="P1126">
            <v>0</v>
          </cell>
          <cell r="Q1126">
            <v>0</v>
          </cell>
          <cell r="R1126">
            <v>0</v>
          </cell>
          <cell r="S1126">
            <v>0</v>
          </cell>
          <cell r="T1126">
            <v>0</v>
          </cell>
          <cell r="U1126">
            <v>0</v>
          </cell>
          <cell r="V1126">
            <v>0</v>
          </cell>
          <cell r="W1126">
            <v>0</v>
          </cell>
          <cell r="X1126">
            <v>0</v>
          </cell>
          <cell r="Y1126">
            <v>0</v>
          </cell>
          <cell r="Z1126">
            <v>0</v>
          </cell>
        </row>
        <row r="1127">
          <cell r="B1127">
            <v>0</v>
          </cell>
          <cell r="C1127" t="str">
            <v xml:space="preserve">The works shall include the installation of  water kiosk connection material on existing steel supply mains (incl. passing through and under walls), including installation of saddles for several pipe diameters/materials, domestic water meter, stop cock, taps, galvanized pipe material including fixing of internal pipework and all accessories  in accordance with the drawings, Standard Drawing  STD-3.01 -3.03, Works Requirements Part B+C and as directed by the Engineer. </v>
          </cell>
          <cell r="D1127">
            <v>0</v>
          </cell>
          <cell r="E1127">
            <v>0</v>
          </cell>
          <cell r="F1127">
            <v>0</v>
          </cell>
          <cell r="G1127">
            <v>0</v>
          </cell>
          <cell r="H1127">
            <v>0</v>
          </cell>
          <cell r="I1127">
            <v>0</v>
          </cell>
          <cell r="J1127">
            <v>0</v>
          </cell>
          <cell r="K1127">
            <v>0</v>
          </cell>
          <cell r="L1127">
            <v>0</v>
          </cell>
          <cell r="M1127">
            <v>0</v>
          </cell>
          <cell r="N1127">
            <v>0</v>
          </cell>
          <cell r="O1127">
            <v>0</v>
          </cell>
          <cell r="P1127">
            <v>0</v>
          </cell>
          <cell r="Q1127">
            <v>0</v>
          </cell>
          <cell r="R1127">
            <v>0</v>
          </cell>
          <cell r="S1127">
            <v>0</v>
          </cell>
          <cell r="T1127">
            <v>0</v>
          </cell>
          <cell r="U1127">
            <v>0</v>
          </cell>
          <cell r="V1127">
            <v>0</v>
          </cell>
          <cell r="W1127">
            <v>0</v>
          </cell>
          <cell r="X1127">
            <v>0</v>
          </cell>
          <cell r="Y1127">
            <v>0</v>
          </cell>
          <cell r="Z1127">
            <v>0</v>
          </cell>
        </row>
        <row r="1128">
          <cell r="B1128">
            <v>0</v>
          </cell>
          <cell r="C1128" t="str">
            <v>The unit rate shall  include any additional earthwork not included under the relevant excavation, backfill and pipe laying items.</v>
          </cell>
          <cell r="D1128">
            <v>0</v>
          </cell>
          <cell r="E1128">
            <v>0</v>
          </cell>
          <cell r="F1128">
            <v>0</v>
          </cell>
          <cell r="G1128">
            <v>0</v>
          </cell>
          <cell r="H1128">
            <v>0</v>
          </cell>
          <cell r="I1128">
            <v>0</v>
          </cell>
          <cell r="J1128">
            <v>0</v>
          </cell>
          <cell r="K1128">
            <v>0</v>
          </cell>
          <cell r="L1128">
            <v>0</v>
          </cell>
          <cell r="M1128">
            <v>0</v>
          </cell>
          <cell r="N1128">
            <v>0</v>
          </cell>
          <cell r="O1128">
            <v>0</v>
          </cell>
          <cell r="P1128">
            <v>0</v>
          </cell>
          <cell r="Q1128">
            <v>0</v>
          </cell>
          <cell r="R1128">
            <v>0</v>
          </cell>
          <cell r="S1128">
            <v>0</v>
          </cell>
          <cell r="T1128">
            <v>0</v>
          </cell>
          <cell r="U1128">
            <v>0</v>
          </cell>
          <cell r="V1128">
            <v>0</v>
          </cell>
          <cell r="W1128">
            <v>0</v>
          </cell>
          <cell r="X1128">
            <v>0</v>
          </cell>
          <cell r="Y1128">
            <v>0</v>
          </cell>
          <cell r="Z1128">
            <v>0</v>
          </cell>
        </row>
        <row r="1129">
          <cell r="B1129">
            <v>0</v>
          </cell>
          <cell r="C1129" t="str">
            <v>The unit rate shall also include :</v>
          </cell>
          <cell r="D1129">
            <v>0</v>
          </cell>
          <cell r="E1129">
            <v>0</v>
          </cell>
          <cell r="F1129">
            <v>0</v>
          </cell>
          <cell r="G1129">
            <v>0</v>
          </cell>
          <cell r="H1129">
            <v>0</v>
          </cell>
          <cell r="I1129">
            <v>0</v>
          </cell>
          <cell r="J1129">
            <v>0</v>
          </cell>
          <cell r="K1129">
            <v>0</v>
          </cell>
          <cell r="L1129">
            <v>0</v>
          </cell>
          <cell r="M1129">
            <v>0</v>
          </cell>
          <cell r="N1129">
            <v>0</v>
          </cell>
          <cell r="O1129">
            <v>0</v>
          </cell>
          <cell r="P1129">
            <v>0</v>
          </cell>
          <cell r="Q1129">
            <v>0</v>
          </cell>
          <cell r="R1129">
            <v>0</v>
          </cell>
          <cell r="S1129">
            <v>0</v>
          </cell>
          <cell r="T1129">
            <v>0</v>
          </cell>
          <cell r="U1129">
            <v>0</v>
          </cell>
          <cell r="V1129">
            <v>0</v>
          </cell>
          <cell r="W1129">
            <v>0</v>
          </cell>
          <cell r="X1129">
            <v>0</v>
          </cell>
          <cell r="Y1129">
            <v>0</v>
          </cell>
          <cell r="Z1129">
            <v>0</v>
          </cell>
        </row>
        <row r="1130">
          <cell r="B1130">
            <v>0</v>
          </cell>
          <cell r="C1130" t="str">
            <v>- loading, handling, transport from storage site to the execution site, unloading, etc.  of  all required water kiosk connection material</v>
          </cell>
          <cell r="D1130">
            <v>0</v>
          </cell>
          <cell r="E1130">
            <v>0</v>
          </cell>
          <cell r="F1130">
            <v>0</v>
          </cell>
          <cell r="G1130">
            <v>0</v>
          </cell>
          <cell r="H1130">
            <v>0</v>
          </cell>
          <cell r="I1130">
            <v>0</v>
          </cell>
          <cell r="J1130">
            <v>0</v>
          </cell>
          <cell r="K1130">
            <v>0</v>
          </cell>
          <cell r="L1130">
            <v>0</v>
          </cell>
          <cell r="M1130">
            <v>0</v>
          </cell>
          <cell r="N1130">
            <v>0</v>
          </cell>
          <cell r="O1130">
            <v>0</v>
          </cell>
          <cell r="P1130">
            <v>0</v>
          </cell>
          <cell r="Q1130">
            <v>0</v>
          </cell>
          <cell r="R1130">
            <v>0</v>
          </cell>
          <cell r="S1130">
            <v>0</v>
          </cell>
          <cell r="T1130">
            <v>0</v>
          </cell>
          <cell r="U1130">
            <v>0</v>
          </cell>
          <cell r="V1130">
            <v>0</v>
          </cell>
          <cell r="W1130">
            <v>0</v>
          </cell>
          <cell r="X1130">
            <v>0</v>
          </cell>
          <cell r="Y1130">
            <v>0</v>
          </cell>
          <cell r="Z1130">
            <v>0</v>
          </cell>
        </row>
        <row r="1131">
          <cell r="B1131">
            <v>0</v>
          </cell>
          <cell r="C1131" t="str">
            <v>- investigation of exact location and levels of existing pipes</v>
          </cell>
          <cell r="D1131">
            <v>0</v>
          </cell>
          <cell r="E1131">
            <v>0</v>
          </cell>
          <cell r="F1131">
            <v>0</v>
          </cell>
          <cell r="G1131">
            <v>0</v>
          </cell>
          <cell r="H1131">
            <v>0</v>
          </cell>
          <cell r="I1131">
            <v>0</v>
          </cell>
          <cell r="J1131">
            <v>0</v>
          </cell>
          <cell r="K1131">
            <v>0</v>
          </cell>
          <cell r="L1131">
            <v>0</v>
          </cell>
          <cell r="M1131">
            <v>0</v>
          </cell>
          <cell r="N1131">
            <v>0</v>
          </cell>
          <cell r="O1131">
            <v>0</v>
          </cell>
          <cell r="P1131">
            <v>0</v>
          </cell>
          <cell r="Q1131">
            <v>0</v>
          </cell>
          <cell r="R1131">
            <v>0</v>
          </cell>
          <cell r="S1131">
            <v>0</v>
          </cell>
          <cell r="T1131">
            <v>0</v>
          </cell>
          <cell r="U1131">
            <v>0</v>
          </cell>
          <cell r="V1131">
            <v>0</v>
          </cell>
          <cell r="W1131">
            <v>0</v>
          </cell>
          <cell r="X1131">
            <v>0</v>
          </cell>
          <cell r="Y1131">
            <v>0</v>
          </cell>
          <cell r="Z1131">
            <v>0</v>
          </cell>
        </row>
        <row r="1132">
          <cell r="B1132">
            <v>0</v>
          </cell>
          <cell r="C1132" t="str">
            <v>- drilling of supply mains, if required under pressure</v>
          </cell>
          <cell r="D1132">
            <v>0</v>
          </cell>
          <cell r="E1132">
            <v>0</v>
          </cell>
          <cell r="F1132">
            <v>0</v>
          </cell>
          <cell r="G1132">
            <v>0</v>
          </cell>
          <cell r="H1132">
            <v>0</v>
          </cell>
          <cell r="I1132">
            <v>0</v>
          </cell>
          <cell r="J1132">
            <v>0</v>
          </cell>
          <cell r="K1132">
            <v>0</v>
          </cell>
          <cell r="L1132">
            <v>0</v>
          </cell>
          <cell r="M1132">
            <v>0</v>
          </cell>
          <cell r="N1132">
            <v>0</v>
          </cell>
          <cell r="O1132">
            <v>0</v>
          </cell>
          <cell r="P1132">
            <v>0</v>
          </cell>
          <cell r="Q1132">
            <v>0</v>
          </cell>
          <cell r="R1132">
            <v>0</v>
          </cell>
          <cell r="S1132">
            <v>0</v>
          </cell>
          <cell r="T1132">
            <v>0</v>
          </cell>
          <cell r="U1132">
            <v>0</v>
          </cell>
          <cell r="V1132">
            <v>0</v>
          </cell>
          <cell r="W1132">
            <v>0</v>
          </cell>
          <cell r="X1132">
            <v>0</v>
          </cell>
          <cell r="Y1132">
            <v>0</v>
          </cell>
          <cell r="Z1132">
            <v>0</v>
          </cell>
        </row>
        <row r="1133">
          <cell r="B1133">
            <v>0</v>
          </cell>
          <cell r="C1133" t="str">
            <v>The unit rate shall include all material, labour, equipment, tools, formworks and other incidental costs required to complete the works.</v>
          </cell>
          <cell r="D1133">
            <v>0</v>
          </cell>
          <cell r="E1133">
            <v>0</v>
          </cell>
          <cell r="F1133">
            <v>0</v>
          </cell>
          <cell r="G1133">
            <v>0</v>
          </cell>
          <cell r="H1133">
            <v>0</v>
          </cell>
          <cell r="I1133">
            <v>0</v>
          </cell>
          <cell r="J1133">
            <v>0</v>
          </cell>
          <cell r="K1133">
            <v>0</v>
          </cell>
          <cell r="L1133">
            <v>0</v>
          </cell>
          <cell r="M1133">
            <v>0</v>
          </cell>
          <cell r="N1133">
            <v>0</v>
          </cell>
          <cell r="O1133">
            <v>0</v>
          </cell>
          <cell r="P1133">
            <v>0</v>
          </cell>
          <cell r="Q1133">
            <v>0</v>
          </cell>
          <cell r="R1133">
            <v>0</v>
          </cell>
          <cell r="S1133">
            <v>0</v>
          </cell>
          <cell r="T1133">
            <v>0</v>
          </cell>
          <cell r="U1133">
            <v>0</v>
          </cell>
          <cell r="V1133">
            <v>0</v>
          </cell>
          <cell r="W1133">
            <v>0</v>
          </cell>
          <cell r="X1133">
            <v>0</v>
          </cell>
          <cell r="Y1133">
            <v>0</v>
          </cell>
          <cell r="Z1133">
            <v>0</v>
          </cell>
        </row>
        <row r="1134">
          <cell r="B1134">
            <v>0</v>
          </cell>
          <cell r="C1134" t="str">
            <v>Payment shall be made per water kiosk connection completely installed and approved by the Engineer.</v>
          </cell>
          <cell r="D1134">
            <v>0</v>
          </cell>
          <cell r="E1134">
            <v>0</v>
          </cell>
          <cell r="F1134">
            <v>0</v>
          </cell>
          <cell r="G1134">
            <v>0</v>
          </cell>
          <cell r="H1134">
            <v>0</v>
          </cell>
          <cell r="I1134">
            <v>0</v>
          </cell>
          <cell r="J1134">
            <v>0</v>
          </cell>
          <cell r="K1134">
            <v>0</v>
          </cell>
          <cell r="L1134">
            <v>0</v>
          </cell>
          <cell r="M1134">
            <v>0</v>
          </cell>
          <cell r="N1134">
            <v>0</v>
          </cell>
          <cell r="O1134">
            <v>0</v>
          </cell>
          <cell r="P1134">
            <v>0</v>
          </cell>
          <cell r="Q1134">
            <v>0</v>
          </cell>
          <cell r="R1134">
            <v>0</v>
          </cell>
          <cell r="S1134">
            <v>0</v>
          </cell>
          <cell r="T1134">
            <v>0</v>
          </cell>
          <cell r="U1134">
            <v>0</v>
          </cell>
          <cell r="V1134">
            <v>0</v>
          </cell>
          <cell r="W1134">
            <v>0</v>
          </cell>
          <cell r="X1134">
            <v>0</v>
          </cell>
          <cell r="Y1134">
            <v>0</v>
          </cell>
          <cell r="Z1134">
            <v>0</v>
          </cell>
        </row>
        <row r="1135">
          <cell r="B1135">
            <v>0</v>
          </cell>
          <cell r="C1135" t="str">
            <v>Civil works for water kiosks shall be paid for under separate items.</v>
          </cell>
          <cell r="D1135">
            <v>0</v>
          </cell>
          <cell r="E1135">
            <v>0</v>
          </cell>
          <cell r="F1135">
            <v>0</v>
          </cell>
          <cell r="G1135">
            <v>0</v>
          </cell>
          <cell r="H1135">
            <v>0</v>
          </cell>
          <cell r="I1135">
            <v>0</v>
          </cell>
          <cell r="J1135">
            <v>0</v>
          </cell>
          <cell r="K1135">
            <v>0</v>
          </cell>
          <cell r="L1135">
            <v>0</v>
          </cell>
          <cell r="M1135">
            <v>0</v>
          </cell>
          <cell r="N1135">
            <v>0</v>
          </cell>
          <cell r="O1135">
            <v>0</v>
          </cell>
          <cell r="P1135">
            <v>0</v>
          </cell>
          <cell r="Q1135">
            <v>0</v>
          </cell>
          <cell r="R1135">
            <v>0</v>
          </cell>
          <cell r="S1135">
            <v>0</v>
          </cell>
          <cell r="T1135">
            <v>0</v>
          </cell>
          <cell r="U1135">
            <v>0</v>
          </cell>
          <cell r="V1135">
            <v>0</v>
          </cell>
          <cell r="W1135">
            <v>0</v>
          </cell>
          <cell r="X1135">
            <v>0</v>
          </cell>
          <cell r="Y1135">
            <v>0</v>
          </cell>
          <cell r="Z1135">
            <v>0</v>
          </cell>
        </row>
        <row r="1136">
          <cell r="B1136" t="str">
            <v>35.51.01</v>
          </cell>
          <cell r="C1136" t="str">
            <v>Extra over items "Laying of pipes in trenches" for installation of water kiosk connection material of DN40/OD50 including domestic water meter on existing Steel supply mains</v>
          </cell>
          <cell r="D1136" t="str">
            <v>pce.</v>
          </cell>
          <cell r="E1136">
            <v>150</v>
          </cell>
          <cell r="F1136">
            <v>0</v>
          </cell>
          <cell r="G1136">
            <v>0</v>
          </cell>
          <cell r="H1136">
            <v>0</v>
          </cell>
          <cell r="I1136">
            <v>0</v>
          </cell>
          <cell r="J1136">
            <v>0</v>
          </cell>
          <cell r="K1136">
            <v>0</v>
          </cell>
          <cell r="L1136">
            <v>0</v>
          </cell>
          <cell r="M1136">
            <v>0</v>
          </cell>
          <cell r="N1136">
            <v>0</v>
          </cell>
          <cell r="O1136">
            <v>0</v>
          </cell>
          <cell r="P1136">
            <v>0</v>
          </cell>
          <cell r="Q1136">
            <v>0</v>
          </cell>
          <cell r="R1136">
            <v>0</v>
          </cell>
          <cell r="S1136">
            <v>0</v>
          </cell>
          <cell r="T1136">
            <v>0</v>
          </cell>
          <cell r="U1136">
            <v>0</v>
          </cell>
          <cell r="V1136">
            <v>0</v>
          </cell>
          <cell r="W1136">
            <v>0</v>
          </cell>
          <cell r="X1136">
            <v>0</v>
          </cell>
          <cell r="Y1136">
            <v>0</v>
          </cell>
          <cell r="Z1136">
            <v>0</v>
          </cell>
        </row>
        <row r="1137">
          <cell r="B1137" t="str">
            <v>35.51.02</v>
          </cell>
          <cell r="C1137" t="str">
            <v>Extra over items "Laying of pipes in trenches" for installation of water kiosk connection material of DN50/OD63  including domestic water meter on existing Steel supply mains</v>
          </cell>
          <cell r="D1137" t="str">
            <v>pce.</v>
          </cell>
          <cell r="E1137">
            <v>150</v>
          </cell>
          <cell r="F1137">
            <v>0</v>
          </cell>
          <cell r="G1137">
            <v>0</v>
          </cell>
          <cell r="H1137">
            <v>0</v>
          </cell>
          <cell r="I1137">
            <v>0</v>
          </cell>
          <cell r="J1137">
            <v>0</v>
          </cell>
          <cell r="K1137">
            <v>0</v>
          </cell>
          <cell r="L1137">
            <v>0</v>
          </cell>
          <cell r="M1137">
            <v>0</v>
          </cell>
          <cell r="N1137">
            <v>0</v>
          </cell>
          <cell r="O1137">
            <v>0</v>
          </cell>
          <cell r="P1137">
            <v>0</v>
          </cell>
          <cell r="Q1137">
            <v>0</v>
          </cell>
          <cell r="R1137">
            <v>0</v>
          </cell>
          <cell r="S1137">
            <v>0</v>
          </cell>
          <cell r="T1137">
            <v>0</v>
          </cell>
          <cell r="U1137">
            <v>0</v>
          </cell>
          <cell r="V1137">
            <v>0</v>
          </cell>
          <cell r="W1137">
            <v>0</v>
          </cell>
          <cell r="X1137">
            <v>0</v>
          </cell>
          <cell r="Y1137">
            <v>0</v>
          </cell>
          <cell r="Z1137">
            <v>0</v>
          </cell>
        </row>
        <row r="1138">
          <cell r="B1138" t="str">
            <v>39</v>
          </cell>
          <cell r="C1138" t="str">
            <v>MISCELLANOUS PIPE WORKS</v>
          </cell>
          <cell r="D1138">
            <v>0</v>
          </cell>
          <cell r="E1138">
            <v>0</v>
          </cell>
          <cell r="F1138">
            <v>0</v>
          </cell>
          <cell r="G1138">
            <v>0</v>
          </cell>
          <cell r="H1138">
            <v>0</v>
          </cell>
          <cell r="I1138">
            <v>0</v>
          </cell>
          <cell r="J1138">
            <v>0</v>
          </cell>
          <cell r="K1138">
            <v>0</v>
          </cell>
          <cell r="L1138">
            <v>0</v>
          </cell>
          <cell r="M1138">
            <v>0</v>
          </cell>
          <cell r="N1138">
            <v>0</v>
          </cell>
          <cell r="O1138">
            <v>0</v>
          </cell>
          <cell r="P1138">
            <v>0</v>
          </cell>
          <cell r="Q1138">
            <v>0</v>
          </cell>
          <cell r="R1138">
            <v>0</v>
          </cell>
          <cell r="S1138">
            <v>0</v>
          </cell>
          <cell r="T1138">
            <v>0</v>
          </cell>
          <cell r="U1138">
            <v>0</v>
          </cell>
          <cell r="V1138">
            <v>0</v>
          </cell>
          <cell r="W1138">
            <v>0</v>
          </cell>
          <cell r="X1138">
            <v>0</v>
          </cell>
          <cell r="Y1138">
            <v>0</v>
          </cell>
          <cell r="Z1138">
            <v>0</v>
          </cell>
          <cell r="AA1138">
            <v>0</v>
          </cell>
          <cell r="AB1138">
            <v>0</v>
          </cell>
        </row>
        <row r="1139">
          <cell r="B1139" t="str">
            <v>39.01</v>
          </cell>
          <cell r="C1139" t="str">
            <v>Connection of new pipes to existing pipes (AC, DI, PVC, PE, ST, GC)</v>
          </cell>
          <cell r="D1139">
            <v>0</v>
          </cell>
          <cell r="E1139">
            <v>0</v>
          </cell>
          <cell r="F1139">
            <v>0</v>
          </cell>
          <cell r="G1139">
            <v>0</v>
          </cell>
          <cell r="H1139">
            <v>0</v>
          </cell>
          <cell r="I1139">
            <v>0</v>
          </cell>
          <cell r="J1139">
            <v>0</v>
          </cell>
          <cell r="K1139">
            <v>0</v>
          </cell>
          <cell r="L1139">
            <v>0</v>
          </cell>
          <cell r="M1139">
            <v>0</v>
          </cell>
          <cell r="N1139">
            <v>0</v>
          </cell>
          <cell r="O1139">
            <v>0</v>
          </cell>
          <cell r="P1139">
            <v>0</v>
          </cell>
          <cell r="Q1139">
            <v>0</v>
          </cell>
          <cell r="R1139">
            <v>0</v>
          </cell>
          <cell r="S1139">
            <v>0</v>
          </cell>
          <cell r="T1139">
            <v>0</v>
          </cell>
          <cell r="U1139">
            <v>0</v>
          </cell>
          <cell r="V1139">
            <v>0</v>
          </cell>
          <cell r="W1139">
            <v>0</v>
          </cell>
          <cell r="X1139">
            <v>0</v>
          </cell>
          <cell r="Y1139">
            <v>0</v>
          </cell>
          <cell r="Z1139">
            <v>0</v>
          </cell>
          <cell r="AA1139">
            <v>0</v>
          </cell>
          <cell r="AB1139">
            <v>0</v>
          </cell>
        </row>
        <row r="1140">
          <cell r="B1140">
            <v>0</v>
          </cell>
          <cell r="C1140" t="str">
            <v>The works shall include:</v>
          </cell>
          <cell r="D1140">
            <v>0</v>
          </cell>
          <cell r="E1140">
            <v>0</v>
          </cell>
          <cell r="F1140">
            <v>0</v>
          </cell>
          <cell r="G1140">
            <v>0</v>
          </cell>
          <cell r="H1140">
            <v>0</v>
          </cell>
          <cell r="I1140">
            <v>0</v>
          </cell>
          <cell r="J1140">
            <v>0</v>
          </cell>
          <cell r="K1140">
            <v>0</v>
          </cell>
          <cell r="L1140">
            <v>0</v>
          </cell>
          <cell r="M1140">
            <v>0</v>
          </cell>
          <cell r="N1140">
            <v>0</v>
          </cell>
          <cell r="O1140">
            <v>0</v>
          </cell>
          <cell r="P1140">
            <v>0</v>
          </cell>
          <cell r="Q1140">
            <v>0</v>
          </cell>
          <cell r="R1140">
            <v>0</v>
          </cell>
          <cell r="S1140">
            <v>0</v>
          </cell>
          <cell r="T1140">
            <v>0</v>
          </cell>
          <cell r="U1140">
            <v>0</v>
          </cell>
          <cell r="V1140">
            <v>0</v>
          </cell>
          <cell r="W1140">
            <v>0</v>
          </cell>
          <cell r="X1140">
            <v>0</v>
          </cell>
          <cell r="Y1140">
            <v>0</v>
          </cell>
          <cell r="Z1140">
            <v>0</v>
          </cell>
          <cell r="AA1140">
            <v>0</v>
          </cell>
          <cell r="AB1140">
            <v>0</v>
          </cell>
        </row>
        <row r="1141">
          <cell r="B1141">
            <v>0</v>
          </cell>
          <cell r="C1141" t="str">
            <v>- investigation of exact location and levels of existing pipes</v>
          </cell>
          <cell r="D1141">
            <v>0</v>
          </cell>
          <cell r="E1141">
            <v>0</v>
          </cell>
          <cell r="F1141">
            <v>0</v>
          </cell>
          <cell r="G1141">
            <v>0</v>
          </cell>
          <cell r="H1141">
            <v>0</v>
          </cell>
          <cell r="I1141">
            <v>0</v>
          </cell>
          <cell r="J1141">
            <v>0</v>
          </cell>
          <cell r="K1141">
            <v>0</v>
          </cell>
          <cell r="L1141">
            <v>0</v>
          </cell>
          <cell r="M1141">
            <v>0</v>
          </cell>
          <cell r="N1141">
            <v>0</v>
          </cell>
          <cell r="O1141">
            <v>0</v>
          </cell>
          <cell r="P1141">
            <v>0</v>
          </cell>
          <cell r="Q1141">
            <v>0</v>
          </cell>
          <cell r="R1141">
            <v>0</v>
          </cell>
          <cell r="S1141">
            <v>0</v>
          </cell>
          <cell r="T1141">
            <v>0</v>
          </cell>
          <cell r="U1141">
            <v>0</v>
          </cell>
          <cell r="V1141">
            <v>0</v>
          </cell>
          <cell r="W1141">
            <v>0</v>
          </cell>
          <cell r="X1141">
            <v>0</v>
          </cell>
          <cell r="Y1141">
            <v>0</v>
          </cell>
          <cell r="Z1141">
            <v>0</v>
          </cell>
          <cell r="AA1141">
            <v>0</v>
          </cell>
          <cell r="AB1141">
            <v>0</v>
          </cell>
        </row>
        <row r="1142">
          <cell r="B1142">
            <v>0</v>
          </cell>
          <cell r="C1142" t="str">
            <v>- all earthworks required for investigation and installation, including excavation, levelling, trimming of trench bottom, bedding, backfilling, compaction, dewatering, loading, handling, transport of all surplus or backfill material to or from a site approved by the Engineer and situated within a radius of 20km from the execution site, unloading, bracing and shoring, maintenance and reinstatement of existing services, etc.</v>
          </cell>
          <cell r="D1142">
            <v>0</v>
          </cell>
          <cell r="E1142">
            <v>0</v>
          </cell>
          <cell r="F1142">
            <v>0</v>
          </cell>
          <cell r="G1142">
            <v>0</v>
          </cell>
          <cell r="H1142">
            <v>0</v>
          </cell>
          <cell r="I1142">
            <v>0</v>
          </cell>
          <cell r="J1142">
            <v>0</v>
          </cell>
          <cell r="K1142">
            <v>0</v>
          </cell>
          <cell r="L1142">
            <v>0</v>
          </cell>
          <cell r="M1142">
            <v>0</v>
          </cell>
          <cell r="N1142">
            <v>0</v>
          </cell>
          <cell r="O1142">
            <v>0</v>
          </cell>
          <cell r="P1142">
            <v>0</v>
          </cell>
          <cell r="Q1142">
            <v>0</v>
          </cell>
          <cell r="R1142">
            <v>0</v>
          </cell>
          <cell r="S1142">
            <v>0</v>
          </cell>
          <cell r="T1142">
            <v>0</v>
          </cell>
          <cell r="U1142">
            <v>0</v>
          </cell>
          <cell r="V1142">
            <v>0</v>
          </cell>
          <cell r="W1142">
            <v>0</v>
          </cell>
          <cell r="X1142">
            <v>0</v>
          </cell>
          <cell r="Y1142">
            <v>0</v>
          </cell>
          <cell r="Z1142">
            <v>0</v>
          </cell>
          <cell r="AA1142">
            <v>0</v>
          </cell>
          <cell r="AB1142">
            <v>0</v>
          </cell>
        </row>
        <row r="1143">
          <cell r="B1143">
            <v>0</v>
          </cell>
          <cell r="C1143" t="str">
            <v>- review and adjustment of design of connections of new pipes to existing pipes as indicated in the relevant Layout and System Point Drawings to existing conditions, proposal for design shall be subject to approval by the Engineer</v>
          </cell>
          <cell r="D1143">
            <v>0</v>
          </cell>
          <cell r="E1143">
            <v>0</v>
          </cell>
          <cell r="F1143">
            <v>0</v>
          </cell>
          <cell r="G1143">
            <v>0</v>
          </cell>
          <cell r="H1143">
            <v>0</v>
          </cell>
          <cell r="I1143">
            <v>0</v>
          </cell>
          <cell r="J1143">
            <v>0</v>
          </cell>
          <cell r="K1143">
            <v>0</v>
          </cell>
          <cell r="L1143">
            <v>0</v>
          </cell>
          <cell r="M1143">
            <v>0</v>
          </cell>
          <cell r="N1143">
            <v>0</v>
          </cell>
          <cell r="O1143">
            <v>0</v>
          </cell>
          <cell r="P1143">
            <v>0</v>
          </cell>
          <cell r="Q1143">
            <v>0</v>
          </cell>
          <cell r="R1143">
            <v>0</v>
          </cell>
          <cell r="S1143">
            <v>0</v>
          </cell>
          <cell r="T1143">
            <v>0</v>
          </cell>
          <cell r="U1143">
            <v>0</v>
          </cell>
          <cell r="V1143">
            <v>0</v>
          </cell>
          <cell r="W1143">
            <v>0</v>
          </cell>
          <cell r="X1143">
            <v>0</v>
          </cell>
          <cell r="Y1143">
            <v>0</v>
          </cell>
          <cell r="Z1143">
            <v>0</v>
          </cell>
          <cell r="AA1143">
            <v>0</v>
          </cell>
          <cell r="AB1143">
            <v>0</v>
          </cell>
        </row>
        <row r="1144">
          <cell r="B1144">
            <v>0</v>
          </cell>
          <cell r="C1144" t="str">
            <v>- temporary cut off of water distribution</v>
          </cell>
          <cell r="D1144">
            <v>0</v>
          </cell>
          <cell r="E1144">
            <v>0</v>
          </cell>
          <cell r="F1144">
            <v>0</v>
          </cell>
          <cell r="G1144">
            <v>0</v>
          </cell>
          <cell r="H1144">
            <v>0</v>
          </cell>
          <cell r="I1144">
            <v>0</v>
          </cell>
          <cell r="J1144">
            <v>0</v>
          </cell>
          <cell r="K1144">
            <v>0</v>
          </cell>
          <cell r="L1144">
            <v>0</v>
          </cell>
          <cell r="M1144">
            <v>0</v>
          </cell>
          <cell r="N1144">
            <v>0</v>
          </cell>
          <cell r="O1144">
            <v>0</v>
          </cell>
          <cell r="P1144">
            <v>0</v>
          </cell>
          <cell r="Q1144">
            <v>0</v>
          </cell>
          <cell r="R1144">
            <v>0</v>
          </cell>
          <cell r="S1144">
            <v>0</v>
          </cell>
          <cell r="T1144">
            <v>0</v>
          </cell>
          <cell r="U1144">
            <v>0</v>
          </cell>
          <cell r="V1144">
            <v>0</v>
          </cell>
          <cell r="W1144">
            <v>0</v>
          </cell>
          <cell r="X1144">
            <v>0</v>
          </cell>
          <cell r="Y1144">
            <v>0</v>
          </cell>
          <cell r="Z1144">
            <v>0</v>
          </cell>
          <cell r="AA1144">
            <v>0</v>
          </cell>
          <cell r="AB1144">
            <v>0</v>
          </cell>
        </row>
        <row r="1145">
          <cell r="B1145">
            <v>0</v>
          </cell>
          <cell r="C1145" t="str">
            <v>- cutting of existing pipe, removal of any pieces of pipe not further used, cleaning of cut, remaking chamfer, repair of coating, etc.</v>
          </cell>
          <cell r="D1145">
            <v>0</v>
          </cell>
          <cell r="E1145">
            <v>0</v>
          </cell>
          <cell r="F1145">
            <v>0</v>
          </cell>
          <cell r="G1145">
            <v>0</v>
          </cell>
          <cell r="H1145">
            <v>0</v>
          </cell>
          <cell r="I1145">
            <v>0</v>
          </cell>
          <cell r="J1145">
            <v>0</v>
          </cell>
          <cell r="K1145">
            <v>0</v>
          </cell>
          <cell r="L1145">
            <v>0</v>
          </cell>
          <cell r="M1145">
            <v>0</v>
          </cell>
          <cell r="N1145">
            <v>0</v>
          </cell>
          <cell r="O1145">
            <v>0</v>
          </cell>
          <cell r="P1145">
            <v>0</v>
          </cell>
          <cell r="Q1145">
            <v>0</v>
          </cell>
          <cell r="R1145">
            <v>0</v>
          </cell>
          <cell r="S1145">
            <v>0</v>
          </cell>
          <cell r="T1145">
            <v>0</v>
          </cell>
          <cell r="U1145">
            <v>0</v>
          </cell>
          <cell r="V1145">
            <v>0</v>
          </cell>
          <cell r="W1145">
            <v>0</v>
          </cell>
          <cell r="X1145">
            <v>0</v>
          </cell>
          <cell r="Y1145">
            <v>0</v>
          </cell>
          <cell r="Z1145">
            <v>0</v>
          </cell>
          <cell r="AA1145">
            <v>0</v>
          </cell>
          <cell r="AB1145">
            <v>0</v>
          </cell>
        </row>
        <row r="1146">
          <cell r="B1146">
            <v>0</v>
          </cell>
          <cell r="C1146" t="str">
            <v>- draining of pipe and dewatering of trench</v>
          </cell>
          <cell r="D1146">
            <v>0</v>
          </cell>
          <cell r="E1146">
            <v>0</v>
          </cell>
          <cell r="F1146">
            <v>0</v>
          </cell>
          <cell r="G1146">
            <v>0</v>
          </cell>
          <cell r="H1146">
            <v>0</v>
          </cell>
          <cell r="I1146">
            <v>0</v>
          </cell>
          <cell r="J1146">
            <v>0</v>
          </cell>
          <cell r="K1146">
            <v>0</v>
          </cell>
          <cell r="L1146">
            <v>0</v>
          </cell>
          <cell r="M1146">
            <v>0</v>
          </cell>
          <cell r="N1146">
            <v>0</v>
          </cell>
          <cell r="O1146">
            <v>0</v>
          </cell>
          <cell r="P1146">
            <v>0</v>
          </cell>
          <cell r="Q1146">
            <v>0</v>
          </cell>
          <cell r="R1146">
            <v>0</v>
          </cell>
          <cell r="S1146">
            <v>0</v>
          </cell>
          <cell r="T1146">
            <v>0</v>
          </cell>
          <cell r="U1146">
            <v>0</v>
          </cell>
          <cell r="V1146">
            <v>0</v>
          </cell>
          <cell r="W1146">
            <v>0</v>
          </cell>
          <cell r="X1146">
            <v>0</v>
          </cell>
          <cell r="Y1146">
            <v>0</v>
          </cell>
          <cell r="Z1146">
            <v>0</v>
          </cell>
          <cell r="AA1146">
            <v>0</v>
          </cell>
          <cell r="AB1146">
            <v>0</v>
          </cell>
        </row>
        <row r="1147">
          <cell r="B1147">
            <v>0</v>
          </cell>
          <cell r="C1147" t="str">
            <v>- loading, handling, transport of removed pipes and fittings to the relevant authorities' store yard or to Contractor's deposit within a radius of 20km from the demolition site as directed by the Engineer, unloading, etc.</v>
          </cell>
          <cell r="D1147">
            <v>0</v>
          </cell>
          <cell r="E1147">
            <v>0</v>
          </cell>
          <cell r="F1147">
            <v>0</v>
          </cell>
          <cell r="G1147">
            <v>0</v>
          </cell>
          <cell r="H1147">
            <v>0</v>
          </cell>
          <cell r="I1147">
            <v>0</v>
          </cell>
          <cell r="J1147">
            <v>0</v>
          </cell>
          <cell r="K1147">
            <v>0</v>
          </cell>
          <cell r="L1147">
            <v>0</v>
          </cell>
          <cell r="M1147">
            <v>0</v>
          </cell>
          <cell r="N1147">
            <v>0</v>
          </cell>
          <cell r="O1147">
            <v>0</v>
          </cell>
          <cell r="P1147">
            <v>0</v>
          </cell>
          <cell r="Q1147">
            <v>0</v>
          </cell>
          <cell r="R1147">
            <v>0</v>
          </cell>
          <cell r="S1147">
            <v>0</v>
          </cell>
          <cell r="T1147">
            <v>0</v>
          </cell>
          <cell r="U1147">
            <v>0</v>
          </cell>
          <cell r="V1147">
            <v>0</v>
          </cell>
          <cell r="W1147">
            <v>0</v>
          </cell>
          <cell r="X1147">
            <v>0</v>
          </cell>
          <cell r="Y1147">
            <v>0</v>
          </cell>
          <cell r="Z1147">
            <v>0</v>
          </cell>
          <cell r="AA1147">
            <v>0</v>
          </cell>
          <cell r="AB1147">
            <v>0</v>
          </cell>
        </row>
        <row r="1148">
          <cell r="B1148">
            <v>0</v>
          </cell>
          <cell r="C1148" t="str">
            <v>- connection of new main to existing main by installation of dresser type couplings, bends, tees, etc.</v>
          </cell>
          <cell r="D1148">
            <v>0</v>
          </cell>
          <cell r="E1148">
            <v>0</v>
          </cell>
          <cell r="F1148">
            <v>0</v>
          </cell>
          <cell r="G1148">
            <v>0</v>
          </cell>
          <cell r="H1148">
            <v>0</v>
          </cell>
          <cell r="I1148">
            <v>0</v>
          </cell>
          <cell r="J1148">
            <v>0</v>
          </cell>
          <cell r="K1148">
            <v>0</v>
          </cell>
          <cell r="L1148">
            <v>0</v>
          </cell>
          <cell r="M1148">
            <v>0</v>
          </cell>
          <cell r="N1148">
            <v>0</v>
          </cell>
          <cell r="O1148">
            <v>0</v>
          </cell>
          <cell r="P1148">
            <v>0</v>
          </cell>
          <cell r="Q1148">
            <v>0</v>
          </cell>
          <cell r="R1148">
            <v>0</v>
          </cell>
          <cell r="S1148">
            <v>0</v>
          </cell>
          <cell r="T1148">
            <v>0</v>
          </cell>
          <cell r="U1148">
            <v>0</v>
          </cell>
          <cell r="V1148">
            <v>0</v>
          </cell>
          <cell r="W1148">
            <v>0</v>
          </cell>
          <cell r="X1148">
            <v>0</v>
          </cell>
          <cell r="Y1148">
            <v>0</v>
          </cell>
          <cell r="Z1148">
            <v>0</v>
          </cell>
          <cell r="AA1148">
            <v>0</v>
          </cell>
          <cell r="AB1148">
            <v>0</v>
          </cell>
        </row>
        <row r="1149">
          <cell r="B1149">
            <v>0</v>
          </cell>
          <cell r="C1149" t="str">
            <v>- supply and placement of thrust blocks, including determination of required dimensions, concrete class and steel reinforcement</v>
          </cell>
          <cell r="D1149">
            <v>0</v>
          </cell>
          <cell r="E1149">
            <v>0</v>
          </cell>
          <cell r="F1149">
            <v>0</v>
          </cell>
          <cell r="G1149">
            <v>0</v>
          </cell>
          <cell r="H1149">
            <v>0</v>
          </cell>
          <cell r="I1149">
            <v>0</v>
          </cell>
          <cell r="J1149">
            <v>0</v>
          </cell>
          <cell r="K1149">
            <v>0</v>
          </cell>
          <cell r="L1149">
            <v>0</v>
          </cell>
          <cell r="M1149">
            <v>0</v>
          </cell>
          <cell r="N1149">
            <v>0</v>
          </cell>
          <cell r="O1149">
            <v>0</v>
          </cell>
          <cell r="P1149">
            <v>0</v>
          </cell>
          <cell r="Q1149">
            <v>0</v>
          </cell>
          <cell r="R1149">
            <v>0</v>
          </cell>
          <cell r="S1149">
            <v>0</v>
          </cell>
          <cell r="T1149">
            <v>0</v>
          </cell>
          <cell r="U1149">
            <v>0</v>
          </cell>
          <cell r="V1149">
            <v>0</v>
          </cell>
          <cell r="W1149">
            <v>0</v>
          </cell>
          <cell r="X1149">
            <v>0</v>
          </cell>
          <cell r="Y1149">
            <v>0</v>
          </cell>
          <cell r="Z1149">
            <v>0</v>
          </cell>
          <cell r="AA1149">
            <v>0</v>
          </cell>
          <cell r="AB1149">
            <v>0</v>
          </cell>
        </row>
        <row r="1150">
          <cell r="B1150">
            <v>0</v>
          </cell>
          <cell r="C1150" t="str">
            <v>- execution of hydrostatic pressure test, flushing and disinfection in accordance with EN 805 and the Works Requirements Part B+C</v>
          </cell>
          <cell r="D1150">
            <v>0</v>
          </cell>
          <cell r="E1150">
            <v>0</v>
          </cell>
          <cell r="F1150">
            <v>0</v>
          </cell>
          <cell r="G1150">
            <v>0</v>
          </cell>
          <cell r="H1150">
            <v>0</v>
          </cell>
          <cell r="I1150">
            <v>0</v>
          </cell>
          <cell r="J1150">
            <v>0</v>
          </cell>
          <cell r="K1150">
            <v>0</v>
          </cell>
          <cell r="L1150">
            <v>0</v>
          </cell>
          <cell r="M1150">
            <v>0</v>
          </cell>
          <cell r="N1150">
            <v>0</v>
          </cell>
          <cell r="O1150">
            <v>0</v>
          </cell>
          <cell r="P1150">
            <v>0</v>
          </cell>
          <cell r="Q1150">
            <v>0</v>
          </cell>
          <cell r="R1150">
            <v>0</v>
          </cell>
          <cell r="S1150">
            <v>0</v>
          </cell>
          <cell r="T1150">
            <v>0</v>
          </cell>
          <cell r="U1150">
            <v>0</v>
          </cell>
          <cell r="V1150">
            <v>0</v>
          </cell>
          <cell r="W1150">
            <v>0</v>
          </cell>
          <cell r="X1150">
            <v>0</v>
          </cell>
          <cell r="Y1150">
            <v>0</v>
          </cell>
          <cell r="Z1150">
            <v>0</v>
          </cell>
          <cell r="AA1150">
            <v>0</v>
          </cell>
          <cell r="AB1150">
            <v>0</v>
          </cell>
        </row>
        <row r="1151">
          <cell r="B1151">
            <v>0</v>
          </cell>
          <cell r="C1151" t="str">
            <v>The unit rate shall include all material, labour, equipment, tools, formworks and other incidental costs required to complete the works.</v>
          </cell>
          <cell r="D1151">
            <v>0</v>
          </cell>
          <cell r="E1151">
            <v>0</v>
          </cell>
          <cell r="F1151">
            <v>0</v>
          </cell>
          <cell r="G1151">
            <v>0</v>
          </cell>
          <cell r="H1151">
            <v>0</v>
          </cell>
          <cell r="I1151">
            <v>0</v>
          </cell>
          <cell r="J1151">
            <v>0</v>
          </cell>
          <cell r="K1151">
            <v>0</v>
          </cell>
          <cell r="L1151">
            <v>0</v>
          </cell>
          <cell r="M1151">
            <v>0</v>
          </cell>
          <cell r="N1151">
            <v>0</v>
          </cell>
          <cell r="O1151">
            <v>0</v>
          </cell>
          <cell r="P1151">
            <v>0</v>
          </cell>
          <cell r="Q1151">
            <v>0</v>
          </cell>
          <cell r="R1151">
            <v>0</v>
          </cell>
          <cell r="S1151">
            <v>0</v>
          </cell>
          <cell r="T1151">
            <v>0</v>
          </cell>
          <cell r="U1151">
            <v>0</v>
          </cell>
          <cell r="V1151">
            <v>0</v>
          </cell>
          <cell r="W1151">
            <v>0</v>
          </cell>
          <cell r="X1151">
            <v>0</v>
          </cell>
          <cell r="Y1151">
            <v>0</v>
          </cell>
          <cell r="Z1151">
            <v>0</v>
          </cell>
          <cell r="AA1151">
            <v>0</v>
          </cell>
          <cell r="AB1151">
            <v>0</v>
          </cell>
        </row>
        <row r="1152">
          <cell r="B1152">
            <v>0</v>
          </cell>
          <cell r="C1152" t="str">
            <v xml:space="preserve">Payment shall be made per permanent connection actually made and approved by the Engineer. Temporary connections are paid for under separate items. </v>
          </cell>
          <cell r="D1152">
            <v>0</v>
          </cell>
          <cell r="E1152">
            <v>0</v>
          </cell>
          <cell r="F1152">
            <v>0</v>
          </cell>
          <cell r="G1152">
            <v>0</v>
          </cell>
          <cell r="H1152">
            <v>0</v>
          </cell>
          <cell r="I1152">
            <v>0</v>
          </cell>
          <cell r="J1152">
            <v>0</v>
          </cell>
          <cell r="K1152">
            <v>0</v>
          </cell>
          <cell r="L1152">
            <v>0</v>
          </cell>
          <cell r="M1152">
            <v>0</v>
          </cell>
          <cell r="N1152">
            <v>0</v>
          </cell>
          <cell r="O1152">
            <v>0</v>
          </cell>
          <cell r="P1152">
            <v>0</v>
          </cell>
          <cell r="Q1152">
            <v>0</v>
          </cell>
          <cell r="R1152">
            <v>0</v>
          </cell>
          <cell r="S1152">
            <v>0</v>
          </cell>
          <cell r="T1152">
            <v>0</v>
          </cell>
          <cell r="U1152">
            <v>0</v>
          </cell>
          <cell r="V1152">
            <v>0</v>
          </cell>
          <cell r="W1152">
            <v>0</v>
          </cell>
          <cell r="X1152">
            <v>0</v>
          </cell>
          <cell r="Y1152">
            <v>0</v>
          </cell>
          <cell r="Z1152">
            <v>0</v>
          </cell>
          <cell r="AA1152">
            <v>0</v>
          </cell>
          <cell r="AB1152">
            <v>0</v>
          </cell>
        </row>
        <row r="1153">
          <cell r="B1153">
            <v>0</v>
          </cell>
          <cell r="C1153" t="str">
            <v>Diameters given in the pay items refer to diameter of existing pipes.</v>
          </cell>
          <cell r="D1153">
            <v>0</v>
          </cell>
          <cell r="E1153">
            <v>0</v>
          </cell>
          <cell r="F1153">
            <v>0</v>
          </cell>
          <cell r="G1153">
            <v>0</v>
          </cell>
          <cell r="H1153">
            <v>0</v>
          </cell>
          <cell r="I1153">
            <v>0</v>
          </cell>
          <cell r="J1153">
            <v>0</v>
          </cell>
          <cell r="K1153">
            <v>0</v>
          </cell>
          <cell r="L1153">
            <v>0</v>
          </cell>
          <cell r="M1153">
            <v>0</v>
          </cell>
          <cell r="N1153">
            <v>0</v>
          </cell>
          <cell r="O1153">
            <v>0</v>
          </cell>
          <cell r="P1153">
            <v>0</v>
          </cell>
          <cell r="Q1153">
            <v>0</v>
          </cell>
          <cell r="R1153">
            <v>0</v>
          </cell>
          <cell r="S1153">
            <v>0</v>
          </cell>
          <cell r="T1153">
            <v>0</v>
          </cell>
          <cell r="U1153">
            <v>0</v>
          </cell>
          <cell r="V1153">
            <v>0</v>
          </cell>
          <cell r="W1153">
            <v>0</v>
          </cell>
          <cell r="X1153">
            <v>0</v>
          </cell>
          <cell r="Y1153">
            <v>0</v>
          </cell>
          <cell r="Z1153">
            <v>0</v>
          </cell>
          <cell r="AA1153">
            <v>0</v>
          </cell>
          <cell r="AB1153">
            <v>0</v>
          </cell>
        </row>
        <row r="1154">
          <cell r="B1154">
            <v>0</v>
          </cell>
          <cell r="C1154" t="str">
            <v xml:space="preserve">All roadworks required shall be paid for under separate items. </v>
          </cell>
          <cell r="D1154">
            <v>0</v>
          </cell>
          <cell r="E1154">
            <v>0</v>
          </cell>
          <cell r="F1154">
            <v>0</v>
          </cell>
          <cell r="G1154">
            <v>0</v>
          </cell>
          <cell r="H1154">
            <v>0</v>
          </cell>
          <cell r="I1154">
            <v>0</v>
          </cell>
          <cell r="J1154">
            <v>0</v>
          </cell>
          <cell r="K1154">
            <v>0</v>
          </cell>
          <cell r="L1154">
            <v>0</v>
          </cell>
          <cell r="M1154">
            <v>0</v>
          </cell>
          <cell r="N1154">
            <v>0</v>
          </cell>
          <cell r="O1154">
            <v>0</v>
          </cell>
          <cell r="P1154">
            <v>0</v>
          </cell>
          <cell r="Q1154">
            <v>0</v>
          </cell>
          <cell r="R1154">
            <v>0</v>
          </cell>
          <cell r="S1154">
            <v>0</v>
          </cell>
          <cell r="T1154">
            <v>0</v>
          </cell>
          <cell r="U1154">
            <v>0</v>
          </cell>
          <cell r="V1154">
            <v>0</v>
          </cell>
          <cell r="W1154">
            <v>0</v>
          </cell>
          <cell r="X1154">
            <v>0</v>
          </cell>
          <cell r="Y1154">
            <v>0</v>
          </cell>
          <cell r="Z1154">
            <v>0</v>
          </cell>
          <cell r="AA1154">
            <v>0</v>
          </cell>
          <cell r="AB1154">
            <v>0</v>
          </cell>
        </row>
        <row r="1155">
          <cell r="B1155" t="str">
            <v>39.01.01</v>
          </cell>
          <cell r="C1155" t="str">
            <v>Connection of new pipe to existing pipe (AC, DI, PVC, PE, ST, GC) &lt;= DN150</v>
          </cell>
          <cell r="D1155" t="str">
            <v>pce.</v>
          </cell>
          <cell r="E1155">
            <v>200</v>
          </cell>
          <cell r="F1155">
            <v>0</v>
          </cell>
          <cell r="G1155">
            <v>0</v>
          </cell>
          <cell r="H1155">
            <v>0</v>
          </cell>
          <cell r="I1155">
            <v>0</v>
          </cell>
          <cell r="J1155">
            <v>0</v>
          </cell>
          <cell r="K1155">
            <v>0</v>
          </cell>
          <cell r="L1155">
            <v>0</v>
          </cell>
          <cell r="M1155">
            <v>0</v>
          </cell>
          <cell r="N1155">
            <v>0</v>
          </cell>
          <cell r="O1155">
            <v>0</v>
          </cell>
          <cell r="P1155">
            <v>0</v>
          </cell>
          <cell r="Q1155">
            <v>0</v>
          </cell>
          <cell r="R1155">
            <v>0</v>
          </cell>
          <cell r="S1155">
            <v>0</v>
          </cell>
          <cell r="T1155">
            <v>0</v>
          </cell>
          <cell r="U1155">
            <v>0</v>
          </cell>
          <cell r="V1155">
            <v>0</v>
          </cell>
          <cell r="W1155">
            <v>0</v>
          </cell>
          <cell r="X1155">
            <v>0</v>
          </cell>
          <cell r="Y1155">
            <v>0</v>
          </cell>
          <cell r="Z1155">
            <v>0</v>
          </cell>
          <cell r="AA1155">
            <v>0</v>
          </cell>
          <cell r="AB1155">
            <v>0</v>
          </cell>
        </row>
        <row r="1156">
          <cell r="B1156" t="str">
            <v>39.01.02</v>
          </cell>
          <cell r="C1156" t="str">
            <v>Connection of new pipe to existing pipe (AC, DI, PVC, PE, ST, GC) &gt;DN150 &lt;=DN350</v>
          </cell>
          <cell r="D1156" t="str">
            <v>pce.</v>
          </cell>
          <cell r="E1156">
            <v>250</v>
          </cell>
          <cell r="F1156">
            <v>0</v>
          </cell>
          <cell r="G1156">
            <v>0</v>
          </cell>
          <cell r="H1156">
            <v>0</v>
          </cell>
          <cell r="I1156">
            <v>0</v>
          </cell>
          <cell r="J1156">
            <v>0</v>
          </cell>
          <cell r="K1156">
            <v>0</v>
          </cell>
          <cell r="L1156">
            <v>0</v>
          </cell>
          <cell r="M1156">
            <v>0</v>
          </cell>
          <cell r="N1156">
            <v>0</v>
          </cell>
          <cell r="O1156">
            <v>0</v>
          </cell>
          <cell r="P1156">
            <v>0</v>
          </cell>
          <cell r="Q1156">
            <v>0</v>
          </cell>
          <cell r="R1156">
            <v>0</v>
          </cell>
          <cell r="S1156">
            <v>0</v>
          </cell>
          <cell r="T1156">
            <v>0</v>
          </cell>
          <cell r="U1156">
            <v>0</v>
          </cell>
          <cell r="V1156">
            <v>0</v>
          </cell>
          <cell r="W1156">
            <v>0</v>
          </cell>
          <cell r="X1156">
            <v>0</v>
          </cell>
          <cell r="Y1156">
            <v>0</v>
          </cell>
          <cell r="Z1156">
            <v>0</v>
          </cell>
          <cell r="AA1156">
            <v>0</v>
          </cell>
          <cell r="AB1156">
            <v>0</v>
          </cell>
        </row>
        <row r="1157">
          <cell r="B1157" t="str">
            <v>39.03</v>
          </cell>
          <cell r="C1157" t="str">
            <v xml:space="preserve">Cutting and permanent closing of existing mains (AC, DI, PVC, PE, ST, GC) </v>
          </cell>
          <cell r="D1157">
            <v>0</v>
          </cell>
          <cell r="E1157">
            <v>0</v>
          </cell>
          <cell r="F1157">
            <v>0</v>
          </cell>
          <cell r="G1157">
            <v>0</v>
          </cell>
          <cell r="H1157">
            <v>0</v>
          </cell>
          <cell r="I1157">
            <v>0</v>
          </cell>
          <cell r="J1157">
            <v>0</v>
          </cell>
          <cell r="K1157">
            <v>0</v>
          </cell>
          <cell r="L1157">
            <v>0</v>
          </cell>
          <cell r="M1157">
            <v>0</v>
          </cell>
          <cell r="N1157">
            <v>0</v>
          </cell>
          <cell r="O1157">
            <v>0</v>
          </cell>
          <cell r="P1157">
            <v>0</v>
          </cell>
          <cell r="Q1157">
            <v>0</v>
          </cell>
          <cell r="R1157">
            <v>0</v>
          </cell>
          <cell r="S1157">
            <v>0</v>
          </cell>
          <cell r="T1157">
            <v>0</v>
          </cell>
          <cell r="U1157">
            <v>0</v>
          </cell>
          <cell r="V1157">
            <v>0</v>
          </cell>
          <cell r="W1157">
            <v>0</v>
          </cell>
          <cell r="X1157">
            <v>0</v>
          </cell>
          <cell r="Y1157">
            <v>0</v>
          </cell>
          <cell r="Z1157">
            <v>0</v>
          </cell>
          <cell r="AA1157">
            <v>0</v>
          </cell>
          <cell r="AB1157">
            <v>0</v>
          </cell>
        </row>
        <row r="1158">
          <cell r="B1158">
            <v>0</v>
          </cell>
          <cell r="C1158" t="str">
            <v>The works shall include:</v>
          </cell>
          <cell r="D1158">
            <v>0</v>
          </cell>
          <cell r="E1158">
            <v>0</v>
          </cell>
          <cell r="F1158">
            <v>0</v>
          </cell>
          <cell r="G1158">
            <v>0</v>
          </cell>
          <cell r="H1158">
            <v>0</v>
          </cell>
          <cell r="I1158">
            <v>0</v>
          </cell>
          <cell r="J1158">
            <v>0</v>
          </cell>
          <cell r="K1158">
            <v>0</v>
          </cell>
          <cell r="L1158">
            <v>0</v>
          </cell>
          <cell r="M1158">
            <v>0</v>
          </cell>
          <cell r="N1158">
            <v>0</v>
          </cell>
          <cell r="O1158">
            <v>0</v>
          </cell>
          <cell r="P1158">
            <v>0</v>
          </cell>
          <cell r="Q1158">
            <v>0</v>
          </cell>
          <cell r="R1158">
            <v>0</v>
          </cell>
          <cell r="S1158">
            <v>0</v>
          </cell>
          <cell r="T1158">
            <v>0</v>
          </cell>
          <cell r="U1158">
            <v>0</v>
          </cell>
          <cell r="V1158">
            <v>0</v>
          </cell>
          <cell r="W1158">
            <v>0</v>
          </cell>
          <cell r="X1158">
            <v>0</v>
          </cell>
          <cell r="Y1158">
            <v>0</v>
          </cell>
          <cell r="Z1158">
            <v>0</v>
          </cell>
          <cell r="AA1158">
            <v>0</v>
          </cell>
          <cell r="AB1158">
            <v>0</v>
          </cell>
        </row>
        <row r="1159">
          <cell r="B1159">
            <v>0</v>
          </cell>
          <cell r="C1159" t="str">
            <v>- investigation of exact location and levels of existing pipes</v>
          </cell>
          <cell r="D1159">
            <v>0</v>
          </cell>
          <cell r="E1159">
            <v>0</v>
          </cell>
          <cell r="F1159">
            <v>0</v>
          </cell>
          <cell r="G1159">
            <v>0</v>
          </cell>
          <cell r="H1159">
            <v>0</v>
          </cell>
          <cell r="I1159">
            <v>0</v>
          </cell>
          <cell r="J1159">
            <v>0</v>
          </cell>
          <cell r="K1159">
            <v>0</v>
          </cell>
          <cell r="L1159">
            <v>0</v>
          </cell>
          <cell r="M1159">
            <v>0</v>
          </cell>
          <cell r="N1159">
            <v>0</v>
          </cell>
          <cell r="O1159">
            <v>0</v>
          </cell>
          <cell r="P1159">
            <v>0</v>
          </cell>
          <cell r="Q1159">
            <v>0</v>
          </cell>
          <cell r="R1159">
            <v>0</v>
          </cell>
          <cell r="S1159">
            <v>0</v>
          </cell>
          <cell r="T1159">
            <v>0</v>
          </cell>
          <cell r="U1159">
            <v>0</v>
          </cell>
          <cell r="V1159">
            <v>0</v>
          </cell>
          <cell r="W1159">
            <v>0</v>
          </cell>
          <cell r="X1159">
            <v>0</v>
          </cell>
          <cell r="Y1159">
            <v>0</v>
          </cell>
          <cell r="Z1159">
            <v>0</v>
          </cell>
          <cell r="AA1159">
            <v>0</v>
          </cell>
          <cell r="AB1159">
            <v>0</v>
          </cell>
        </row>
        <row r="1160">
          <cell r="B1160">
            <v>0</v>
          </cell>
          <cell r="C1160" t="str">
            <v>- all earthworks required for investigation and installation, including excavation, levelling, trimming of trench bottom, bedding, backfilling, compaction, dewatering, loading, handling, transport of all surplus or backfill material to or from a site approved by the Engineer and situated within a radius of 20km from the execution site, unloading, bracing and shoring, maintenance and reinstatement of existing services, etc.</v>
          </cell>
          <cell r="D1160">
            <v>0</v>
          </cell>
          <cell r="E1160">
            <v>0</v>
          </cell>
          <cell r="F1160">
            <v>0</v>
          </cell>
          <cell r="G1160">
            <v>0</v>
          </cell>
          <cell r="H1160">
            <v>0</v>
          </cell>
          <cell r="I1160">
            <v>0</v>
          </cell>
          <cell r="J1160">
            <v>0</v>
          </cell>
          <cell r="K1160">
            <v>0</v>
          </cell>
          <cell r="L1160">
            <v>0</v>
          </cell>
          <cell r="M1160">
            <v>0</v>
          </cell>
          <cell r="N1160">
            <v>0</v>
          </cell>
          <cell r="O1160">
            <v>0</v>
          </cell>
          <cell r="P1160">
            <v>0</v>
          </cell>
          <cell r="Q1160">
            <v>0</v>
          </cell>
          <cell r="R1160">
            <v>0</v>
          </cell>
          <cell r="S1160">
            <v>0</v>
          </cell>
          <cell r="T1160">
            <v>0</v>
          </cell>
          <cell r="U1160">
            <v>0</v>
          </cell>
          <cell r="V1160">
            <v>0</v>
          </cell>
          <cell r="W1160">
            <v>0</v>
          </cell>
          <cell r="X1160">
            <v>0</v>
          </cell>
          <cell r="Y1160">
            <v>0</v>
          </cell>
          <cell r="Z1160">
            <v>0</v>
          </cell>
          <cell r="AA1160">
            <v>0</v>
          </cell>
          <cell r="AB1160">
            <v>0</v>
          </cell>
        </row>
        <row r="1161">
          <cell r="B1161">
            <v>0</v>
          </cell>
          <cell r="C1161" t="str">
            <v>- review and adjustment of design of connections of new pipes to existing pipes as indicated in the relevant Layout and System Point Drawings to existing conditions, proposal for design shall be subject to approval by the Engineer</v>
          </cell>
          <cell r="D1161">
            <v>0</v>
          </cell>
          <cell r="E1161">
            <v>0</v>
          </cell>
          <cell r="F1161">
            <v>0</v>
          </cell>
          <cell r="G1161">
            <v>0</v>
          </cell>
          <cell r="H1161">
            <v>0</v>
          </cell>
          <cell r="I1161">
            <v>0</v>
          </cell>
          <cell r="J1161">
            <v>0</v>
          </cell>
          <cell r="K1161">
            <v>0</v>
          </cell>
          <cell r="L1161">
            <v>0</v>
          </cell>
          <cell r="M1161">
            <v>0</v>
          </cell>
          <cell r="N1161">
            <v>0</v>
          </cell>
          <cell r="O1161">
            <v>0</v>
          </cell>
          <cell r="P1161">
            <v>0</v>
          </cell>
          <cell r="Q1161">
            <v>0</v>
          </cell>
          <cell r="R1161">
            <v>0</v>
          </cell>
          <cell r="S1161">
            <v>0</v>
          </cell>
          <cell r="T1161">
            <v>0</v>
          </cell>
          <cell r="U1161">
            <v>0</v>
          </cell>
          <cell r="V1161">
            <v>0</v>
          </cell>
          <cell r="W1161">
            <v>0</v>
          </cell>
          <cell r="X1161">
            <v>0</v>
          </cell>
          <cell r="Y1161">
            <v>0</v>
          </cell>
          <cell r="Z1161">
            <v>0</v>
          </cell>
          <cell r="AA1161">
            <v>0</v>
          </cell>
          <cell r="AB1161">
            <v>0</v>
          </cell>
        </row>
        <row r="1162">
          <cell r="B1162">
            <v>0</v>
          </cell>
          <cell r="C1162" t="str">
            <v>- temporary cut off of water distribution</v>
          </cell>
          <cell r="D1162">
            <v>0</v>
          </cell>
          <cell r="E1162">
            <v>0</v>
          </cell>
          <cell r="F1162">
            <v>0</v>
          </cell>
          <cell r="G1162">
            <v>0</v>
          </cell>
          <cell r="H1162">
            <v>0</v>
          </cell>
          <cell r="I1162">
            <v>0</v>
          </cell>
          <cell r="J1162">
            <v>0</v>
          </cell>
          <cell r="K1162">
            <v>0</v>
          </cell>
          <cell r="L1162">
            <v>0</v>
          </cell>
          <cell r="M1162">
            <v>0</v>
          </cell>
          <cell r="N1162">
            <v>0</v>
          </cell>
          <cell r="O1162">
            <v>0</v>
          </cell>
          <cell r="P1162">
            <v>0</v>
          </cell>
          <cell r="Q1162">
            <v>0</v>
          </cell>
          <cell r="R1162">
            <v>0</v>
          </cell>
          <cell r="S1162">
            <v>0</v>
          </cell>
          <cell r="T1162">
            <v>0</v>
          </cell>
          <cell r="U1162">
            <v>0</v>
          </cell>
          <cell r="V1162">
            <v>0</v>
          </cell>
          <cell r="W1162">
            <v>0</v>
          </cell>
          <cell r="X1162">
            <v>0</v>
          </cell>
          <cell r="Y1162">
            <v>0</v>
          </cell>
          <cell r="Z1162">
            <v>0</v>
          </cell>
          <cell r="AA1162">
            <v>0</v>
          </cell>
          <cell r="AB1162">
            <v>0</v>
          </cell>
        </row>
        <row r="1163">
          <cell r="B1163">
            <v>0</v>
          </cell>
          <cell r="C1163" t="str">
            <v>- cutting of existing pipe, removal of any pieces of pipe not further used, cleaning of cut, remaking chamfer, repair of coating, etc.</v>
          </cell>
          <cell r="D1163">
            <v>0</v>
          </cell>
          <cell r="E1163">
            <v>0</v>
          </cell>
          <cell r="F1163">
            <v>0</v>
          </cell>
          <cell r="G1163">
            <v>0</v>
          </cell>
          <cell r="H1163">
            <v>0</v>
          </cell>
          <cell r="I1163">
            <v>0</v>
          </cell>
          <cell r="J1163">
            <v>0</v>
          </cell>
          <cell r="K1163">
            <v>0</v>
          </cell>
          <cell r="L1163">
            <v>0</v>
          </cell>
          <cell r="M1163">
            <v>0</v>
          </cell>
          <cell r="N1163">
            <v>0</v>
          </cell>
          <cell r="O1163">
            <v>0</v>
          </cell>
          <cell r="P1163">
            <v>0</v>
          </cell>
          <cell r="Q1163">
            <v>0</v>
          </cell>
          <cell r="R1163">
            <v>0</v>
          </cell>
          <cell r="S1163">
            <v>0</v>
          </cell>
          <cell r="T1163">
            <v>0</v>
          </cell>
          <cell r="U1163">
            <v>0</v>
          </cell>
          <cell r="V1163">
            <v>0</v>
          </cell>
          <cell r="W1163">
            <v>0</v>
          </cell>
          <cell r="X1163">
            <v>0</v>
          </cell>
          <cell r="Y1163">
            <v>0</v>
          </cell>
          <cell r="Z1163">
            <v>0</v>
          </cell>
          <cell r="AA1163">
            <v>0</v>
          </cell>
          <cell r="AB1163">
            <v>0</v>
          </cell>
        </row>
        <row r="1164">
          <cell r="B1164">
            <v>0</v>
          </cell>
          <cell r="C1164" t="str">
            <v>- draining of pipe and dewatering of trench</v>
          </cell>
          <cell r="D1164">
            <v>0</v>
          </cell>
          <cell r="E1164">
            <v>0</v>
          </cell>
          <cell r="F1164">
            <v>0</v>
          </cell>
          <cell r="G1164">
            <v>0</v>
          </cell>
          <cell r="H1164">
            <v>0</v>
          </cell>
          <cell r="I1164">
            <v>0</v>
          </cell>
          <cell r="J1164">
            <v>0</v>
          </cell>
          <cell r="K1164">
            <v>0</v>
          </cell>
          <cell r="L1164">
            <v>0</v>
          </cell>
          <cell r="M1164">
            <v>0</v>
          </cell>
          <cell r="N1164">
            <v>0</v>
          </cell>
          <cell r="O1164">
            <v>0</v>
          </cell>
          <cell r="P1164">
            <v>0</v>
          </cell>
          <cell r="Q1164">
            <v>0</v>
          </cell>
          <cell r="R1164">
            <v>0</v>
          </cell>
          <cell r="S1164">
            <v>0</v>
          </cell>
          <cell r="T1164">
            <v>0</v>
          </cell>
          <cell r="U1164">
            <v>0</v>
          </cell>
          <cell r="V1164">
            <v>0</v>
          </cell>
          <cell r="W1164">
            <v>0</v>
          </cell>
          <cell r="X1164">
            <v>0</v>
          </cell>
          <cell r="Y1164">
            <v>0</v>
          </cell>
          <cell r="Z1164">
            <v>0</v>
          </cell>
          <cell r="AA1164">
            <v>0</v>
          </cell>
          <cell r="AB1164">
            <v>0</v>
          </cell>
        </row>
        <row r="1165">
          <cell r="B1165">
            <v>0</v>
          </cell>
          <cell r="C1165" t="str">
            <v>- loading, handling, transport of removed pipes and fittings to the relevant authorities' store yard or to Contractor's deposit within a radius of 20km from the demolition site as directed by the Engineer, unloading, etc.</v>
          </cell>
          <cell r="D1165">
            <v>0</v>
          </cell>
          <cell r="E1165">
            <v>0</v>
          </cell>
          <cell r="F1165">
            <v>0</v>
          </cell>
          <cell r="G1165">
            <v>0</v>
          </cell>
          <cell r="H1165">
            <v>0</v>
          </cell>
          <cell r="I1165">
            <v>0</v>
          </cell>
          <cell r="J1165">
            <v>0</v>
          </cell>
          <cell r="K1165">
            <v>0</v>
          </cell>
          <cell r="L1165">
            <v>0</v>
          </cell>
          <cell r="M1165">
            <v>0</v>
          </cell>
          <cell r="N1165">
            <v>0</v>
          </cell>
          <cell r="O1165">
            <v>0</v>
          </cell>
          <cell r="P1165">
            <v>0</v>
          </cell>
          <cell r="Q1165">
            <v>0</v>
          </cell>
          <cell r="R1165">
            <v>0</v>
          </cell>
          <cell r="S1165">
            <v>0</v>
          </cell>
          <cell r="T1165">
            <v>0</v>
          </cell>
          <cell r="U1165">
            <v>0</v>
          </cell>
          <cell r="V1165">
            <v>0</v>
          </cell>
          <cell r="W1165">
            <v>0</v>
          </cell>
          <cell r="X1165">
            <v>0</v>
          </cell>
          <cell r="Y1165">
            <v>0</v>
          </cell>
          <cell r="Z1165">
            <v>0</v>
          </cell>
          <cell r="AA1165">
            <v>0</v>
          </cell>
          <cell r="AB1165">
            <v>0</v>
          </cell>
        </row>
        <row r="1166">
          <cell r="B1166">
            <v>0</v>
          </cell>
          <cell r="C1166" t="str">
            <v>- closing of existing main by installation of flange adaptor, blank flange, etc.</v>
          </cell>
          <cell r="D1166">
            <v>0</v>
          </cell>
          <cell r="E1166">
            <v>0</v>
          </cell>
          <cell r="F1166">
            <v>0</v>
          </cell>
          <cell r="G1166">
            <v>0</v>
          </cell>
          <cell r="H1166">
            <v>0</v>
          </cell>
          <cell r="I1166">
            <v>0</v>
          </cell>
          <cell r="J1166">
            <v>0</v>
          </cell>
          <cell r="K1166">
            <v>0</v>
          </cell>
          <cell r="L1166">
            <v>0</v>
          </cell>
          <cell r="M1166">
            <v>0</v>
          </cell>
          <cell r="N1166">
            <v>0</v>
          </cell>
          <cell r="O1166">
            <v>0</v>
          </cell>
          <cell r="P1166">
            <v>0</v>
          </cell>
          <cell r="Q1166">
            <v>0</v>
          </cell>
          <cell r="R1166">
            <v>0</v>
          </cell>
          <cell r="S1166">
            <v>0</v>
          </cell>
          <cell r="T1166">
            <v>0</v>
          </cell>
          <cell r="U1166">
            <v>0</v>
          </cell>
          <cell r="V1166">
            <v>0</v>
          </cell>
          <cell r="W1166">
            <v>0</v>
          </cell>
          <cell r="X1166">
            <v>0</v>
          </cell>
          <cell r="Y1166">
            <v>0</v>
          </cell>
          <cell r="Z1166">
            <v>0</v>
          </cell>
          <cell r="AA1166">
            <v>0</v>
          </cell>
          <cell r="AB1166">
            <v>0</v>
          </cell>
        </row>
        <row r="1167">
          <cell r="B1167">
            <v>0</v>
          </cell>
          <cell r="C1167" t="str">
            <v>- execution of hydrostatic pressure test, flushing and disinfection in accordance with EN 805 and the Works Requirements Part B+C</v>
          </cell>
          <cell r="D1167">
            <v>0</v>
          </cell>
          <cell r="E1167">
            <v>0</v>
          </cell>
          <cell r="F1167">
            <v>0</v>
          </cell>
          <cell r="G1167">
            <v>0</v>
          </cell>
          <cell r="H1167">
            <v>0</v>
          </cell>
          <cell r="I1167">
            <v>0</v>
          </cell>
          <cell r="J1167">
            <v>0</v>
          </cell>
          <cell r="K1167">
            <v>0</v>
          </cell>
          <cell r="L1167">
            <v>0</v>
          </cell>
          <cell r="M1167">
            <v>0</v>
          </cell>
          <cell r="N1167">
            <v>0</v>
          </cell>
          <cell r="O1167">
            <v>0</v>
          </cell>
          <cell r="P1167">
            <v>0</v>
          </cell>
          <cell r="Q1167">
            <v>0</v>
          </cell>
          <cell r="R1167">
            <v>0</v>
          </cell>
          <cell r="S1167">
            <v>0</v>
          </cell>
          <cell r="T1167">
            <v>0</v>
          </cell>
          <cell r="U1167">
            <v>0</v>
          </cell>
          <cell r="V1167">
            <v>0</v>
          </cell>
          <cell r="W1167">
            <v>0</v>
          </cell>
          <cell r="X1167">
            <v>0</v>
          </cell>
          <cell r="Y1167">
            <v>0</v>
          </cell>
          <cell r="Z1167">
            <v>0</v>
          </cell>
          <cell r="AA1167">
            <v>0</v>
          </cell>
          <cell r="AB1167">
            <v>0</v>
          </cell>
        </row>
        <row r="1168">
          <cell r="B1168">
            <v>0</v>
          </cell>
          <cell r="C1168" t="str">
            <v>- supply and placement of thrust blocks, including determination of required dimensions, concrete class and steel reinforcement</v>
          </cell>
          <cell r="D1168">
            <v>0</v>
          </cell>
          <cell r="E1168">
            <v>0</v>
          </cell>
          <cell r="F1168">
            <v>0</v>
          </cell>
          <cell r="G1168">
            <v>0</v>
          </cell>
          <cell r="H1168">
            <v>0</v>
          </cell>
          <cell r="I1168">
            <v>0</v>
          </cell>
          <cell r="J1168">
            <v>0</v>
          </cell>
          <cell r="K1168">
            <v>0</v>
          </cell>
          <cell r="L1168">
            <v>0</v>
          </cell>
          <cell r="M1168">
            <v>0</v>
          </cell>
          <cell r="N1168">
            <v>0</v>
          </cell>
          <cell r="O1168">
            <v>0</v>
          </cell>
          <cell r="P1168">
            <v>0</v>
          </cell>
          <cell r="Q1168">
            <v>0</v>
          </cell>
          <cell r="R1168">
            <v>0</v>
          </cell>
          <cell r="S1168">
            <v>0</v>
          </cell>
          <cell r="T1168">
            <v>0</v>
          </cell>
          <cell r="U1168">
            <v>0</v>
          </cell>
          <cell r="V1168">
            <v>0</v>
          </cell>
          <cell r="W1168">
            <v>0</v>
          </cell>
          <cell r="X1168">
            <v>0</v>
          </cell>
          <cell r="Y1168">
            <v>0</v>
          </cell>
          <cell r="Z1168">
            <v>0</v>
          </cell>
          <cell r="AA1168">
            <v>0</v>
          </cell>
          <cell r="AB1168">
            <v>0</v>
          </cell>
        </row>
        <row r="1169">
          <cell r="B1169">
            <v>0</v>
          </cell>
          <cell r="C1169" t="str">
            <v>The unit rate shall include all material, labour, equipment, tools, formworks and other incidental costs required to complete the works.</v>
          </cell>
          <cell r="D1169">
            <v>0</v>
          </cell>
          <cell r="E1169">
            <v>0</v>
          </cell>
          <cell r="F1169">
            <v>0</v>
          </cell>
          <cell r="G1169">
            <v>0</v>
          </cell>
          <cell r="H1169">
            <v>0</v>
          </cell>
          <cell r="I1169">
            <v>0</v>
          </cell>
          <cell r="J1169">
            <v>0</v>
          </cell>
          <cell r="K1169">
            <v>0</v>
          </cell>
          <cell r="L1169">
            <v>0</v>
          </cell>
          <cell r="M1169">
            <v>0</v>
          </cell>
          <cell r="N1169">
            <v>0</v>
          </cell>
          <cell r="O1169">
            <v>0</v>
          </cell>
          <cell r="P1169">
            <v>0</v>
          </cell>
          <cell r="Q1169">
            <v>0</v>
          </cell>
          <cell r="R1169">
            <v>0</v>
          </cell>
          <cell r="S1169">
            <v>0</v>
          </cell>
          <cell r="T1169">
            <v>0</v>
          </cell>
          <cell r="U1169">
            <v>0</v>
          </cell>
          <cell r="V1169">
            <v>0</v>
          </cell>
          <cell r="W1169">
            <v>0</v>
          </cell>
          <cell r="X1169">
            <v>0</v>
          </cell>
          <cell r="Y1169">
            <v>0</v>
          </cell>
          <cell r="Z1169">
            <v>0</v>
          </cell>
          <cell r="AA1169">
            <v>0</v>
          </cell>
          <cell r="AB1169">
            <v>0</v>
          </cell>
        </row>
        <row r="1170">
          <cell r="B1170">
            <v>0</v>
          </cell>
          <cell r="C1170" t="str">
            <v xml:space="preserve">Payment shall be made per permanent closing of existing main actually executed and approved by the Engineer. Temporary closing of existing mains due to the sequence of works are paid for under separate items. All roadworks required shall be paid for under separate items. </v>
          </cell>
          <cell r="D1170">
            <v>0</v>
          </cell>
          <cell r="E1170">
            <v>0</v>
          </cell>
          <cell r="F1170">
            <v>0</v>
          </cell>
          <cell r="G1170">
            <v>0</v>
          </cell>
          <cell r="H1170">
            <v>0</v>
          </cell>
          <cell r="I1170">
            <v>0</v>
          </cell>
          <cell r="J1170">
            <v>0</v>
          </cell>
          <cell r="K1170">
            <v>0</v>
          </cell>
          <cell r="L1170">
            <v>0</v>
          </cell>
          <cell r="M1170">
            <v>0</v>
          </cell>
          <cell r="N1170">
            <v>0</v>
          </cell>
          <cell r="O1170">
            <v>0</v>
          </cell>
          <cell r="P1170">
            <v>0</v>
          </cell>
          <cell r="Q1170">
            <v>0</v>
          </cell>
          <cell r="R1170">
            <v>0</v>
          </cell>
          <cell r="S1170">
            <v>0</v>
          </cell>
          <cell r="T1170">
            <v>0</v>
          </cell>
          <cell r="U1170">
            <v>0</v>
          </cell>
          <cell r="V1170">
            <v>0</v>
          </cell>
          <cell r="W1170">
            <v>0</v>
          </cell>
          <cell r="X1170">
            <v>0</v>
          </cell>
          <cell r="Y1170">
            <v>0</v>
          </cell>
          <cell r="Z1170">
            <v>0</v>
          </cell>
          <cell r="AA1170">
            <v>0</v>
          </cell>
          <cell r="AB1170">
            <v>0</v>
          </cell>
        </row>
        <row r="1171">
          <cell r="B1171" t="str">
            <v>39.03.01</v>
          </cell>
          <cell r="C1171" t="str">
            <v>Cutting and permanent closing of existing pipe (AC, DI, PVC, PE, ST, GC), &lt;= DN150</v>
          </cell>
          <cell r="D1171" t="str">
            <v>pce.</v>
          </cell>
          <cell r="E1171">
            <v>250</v>
          </cell>
          <cell r="F1171">
            <v>0</v>
          </cell>
          <cell r="G1171">
            <v>0</v>
          </cell>
          <cell r="H1171">
            <v>0</v>
          </cell>
          <cell r="I1171">
            <v>0</v>
          </cell>
          <cell r="J1171">
            <v>0</v>
          </cell>
          <cell r="K1171">
            <v>0</v>
          </cell>
          <cell r="L1171">
            <v>0</v>
          </cell>
          <cell r="M1171">
            <v>0</v>
          </cell>
          <cell r="N1171">
            <v>0</v>
          </cell>
          <cell r="O1171">
            <v>0</v>
          </cell>
          <cell r="P1171">
            <v>0</v>
          </cell>
          <cell r="Q1171">
            <v>0</v>
          </cell>
          <cell r="R1171">
            <v>0</v>
          </cell>
          <cell r="S1171">
            <v>0</v>
          </cell>
          <cell r="T1171">
            <v>0</v>
          </cell>
          <cell r="U1171">
            <v>0</v>
          </cell>
          <cell r="V1171">
            <v>0</v>
          </cell>
          <cell r="W1171">
            <v>0</v>
          </cell>
          <cell r="X1171">
            <v>0</v>
          </cell>
          <cell r="Y1171">
            <v>0</v>
          </cell>
          <cell r="Z1171">
            <v>0</v>
          </cell>
          <cell r="AA1171">
            <v>0</v>
          </cell>
          <cell r="AB1171">
            <v>0</v>
          </cell>
        </row>
        <row r="1172">
          <cell r="B1172" t="str">
            <v>39.03.02</v>
          </cell>
          <cell r="C1172" t="str">
            <v>Cutting and permanent closing of existing pipe (AC, DI, PVC, PE, ST, GC), &gt; DN150 &lt;= DN350</v>
          </cell>
          <cell r="D1172" t="str">
            <v>pce.</v>
          </cell>
          <cell r="E1172">
            <v>300</v>
          </cell>
          <cell r="F1172">
            <v>0</v>
          </cell>
          <cell r="G1172">
            <v>0</v>
          </cell>
          <cell r="H1172">
            <v>0</v>
          </cell>
          <cell r="I1172">
            <v>0</v>
          </cell>
          <cell r="J1172">
            <v>0</v>
          </cell>
          <cell r="K1172">
            <v>0</v>
          </cell>
          <cell r="L1172">
            <v>0</v>
          </cell>
          <cell r="M1172">
            <v>0</v>
          </cell>
          <cell r="N1172">
            <v>0</v>
          </cell>
          <cell r="O1172">
            <v>0</v>
          </cell>
          <cell r="P1172">
            <v>0</v>
          </cell>
          <cell r="Q1172">
            <v>0</v>
          </cell>
          <cell r="R1172">
            <v>0</v>
          </cell>
          <cell r="S1172">
            <v>0</v>
          </cell>
          <cell r="T1172">
            <v>0</v>
          </cell>
          <cell r="U1172">
            <v>0</v>
          </cell>
          <cell r="V1172">
            <v>0</v>
          </cell>
          <cell r="W1172">
            <v>0</v>
          </cell>
          <cell r="X1172">
            <v>0</v>
          </cell>
          <cell r="Y1172">
            <v>0</v>
          </cell>
          <cell r="Z1172">
            <v>0</v>
          </cell>
          <cell r="AA1172">
            <v>0</v>
          </cell>
          <cell r="AB1172">
            <v>0</v>
          </cell>
        </row>
        <row r="1173">
          <cell r="B1173" t="str">
            <v>39.05</v>
          </cell>
          <cell r="C1173" t="str">
            <v>Abandonment of existing pipes by grout filling</v>
          </cell>
          <cell r="D1173">
            <v>0</v>
          </cell>
          <cell r="E1173">
            <v>0</v>
          </cell>
          <cell r="F1173">
            <v>0</v>
          </cell>
          <cell r="G1173">
            <v>0</v>
          </cell>
          <cell r="H1173">
            <v>0</v>
          </cell>
          <cell r="I1173">
            <v>0</v>
          </cell>
          <cell r="J1173">
            <v>0</v>
          </cell>
          <cell r="K1173">
            <v>0</v>
          </cell>
          <cell r="L1173">
            <v>0</v>
          </cell>
          <cell r="M1173">
            <v>0</v>
          </cell>
          <cell r="N1173">
            <v>0</v>
          </cell>
          <cell r="O1173">
            <v>0</v>
          </cell>
          <cell r="P1173">
            <v>0</v>
          </cell>
          <cell r="Q1173">
            <v>0</v>
          </cell>
          <cell r="R1173">
            <v>0</v>
          </cell>
          <cell r="S1173">
            <v>0</v>
          </cell>
          <cell r="T1173">
            <v>0</v>
          </cell>
          <cell r="U1173">
            <v>0</v>
          </cell>
          <cell r="V1173">
            <v>0</v>
          </cell>
          <cell r="W1173">
            <v>0</v>
          </cell>
          <cell r="X1173">
            <v>0</v>
          </cell>
          <cell r="Y1173">
            <v>0</v>
          </cell>
          <cell r="Z1173">
            <v>0</v>
          </cell>
          <cell r="AA1173">
            <v>0</v>
          </cell>
          <cell r="AB1173">
            <v>0</v>
          </cell>
        </row>
        <row r="1174">
          <cell r="B1174">
            <v>0</v>
          </cell>
          <cell r="C1174" t="str">
            <v>The works shall include the supply for and grouting of existing mains with concrete or other appropriate material at locations approved by the Engineer as indicated in Drawings and as directed by the Engineer.</v>
          </cell>
          <cell r="D1174">
            <v>0</v>
          </cell>
          <cell r="E1174">
            <v>0</v>
          </cell>
          <cell r="F1174">
            <v>0</v>
          </cell>
          <cell r="G1174">
            <v>0</v>
          </cell>
          <cell r="H1174">
            <v>0</v>
          </cell>
          <cell r="I1174">
            <v>0</v>
          </cell>
          <cell r="J1174">
            <v>0</v>
          </cell>
          <cell r="K1174">
            <v>0</v>
          </cell>
          <cell r="L1174">
            <v>0</v>
          </cell>
          <cell r="M1174">
            <v>0</v>
          </cell>
          <cell r="N1174">
            <v>0</v>
          </cell>
          <cell r="O1174">
            <v>0</v>
          </cell>
          <cell r="P1174">
            <v>0</v>
          </cell>
          <cell r="Q1174">
            <v>0</v>
          </cell>
          <cell r="R1174">
            <v>0</v>
          </cell>
          <cell r="S1174">
            <v>0</v>
          </cell>
          <cell r="T1174">
            <v>0</v>
          </cell>
          <cell r="U1174">
            <v>0</v>
          </cell>
          <cell r="V1174">
            <v>0</v>
          </cell>
          <cell r="W1174">
            <v>0</v>
          </cell>
          <cell r="X1174">
            <v>0</v>
          </cell>
          <cell r="Y1174">
            <v>0</v>
          </cell>
          <cell r="Z1174">
            <v>0</v>
          </cell>
          <cell r="AA1174">
            <v>0</v>
          </cell>
          <cell r="AB1174">
            <v>0</v>
          </cell>
        </row>
        <row r="1175">
          <cell r="B1175">
            <v>0</v>
          </cell>
          <cell r="C1175" t="str">
            <v>The unit rate shall include all material, labour, equipment, tools and other incidental costs required to complete the works.</v>
          </cell>
          <cell r="D1175">
            <v>0</v>
          </cell>
          <cell r="E1175">
            <v>0</v>
          </cell>
          <cell r="F1175">
            <v>0</v>
          </cell>
          <cell r="G1175">
            <v>0</v>
          </cell>
          <cell r="H1175">
            <v>0</v>
          </cell>
          <cell r="I1175">
            <v>0</v>
          </cell>
          <cell r="J1175">
            <v>0</v>
          </cell>
          <cell r="K1175">
            <v>0</v>
          </cell>
          <cell r="L1175">
            <v>0</v>
          </cell>
          <cell r="M1175">
            <v>0</v>
          </cell>
          <cell r="N1175">
            <v>0</v>
          </cell>
          <cell r="O1175">
            <v>0</v>
          </cell>
          <cell r="P1175">
            <v>0</v>
          </cell>
          <cell r="Q1175">
            <v>0</v>
          </cell>
          <cell r="R1175">
            <v>0</v>
          </cell>
          <cell r="S1175">
            <v>0</v>
          </cell>
          <cell r="T1175">
            <v>0</v>
          </cell>
          <cell r="U1175">
            <v>0</v>
          </cell>
          <cell r="V1175">
            <v>0</v>
          </cell>
          <cell r="W1175">
            <v>0</v>
          </cell>
          <cell r="X1175">
            <v>0</v>
          </cell>
          <cell r="Y1175">
            <v>0</v>
          </cell>
          <cell r="Z1175">
            <v>0</v>
          </cell>
          <cell r="AA1175">
            <v>0</v>
          </cell>
          <cell r="AB1175">
            <v>0</v>
          </cell>
        </row>
        <row r="1176">
          <cell r="B1176">
            <v>0</v>
          </cell>
          <cell r="C1176" t="str">
            <v>Payment shall be made per linear meter based on the measurement of pipe length actually filled and approved by the Engineer.</v>
          </cell>
          <cell r="D1176">
            <v>0</v>
          </cell>
          <cell r="E1176">
            <v>0</v>
          </cell>
          <cell r="F1176">
            <v>0</v>
          </cell>
          <cell r="G1176">
            <v>0</v>
          </cell>
          <cell r="H1176">
            <v>0</v>
          </cell>
          <cell r="I1176">
            <v>0</v>
          </cell>
          <cell r="J1176">
            <v>0</v>
          </cell>
          <cell r="K1176">
            <v>0</v>
          </cell>
          <cell r="L1176">
            <v>0</v>
          </cell>
          <cell r="M1176">
            <v>0</v>
          </cell>
          <cell r="N1176">
            <v>0</v>
          </cell>
          <cell r="O1176">
            <v>0</v>
          </cell>
          <cell r="P1176">
            <v>0</v>
          </cell>
          <cell r="Q1176">
            <v>0</v>
          </cell>
          <cell r="R1176">
            <v>0</v>
          </cell>
          <cell r="S1176">
            <v>0</v>
          </cell>
          <cell r="T1176">
            <v>0</v>
          </cell>
          <cell r="U1176">
            <v>0</v>
          </cell>
          <cell r="V1176">
            <v>0</v>
          </cell>
          <cell r="W1176">
            <v>0</v>
          </cell>
          <cell r="X1176">
            <v>0</v>
          </cell>
          <cell r="Y1176">
            <v>0</v>
          </cell>
          <cell r="Z1176">
            <v>0</v>
          </cell>
          <cell r="AA1176">
            <v>0</v>
          </cell>
          <cell r="AB1176">
            <v>0</v>
          </cell>
        </row>
        <row r="1177">
          <cell r="B1177" t="str">
            <v>39.05.01</v>
          </cell>
          <cell r="C1177" t="str">
            <v>Abandonment of existing pipe &lt;= DN 50 by grout filling</v>
          </cell>
          <cell r="D1177" t="str">
            <v>lin. m.</v>
          </cell>
          <cell r="E1177">
            <v>50</v>
          </cell>
          <cell r="F1177">
            <v>0</v>
          </cell>
          <cell r="G1177">
            <v>0</v>
          </cell>
          <cell r="H1177">
            <v>0</v>
          </cell>
          <cell r="I1177">
            <v>0</v>
          </cell>
          <cell r="J1177">
            <v>0</v>
          </cell>
          <cell r="K1177">
            <v>0</v>
          </cell>
          <cell r="L1177">
            <v>0</v>
          </cell>
          <cell r="M1177">
            <v>0</v>
          </cell>
          <cell r="N1177">
            <v>0</v>
          </cell>
          <cell r="O1177">
            <v>0</v>
          </cell>
          <cell r="P1177">
            <v>0</v>
          </cell>
          <cell r="Q1177">
            <v>0</v>
          </cell>
          <cell r="R1177">
            <v>0</v>
          </cell>
          <cell r="S1177">
            <v>0</v>
          </cell>
          <cell r="T1177">
            <v>0</v>
          </cell>
          <cell r="U1177">
            <v>0</v>
          </cell>
          <cell r="V1177">
            <v>0</v>
          </cell>
          <cell r="W1177">
            <v>0</v>
          </cell>
          <cell r="X1177">
            <v>0</v>
          </cell>
          <cell r="Y1177">
            <v>0</v>
          </cell>
          <cell r="Z1177">
            <v>0</v>
          </cell>
          <cell r="AA1177">
            <v>0</v>
          </cell>
          <cell r="AB1177">
            <v>0</v>
          </cell>
        </row>
        <row r="1178">
          <cell r="B1178" t="str">
            <v>39.05.02</v>
          </cell>
          <cell r="C1178" t="str">
            <v>Abandonment of existing pipe &gt; DN 50 &lt;= DN100 by grout filling</v>
          </cell>
          <cell r="D1178" t="str">
            <v>lin. m.</v>
          </cell>
          <cell r="E1178">
            <v>50</v>
          </cell>
          <cell r="F1178">
            <v>0</v>
          </cell>
          <cell r="G1178">
            <v>0</v>
          </cell>
          <cell r="H1178">
            <v>0</v>
          </cell>
          <cell r="I1178">
            <v>0</v>
          </cell>
          <cell r="J1178">
            <v>0</v>
          </cell>
          <cell r="K1178">
            <v>0</v>
          </cell>
          <cell r="L1178">
            <v>0</v>
          </cell>
          <cell r="M1178">
            <v>0</v>
          </cell>
          <cell r="N1178">
            <v>0</v>
          </cell>
          <cell r="O1178">
            <v>0</v>
          </cell>
          <cell r="P1178">
            <v>0</v>
          </cell>
          <cell r="Q1178">
            <v>0</v>
          </cell>
          <cell r="R1178">
            <v>0</v>
          </cell>
          <cell r="S1178">
            <v>0</v>
          </cell>
          <cell r="T1178">
            <v>0</v>
          </cell>
          <cell r="U1178">
            <v>0</v>
          </cell>
          <cell r="V1178">
            <v>0</v>
          </cell>
          <cell r="W1178">
            <v>0</v>
          </cell>
          <cell r="X1178">
            <v>0</v>
          </cell>
          <cell r="Y1178">
            <v>0</v>
          </cell>
          <cell r="Z1178">
            <v>0</v>
          </cell>
          <cell r="AA1178">
            <v>0</v>
          </cell>
          <cell r="AB1178">
            <v>0</v>
          </cell>
        </row>
        <row r="1179">
          <cell r="B1179" t="str">
            <v>39.05.03</v>
          </cell>
          <cell r="C1179" t="str">
            <v>Abandonment of existing pipe &gt; DN 100 &lt;= DN150 by grout filling</v>
          </cell>
          <cell r="D1179" t="str">
            <v>lin. m.</v>
          </cell>
          <cell r="E1179">
            <v>60</v>
          </cell>
          <cell r="F1179">
            <v>0</v>
          </cell>
          <cell r="G1179">
            <v>0</v>
          </cell>
          <cell r="H1179">
            <v>0</v>
          </cell>
          <cell r="I1179">
            <v>0</v>
          </cell>
          <cell r="J1179">
            <v>0</v>
          </cell>
          <cell r="K1179">
            <v>0</v>
          </cell>
          <cell r="L1179">
            <v>0</v>
          </cell>
          <cell r="M1179">
            <v>0</v>
          </cell>
          <cell r="N1179">
            <v>0</v>
          </cell>
          <cell r="O1179">
            <v>0</v>
          </cell>
          <cell r="P1179">
            <v>0</v>
          </cell>
          <cell r="Q1179">
            <v>0</v>
          </cell>
          <cell r="R1179">
            <v>0</v>
          </cell>
          <cell r="S1179">
            <v>0</v>
          </cell>
          <cell r="T1179">
            <v>0</v>
          </cell>
          <cell r="U1179">
            <v>0</v>
          </cell>
          <cell r="V1179">
            <v>0</v>
          </cell>
          <cell r="W1179">
            <v>0</v>
          </cell>
          <cell r="X1179">
            <v>0</v>
          </cell>
          <cell r="Y1179">
            <v>0</v>
          </cell>
          <cell r="Z1179">
            <v>0</v>
          </cell>
          <cell r="AA1179">
            <v>0</v>
          </cell>
          <cell r="AB1179">
            <v>0</v>
          </cell>
        </row>
        <row r="1180">
          <cell r="B1180" t="str">
            <v>39.05.05</v>
          </cell>
          <cell r="C1180" t="str">
            <v>Abandonment of existing pipe &gt;DN 150 &lt;= DN 350  by grout filling</v>
          </cell>
          <cell r="D1180" t="str">
            <v>lin. m.</v>
          </cell>
          <cell r="E1180">
            <v>70</v>
          </cell>
          <cell r="F1180">
            <v>0</v>
          </cell>
          <cell r="G1180">
            <v>0</v>
          </cell>
          <cell r="H1180">
            <v>0</v>
          </cell>
          <cell r="I1180">
            <v>0</v>
          </cell>
          <cell r="J1180">
            <v>0</v>
          </cell>
          <cell r="K1180">
            <v>0</v>
          </cell>
          <cell r="L1180">
            <v>0</v>
          </cell>
          <cell r="M1180">
            <v>0</v>
          </cell>
          <cell r="N1180">
            <v>0</v>
          </cell>
          <cell r="O1180">
            <v>0</v>
          </cell>
          <cell r="P1180">
            <v>0</v>
          </cell>
          <cell r="Q1180">
            <v>0</v>
          </cell>
          <cell r="R1180">
            <v>0</v>
          </cell>
          <cell r="S1180">
            <v>0</v>
          </cell>
          <cell r="T1180">
            <v>0</v>
          </cell>
          <cell r="U1180">
            <v>0</v>
          </cell>
          <cell r="V1180">
            <v>0</v>
          </cell>
          <cell r="W1180">
            <v>0</v>
          </cell>
          <cell r="X1180">
            <v>0</v>
          </cell>
          <cell r="Y1180">
            <v>0</v>
          </cell>
          <cell r="Z1180">
            <v>0</v>
          </cell>
          <cell r="AA1180">
            <v>0</v>
          </cell>
          <cell r="AB1180">
            <v>0</v>
          </cell>
        </row>
        <row r="1181">
          <cell r="B1181" t="str">
            <v>39.06</v>
          </cell>
          <cell r="C1181" t="str">
            <v>Connection of new transmission line to existing British Reservoir</v>
          </cell>
          <cell r="D1181">
            <v>0</v>
          </cell>
          <cell r="E1181">
            <v>0</v>
          </cell>
          <cell r="F1181">
            <v>0</v>
          </cell>
          <cell r="G1181">
            <v>0</v>
          </cell>
          <cell r="H1181">
            <v>0</v>
          </cell>
          <cell r="I1181">
            <v>0</v>
          </cell>
          <cell r="J1181">
            <v>0</v>
          </cell>
          <cell r="K1181">
            <v>0</v>
          </cell>
          <cell r="L1181">
            <v>0</v>
          </cell>
          <cell r="M1181">
            <v>0</v>
          </cell>
          <cell r="N1181">
            <v>0</v>
          </cell>
          <cell r="O1181">
            <v>0</v>
          </cell>
          <cell r="P1181">
            <v>0</v>
          </cell>
          <cell r="Q1181">
            <v>0</v>
          </cell>
          <cell r="R1181">
            <v>0</v>
          </cell>
          <cell r="S1181">
            <v>0</v>
          </cell>
          <cell r="T1181">
            <v>0</v>
          </cell>
          <cell r="U1181">
            <v>0</v>
          </cell>
          <cell r="V1181">
            <v>0</v>
          </cell>
          <cell r="W1181">
            <v>0</v>
          </cell>
          <cell r="X1181">
            <v>0</v>
          </cell>
          <cell r="Y1181">
            <v>0</v>
          </cell>
          <cell r="Z1181">
            <v>0</v>
          </cell>
          <cell r="AA1181">
            <v>0</v>
          </cell>
          <cell r="AB1181">
            <v>0</v>
          </cell>
        </row>
        <row r="1182">
          <cell r="B1182">
            <v>0</v>
          </cell>
          <cell r="C1182" t="str">
            <v>The unit rate shall include</v>
          </cell>
          <cell r="D1182">
            <v>0</v>
          </cell>
          <cell r="E1182">
            <v>0</v>
          </cell>
          <cell r="F1182">
            <v>0</v>
          </cell>
          <cell r="G1182">
            <v>0</v>
          </cell>
          <cell r="H1182">
            <v>0</v>
          </cell>
          <cell r="I1182">
            <v>0</v>
          </cell>
          <cell r="J1182">
            <v>0</v>
          </cell>
          <cell r="K1182">
            <v>0</v>
          </cell>
          <cell r="L1182">
            <v>0</v>
          </cell>
          <cell r="M1182">
            <v>0</v>
          </cell>
          <cell r="N1182">
            <v>0</v>
          </cell>
          <cell r="O1182">
            <v>0</v>
          </cell>
          <cell r="P1182">
            <v>0</v>
          </cell>
          <cell r="Q1182">
            <v>0</v>
          </cell>
          <cell r="R1182">
            <v>0</v>
          </cell>
          <cell r="S1182">
            <v>0</v>
          </cell>
          <cell r="T1182">
            <v>0</v>
          </cell>
          <cell r="U1182">
            <v>0</v>
          </cell>
          <cell r="V1182">
            <v>0</v>
          </cell>
          <cell r="W1182">
            <v>0</v>
          </cell>
          <cell r="X1182">
            <v>0</v>
          </cell>
          <cell r="Y1182">
            <v>0</v>
          </cell>
          <cell r="Z1182">
            <v>0</v>
          </cell>
          <cell r="AA1182">
            <v>0</v>
          </cell>
          <cell r="AB1182">
            <v>0</v>
          </cell>
        </row>
        <row r="1183">
          <cell r="B1183">
            <v>0</v>
          </cell>
          <cell r="C1183" t="str">
            <v>- Installation of all fittings and pipes required to complete the connection as shown on Tender Drawings R-BR-2.xx (supply of material is provided through other items of the BoQ)</v>
          </cell>
          <cell r="D1183">
            <v>0</v>
          </cell>
          <cell r="E1183">
            <v>0</v>
          </cell>
          <cell r="F1183">
            <v>0</v>
          </cell>
          <cell r="G1183">
            <v>0</v>
          </cell>
          <cell r="H1183">
            <v>0</v>
          </cell>
          <cell r="I1183">
            <v>0</v>
          </cell>
          <cell r="J1183">
            <v>0</v>
          </cell>
          <cell r="K1183">
            <v>0</v>
          </cell>
          <cell r="L1183">
            <v>0</v>
          </cell>
          <cell r="M1183">
            <v>0</v>
          </cell>
          <cell r="N1183">
            <v>0</v>
          </cell>
          <cell r="O1183">
            <v>0</v>
          </cell>
          <cell r="P1183">
            <v>0</v>
          </cell>
          <cell r="Q1183">
            <v>0</v>
          </cell>
          <cell r="R1183">
            <v>0</v>
          </cell>
          <cell r="S1183">
            <v>0</v>
          </cell>
          <cell r="T1183">
            <v>0</v>
          </cell>
          <cell r="U1183">
            <v>0</v>
          </cell>
          <cell r="V1183">
            <v>0</v>
          </cell>
          <cell r="W1183">
            <v>0</v>
          </cell>
          <cell r="X1183">
            <v>0</v>
          </cell>
          <cell r="Y1183">
            <v>0</v>
          </cell>
          <cell r="Z1183">
            <v>0</v>
          </cell>
          <cell r="AA1183">
            <v>0</v>
          </cell>
          <cell r="AB1183">
            <v>0</v>
          </cell>
        </row>
        <row r="1184">
          <cell r="B1184">
            <v>0</v>
          </cell>
          <cell r="C1184" t="str">
            <v>- replacement of existing gate valve at inlet pipe to British Reservoir</v>
          </cell>
          <cell r="D1184">
            <v>0</v>
          </cell>
          <cell r="E1184">
            <v>0</v>
          </cell>
          <cell r="F1184">
            <v>0</v>
          </cell>
          <cell r="G1184">
            <v>0</v>
          </cell>
          <cell r="H1184">
            <v>0</v>
          </cell>
          <cell r="I1184">
            <v>0</v>
          </cell>
          <cell r="J1184">
            <v>0</v>
          </cell>
          <cell r="K1184">
            <v>0</v>
          </cell>
          <cell r="L1184">
            <v>0</v>
          </cell>
          <cell r="M1184">
            <v>0</v>
          </cell>
          <cell r="N1184">
            <v>0</v>
          </cell>
          <cell r="O1184">
            <v>0</v>
          </cell>
          <cell r="P1184">
            <v>0</v>
          </cell>
          <cell r="Q1184">
            <v>0</v>
          </cell>
          <cell r="R1184">
            <v>0</v>
          </cell>
          <cell r="S1184">
            <v>0</v>
          </cell>
          <cell r="T1184">
            <v>0</v>
          </cell>
          <cell r="U1184">
            <v>0</v>
          </cell>
          <cell r="V1184">
            <v>0</v>
          </cell>
          <cell r="W1184">
            <v>0</v>
          </cell>
          <cell r="X1184">
            <v>0</v>
          </cell>
          <cell r="Y1184">
            <v>0</v>
          </cell>
          <cell r="Z1184">
            <v>0</v>
          </cell>
          <cell r="AA1184">
            <v>0</v>
          </cell>
          <cell r="AB1184">
            <v>0</v>
          </cell>
        </row>
        <row r="1185">
          <cell r="B1185">
            <v>0</v>
          </cell>
          <cell r="C1185" t="str">
            <v>- investigation of exact location and levels of existing pipes</v>
          </cell>
          <cell r="D1185">
            <v>0</v>
          </cell>
          <cell r="E1185">
            <v>0</v>
          </cell>
          <cell r="F1185">
            <v>0</v>
          </cell>
          <cell r="G1185">
            <v>0</v>
          </cell>
          <cell r="H1185">
            <v>0</v>
          </cell>
          <cell r="I1185">
            <v>0</v>
          </cell>
          <cell r="J1185">
            <v>0</v>
          </cell>
          <cell r="K1185">
            <v>0</v>
          </cell>
          <cell r="L1185">
            <v>0</v>
          </cell>
          <cell r="M1185">
            <v>0</v>
          </cell>
          <cell r="N1185">
            <v>0</v>
          </cell>
          <cell r="O1185">
            <v>0</v>
          </cell>
          <cell r="P1185">
            <v>0</v>
          </cell>
          <cell r="Q1185">
            <v>0</v>
          </cell>
          <cell r="R1185">
            <v>0</v>
          </cell>
          <cell r="S1185">
            <v>0</v>
          </cell>
          <cell r="T1185">
            <v>0</v>
          </cell>
          <cell r="U1185">
            <v>0</v>
          </cell>
          <cell r="V1185">
            <v>0</v>
          </cell>
          <cell r="W1185">
            <v>0</v>
          </cell>
          <cell r="X1185">
            <v>0</v>
          </cell>
          <cell r="Y1185">
            <v>0</v>
          </cell>
          <cell r="Z1185">
            <v>0</v>
          </cell>
          <cell r="AA1185">
            <v>0</v>
          </cell>
          <cell r="AB1185">
            <v>0</v>
          </cell>
        </row>
        <row r="1186">
          <cell r="B1186">
            <v>0</v>
          </cell>
          <cell r="C1186" t="str">
            <v>- all earthworks required for investigation and installation, including excavation, levelling, trimming of trench bottom, bedding, backfilling, compaction, dewatering, loading, handling, transport of all surplus or backfill material to or from a site approved by the Engineer and situated within a radius of 20km from the execution site, unloading, bracing and shoring, maintenance and reinstatement of existing services, etc.</v>
          </cell>
          <cell r="D1186">
            <v>0</v>
          </cell>
          <cell r="E1186">
            <v>0</v>
          </cell>
          <cell r="F1186">
            <v>0</v>
          </cell>
          <cell r="G1186">
            <v>0</v>
          </cell>
          <cell r="H1186">
            <v>0</v>
          </cell>
          <cell r="I1186">
            <v>0</v>
          </cell>
          <cell r="J1186">
            <v>0</v>
          </cell>
          <cell r="K1186">
            <v>0</v>
          </cell>
          <cell r="L1186">
            <v>0</v>
          </cell>
          <cell r="M1186">
            <v>0</v>
          </cell>
          <cell r="N1186">
            <v>0</v>
          </cell>
          <cell r="O1186">
            <v>0</v>
          </cell>
          <cell r="P1186">
            <v>0</v>
          </cell>
          <cell r="Q1186">
            <v>0</v>
          </cell>
          <cell r="R1186">
            <v>0</v>
          </cell>
          <cell r="S1186">
            <v>0</v>
          </cell>
          <cell r="T1186">
            <v>0</v>
          </cell>
          <cell r="U1186">
            <v>0</v>
          </cell>
          <cell r="V1186">
            <v>0</v>
          </cell>
          <cell r="W1186">
            <v>0</v>
          </cell>
          <cell r="X1186">
            <v>0</v>
          </cell>
          <cell r="Y1186">
            <v>0</v>
          </cell>
          <cell r="Z1186">
            <v>0</v>
          </cell>
          <cell r="AA1186">
            <v>0</v>
          </cell>
          <cell r="AB1186">
            <v>0</v>
          </cell>
        </row>
        <row r="1187">
          <cell r="B1187">
            <v>0</v>
          </cell>
          <cell r="C1187" t="str">
            <v>- review and adjustment of design of connections of new pipes to existing pipes as indicated in the relevant Layout and System Point Drawings to existing conditions, proposal for design shall be subject to approval by the Engineer</v>
          </cell>
          <cell r="D1187">
            <v>0</v>
          </cell>
          <cell r="E1187">
            <v>0</v>
          </cell>
          <cell r="F1187">
            <v>0</v>
          </cell>
          <cell r="G1187">
            <v>0</v>
          </cell>
          <cell r="H1187">
            <v>0</v>
          </cell>
          <cell r="I1187">
            <v>0</v>
          </cell>
          <cell r="J1187">
            <v>0</v>
          </cell>
          <cell r="K1187">
            <v>0</v>
          </cell>
          <cell r="L1187">
            <v>0</v>
          </cell>
          <cell r="M1187">
            <v>0</v>
          </cell>
          <cell r="N1187">
            <v>0</v>
          </cell>
          <cell r="O1187">
            <v>0</v>
          </cell>
          <cell r="P1187">
            <v>0</v>
          </cell>
          <cell r="Q1187">
            <v>0</v>
          </cell>
          <cell r="R1187">
            <v>0</v>
          </cell>
          <cell r="S1187">
            <v>0</v>
          </cell>
          <cell r="T1187">
            <v>0</v>
          </cell>
          <cell r="U1187">
            <v>0</v>
          </cell>
          <cell r="V1187">
            <v>0</v>
          </cell>
          <cell r="W1187">
            <v>0</v>
          </cell>
          <cell r="X1187">
            <v>0</v>
          </cell>
          <cell r="Y1187">
            <v>0</v>
          </cell>
          <cell r="Z1187">
            <v>0</v>
          </cell>
          <cell r="AA1187">
            <v>0</v>
          </cell>
          <cell r="AB1187">
            <v>0</v>
          </cell>
        </row>
        <row r="1188">
          <cell r="B1188">
            <v>0</v>
          </cell>
          <cell r="C1188" t="str">
            <v>- temporary cut off of water distribution</v>
          </cell>
          <cell r="D1188">
            <v>0</v>
          </cell>
          <cell r="E1188">
            <v>0</v>
          </cell>
          <cell r="F1188">
            <v>0</v>
          </cell>
          <cell r="G1188">
            <v>0</v>
          </cell>
          <cell r="H1188">
            <v>0</v>
          </cell>
          <cell r="I1188">
            <v>0</v>
          </cell>
          <cell r="J1188">
            <v>0</v>
          </cell>
          <cell r="K1188">
            <v>0</v>
          </cell>
          <cell r="L1188">
            <v>0</v>
          </cell>
          <cell r="M1188">
            <v>0</v>
          </cell>
          <cell r="N1188">
            <v>0</v>
          </cell>
          <cell r="O1188">
            <v>0</v>
          </cell>
          <cell r="P1188">
            <v>0</v>
          </cell>
          <cell r="Q1188">
            <v>0</v>
          </cell>
          <cell r="R1188">
            <v>0</v>
          </cell>
          <cell r="S1188">
            <v>0</v>
          </cell>
          <cell r="T1188">
            <v>0</v>
          </cell>
          <cell r="U1188">
            <v>0</v>
          </cell>
          <cell r="V1188">
            <v>0</v>
          </cell>
          <cell r="W1188">
            <v>0</v>
          </cell>
          <cell r="X1188">
            <v>0</v>
          </cell>
          <cell r="Y1188">
            <v>0</v>
          </cell>
          <cell r="Z1188">
            <v>0</v>
          </cell>
          <cell r="AA1188">
            <v>0</v>
          </cell>
          <cell r="AB1188">
            <v>0</v>
          </cell>
        </row>
        <row r="1189">
          <cell r="B1189">
            <v>0</v>
          </cell>
          <cell r="C1189" t="str">
            <v>- cutting of existing pipe, removal of any pieces of pipe not further used, cleaning of cut, remaking chamfer, repair of coating, etc.</v>
          </cell>
          <cell r="D1189">
            <v>0</v>
          </cell>
          <cell r="E1189">
            <v>0</v>
          </cell>
          <cell r="F1189">
            <v>0</v>
          </cell>
          <cell r="G1189">
            <v>0</v>
          </cell>
          <cell r="H1189">
            <v>0</v>
          </cell>
          <cell r="I1189">
            <v>0</v>
          </cell>
          <cell r="J1189">
            <v>0</v>
          </cell>
          <cell r="K1189">
            <v>0</v>
          </cell>
          <cell r="L1189">
            <v>0</v>
          </cell>
          <cell r="M1189">
            <v>0</v>
          </cell>
          <cell r="N1189">
            <v>0</v>
          </cell>
          <cell r="O1189">
            <v>0</v>
          </cell>
          <cell r="P1189">
            <v>0</v>
          </cell>
          <cell r="Q1189">
            <v>0</v>
          </cell>
          <cell r="R1189">
            <v>0</v>
          </cell>
          <cell r="S1189">
            <v>0</v>
          </cell>
          <cell r="T1189">
            <v>0</v>
          </cell>
          <cell r="U1189">
            <v>0</v>
          </cell>
          <cell r="V1189">
            <v>0</v>
          </cell>
          <cell r="W1189">
            <v>0</v>
          </cell>
          <cell r="X1189">
            <v>0</v>
          </cell>
          <cell r="Y1189">
            <v>0</v>
          </cell>
          <cell r="Z1189">
            <v>0</v>
          </cell>
          <cell r="AA1189">
            <v>0</v>
          </cell>
          <cell r="AB1189">
            <v>0</v>
          </cell>
        </row>
        <row r="1190">
          <cell r="B1190">
            <v>0</v>
          </cell>
          <cell r="C1190" t="str">
            <v>- draining of pipe and dewatering of trench</v>
          </cell>
          <cell r="D1190">
            <v>0</v>
          </cell>
          <cell r="E1190">
            <v>0</v>
          </cell>
          <cell r="F1190">
            <v>0</v>
          </cell>
          <cell r="G1190">
            <v>0</v>
          </cell>
          <cell r="H1190">
            <v>0</v>
          </cell>
          <cell r="I1190">
            <v>0</v>
          </cell>
          <cell r="J1190">
            <v>0</v>
          </cell>
          <cell r="K1190">
            <v>0</v>
          </cell>
          <cell r="L1190">
            <v>0</v>
          </cell>
          <cell r="M1190">
            <v>0</v>
          </cell>
          <cell r="N1190">
            <v>0</v>
          </cell>
          <cell r="O1190">
            <v>0</v>
          </cell>
          <cell r="P1190">
            <v>0</v>
          </cell>
          <cell r="Q1190">
            <v>0</v>
          </cell>
          <cell r="R1190">
            <v>0</v>
          </cell>
          <cell r="S1190">
            <v>0</v>
          </cell>
          <cell r="T1190">
            <v>0</v>
          </cell>
          <cell r="U1190">
            <v>0</v>
          </cell>
          <cell r="V1190">
            <v>0</v>
          </cell>
          <cell r="W1190">
            <v>0</v>
          </cell>
          <cell r="X1190">
            <v>0</v>
          </cell>
          <cell r="Y1190">
            <v>0</v>
          </cell>
          <cell r="Z1190">
            <v>0</v>
          </cell>
          <cell r="AA1190">
            <v>0</v>
          </cell>
          <cell r="AB1190">
            <v>0</v>
          </cell>
        </row>
        <row r="1191">
          <cell r="B1191">
            <v>0</v>
          </cell>
          <cell r="C1191" t="str">
            <v>- loading, handling, transport of removed pipes and fittings to the relevant authorities' store yard or to Contractor's deposit within a radius of 20km from the demolition site as directed by the Engineer, unloading, etc.</v>
          </cell>
          <cell r="D1191">
            <v>0</v>
          </cell>
          <cell r="E1191">
            <v>0</v>
          </cell>
          <cell r="F1191">
            <v>0</v>
          </cell>
          <cell r="G1191">
            <v>0</v>
          </cell>
          <cell r="H1191">
            <v>0</v>
          </cell>
          <cell r="I1191">
            <v>0</v>
          </cell>
          <cell r="J1191">
            <v>0</v>
          </cell>
          <cell r="K1191">
            <v>0</v>
          </cell>
          <cell r="L1191">
            <v>0</v>
          </cell>
          <cell r="M1191">
            <v>0</v>
          </cell>
          <cell r="N1191">
            <v>0</v>
          </cell>
          <cell r="O1191">
            <v>0</v>
          </cell>
          <cell r="P1191">
            <v>0</v>
          </cell>
          <cell r="Q1191">
            <v>0</v>
          </cell>
          <cell r="R1191">
            <v>0</v>
          </cell>
          <cell r="S1191">
            <v>0</v>
          </cell>
          <cell r="T1191">
            <v>0</v>
          </cell>
          <cell r="U1191">
            <v>0</v>
          </cell>
          <cell r="V1191">
            <v>0</v>
          </cell>
          <cell r="W1191">
            <v>0</v>
          </cell>
          <cell r="X1191">
            <v>0</v>
          </cell>
          <cell r="Y1191">
            <v>0</v>
          </cell>
          <cell r="Z1191">
            <v>0</v>
          </cell>
          <cell r="AA1191">
            <v>0</v>
          </cell>
          <cell r="AB1191">
            <v>0</v>
          </cell>
        </row>
        <row r="1192">
          <cell r="B1192">
            <v>0</v>
          </cell>
          <cell r="C1192" t="str">
            <v>- execution of hydrostatic pressure test, flushing and disinfection in accordance with EN 805 and the Works Requirements Part B+C</v>
          </cell>
          <cell r="D1192">
            <v>0</v>
          </cell>
          <cell r="E1192">
            <v>0</v>
          </cell>
          <cell r="F1192">
            <v>0</v>
          </cell>
          <cell r="G1192">
            <v>0</v>
          </cell>
          <cell r="H1192">
            <v>0</v>
          </cell>
          <cell r="I1192">
            <v>0</v>
          </cell>
          <cell r="J1192">
            <v>0</v>
          </cell>
          <cell r="K1192">
            <v>0</v>
          </cell>
          <cell r="L1192">
            <v>0</v>
          </cell>
          <cell r="M1192">
            <v>0</v>
          </cell>
          <cell r="N1192">
            <v>0</v>
          </cell>
          <cell r="O1192">
            <v>0</v>
          </cell>
          <cell r="P1192">
            <v>0</v>
          </cell>
          <cell r="Q1192">
            <v>0</v>
          </cell>
          <cell r="R1192">
            <v>0</v>
          </cell>
          <cell r="S1192">
            <v>0</v>
          </cell>
          <cell r="T1192">
            <v>0</v>
          </cell>
          <cell r="U1192">
            <v>0</v>
          </cell>
          <cell r="V1192">
            <v>0</v>
          </cell>
          <cell r="W1192">
            <v>0</v>
          </cell>
          <cell r="X1192">
            <v>0</v>
          </cell>
          <cell r="Y1192">
            <v>0</v>
          </cell>
          <cell r="Z1192">
            <v>0</v>
          </cell>
          <cell r="AA1192">
            <v>0</v>
          </cell>
          <cell r="AB1192">
            <v>0</v>
          </cell>
        </row>
        <row r="1193">
          <cell r="B1193">
            <v>0</v>
          </cell>
          <cell r="C1193" t="str">
            <v>- supply and placement of thrust blocks, including determination of required dimensions, concrete class and steel reinforcement</v>
          </cell>
          <cell r="D1193">
            <v>0</v>
          </cell>
          <cell r="E1193">
            <v>0</v>
          </cell>
          <cell r="F1193">
            <v>0</v>
          </cell>
          <cell r="G1193">
            <v>0</v>
          </cell>
          <cell r="H1193">
            <v>0</v>
          </cell>
          <cell r="I1193">
            <v>0</v>
          </cell>
          <cell r="J1193">
            <v>0</v>
          </cell>
          <cell r="K1193">
            <v>0</v>
          </cell>
          <cell r="L1193">
            <v>0</v>
          </cell>
          <cell r="M1193">
            <v>0</v>
          </cell>
          <cell r="N1193">
            <v>0</v>
          </cell>
          <cell r="O1193">
            <v>0</v>
          </cell>
          <cell r="P1193">
            <v>0</v>
          </cell>
          <cell r="Q1193">
            <v>0</v>
          </cell>
          <cell r="R1193">
            <v>0</v>
          </cell>
          <cell r="S1193">
            <v>0</v>
          </cell>
          <cell r="T1193">
            <v>0</v>
          </cell>
          <cell r="U1193">
            <v>0</v>
          </cell>
          <cell r="V1193">
            <v>0</v>
          </cell>
          <cell r="W1193">
            <v>0</v>
          </cell>
          <cell r="X1193">
            <v>0</v>
          </cell>
          <cell r="Y1193">
            <v>0</v>
          </cell>
          <cell r="Z1193">
            <v>0</v>
          </cell>
          <cell r="AA1193">
            <v>0</v>
          </cell>
          <cell r="AB1193">
            <v>0</v>
          </cell>
        </row>
        <row r="1194">
          <cell r="B1194">
            <v>0</v>
          </cell>
          <cell r="C1194" t="str">
            <v>The unit rate shall include all material, labour, equipment, tools, formworks and other incidental costs required to complete the works.</v>
          </cell>
          <cell r="D1194">
            <v>0</v>
          </cell>
          <cell r="E1194">
            <v>0</v>
          </cell>
          <cell r="F1194">
            <v>0</v>
          </cell>
          <cell r="G1194">
            <v>0</v>
          </cell>
          <cell r="H1194">
            <v>0</v>
          </cell>
          <cell r="I1194">
            <v>0</v>
          </cell>
          <cell r="J1194">
            <v>0</v>
          </cell>
          <cell r="K1194">
            <v>0</v>
          </cell>
          <cell r="L1194">
            <v>0</v>
          </cell>
          <cell r="M1194">
            <v>0</v>
          </cell>
          <cell r="N1194">
            <v>0</v>
          </cell>
          <cell r="O1194">
            <v>0</v>
          </cell>
          <cell r="P1194">
            <v>0</v>
          </cell>
          <cell r="Q1194">
            <v>0</v>
          </cell>
          <cell r="R1194">
            <v>0</v>
          </cell>
          <cell r="S1194">
            <v>0</v>
          </cell>
          <cell r="T1194">
            <v>0</v>
          </cell>
          <cell r="U1194">
            <v>0</v>
          </cell>
          <cell r="V1194">
            <v>0</v>
          </cell>
          <cell r="W1194">
            <v>0</v>
          </cell>
          <cell r="X1194">
            <v>0</v>
          </cell>
          <cell r="Y1194">
            <v>0</v>
          </cell>
          <cell r="Z1194">
            <v>0</v>
          </cell>
          <cell r="AA1194">
            <v>0</v>
          </cell>
          <cell r="AB1194">
            <v>0</v>
          </cell>
        </row>
        <row r="1195">
          <cell r="B1195" t="str">
            <v>39.06.01</v>
          </cell>
          <cell r="C1195" t="str">
            <v>Connection of new transmission line to existing British Reservoir</v>
          </cell>
          <cell r="D1195" t="str">
            <v>pce.</v>
          </cell>
          <cell r="E1195">
            <v>7000</v>
          </cell>
          <cell r="F1195">
            <v>0</v>
          </cell>
          <cell r="G1195">
            <v>0</v>
          </cell>
          <cell r="H1195">
            <v>0</v>
          </cell>
          <cell r="I1195">
            <v>0</v>
          </cell>
          <cell r="J1195">
            <v>0</v>
          </cell>
          <cell r="K1195">
            <v>0</v>
          </cell>
          <cell r="L1195">
            <v>0</v>
          </cell>
          <cell r="M1195">
            <v>0</v>
          </cell>
          <cell r="N1195">
            <v>0</v>
          </cell>
          <cell r="O1195">
            <v>0</v>
          </cell>
          <cell r="P1195">
            <v>0</v>
          </cell>
          <cell r="Q1195">
            <v>0</v>
          </cell>
          <cell r="R1195">
            <v>0</v>
          </cell>
          <cell r="S1195">
            <v>0</v>
          </cell>
          <cell r="T1195">
            <v>0</v>
          </cell>
          <cell r="U1195">
            <v>0</v>
          </cell>
          <cell r="V1195">
            <v>0</v>
          </cell>
          <cell r="W1195">
            <v>0</v>
          </cell>
          <cell r="X1195">
            <v>0</v>
          </cell>
          <cell r="Y1195">
            <v>0</v>
          </cell>
          <cell r="Z1195">
            <v>0</v>
          </cell>
          <cell r="AA1195">
            <v>0</v>
          </cell>
          <cell r="AB1195">
            <v>0</v>
          </cell>
        </row>
        <row r="1196">
          <cell r="B1196" t="str">
            <v>39.07</v>
          </cell>
          <cell r="C1196" t="str">
            <v>Connection of new distribution line to existing British Reservoir</v>
          </cell>
          <cell r="D1196">
            <v>0</v>
          </cell>
          <cell r="E1196">
            <v>0</v>
          </cell>
          <cell r="F1196">
            <v>0</v>
          </cell>
          <cell r="G1196">
            <v>0</v>
          </cell>
          <cell r="H1196">
            <v>0</v>
          </cell>
          <cell r="I1196">
            <v>0</v>
          </cell>
          <cell r="J1196">
            <v>0</v>
          </cell>
          <cell r="K1196">
            <v>0</v>
          </cell>
          <cell r="L1196">
            <v>0</v>
          </cell>
          <cell r="M1196">
            <v>0</v>
          </cell>
          <cell r="N1196">
            <v>0</v>
          </cell>
          <cell r="O1196">
            <v>0</v>
          </cell>
          <cell r="P1196">
            <v>0</v>
          </cell>
          <cell r="Q1196">
            <v>0</v>
          </cell>
          <cell r="R1196">
            <v>0</v>
          </cell>
          <cell r="S1196">
            <v>0</v>
          </cell>
          <cell r="T1196">
            <v>0</v>
          </cell>
          <cell r="U1196">
            <v>0</v>
          </cell>
          <cell r="V1196">
            <v>0</v>
          </cell>
          <cell r="W1196">
            <v>0</v>
          </cell>
          <cell r="X1196">
            <v>0</v>
          </cell>
          <cell r="Y1196">
            <v>0</v>
          </cell>
          <cell r="Z1196">
            <v>0</v>
          </cell>
          <cell r="AA1196">
            <v>0</v>
          </cell>
          <cell r="AB1196">
            <v>0</v>
          </cell>
        </row>
        <row r="1197">
          <cell r="B1197">
            <v>0</v>
          </cell>
          <cell r="C1197" t="str">
            <v>The unit rate shall include</v>
          </cell>
          <cell r="D1197">
            <v>0</v>
          </cell>
          <cell r="E1197">
            <v>0</v>
          </cell>
          <cell r="F1197">
            <v>0</v>
          </cell>
          <cell r="G1197">
            <v>0</v>
          </cell>
          <cell r="H1197">
            <v>0</v>
          </cell>
          <cell r="I1197">
            <v>0</v>
          </cell>
          <cell r="J1197">
            <v>0</v>
          </cell>
          <cell r="K1197">
            <v>0</v>
          </cell>
          <cell r="L1197">
            <v>0</v>
          </cell>
          <cell r="M1197">
            <v>0</v>
          </cell>
          <cell r="N1197">
            <v>0</v>
          </cell>
          <cell r="O1197">
            <v>0</v>
          </cell>
          <cell r="P1197">
            <v>0</v>
          </cell>
          <cell r="Q1197">
            <v>0</v>
          </cell>
          <cell r="R1197">
            <v>0</v>
          </cell>
          <cell r="S1197">
            <v>0</v>
          </cell>
          <cell r="T1197">
            <v>0</v>
          </cell>
          <cell r="U1197">
            <v>0</v>
          </cell>
          <cell r="V1197">
            <v>0</v>
          </cell>
          <cell r="W1197">
            <v>0</v>
          </cell>
          <cell r="X1197">
            <v>0</v>
          </cell>
          <cell r="Y1197">
            <v>0</v>
          </cell>
          <cell r="Z1197">
            <v>0</v>
          </cell>
          <cell r="AA1197">
            <v>0</v>
          </cell>
          <cell r="AB1197">
            <v>0</v>
          </cell>
        </row>
        <row r="1198">
          <cell r="B1198">
            <v>0</v>
          </cell>
          <cell r="C1198" t="str">
            <v>- Installation of all fittings and pipes required to complete the connection as shown on Tender Drawings R-BR-2.xx (supply of material is provided through other items of the BoQ)</v>
          </cell>
          <cell r="D1198">
            <v>0</v>
          </cell>
          <cell r="E1198">
            <v>0</v>
          </cell>
          <cell r="F1198">
            <v>0</v>
          </cell>
          <cell r="G1198">
            <v>0</v>
          </cell>
          <cell r="H1198">
            <v>0</v>
          </cell>
          <cell r="I1198">
            <v>0</v>
          </cell>
          <cell r="J1198">
            <v>0</v>
          </cell>
          <cell r="K1198">
            <v>0</v>
          </cell>
          <cell r="L1198">
            <v>0</v>
          </cell>
          <cell r="M1198">
            <v>0</v>
          </cell>
          <cell r="N1198">
            <v>0</v>
          </cell>
          <cell r="O1198">
            <v>0</v>
          </cell>
          <cell r="P1198">
            <v>0</v>
          </cell>
          <cell r="Q1198">
            <v>0</v>
          </cell>
          <cell r="R1198">
            <v>0</v>
          </cell>
          <cell r="S1198">
            <v>0</v>
          </cell>
          <cell r="T1198">
            <v>0</v>
          </cell>
          <cell r="U1198">
            <v>0</v>
          </cell>
          <cell r="V1198">
            <v>0</v>
          </cell>
          <cell r="W1198">
            <v>0</v>
          </cell>
          <cell r="X1198">
            <v>0</v>
          </cell>
          <cell r="Y1198">
            <v>0</v>
          </cell>
          <cell r="Z1198">
            <v>0</v>
          </cell>
          <cell r="AA1198">
            <v>0</v>
          </cell>
          <cell r="AB1198">
            <v>0</v>
          </cell>
        </row>
        <row r="1199">
          <cell r="B1199">
            <v>0</v>
          </cell>
          <cell r="C1199" t="str">
            <v>- all concrete works required to complete the connection, incl. core drilling and installation of sealings through existing wall as described in Works Requirements Part B+C (Works Requirements Part B)</v>
          </cell>
          <cell r="D1199">
            <v>0</v>
          </cell>
          <cell r="E1199">
            <v>0</v>
          </cell>
          <cell r="F1199">
            <v>0</v>
          </cell>
          <cell r="G1199">
            <v>0</v>
          </cell>
          <cell r="H1199">
            <v>0</v>
          </cell>
          <cell r="I1199">
            <v>0</v>
          </cell>
          <cell r="J1199">
            <v>0</v>
          </cell>
          <cell r="K1199">
            <v>0</v>
          </cell>
          <cell r="L1199">
            <v>0</v>
          </cell>
          <cell r="M1199">
            <v>0</v>
          </cell>
          <cell r="N1199">
            <v>0</v>
          </cell>
          <cell r="O1199">
            <v>0</v>
          </cell>
          <cell r="P1199">
            <v>0</v>
          </cell>
          <cell r="Q1199">
            <v>0</v>
          </cell>
          <cell r="R1199">
            <v>0</v>
          </cell>
          <cell r="S1199">
            <v>0</v>
          </cell>
          <cell r="T1199">
            <v>0</v>
          </cell>
          <cell r="U1199">
            <v>0</v>
          </cell>
          <cell r="V1199">
            <v>0</v>
          </cell>
          <cell r="W1199">
            <v>0</v>
          </cell>
          <cell r="X1199">
            <v>0</v>
          </cell>
          <cell r="Y1199">
            <v>0</v>
          </cell>
          <cell r="Z1199">
            <v>0</v>
          </cell>
          <cell r="AA1199">
            <v>0</v>
          </cell>
          <cell r="AB1199">
            <v>0</v>
          </cell>
        </row>
        <row r="1200">
          <cell r="B1200">
            <v>0</v>
          </cell>
          <cell r="C1200" t="str">
            <v>- investigation of exact location and levels of existing pipes</v>
          </cell>
          <cell r="D1200">
            <v>0</v>
          </cell>
          <cell r="E1200">
            <v>0</v>
          </cell>
          <cell r="F1200">
            <v>0</v>
          </cell>
          <cell r="G1200">
            <v>0</v>
          </cell>
          <cell r="H1200">
            <v>0</v>
          </cell>
          <cell r="I1200">
            <v>0</v>
          </cell>
          <cell r="J1200">
            <v>0</v>
          </cell>
          <cell r="K1200">
            <v>0</v>
          </cell>
          <cell r="L1200">
            <v>0</v>
          </cell>
          <cell r="M1200">
            <v>0</v>
          </cell>
          <cell r="N1200">
            <v>0</v>
          </cell>
          <cell r="O1200">
            <v>0</v>
          </cell>
          <cell r="P1200">
            <v>0</v>
          </cell>
          <cell r="Q1200">
            <v>0</v>
          </cell>
          <cell r="R1200">
            <v>0</v>
          </cell>
          <cell r="S1200">
            <v>0</v>
          </cell>
          <cell r="T1200">
            <v>0</v>
          </cell>
          <cell r="U1200">
            <v>0</v>
          </cell>
          <cell r="V1200">
            <v>0</v>
          </cell>
          <cell r="W1200">
            <v>0</v>
          </cell>
          <cell r="X1200">
            <v>0</v>
          </cell>
          <cell r="Y1200">
            <v>0</v>
          </cell>
          <cell r="Z1200">
            <v>0</v>
          </cell>
          <cell r="AA1200">
            <v>0</v>
          </cell>
          <cell r="AB1200">
            <v>0</v>
          </cell>
        </row>
        <row r="1201">
          <cell r="B1201">
            <v>0</v>
          </cell>
          <cell r="C1201" t="str">
            <v>- all earthworks required for investigation and installation, including excavation, levelling, trimming of trench bottom, bedding, backfilling, compaction, dewatering, loading, handling, transport of all surplus or backfill material to or from a site approved by the Engineer and situated within a radius of 20km from the execution site, unloading, bracing and shoring, maintenance and reinstatement of existing services, etc.</v>
          </cell>
          <cell r="D1201">
            <v>0</v>
          </cell>
          <cell r="E1201">
            <v>0</v>
          </cell>
          <cell r="F1201">
            <v>0</v>
          </cell>
          <cell r="G1201">
            <v>0</v>
          </cell>
          <cell r="H1201">
            <v>0</v>
          </cell>
          <cell r="I1201">
            <v>0</v>
          </cell>
          <cell r="J1201">
            <v>0</v>
          </cell>
          <cell r="K1201">
            <v>0</v>
          </cell>
          <cell r="L1201">
            <v>0</v>
          </cell>
          <cell r="M1201">
            <v>0</v>
          </cell>
          <cell r="N1201">
            <v>0</v>
          </cell>
          <cell r="O1201">
            <v>0</v>
          </cell>
          <cell r="P1201">
            <v>0</v>
          </cell>
          <cell r="Q1201">
            <v>0</v>
          </cell>
          <cell r="R1201">
            <v>0</v>
          </cell>
          <cell r="S1201">
            <v>0</v>
          </cell>
          <cell r="T1201">
            <v>0</v>
          </cell>
          <cell r="U1201">
            <v>0</v>
          </cell>
          <cell r="V1201">
            <v>0</v>
          </cell>
          <cell r="W1201">
            <v>0</v>
          </cell>
          <cell r="X1201">
            <v>0</v>
          </cell>
          <cell r="Y1201">
            <v>0</v>
          </cell>
          <cell r="Z1201">
            <v>0</v>
          </cell>
          <cell r="AA1201">
            <v>0</v>
          </cell>
          <cell r="AB1201">
            <v>0</v>
          </cell>
        </row>
        <row r="1202">
          <cell r="B1202">
            <v>0</v>
          </cell>
          <cell r="C1202" t="str">
            <v>- review and adjustment of design of connections of new pipes to existing pipes as indicated in the relevant Layout and System Point Drawings to existing conditions, proposal for design shall be subject to approval by the Engineer</v>
          </cell>
          <cell r="D1202">
            <v>0</v>
          </cell>
          <cell r="E1202">
            <v>0</v>
          </cell>
          <cell r="F1202">
            <v>0</v>
          </cell>
          <cell r="G1202">
            <v>0</v>
          </cell>
          <cell r="H1202">
            <v>0</v>
          </cell>
          <cell r="I1202">
            <v>0</v>
          </cell>
          <cell r="J1202">
            <v>0</v>
          </cell>
          <cell r="K1202">
            <v>0</v>
          </cell>
          <cell r="L1202">
            <v>0</v>
          </cell>
          <cell r="M1202">
            <v>0</v>
          </cell>
          <cell r="N1202">
            <v>0</v>
          </cell>
          <cell r="O1202">
            <v>0</v>
          </cell>
          <cell r="P1202">
            <v>0</v>
          </cell>
          <cell r="Q1202">
            <v>0</v>
          </cell>
          <cell r="R1202">
            <v>0</v>
          </cell>
          <cell r="S1202">
            <v>0</v>
          </cell>
          <cell r="T1202">
            <v>0</v>
          </cell>
          <cell r="U1202">
            <v>0</v>
          </cell>
          <cell r="V1202">
            <v>0</v>
          </cell>
          <cell r="W1202">
            <v>0</v>
          </cell>
          <cell r="X1202">
            <v>0</v>
          </cell>
          <cell r="Y1202">
            <v>0</v>
          </cell>
          <cell r="Z1202">
            <v>0</v>
          </cell>
          <cell r="AA1202">
            <v>0</v>
          </cell>
          <cell r="AB1202">
            <v>0</v>
          </cell>
        </row>
        <row r="1203">
          <cell r="B1203">
            <v>0</v>
          </cell>
          <cell r="C1203" t="str">
            <v>- temporary cut off of water distribution</v>
          </cell>
          <cell r="D1203">
            <v>0</v>
          </cell>
          <cell r="E1203">
            <v>0</v>
          </cell>
          <cell r="F1203">
            <v>0</v>
          </cell>
          <cell r="G1203">
            <v>0</v>
          </cell>
          <cell r="H1203">
            <v>0</v>
          </cell>
          <cell r="I1203">
            <v>0</v>
          </cell>
          <cell r="J1203">
            <v>0</v>
          </cell>
          <cell r="K1203">
            <v>0</v>
          </cell>
          <cell r="L1203">
            <v>0</v>
          </cell>
          <cell r="M1203">
            <v>0</v>
          </cell>
          <cell r="N1203">
            <v>0</v>
          </cell>
          <cell r="O1203">
            <v>0</v>
          </cell>
          <cell r="P1203">
            <v>0</v>
          </cell>
          <cell r="Q1203">
            <v>0</v>
          </cell>
          <cell r="R1203">
            <v>0</v>
          </cell>
          <cell r="S1203">
            <v>0</v>
          </cell>
          <cell r="T1203">
            <v>0</v>
          </cell>
          <cell r="U1203">
            <v>0</v>
          </cell>
          <cell r="V1203">
            <v>0</v>
          </cell>
          <cell r="W1203">
            <v>0</v>
          </cell>
          <cell r="X1203">
            <v>0</v>
          </cell>
          <cell r="Y1203">
            <v>0</v>
          </cell>
          <cell r="Z1203">
            <v>0</v>
          </cell>
          <cell r="AA1203">
            <v>0</v>
          </cell>
          <cell r="AB1203">
            <v>0</v>
          </cell>
        </row>
        <row r="1204">
          <cell r="B1204">
            <v>0</v>
          </cell>
          <cell r="C1204" t="str">
            <v>- cutting of existing pipe, removal of any pieces of pipe not further used, cleaning of cut, remaking chamfer, repair of coating, etc.</v>
          </cell>
          <cell r="D1204">
            <v>0</v>
          </cell>
          <cell r="E1204">
            <v>0</v>
          </cell>
          <cell r="F1204">
            <v>0</v>
          </cell>
          <cell r="G1204">
            <v>0</v>
          </cell>
          <cell r="H1204">
            <v>0</v>
          </cell>
          <cell r="I1204">
            <v>0</v>
          </cell>
          <cell r="J1204">
            <v>0</v>
          </cell>
          <cell r="K1204">
            <v>0</v>
          </cell>
          <cell r="L1204">
            <v>0</v>
          </cell>
          <cell r="M1204">
            <v>0</v>
          </cell>
          <cell r="N1204">
            <v>0</v>
          </cell>
          <cell r="O1204">
            <v>0</v>
          </cell>
          <cell r="P1204">
            <v>0</v>
          </cell>
          <cell r="Q1204">
            <v>0</v>
          </cell>
          <cell r="R1204">
            <v>0</v>
          </cell>
          <cell r="S1204">
            <v>0</v>
          </cell>
          <cell r="T1204">
            <v>0</v>
          </cell>
          <cell r="U1204">
            <v>0</v>
          </cell>
          <cell r="V1204">
            <v>0</v>
          </cell>
          <cell r="W1204">
            <v>0</v>
          </cell>
          <cell r="X1204">
            <v>0</v>
          </cell>
          <cell r="Y1204">
            <v>0</v>
          </cell>
          <cell r="Z1204">
            <v>0</v>
          </cell>
          <cell r="AA1204">
            <v>0</v>
          </cell>
          <cell r="AB1204">
            <v>0</v>
          </cell>
        </row>
        <row r="1205">
          <cell r="B1205">
            <v>0</v>
          </cell>
          <cell r="C1205" t="str">
            <v>- draining of pipe and dewatering of trench</v>
          </cell>
          <cell r="D1205">
            <v>0</v>
          </cell>
          <cell r="E1205">
            <v>0</v>
          </cell>
          <cell r="F1205">
            <v>0</v>
          </cell>
          <cell r="G1205">
            <v>0</v>
          </cell>
          <cell r="H1205">
            <v>0</v>
          </cell>
          <cell r="I1205">
            <v>0</v>
          </cell>
          <cell r="J1205">
            <v>0</v>
          </cell>
          <cell r="K1205">
            <v>0</v>
          </cell>
          <cell r="L1205">
            <v>0</v>
          </cell>
          <cell r="M1205">
            <v>0</v>
          </cell>
          <cell r="N1205">
            <v>0</v>
          </cell>
          <cell r="O1205">
            <v>0</v>
          </cell>
          <cell r="P1205">
            <v>0</v>
          </cell>
          <cell r="Q1205">
            <v>0</v>
          </cell>
          <cell r="R1205">
            <v>0</v>
          </cell>
          <cell r="S1205">
            <v>0</v>
          </cell>
          <cell r="T1205">
            <v>0</v>
          </cell>
          <cell r="U1205">
            <v>0</v>
          </cell>
          <cell r="V1205">
            <v>0</v>
          </cell>
          <cell r="W1205">
            <v>0</v>
          </cell>
          <cell r="X1205">
            <v>0</v>
          </cell>
          <cell r="Y1205">
            <v>0</v>
          </cell>
          <cell r="Z1205">
            <v>0</v>
          </cell>
          <cell r="AA1205">
            <v>0</v>
          </cell>
          <cell r="AB1205">
            <v>0</v>
          </cell>
        </row>
        <row r="1206">
          <cell r="B1206">
            <v>0</v>
          </cell>
          <cell r="C1206" t="str">
            <v>- loading, handling, transport of removed pipes and fittings to the relevant authorities' store yard or to Contractor's deposit within a radius of 20km from the demolition site as directed by the Engineer, unloading, etc.</v>
          </cell>
          <cell r="D1206">
            <v>0</v>
          </cell>
          <cell r="E1206">
            <v>0</v>
          </cell>
          <cell r="F1206">
            <v>0</v>
          </cell>
          <cell r="G1206">
            <v>0</v>
          </cell>
          <cell r="H1206">
            <v>0</v>
          </cell>
          <cell r="I1206">
            <v>0</v>
          </cell>
          <cell r="J1206">
            <v>0</v>
          </cell>
          <cell r="K1206">
            <v>0</v>
          </cell>
          <cell r="L1206">
            <v>0</v>
          </cell>
          <cell r="M1206">
            <v>0</v>
          </cell>
          <cell r="N1206">
            <v>0</v>
          </cell>
          <cell r="O1206">
            <v>0</v>
          </cell>
          <cell r="P1206">
            <v>0</v>
          </cell>
          <cell r="Q1206">
            <v>0</v>
          </cell>
          <cell r="R1206">
            <v>0</v>
          </cell>
          <cell r="S1206">
            <v>0</v>
          </cell>
          <cell r="T1206">
            <v>0</v>
          </cell>
          <cell r="U1206">
            <v>0</v>
          </cell>
          <cell r="V1206">
            <v>0</v>
          </cell>
          <cell r="W1206">
            <v>0</v>
          </cell>
          <cell r="X1206">
            <v>0</v>
          </cell>
          <cell r="Y1206">
            <v>0</v>
          </cell>
          <cell r="Z1206">
            <v>0</v>
          </cell>
          <cell r="AA1206">
            <v>0</v>
          </cell>
          <cell r="AB1206">
            <v>0</v>
          </cell>
        </row>
        <row r="1207">
          <cell r="B1207">
            <v>0</v>
          </cell>
          <cell r="C1207" t="str">
            <v xml:space="preserve">- Permanent closing of existing distribution line with blind flange according to tender drawing DB-BR-3.06, System Point BR-390, including all earth works </v>
          </cell>
          <cell r="D1207">
            <v>0</v>
          </cell>
          <cell r="E1207">
            <v>0</v>
          </cell>
          <cell r="F1207">
            <v>0</v>
          </cell>
          <cell r="G1207">
            <v>0</v>
          </cell>
          <cell r="H1207">
            <v>0</v>
          </cell>
          <cell r="I1207">
            <v>0</v>
          </cell>
          <cell r="J1207">
            <v>0</v>
          </cell>
          <cell r="K1207">
            <v>0</v>
          </cell>
          <cell r="L1207">
            <v>0</v>
          </cell>
          <cell r="M1207">
            <v>0</v>
          </cell>
          <cell r="N1207">
            <v>0</v>
          </cell>
          <cell r="O1207">
            <v>0</v>
          </cell>
          <cell r="P1207">
            <v>0</v>
          </cell>
          <cell r="Q1207">
            <v>0</v>
          </cell>
          <cell r="R1207">
            <v>0</v>
          </cell>
          <cell r="S1207">
            <v>0</v>
          </cell>
          <cell r="T1207">
            <v>0</v>
          </cell>
          <cell r="U1207">
            <v>0</v>
          </cell>
          <cell r="V1207">
            <v>0</v>
          </cell>
          <cell r="W1207">
            <v>0</v>
          </cell>
          <cell r="X1207">
            <v>0</v>
          </cell>
          <cell r="Y1207">
            <v>0</v>
          </cell>
          <cell r="Z1207">
            <v>0</v>
          </cell>
          <cell r="AA1207">
            <v>0</v>
          </cell>
          <cell r="AB1207">
            <v>0</v>
          </cell>
        </row>
        <row r="1208">
          <cell r="B1208">
            <v>0</v>
          </cell>
          <cell r="C1208" t="str">
            <v>- execution of hydrostatic pressure test, flushing and disinfection in accordance with EN 805 and the Works Requirements Part B+C</v>
          </cell>
          <cell r="D1208">
            <v>0</v>
          </cell>
          <cell r="E1208">
            <v>0</v>
          </cell>
          <cell r="F1208">
            <v>0</v>
          </cell>
          <cell r="G1208">
            <v>0</v>
          </cell>
          <cell r="H1208">
            <v>0</v>
          </cell>
          <cell r="I1208">
            <v>0</v>
          </cell>
          <cell r="J1208">
            <v>0</v>
          </cell>
          <cell r="K1208">
            <v>0</v>
          </cell>
          <cell r="L1208">
            <v>0</v>
          </cell>
          <cell r="M1208">
            <v>0</v>
          </cell>
          <cell r="N1208">
            <v>0</v>
          </cell>
          <cell r="O1208">
            <v>0</v>
          </cell>
          <cell r="P1208">
            <v>0</v>
          </cell>
          <cell r="Q1208">
            <v>0</v>
          </cell>
          <cell r="R1208">
            <v>0</v>
          </cell>
          <cell r="S1208">
            <v>0</v>
          </cell>
          <cell r="T1208">
            <v>0</v>
          </cell>
          <cell r="U1208">
            <v>0</v>
          </cell>
          <cell r="V1208">
            <v>0</v>
          </cell>
          <cell r="W1208">
            <v>0</v>
          </cell>
          <cell r="X1208">
            <v>0</v>
          </cell>
          <cell r="Y1208">
            <v>0</v>
          </cell>
          <cell r="Z1208">
            <v>0</v>
          </cell>
          <cell r="AA1208">
            <v>0</v>
          </cell>
          <cell r="AB1208">
            <v>0</v>
          </cell>
        </row>
        <row r="1209">
          <cell r="B1209">
            <v>0</v>
          </cell>
          <cell r="C1209" t="str">
            <v>- supply and placement of thrust blocks, including determination of required dimensions, concrete class and steel reinforcement</v>
          </cell>
          <cell r="D1209">
            <v>0</v>
          </cell>
          <cell r="E1209">
            <v>0</v>
          </cell>
          <cell r="F1209">
            <v>0</v>
          </cell>
          <cell r="G1209">
            <v>0</v>
          </cell>
          <cell r="H1209">
            <v>0</v>
          </cell>
          <cell r="I1209">
            <v>0</v>
          </cell>
          <cell r="J1209">
            <v>0</v>
          </cell>
          <cell r="K1209">
            <v>0</v>
          </cell>
          <cell r="L1209">
            <v>0</v>
          </cell>
          <cell r="M1209">
            <v>0</v>
          </cell>
          <cell r="N1209">
            <v>0</v>
          </cell>
          <cell r="O1209">
            <v>0</v>
          </cell>
          <cell r="P1209">
            <v>0</v>
          </cell>
          <cell r="Q1209">
            <v>0</v>
          </cell>
          <cell r="R1209">
            <v>0</v>
          </cell>
          <cell r="S1209">
            <v>0</v>
          </cell>
          <cell r="T1209">
            <v>0</v>
          </cell>
          <cell r="U1209">
            <v>0</v>
          </cell>
          <cell r="V1209">
            <v>0</v>
          </cell>
          <cell r="W1209">
            <v>0</v>
          </cell>
          <cell r="X1209">
            <v>0</v>
          </cell>
          <cell r="Y1209">
            <v>0</v>
          </cell>
          <cell r="Z1209">
            <v>0</v>
          </cell>
          <cell r="AA1209">
            <v>0</v>
          </cell>
          <cell r="AB1209">
            <v>0</v>
          </cell>
        </row>
        <row r="1210">
          <cell r="B1210">
            <v>0</v>
          </cell>
          <cell r="C1210" t="str">
            <v>The unit rate shall include all material, labour, equipment, tools, formworks and other incidental costs required to complete the works.</v>
          </cell>
          <cell r="D1210">
            <v>0</v>
          </cell>
          <cell r="E1210">
            <v>0</v>
          </cell>
          <cell r="F1210">
            <v>0</v>
          </cell>
          <cell r="G1210">
            <v>0</v>
          </cell>
          <cell r="H1210">
            <v>0</v>
          </cell>
          <cell r="I1210">
            <v>0</v>
          </cell>
          <cell r="J1210">
            <v>0</v>
          </cell>
          <cell r="K1210">
            <v>0</v>
          </cell>
          <cell r="L1210">
            <v>0</v>
          </cell>
          <cell r="M1210">
            <v>0</v>
          </cell>
          <cell r="N1210">
            <v>0</v>
          </cell>
          <cell r="O1210">
            <v>0</v>
          </cell>
          <cell r="P1210">
            <v>0</v>
          </cell>
          <cell r="Q1210">
            <v>0</v>
          </cell>
          <cell r="R1210">
            <v>0</v>
          </cell>
          <cell r="S1210">
            <v>0</v>
          </cell>
          <cell r="T1210">
            <v>0</v>
          </cell>
          <cell r="U1210">
            <v>0</v>
          </cell>
          <cell r="V1210">
            <v>0</v>
          </cell>
          <cell r="W1210">
            <v>0</v>
          </cell>
          <cell r="X1210">
            <v>0</v>
          </cell>
          <cell r="Y1210">
            <v>0</v>
          </cell>
          <cell r="Z1210">
            <v>0</v>
          </cell>
          <cell r="AA1210">
            <v>0</v>
          </cell>
          <cell r="AB1210">
            <v>0</v>
          </cell>
        </row>
        <row r="1211">
          <cell r="B1211" t="str">
            <v>39.07.01</v>
          </cell>
          <cell r="C1211" t="str">
            <v>Connection of new distribution line to existing British Reservoir</v>
          </cell>
          <cell r="D1211" t="str">
            <v>pce.</v>
          </cell>
          <cell r="E1211">
            <v>8000</v>
          </cell>
          <cell r="F1211">
            <v>0</v>
          </cell>
          <cell r="G1211">
            <v>0</v>
          </cell>
          <cell r="H1211">
            <v>0</v>
          </cell>
          <cell r="I1211">
            <v>0</v>
          </cell>
          <cell r="J1211">
            <v>0</v>
          </cell>
          <cell r="K1211">
            <v>0</v>
          </cell>
          <cell r="L1211">
            <v>0</v>
          </cell>
          <cell r="M1211">
            <v>0</v>
          </cell>
          <cell r="N1211">
            <v>0</v>
          </cell>
          <cell r="O1211">
            <v>0</v>
          </cell>
          <cell r="P1211">
            <v>0</v>
          </cell>
          <cell r="Q1211">
            <v>0</v>
          </cell>
          <cell r="R1211">
            <v>0</v>
          </cell>
          <cell r="S1211">
            <v>0</v>
          </cell>
          <cell r="T1211">
            <v>0</v>
          </cell>
          <cell r="U1211">
            <v>0</v>
          </cell>
          <cell r="V1211">
            <v>0</v>
          </cell>
          <cell r="W1211">
            <v>0</v>
          </cell>
          <cell r="X1211">
            <v>0</v>
          </cell>
          <cell r="Y1211">
            <v>0</v>
          </cell>
          <cell r="Z1211">
            <v>0</v>
          </cell>
          <cell r="AA1211">
            <v>0</v>
          </cell>
          <cell r="AB1211">
            <v>0</v>
          </cell>
        </row>
        <row r="1212">
          <cell r="B1212" t="str">
            <v>39.09</v>
          </cell>
          <cell r="C1212" t="str">
            <v>Repair of existing pipe with repair clamp</v>
          </cell>
          <cell r="D1212">
            <v>0</v>
          </cell>
          <cell r="E1212">
            <v>0</v>
          </cell>
          <cell r="F1212">
            <v>0</v>
          </cell>
          <cell r="G1212">
            <v>0</v>
          </cell>
          <cell r="H1212">
            <v>0</v>
          </cell>
          <cell r="I1212">
            <v>0</v>
          </cell>
          <cell r="J1212">
            <v>0</v>
          </cell>
          <cell r="K1212">
            <v>0</v>
          </cell>
          <cell r="L1212">
            <v>0</v>
          </cell>
          <cell r="M1212">
            <v>0</v>
          </cell>
          <cell r="N1212">
            <v>0</v>
          </cell>
          <cell r="O1212">
            <v>0</v>
          </cell>
          <cell r="P1212">
            <v>0</v>
          </cell>
          <cell r="Q1212">
            <v>0</v>
          </cell>
          <cell r="R1212">
            <v>0</v>
          </cell>
          <cell r="S1212">
            <v>0</v>
          </cell>
          <cell r="T1212">
            <v>0</v>
          </cell>
          <cell r="U1212">
            <v>0</v>
          </cell>
          <cell r="V1212">
            <v>0</v>
          </cell>
          <cell r="W1212">
            <v>0</v>
          </cell>
          <cell r="X1212">
            <v>0</v>
          </cell>
          <cell r="Y1212">
            <v>0</v>
          </cell>
          <cell r="Z1212">
            <v>0</v>
          </cell>
          <cell r="AA1212">
            <v>0</v>
          </cell>
          <cell r="AB1212">
            <v>0</v>
          </cell>
        </row>
        <row r="1213">
          <cell r="B1213">
            <v>0</v>
          </cell>
          <cell r="C1213" t="str">
            <v>The works shall include:</v>
          </cell>
          <cell r="D1213">
            <v>0</v>
          </cell>
          <cell r="E1213">
            <v>0</v>
          </cell>
          <cell r="F1213">
            <v>0</v>
          </cell>
          <cell r="G1213">
            <v>0</v>
          </cell>
          <cell r="H1213">
            <v>0</v>
          </cell>
          <cell r="I1213">
            <v>0</v>
          </cell>
          <cell r="J1213">
            <v>0</v>
          </cell>
          <cell r="K1213">
            <v>0</v>
          </cell>
          <cell r="L1213">
            <v>0</v>
          </cell>
          <cell r="M1213">
            <v>0</v>
          </cell>
          <cell r="N1213">
            <v>0</v>
          </cell>
          <cell r="O1213">
            <v>0</v>
          </cell>
          <cell r="P1213">
            <v>0</v>
          </cell>
          <cell r="Q1213">
            <v>0</v>
          </cell>
          <cell r="R1213">
            <v>0</v>
          </cell>
          <cell r="S1213">
            <v>0</v>
          </cell>
          <cell r="T1213">
            <v>0</v>
          </cell>
          <cell r="U1213">
            <v>0</v>
          </cell>
          <cell r="V1213">
            <v>0</v>
          </cell>
          <cell r="W1213">
            <v>0</v>
          </cell>
          <cell r="X1213">
            <v>0</v>
          </cell>
          <cell r="Y1213">
            <v>0</v>
          </cell>
          <cell r="Z1213">
            <v>0</v>
          </cell>
          <cell r="AA1213">
            <v>0</v>
          </cell>
          <cell r="AB1213">
            <v>0</v>
          </cell>
        </row>
        <row r="1214">
          <cell r="B1214">
            <v>0</v>
          </cell>
          <cell r="C1214" t="str">
            <v>- temporary cut off of water distribution</v>
          </cell>
          <cell r="D1214">
            <v>0</v>
          </cell>
          <cell r="E1214">
            <v>0</v>
          </cell>
          <cell r="F1214">
            <v>0</v>
          </cell>
          <cell r="G1214">
            <v>0</v>
          </cell>
          <cell r="H1214">
            <v>0</v>
          </cell>
          <cell r="I1214">
            <v>0</v>
          </cell>
          <cell r="J1214">
            <v>0</v>
          </cell>
          <cell r="K1214">
            <v>0</v>
          </cell>
          <cell r="L1214">
            <v>0</v>
          </cell>
          <cell r="M1214">
            <v>0</v>
          </cell>
          <cell r="N1214">
            <v>0</v>
          </cell>
          <cell r="O1214">
            <v>0</v>
          </cell>
          <cell r="P1214">
            <v>0</v>
          </cell>
          <cell r="Q1214">
            <v>0</v>
          </cell>
          <cell r="R1214">
            <v>0</v>
          </cell>
          <cell r="S1214">
            <v>0</v>
          </cell>
          <cell r="T1214">
            <v>0</v>
          </cell>
          <cell r="U1214">
            <v>0</v>
          </cell>
          <cell r="V1214">
            <v>0</v>
          </cell>
          <cell r="W1214">
            <v>0</v>
          </cell>
          <cell r="X1214">
            <v>0</v>
          </cell>
          <cell r="Y1214">
            <v>0</v>
          </cell>
          <cell r="Z1214">
            <v>0</v>
          </cell>
          <cell r="AA1214">
            <v>0</v>
          </cell>
          <cell r="AB1214">
            <v>0</v>
          </cell>
        </row>
        <row r="1215">
          <cell r="B1215">
            <v>0</v>
          </cell>
          <cell r="C1215" t="str">
            <v>- all earthworks required, including excavation by hand, levelling, trimming of trench bottom, bedding, backfilling, compaction, dewatering, loading, handling, transport of all surplus or backfill material to or from a site approved by the Engineer and situated within a radius of 20km from the execution site, unloading, bracing and shoring, maintenance and reinstatement of existing services, etc.</v>
          </cell>
          <cell r="D1215">
            <v>0</v>
          </cell>
          <cell r="E1215">
            <v>0</v>
          </cell>
          <cell r="F1215">
            <v>0</v>
          </cell>
          <cell r="G1215">
            <v>0</v>
          </cell>
          <cell r="H1215">
            <v>0</v>
          </cell>
          <cell r="I1215">
            <v>0</v>
          </cell>
          <cell r="J1215">
            <v>0</v>
          </cell>
          <cell r="K1215">
            <v>0</v>
          </cell>
          <cell r="L1215">
            <v>0</v>
          </cell>
          <cell r="M1215">
            <v>0</v>
          </cell>
          <cell r="N1215">
            <v>0</v>
          </cell>
          <cell r="O1215">
            <v>0</v>
          </cell>
          <cell r="P1215">
            <v>0</v>
          </cell>
          <cell r="Q1215">
            <v>0</v>
          </cell>
          <cell r="R1215">
            <v>0</v>
          </cell>
          <cell r="S1215">
            <v>0</v>
          </cell>
          <cell r="T1215">
            <v>0</v>
          </cell>
          <cell r="U1215">
            <v>0</v>
          </cell>
          <cell r="V1215">
            <v>0</v>
          </cell>
          <cell r="W1215">
            <v>0</v>
          </cell>
          <cell r="X1215">
            <v>0</v>
          </cell>
          <cell r="Y1215">
            <v>0</v>
          </cell>
          <cell r="Z1215">
            <v>0</v>
          </cell>
          <cell r="AA1215">
            <v>0</v>
          </cell>
          <cell r="AB1215">
            <v>0</v>
          </cell>
        </row>
        <row r="1216">
          <cell r="B1216">
            <v>0</v>
          </cell>
          <cell r="C1216" t="str">
            <v>- loading, handling, transport from storage site to the execution site, unloading, etc. of repair clamp</v>
          </cell>
          <cell r="D1216">
            <v>0</v>
          </cell>
          <cell r="E1216">
            <v>0</v>
          </cell>
          <cell r="F1216">
            <v>0</v>
          </cell>
          <cell r="G1216">
            <v>0</v>
          </cell>
          <cell r="H1216">
            <v>0</v>
          </cell>
          <cell r="I1216">
            <v>0</v>
          </cell>
          <cell r="J1216">
            <v>0</v>
          </cell>
          <cell r="K1216">
            <v>0</v>
          </cell>
          <cell r="L1216">
            <v>0</v>
          </cell>
          <cell r="M1216">
            <v>0</v>
          </cell>
          <cell r="N1216">
            <v>0</v>
          </cell>
          <cell r="O1216">
            <v>0</v>
          </cell>
          <cell r="P1216">
            <v>0</v>
          </cell>
          <cell r="Q1216">
            <v>0</v>
          </cell>
          <cell r="R1216">
            <v>0</v>
          </cell>
          <cell r="S1216">
            <v>0</v>
          </cell>
          <cell r="T1216">
            <v>0</v>
          </cell>
          <cell r="U1216">
            <v>0</v>
          </cell>
          <cell r="V1216">
            <v>0</v>
          </cell>
          <cell r="W1216">
            <v>0</v>
          </cell>
          <cell r="X1216">
            <v>0</v>
          </cell>
          <cell r="Y1216">
            <v>0</v>
          </cell>
          <cell r="Z1216">
            <v>0</v>
          </cell>
          <cell r="AA1216">
            <v>0</v>
          </cell>
          <cell r="AB1216">
            <v>0</v>
          </cell>
        </row>
        <row r="1217">
          <cell r="B1217">
            <v>0</v>
          </cell>
          <cell r="C1217" t="str">
            <v>- cleaning of pipe over leak and repair clamp</v>
          </cell>
          <cell r="D1217">
            <v>0</v>
          </cell>
          <cell r="E1217">
            <v>0</v>
          </cell>
          <cell r="F1217">
            <v>0</v>
          </cell>
          <cell r="G1217">
            <v>0</v>
          </cell>
          <cell r="H1217">
            <v>0</v>
          </cell>
          <cell r="I1217">
            <v>0</v>
          </cell>
          <cell r="J1217">
            <v>0</v>
          </cell>
          <cell r="K1217">
            <v>0</v>
          </cell>
          <cell r="L1217">
            <v>0</v>
          </cell>
          <cell r="M1217">
            <v>0</v>
          </cell>
          <cell r="N1217">
            <v>0</v>
          </cell>
          <cell r="O1217">
            <v>0</v>
          </cell>
          <cell r="P1217">
            <v>0</v>
          </cell>
          <cell r="Q1217">
            <v>0</v>
          </cell>
          <cell r="R1217">
            <v>0</v>
          </cell>
          <cell r="S1217">
            <v>0</v>
          </cell>
          <cell r="T1217">
            <v>0</v>
          </cell>
          <cell r="U1217">
            <v>0</v>
          </cell>
          <cell r="V1217">
            <v>0</v>
          </cell>
          <cell r="W1217">
            <v>0</v>
          </cell>
          <cell r="X1217">
            <v>0</v>
          </cell>
          <cell r="Y1217">
            <v>0</v>
          </cell>
          <cell r="Z1217">
            <v>0</v>
          </cell>
          <cell r="AA1217">
            <v>0</v>
          </cell>
          <cell r="AB1217">
            <v>0</v>
          </cell>
        </row>
        <row r="1218">
          <cell r="B1218">
            <v>0</v>
          </cell>
          <cell r="C1218" t="str">
            <v>- installation of repair clamp</v>
          </cell>
          <cell r="D1218">
            <v>0</v>
          </cell>
          <cell r="E1218">
            <v>0</v>
          </cell>
          <cell r="F1218">
            <v>0</v>
          </cell>
          <cell r="G1218">
            <v>0</v>
          </cell>
          <cell r="H1218">
            <v>0</v>
          </cell>
          <cell r="I1218">
            <v>0</v>
          </cell>
          <cell r="J1218">
            <v>0</v>
          </cell>
          <cell r="K1218">
            <v>0</v>
          </cell>
          <cell r="L1218">
            <v>0</v>
          </cell>
          <cell r="M1218">
            <v>0</v>
          </cell>
          <cell r="N1218">
            <v>0</v>
          </cell>
          <cell r="O1218">
            <v>0</v>
          </cell>
          <cell r="P1218">
            <v>0</v>
          </cell>
          <cell r="Q1218">
            <v>0</v>
          </cell>
          <cell r="R1218">
            <v>0</v>
          </cell>
          <cell r="S1218">
            <v>0</v>
          </cell>
          <cell r="T1218">
            <v>0</v>
          </cell>
          <cell r="U1218">
            <v>0</v>
          </cell>
          <cell r="V1218">
            <v>0</v>
          </cell>
          <cell r="W1218">
            <v>0</v>
          </cell>
          <cell r="X1218">
            <v>0</v>
          </cell>
          <cell r="Y1218">
            <v>0</v>
          </cell>
          <cell r="Z1218">
            <v>0</v>
          </cell>
          <cell r="AA1218">
            <v>0</v>
          </cell>
          <cell r="AB1218">
            <v>0</v>
          </cell>
        </row>
        <row r="1219">
          <cell r="B1219">
            <v>0</v>
          </cell>
          <cell r="C1219" t="str">
            <v>The unit rate shall include all material, labour, equipment, tools, and other incidental costs required to complete the works.</v>
          </cell>
          <cell r="D1219">
            <v>0</v>
          </cell>
          <cell r="E1219">
            <v>0</v>
          </cell>
          <cell r="F1219">
            <v>0</v>
          </cell>
          <cell r="G1219">
            <v>0</v>
          </cell>
          <cell r="H1219">
            <v>0</v>
          </cell>
          <cell r="I1219">
            <v>0</v>
          </cell>
          <cell r="J1219">
            <v>0</v>
          </cell>
          <cell r="K1219">
            <v>0</v>
          </cell>
          <cell r="L1219">
            <v>0</v>
          </cell>
          <cell r="M1219">
            <v>0</v>
          </cell>
          <cell r="N1219">
            <v>0</v>
          </cell>
          <cell r="O1219">
            <v>0</v>
          </cell>
          <cell r="P1219">
            <v>0</v>
          </cell>
          <cell r="Q1219">
            <v>0</v>
          </cell>
          <cell r="R1219">
            <v>0</v>
          </cell>
          <cell r="S1219">
            <v>0</v>
          </cell>
          <cell r="T1219">
            <v>0</v>
          </cell>
          <cell r="U1219">
            <v>0</v>
          </cell>
          <cell r="V1219">
            <v>0</v>
          </cell>
          <cell r="W1219">
            <v>0</v>
          </cell>
          <cell r="X1219">
            <v>0</v>
          </cell>
          <cell r="Y1219">
            <v>0</v>
          </cell>
          <cell r="Z1219">
            <v>0</v>
          </cell>
          <cell r="AA1219">
            <v>0</v>
          </cell>
          <cell r="AB1219">
            <v>0</v>
          </cell>
        </row>
        <row r="1220">
          <cell r="B1220">
            <v>0</v>
          </cell>
          <cell r="C1220" t="str">
            <v>Payment shall be made per repair clamp installed and approved by the Engineer.</v>
          </cell>
          <cell r="D1220">
            <v>0</v>
          </cell>
          <cell r="E1220">
            <v>0</v>
          </cell>
          <cell r="F1220">
            <v>0</v>
          </cell>
          <cell r="G1220">
            <v>0</v>
          </cell>
          <cell r="H1220">
            <v>0</v>
          </cell>
          <cell r="I1220">
            <v>0</v>
          </cell>
          <cell r="J1220">
            <v>0</v>
          </cell>
          <cell r="K1220">
            <v>0</v>
          </cell>
          <cell r="L1220">
            <v>0</v>
          </cell>
          <cell r="M1220">
            <v>0</v>
          </cell>
          <cell r="N1220">
            <v>0</v>
          </cell>
          <cell r="O1220">
            <v>0</v>
          </cell>
          <cell r="P1220">
            <v>0</v>
          </cell>
          <cell r="Q1220">
            <v>0</v>
          </cell>
          <cell r="R1220">
            <v>0</v>
          </cell>
          <cell r="S1220">
            <v>0</v>
          </cell>
          <cell r="T1220">
            <v>0</v>
          </cell>
          <cell r="U1220">
            <v>0</v>
          </cell>
          <cell r="V1220">
            <v>0</v>
          </cell>
          <cell r="W1220">
            <v>0</v>
          </cell>
          <cell r="X1220">
            <v>0</v>
          </cell>
          <cell r="Y1220">
            <v>0</v>
          </cell>
          <cell r="Z1220">
            <v>0</v>
          </cell>
          <cell r="AA1220">
            <v>0</v>
          </cell>
          <cell r="AB1220">
            <v>0</v>
          </cell>
        </row>
        <row r="1221">
          <cell r="B1221" t="str">
            <v>39.09.03</v>
          </cell>
          <cell r="C1221" t="str">
            <v>Repair of existing pipe with repair clamp, DN 50</v>
          </cell>
          <cell r="D1221" t="str">
            <v>pce.</v>
          </cell>
          <cell r="E1221">
            <v>400</v>
          </cell>
          <cell r="F1221">
            <v>0</v>
          </cell>
          <cell r="G1221">
            <v>0</v>
          </cell>
          <cell r="H1221">
            <v>0</v>
          </cell>
          <cell r="I1221">
            <v>0</v>
          </cell>
          <cell r="J1221">
            <v>0</v>
          </cell>
          <cell r="K1221">
            <v>0</v>
          </cell>
          <cell r="L1221">
            <v>0</v>
          </cell>
          <cell r="M1221">
            <v>0</v>
          </cell>
          <cell r="N1221">
            <v>0</v>
          </cell>
          <cell r="O1221">
            <v>0</v>
          </cell>
          <cell r="P1221">
            <v>0</v>
          </cell>
          <cell r="Q1221">
            <v>0</v>
          </cell>
          <cell r="R1221">
            <v>0</v>
          </cell>
          <cell r="S1221">
            <v>0</v>
          </cell>
          <cell r="T1221">
            <v>0</v>
          </cell>
          <cell r="U1221">
            <v>0</v>
          </cell>
          <cell r="V1221">
            <v>0</v>
          </cell>
          <cell r="W1221">
            <v>0</v>
          </cell>
          <cell r="X1221">
            <v>0</v>
          </cell>
          <cell r="Y1221">
            <v>0</v>
          </cell>
          <cell r="Z1221">
            <v>0</v>
          </cell>
          <cell r="AA1221">
            <v>0</v>
          </cell>
          <cell r="AB1221">
            <v>0</v>
          </cell>
        </row>
        <row r="1222">
          <cell r="B1222" t="str">
            <v>39.09.04</v>
          </cell>
          <cell r="C1222" t="str">
            <v>Repair of existing pipe with repair clamp, DN 80</v>
          </cell>
          <cell r="D1222" t="str">
            <v>pce.</v>
          </cell>
          <cell r="E1222">
            <v>450</v>
          </cell>
          <cell r="F1222">
            <v>0</v>
          </cell>
          <cell r="G1222">
            <v>0</v>
          </cell>
          <cell r="H1222">
            <v>0</v>
          </cell>
          <cell r="I1222">
            <v>0</v>
          </cell>
          <cell r="J1222">
            <v>0</v>
          </cell>
          <cell r="K1222">
            <v>0</v>
          </cell>
          <cell r="L1222">
            <v>0</v>
          </cell>
          <cell r="M1222">
            <v>0</v>
          </cell>
          <cell r="N1222">
            <v>0</v>
          </cell>
          <cell r="O1222">
            <v>0</v>
          </cell>
          <cell r="P1222">
            <v>0</v>
          </cell>
          <cell r="Q1222">
            <v>0</v>
          </cell>
          <cell r="R1222">
            <v>0</v>
          </cell>
          <cell r="S1222">
            <v>0</v>
          </cell>
          <cell r="T1222">
            <v>0</v>
          </cell>
          <cell r="U1222">
            <v>0</v>
          </cell>
          <cell r="V1222">
            <v>0</v>
          </cell>
          <cell r="W1222">
            <v>0</v>
          </cell>
          <cell r="X1222">
            <v>0</v>
          </cell>
          <cell r="Y1222">
            <v>0</v>
          </cell>
          <cell r="Z1222">
            <v>0</v>
          </cell>
          <cell r="AA1222">
            <v>0</v>
          </cell>
          <cell r="AB1222">
            <v>0</v>
          </cell>
        </row>
        <row r="1223">
          <cell r="B1223" t="str">
            <v>39.09.05</v>
          </cell>
          <cell r="C1223" t="str">
            <v>Repair of existing pipe with repair clamp, DN 100</v>
          </cell>
          <cell r="D1223" t="str">
            <v>pce.</v>
          </cell>
          <cell r="E1223">
            <v>500</v>
          </cell>
          <cell r="F1223">
            <v>0</v>
          </cell>
          <cell r="G1223">
            <v>0</v>
          </cell>
          <cell r="H1223">
            <v>0</v>
          </cell>
          <cell r="I1223">
            <v>0</v>
          </cell>
          <cell r="J1223">
            <v>0</v>
          </cell>
          <cell r="K1223">
            <v>0</v>
          </cell>
          <cell r="L1223">
            <v>0</v>
          </cell>
          <cell r="M1223">
            <v>0</v>
          </cell>
          <cell r="N1223">
            <v>0</v>
          </cell>
          <cell r="O1223">
            <v>0</v>
          </cell>
          <cell r="P1223">
            <v>0</v>
          </cell>
          <cell r="Q1223">
            <v>0</v>
          </cell>
          <cell r="R1223">
            <v>0</v>
          </cell>
          <cell r="S1223">
            <v>0</v>
          </cell>
          <cell r="T1223">
            <v>0</v>
          </cell>
          <cell r="U1223">
            <v>0</v>
          </cell>
          <cell r="V1223">
            <v>0</v>
          </cell>
          <cell r="W1223">
            <v>0</v>
          </cell>
          <cell r="X1223">
            <v>0</v>
          </cell>
          <cell r="Y1223">
            <v>0</v>
          </cell>
          <cell r="Z1223">
            <v>0</v>
          </cell>
          <cell r="AA1223">
            <v>0</v>
          </cell>
          <cell r="AB1223">
            <v>0</v>
          </cell>
        </row>
        <row r="1224">
          <cell r="B1224" t="str">
            <v>39.09.07</v>
          </cell>
          <cell r="C1224" t="str">
            <v>Repair of existing pipe with repair clamp, DN 150</v>
          </cell>
          <cell r="D1224" t="str">
            <v>pce.</v>
          </cell>
          <cell r="E1224">
            <v>500</v>
          </cell>
          <cell r="F1224">
            <v>0</v>
          </cell>
          <cell r="G1224">
            <v>0</v>
          </cell>
          <cell r="H1224">
            <v>0</v>
          </cell>
          <cell r="I1224">
            <v>0</v>
          </cell>
          <cell r="J1224">
            <v>0</v>
          </cell>
          <cell r="K1224">
            <v>0</v>
          </cell>
          <cell r="L1224">
            <v>0</v>
          </cell>
          <cell r="M1224">
            <v>0</v>
          </cell>
          <cell r="N1224">
            <v>0</v>
          </cell>
          <cell r="O1224">
            <v>0</v>
          </cell>
          <cell r="P1224">
            <v>0</v>
          </cell>
          <cell r="Q1224">
            <v>0</v>
          </cell>
          <cell r="R1224">
            <v>0</v>
          </cell>
          <cell r="S1224">
            <v>0</v>
          </cell>
          <cell r="T1224">
            <v>0</v>
          </cell>
          <cell r="U1224">
            <v>0</v>
          </cell>
          <cell r="V1224">
            <v>0</v>
          </cell>
          <cell r="W1224">
            <v>0</v>
          </cell>
          <cell r="X1224">
            <v>0</v>
          </cell>
          <cell r="Y1224">
            <v>0</v>
          </cell>
          <cell r="Z1224">
            <v>0</v>
          </cell>
          <cell r="AA1224">
            <v>0</v>
          </cell>
          <cell r="AB1224">
            <v>0</v>
          </cell>
        </row>
        <row r="1225">
          <cell r="B1225" t="str">
            <v>39.09.08</v>
          </cell>
          <cell r="C1225" t="str">
            <v>Repair of existing pipe with repair clamp, DN 200</v>
          </cell>
          <cell r="D1225" t="str">
            <v>pce.</v>
          </cell>
          <cell r="E1225">
            <v>600</v>
          </cell>
          <cell r="F1225">
            <v>0</v>
          </cell>
          <cell r="G1225">
            <v>0</v>
          </cell>
          <cell r="H1225">
            <v>0</v>
          </cell>
          <cell r="I1225">
            <v>0</v>
          </cell>
          <cell r="J1225">
            <v>0</v>
          </cell>
          <cell r="K1225">
            <v>0</v>
          </cell>
          <cell r="L1225">
            <v>0</v>
          </cell>
          <cell r="M1225">
            <v>0</v>
          </cell>
          <cell r="N1225">
            <v>0</v>
          </cell>
          <cell r="O1225">
            <v>0</v>
          </cell>
          <cell r="P1225">
            <v>0</v>
          </cell>
          <cell r="Q1225">
            <v>0</v>
          </cell>
          <cell r="R1225">
            <v>0</v>
          </cell>
          <cell r="S1225">
            <v>0</v>
          </cell>
          <cell r="T1225">
            <v>0</v>
          </cell>
          <cell r="U1225">
            <v>0</v>
          </cell>
          <cell r="V1225">
            <v>0</v>
          </cell>
          <cell r="W1225">
            <v>0</v>
          </cell>
          <cell r="X1225">
            <v>0</v>
          </cell>
          <cell r="Y1225">
            <v>0</v>
          </cell>
          <cell r="Z1225">
            <v>0</v>
          </cell>
          <cell r="AA1225">
            <v>0</v>
          </cell>
          <cell r="AB1225">
            <v>0</v>
          </cell>
        </row>
        <row r="1226">
          <cell r="B1226" t="str">
            <v>39.09.12</v>
          </cell>
          <cell r="C1226" t="str">
            <v>Repair of existing pipe with repair clamp, DN 300</v>
          </cell>
          <cell r="D1226" t="str">
            <v>pce.</v>
          </cell>
          <cell r="E1226">
            <v>600</v>
          </cell>
          <cell r="F1226">
            <v>0</v>
          </cell>
          <cell r="G1226">
            <v>0</v>
          </cell>
          <cell r="H1226">
            <v>0</v>
          </cell>
          <cell r="I1226">
            <v>0</v>
          </cell>
          <cell r="J1226">
            <v>0</v>
          </cell>
          <cell r="K1226">
            <v>0</v>
          </cell>
          <cell r="L1226">
            <v>0</v>
          </cell>
          <cell r="M1226">
            <v>0</v>
          </cell>
          <cell r="N1226">
            <v>0</v>
          </cell>
          <cell r="O1226">
            <v>0</v>
          </cell>
          <cell r="P1226">
            <v>0</v>
          </cell>
          <cell r="Q1226">
            <v>0</v>
          </cell>
          <cell r="R1226">
            <v>0</v>
          </cell>
          <cell r="S1226">
            <v>0</v>
          </cell>
          <cell r="T1226">
            <v>0</v>
          </cell>
          <cell r="U1226">
            <v>0</v>
          </cell>
          <cell r="V1226">
            <v>0</v>
          </cell>
          <cell r="W1226">
            <v>0</v>
          </cell>
          <cell r="X1226">
            <v>0</v>
          </cell>
          <cell r="Y1226">
            <v>0</v>
          </cell>
          <cell r="Z1226">
            <v>0</v>
          </cell>
          <cell r="AA1226">
            <v>0</v>
          </cell>
          <cell r="AB1226">
            <v>0</v>
          </cell>
        </row>
        <row r="1227">
          <cell r="B1227">
            <v>4</v>
          </cell>
          <cell r="C1227" t="str">
            <v>CIVIL WORKS</v>
          </cell>
          <cell r="D1227">
            <v>0</v>
          </cell>
          <cell r="E1227">
            <v>0</v>
          </cell>
          <cell r="F1227">
            <v>0</v>
          </cell>
          <cell r="G1227">
            <v>0</v>
          </cell>
          <cell r="H1227">
            <v>0</v>
          </cell>
          <cell r="I1227">
            <v>0</v>
          </cell>
          <cell r="J1227">
            <v>0</v>
          </cell>
          <cell r="K1227">
            <v>0</v>
          </cell>
          <cell r="L1227">
            <v>0</v>
          </cell>
          <cell r="M1227">
            <v>0</v>
          </cell>
          <cell r="N1227">
            <v>0</v>
          </cell>
          <cell r="O1227">
            <v>0</v>
          </cell>
          <cell r="P1227">
            <v>0</v>
          </cell>
          <cell r="Q1227">
            <v>0</v>
          </cell>
          <cell r="R1227">
            <v>0</v>
          </cell>
          <cell r="S1227">
            <v>0</v>
          </cell>
          <cell r="T1227">
            <v>0</v>
          </cell>
          <cell r="U1227">
            <v>0</v>
          </cell>
          <cell r="V1227">
            <v>0</v>
          </cell>
          <cell r="W1227">
            <v>0</v>
          </cell>
          <cell r="X1227">
            <v>0</v>
          </cell>
          <cell r="Y1227">
            <v>0</v>
          </cell>
          <cell r="Z1227">
            <v>0</v>
          </cell>
          <cell r="AA1227">
            <v>0</v>
          </cell>
          <cell r="AB1227">
            <v>0</v>
          </cell>
        </row>
        <row r="1228">
          <cell r="B1228">
            <v>40</v>
          </cell>
          <cell r="C1228" t="str">
            <v>COMPLETE STANDARD STRUCTURES</v>
          </cell>
          <cell r="D1228">
            <v>0</v>
          </cell>
          <cell r="E1228">
            <v>0</v>
          </cell>
          <cell r="F1228">
            <v>0</v>
          </cell>
          <cell r="G1228">
            <v>0</v>
          </cell>
          <cell r="H1228">
            <v>0</v>
          </cell>
          <cell r="I1228">
            <v>0</v>
          </cell>
          <cell r="J1228">
            <v>0</v>
          </cell>
          <cell r="K1228">
            <v>0</v>
          </cell>
          <cell r="L1228">
            <v>0</v>
          </cell>
          <cell r="M1228">
            <v>0</v>
          </cell>
          <cell r="N1228">
            <v>0</v>
          </cell>
          <cell r="O1228">
            <v>0</v>
          </cell>
          <cell r="P1228">
            <v>0</v>
          </cell>
          <cell r="Q1228">
            <v>0</v>
          </cell>
          <cell r="R1228">
            <v>0</v>
          </cell>
          <cell r="S1228">
            <v>0</v>
          </cell>
          <cell r="T1228">
            <v>0</v>
          </cell>
          <cell r="U1228">
            <v>0</v>
          </cell>
          <cell r="V1228">
            <v>0</v>
          </cell>
          <cell r="W1228">
            <v>0</v>
          </cell>
          <cell r="X1228">
            <v>0</v>
          </cell>
          <cell r="Y1228">
            <v>0</v>
          </cell>
          <cell r="Z1228">
            <v>0</v>
          </cell>
          <cell r="AA1228">
            <v>0</v>
          </cell>
          <cell r="AB1228">
            <v>0</v>
          </cell>
        </row>
        <row r="1229">
          <cell r="B1229" t="str">
            <v>40.01</v>
          </cell>
          <cell r="C1229" t="str">
            <v>Erection of Elevated Water Tower at reservoir sites (B+D)</v>
          </cell>
          <cell r="D1229">
            <v>0</v>
          </cell>
          <cell r="E1229">
            <v>0</v>
          </cell>
          <cell r="F1229">
            <v>0</v>
          </cell>
          <cell r="G1229">
            <v>0</v>
          </cell>
          <cell r="H1229">
            <v>0</v>
          </cell>
          <cell r="I1229">
            <v>0</v>
          </cell>
          <cell r="J1229">
            <v>0</v>
          </cell>
          <cell r="K1229">
            <v>0</v>
          </cell>
          <cell r="L1229">
            <v>0</v>
          </cell>
          <cell r="M1229">
            <v>0</v>
          </cell>
          <cell r="N1229">
            <v>0</v>
          </cell>
          <cell r="O1229">
            <v>0</v>
          </cell>
          <cell r="P1229">
            <v>0</v>
          </cell>
          <cell r="Q1229">
            <v>0</v>
          </cell>
          <cell r="R1229">
            <v>0</v>
          </cell>
          <cell r="S1229">
            <v>0</v>
          </cell>
          <cell r="T1229">
            <v>0</v>
          </cell>
          <cell r="U1229">
            <v>0</v>
          </cell>
          <cell r="V1229">
            <v>0</v>
          </cell>
          <cell r="W1229">
            <v>0</v>
          </cell>
          <cell r="X1229">
            <v>0</v>
          </cell>
          <cell r="Y1229">
            <v>0</v>
          </cell>
          <cell r="Z1229">
            <v>0</v>
          </cell>
          <cell r="AA1229">
            <v>0</v>
          </cell>
          <cell r="AB1229">
            <v>0</v>
          </cell>
        </row>
        <row r="1230">
          <cell r="B1230">
            <v>0</v>
          </cell>
          <cell r="C1230" t="str">
            <v>The works shall include:- Full detailed design and structural calculation of the tank, it's steel support structure and foundation  described in the Works Requirements Part A, B and C and shown on the tender drawings STD-7.01 and STD-7.02 and series R-D-x.xx and R-B-x.xx- design calculations, structural calculations and detailed installation drawings, to be submitted in adequate scales and sufficiently detailed for the approval of the Engineer- All calculations and drawings must be sufficiently detailed for the Engineer to review and approve the entire Design.- The design has to be presented to and approved by the Engineer prior to commencement of works and prior to ordering any supplies related to the tank.- Supply, installation and connection of all material required to complete the construction and erection of the tank, including but not limited to:  steel support structure, GRP 10m³ tank, all pipes and fittings, level gauge, valves, water meters, ladders, handrails,  platforms, vent pipes, foundation and any other concrete works</v>
          </cell>
          <cell r="D1230">
            <v>0</v>
          </cell>
          <cell r="E1230">
            <v>0</v>
          </cell>
          <cell r="F1230">
            <v>0</v>
          </cell>
          <cell r="G1230">
            <v>0</v>
          </cell>
          <cell r="H1230">
            <v>0</v>
          </cell>
          <cell r="I1230">
            <v>0</v>
          </cell>
          <cell r="J1230">
            <v>0</v>
          </cell>
          <cell r="K1230">
            <v>0</v>
          </cell>
          <cell r="L1230">
            <v>0</v>
          </cell>
          <cell r="M1230">
            <v>0</v>
          </cell>
          <cell r="N1230">
            <v>0</v>
          </cell>
          <cell r="O1230">
            <v>0</v>
          </cell>
          <cell r="P1230">
            <v>0</v>
          </cell>
          <cell r="Q1230">
            <v>0</v>
          </cell>
          <cell r="R1230">
            <v>0</v>
          </cell>
          <cell r="S1230">
            <v>0</v>
          </cell>
          <cell r="T1230">
            <v>0</v>
          </cell>
          <cell r="U1230">
            <v>0</v>
          </cell>
          <cell r="V1230">
            <v>0</v>
          </cell>
          <cell r="W1230">
            <v>0</v>
          </cell>
          <cell r="X1230">
            <v>0</v>
          </cell>
          <cell r="Y1230">
            <v>0</v>
          </cell>
          <cell r="Z1230">
            <v>0</v>
          </cell>
        </row>
        <row r="1231">
          <cell r="B1231">
            <v>0</v>
          </cell>
          <cell r="C1231" t="str">
            <v>- All earthworks required, including excavation by hand, levelling, trimming of trench bottom, bedding, backfilling, compaction, dewatering, loading, handling, transport of all surplus or backfill material to or from a site approved by the Engineer and situated within a radius of 20km from the execution site, unloading, bracing and shoring, maintenance and reinstatement of existing services, etc.</v>
          </cell>
          <cell r="D1231">
            <v>0</v>
          </cell>
          <cell r="E1231">
            <v>0</v>
          </cell>
          <cell r="F1231">
            <v>0</v>
          </cell>
          <cell r="G1231">
            <v>0</v>
          </cell>
          <cell r="H1231">
            <v>0</v>
          </cell>
          <cell r="I1231">
            <v>0</v>
          </cell>
          <cell r="J1231">
            <v>0</v>
          </cell>
          <cell r="K1231">
            <v>0</v>
          </cell>
          <cell r="L1231">
            <v>0</v>
          </cell>
          <cell r="M1231">
            <v>0</v>
          </cell>
          <cell r="N1231">
            <v>0</v>
          </cell>
          <cell r="O1231">
            <v>0</v>
          </cell>
          <cell r="P1231">
            <v>0</v>
          </cell>
          <cell r="Q1231">
            <v>0</v>
          </cell>
          <cell r="R1231">
            <v>0</v>
          </cell>
          <cell r="S1231">
            <v>0</v>
          </cell>
          <cell r="T1231">
            <v>0</v>
          </cell>
          <cell r="U1231">
            <v>0</v>
          </cell>
          <cell r="V1231">
            <v>0</v>
          </cell>
          <cell r="W1231">
            <v>0</v>
          </cell>
          <cell r="X1231">
            <v>0</v>
          </cell>
          <cell r="Y1231">
            <v>0</v>
          </cell>
          <cell r="Z1231">
            <v>0</v>
          </cell>
          <cell r="AA1231">
            <v>0</v>
          </cell>
          <cell r="AB1231">
            <v>0</v>
          </cell>
        </row>
        <row r="1232">
          <cell r="B1232">
            <v>0</v>
          </cell>
          <cell r="C1232" t="str">
            <v>- Supply and installation of any electrical equipment (if any), cables etc. required to complete the tank, ready for operation</v>
          </cell>
          <cell r="D1232">
            <v>0</v>
          </cell>
          <cell r="E1232">
            <v>0</v>
          </cell>
          <cell r="F1232">
            <v>0</v>
          </cell>
          <cell r="G1232">
            <v>0</v>
          </cell>
          <cell r="H1232">
            <v>0</v>
          </cell>
          <cell r="I1232">
            <v>0</v>
          </cell>
          <cell r="J1232">
            <v>0</v>
          </cell>
          <cell r="K1232">
            <v>0</v>
          </cell>
          <cell r="L1232">
            <v>0</v>
          </cell>
          <cell r="M1232">
            <v>0</v>
          </cell>
          <cell r="N1232">
            <v>0</v>
          </cell>
          <cell r="O1232">
            <v>0</v>
          </cell>
          <cell r="P1232">
            <v>0</v>
          </cell>
          <cell r="Q1232">
            <v>0</v>
          </cell>
          <cell r="R1232">
            <v>0</v>
          </cell>
          <cell r="S1232">
            <v>0</v>
          </cell>
          <cell r="T1232">
            <v>0</v>
          </cell>
          <cell r="U1232">
            <v>0</v>
          </cell>
          <cell r="V1232">
            <v>0</v>
          </cell>
          <cell r="W1232">
            <v>0</v>
          </cell>
          <cell r="X1232">
            <v>0</v>
          </cell>
          <cell r="Y1232">
            <v>0</v>
          </cell>
          <cell r="Z1232">
            <v>0</v>
          </cell>
          <cell r="AA1232">
            <v>0</v>
          </cell>
          <cell r="AB1232">
            <v>0</v>
          </cell>
        </row>
        <row r="1233">
          <cell r="B1233">
            <v>0</v>
          </cell>
          <cell r="C1233" t="str">
            <v>- The works shall also include all tests (for example but not limited to compaction tests and tightness tests of the tank and all piping) as required by the Engineer. All test-protocols are to be submitted to the Engineer for approval</v>
          </cell>
          <cell r="D1233">
            <v>0</v>
          </cell>
          <cell r="E1233">
            <v>0</v>
          </cell>
          <cell r="F1233">
            <v>0</v>
          </cell>
          <cell r="G1233">
            <v>0</v>
          </cell>
          <cell r="H1233">
            <v>0</v>
          </cell>
          <cell r="I1233">
            <v>0</v>
          </cell>
          <cell r="J1233">
            <v>0</v>
          </cell>
          <cell r="K1233">
            <v>0</v>
          </cell>
          <cell r="L1233">
            <v>0</v>
          </cell>
          <cell r="M1233">
            <v>0</v>
          </cell>
          <cell r="N1233">
            <v>0</v>
          </cell>
          <cell r="O1233">
            <v>0</v>
          </cell>
          <cell r="P1233">
            <v>0</v>
          </cell>
          <cell r="Q1233">
            <v>0</v>
          </cell>
          <cell r="R1233">
            <v>0</v>
          </cell>
          <cell r="S1233">
            <v>0</v>
          </cell>
          <cell r="T1233">
            <v>0</v>
          </cell>
          <cell r="U1233">
            <v>0</v>
          </cell>
          <cell r="V1233">
            <v>0</v>
          </cell>
          <cell r="W1233">
            <v>0</v>
          </cell>
          <cell r="X1233">
            <v>0</v>
          </cell>
          <cell r="Y1233">
            <v>0</v>
          </cell>
          <cell r="Z1233">
            <v>0</v>
          </cell>
          <cell r="AA1233">
            <v>0</v>
          </cell>
          <cell r="AB1233">
            <v>0</v>
          </cell>
        </row>
        <row r="1234">
          <cell r="B1234">
            <v>0</v>
          </cell>
          <cell r="C1234" t="str">
            <v>The unit rate shall include all material, labour, equipment, tools, and other incidental costs required to complete the works.</v>
          </cell>
          <cell r="D1234">
            <v>0</v>
          </cell>
          <cell r="E1234">
            <v>0</v>
          </cell>
          <cell r="F1234">
            <v>0</v>
          </cell>
          <cell r="G1234">
            <v>0</v>
          </cell>
          <cell r="H1234">
            <v>0</v>
          </cell>
          <cell r="I1234">
            <v>0</v>
          </cell>
          <cell r="J1234">
            <v>0</v>
          </cell>
          <cell r="K1234">
            <v>0</v>
          </cell>
          <cell r="L1234">
            <v>0</v>
          </cell>
          <cell r="M1234">
            <v>0</v>
          </cell>
          <cell r="N1234">
            <v>0</v>
          </cell>
          <cell r="O1234">
            <v>0</v>
          </cell>
          <cell r="P1234">
            <v>0</v>
          </cell>
          <cell r="Q1234">
            <v>0</v>
          </cell>
          <cell r="R1234">
            <v>0</v>
          </cell>
          <cell r="S1234">
            <v>0</v>
          </cell>
          <cell r="T1234">
            <v>0</v>
          </cell>
          <cell r="U1234">
            <v>0</v>
          </cell>
          <cell r="V1234">
            <v>0</v>
          </cell>
          <cell r="W1234">
            <v>0</v>
          </cell>
          <cell r="X1234">
            <v>0</v>
          </cell>
          <cell r="Y1234">
            <v>0</v>
          </cell>
          <cell r="Z1234">
            <v>0</v>
          </cell>
          <cell r="AA1234">
            <v>0</v>
          </cell>
          <cell r="AB1234">
            <v>0</v>
          </cell>
        </row>
        <row r="1235">
          <cell r="B1235">
            <v>0</v>
          </cell>
          <cell r="C1235" t="str">
            <v>Payment shall be made per tank fully installed and tested and upon approval and acceptance of all works and supplies by the Engineer</v>
          </cell>
          <cell r="D1235">
            <v>0</v>
          </cell>
          <cell r="E1235">
            <v>0</v>
          </cell>
          <cell r="F1235">
            <v>0</v>
          </cell>
          <cell r="G1235">
            <v>0</v>
          </cell>
          <cell r="H1235">
            <v>0</v>
          </cell>
          <cell r="I1235">
            <v>0</v>
          </cell>
          <cell r="J1235">
            <v>0</v>
          </cell>
          <cell r="K1235">
            <v>0</v>
          </cell>
          <cell r="L1235">
            <v>0</v>
          </cell>
          <cell r="M1235">
            <v>0</v>
          </cell>
          <cell r="N1235">
            <v>0</v>
          </cell>
          <cell r="O1235">
            <v>0</v>
          </cell>
          <cell r="P1235">
            <v>0</v>
          </cell>
          <cell r="Q1235">
            <v>0</v>
          </cell>
          <cell r="R1235">
            <v>0</v>
          </cell>
          <cell r="S1235">
            <v>0</v>
          </cell>
          <cell r="T1235">
            <v>0</v>
          </cell>
          <cell r="U1235">
            <v>0</v>
          </cell>
          <cell r="V1235">
            <v>0</v>
          </cell>
          <cell r="W1235">
            <v>0</v>
          </cell>
          <cell r="X1235">
            <v>0</v>
          </cell>
          <cell r="Y1235">
            <v>0</v>
          </cell>
          <cell r="Z1235">
            <v>0</v>
          </cell>
          <cell r="AA1235">
            <v>0</v>
          </cell>
          <cell r="AB1235">
            <v>0</v>
          </cell>
        </row>
        <row r="1236">
          <cell r="B1236" t="str">
            <v>40.01.01</v>
          </cell>
          <cell r="C1236" t="str">
            <v>Erection of Elevated Water Tower at reservoir sites (B+D)</v>
          </cell>
          <cell r="D1236" t="str">
            <v>pce.</v>
          </cell>
          <cell r="E1236">
            <v>90000</v>
          </cell>
          <cell r="F1236">
            <v>0</v>
          </cell>
          <cell r="G1236">
            <v>0</v>
          </cell>
          <cell r="H1236">
            <v>0</v>
          </cell>
          <cell r="I1236">
            <v>0</v>
          </cell>
          <cell r="J1236">
            <v>0</v>
          </cell>
          <cell r="K1236">
            <v>0</v>
          </cell>
          <cell r="L1236">
            <v>0</v>
          </cell>
          <cell r="M1236">
            <v>0</v>
          </cell>
          <cell r="N1236">
            <v>0</v>
          </cell>
          <cell r="O1236">
            <v>0</v>
          </cell>
          <cell r="P1236">
            <v>0</v>
          </cell>
          <cell r="Q1236">
            <v>0</v>
          </cell>
          <cell r="R1236">
            <v>0</v>
          </cell>
          <cell r="S1236">
            <v>0</v>
          </cell>
          <cell r="T1236">
            <v>0</v>
          </cell>
          <cell r="U1236">
            <v>0</v>
          </cell>
          <cell r="V1236">
            <v>0</v>
          </cell>
          <cell r="W1236">
            <v>0</v>
          </cell>
          <cell r="X1236">
            <v>0</v>
          </cell>
          <cell r="Y1236">
            <v>0</v>
          </cell>
          <cell r="Z1236">
            <v>0</v>
          </cell>
          <cell r="AA1236">
            <v>0</v>
          </cell>
          <cell r="AB1236">
            <v>0</v>
          </cell>
        </row>
        <row r="1237">
          <cell r="B1237" t="str">
            <v>40.10</v>
          </cell>
          <cell r="C1237" t="str">
            <v>Construction of reinforced concrete chambers for water mains</v>
          </cell>
          <cell r="D1237">
            <v>0</v>
          </cell>
          <cell r="E1237">
            <v>0</v>
          </cell>
          <cell r="F1237">
            <v>0</v>
          </cell>
          <cell r="G1237">
            <v>0</v>
          </cell>
          <cell r="H1237">
            <v>0</v>
          </cell>
          <cell r="I1237">
            <v>0</v>
          </cell>
          <cell r="J1237">
            <v>0</v>
          </cell>
          <cell r="K1237">
            <v>0</v>
          </cell>
          <cell r="L1237">
            <v>0</v>
          </cell>
          <cell r="M1237">
            <v>0</v>
          </cell>
          <cell r="N1237">
            <v>0</v>
          </cell>
          <cell r="O1237">
            <v>0</v>
          </cell>
          <cell r="P1237">
            <v>0</v>
          </cell>
          <cell r="Q1237">
            <v>0</v>
          </cell>
          <cell r="R1237">
            <v>0</v>
          </cell>
          <cell r="S1237">
            <v>0</v>
          </cell>
          <cell r="T1237">
            <v>0</v>
          </cell>
          <cell r="U1237">
            <v>0</v>
          </cell>
          <cell r="V1237">
            <v>0</v>
          </cell>
          <cell r="W1237">
            <v>0</v>
          </cell>
          <cell r="X1237">
            <v>0</v>
          </cell>
          <cell r="Y1237">
            <v>0</v>
          </cell>
          <cell r="Z1237">
            <v>0</v>
          </cell>
          <cell r="AA1237">
            <v>0</v>
          </cell>
          <cell r="AB1237">
            <v>0</v>
          </cell>
        </row>
        <row r="1238">
          <cell r="B1238">
            <v>0</v>
          </cell>
          <cell r="C1238" t="str">
            <v>The works shall include supply of all materials and complete civil works for the construction of reinforced concrete chambers for air vent and wash out chambers in accordance with Works Requirements Part B+C and Standard Drawings STD-2.04 through 2.06 , including the following works:</v>
          </cell>
          <cell r="D1238">
            <v>0</v>
          </cell>
          <cell r="E1238">
            <v>0</v>
          </cell>
          <cell r="F1238">
            <v>0</v>
          </cell>
          <cell r="G1238">
            <v>0</v>
          </cell>
          <cell r="H1238">
            <v>0</v>
          </cell>
          <cell r="I1238">
            <v>0</v>
          </cell>
          <cell r="J1238">
            <v>0</v>
          </cell>
          <cell r="K1238">
            <v>0</v>
          </cell>
          <cell r="L1238">
            <v>0</v>
          </cell>
          <cell r="M1238">
            <v>0</v>
          </cell>
          <cell r="N1238">
            <v>0</v>
          </cell>
          <cell r="O1238">
            <v>0</v>
          </cell>
          <cell r="P1238">
            <v>0</v>
          </cell>
          <cell r="Q1238">
            <v>0</v>
          </cell>
          <cell r="R1238">
            <v>0</v>
          </cell>
          <cell r="S1238">
            <v>0</v>
          </cell>
          <cell r="T1238">
            <v>0</v>
          </cell>
          <cell r="U1238">
            <v>0</v>
          </cell>
          <cell r="V1238">
            <v>0</v>
          </cell>
          <cell r="W1238">
            <v>0</v>
          </cell>
          <cell r="X1238">
            <v>0</v>
          </cell>
          <cell r="Y1238">
            <v>0</v>
          </cell>
          <cell r="Z1238">
            <v>0</v>
          </cell>
          <cell r="AA1238">
            <v>0</v>
          </cell>
          <cell r="AB1238">
            <v>0</v>
          </cell>
        </row>
        <row r="1239">
          <cell r="B1239">
            <v>0</v>
          </cell>
          <cell r="C1239" t="str">
            <v>- additional earthworks extra over item "trench excavation" including excavation, backfilling, compaction, loading, handling, transport of surplus material to Contractor's deposit within a radius of 20km from the execution site, unloading, etc.</v>
          </cell>
          <cell r="D1239">
            <v>0</v>
          </cell>
          <cell r="E1239">
            <v>0</v>
          </cell>
          <cell r="F1239">
            <v>0</v>
          </cell>
          <cell r="G1239">
            <v>0</v>
          </cell>
          <cell r="H1239">
            <v>0</v>
          </cell>
          <cell r="I1239">
            <v>0</v>
          </cell>
          <cell r="J1239">
            <v>0</v>
          </cell>
          <cell r="K1239">
            <v>0</v>
          </cell>
          <cell r="L1239">
            <v>0</v>
          </cell>
          <cell r="M1239">
            <v>0</v>
          </cell>
          <cell r="N1239">
            <v>0</v>
          </cell>
          <cell r="O1239">
            <v>0</v>
          </cell>
          <cell r="P1239">
            <v>0</v>
          </cell>
          <cell r="Q1239">
            <v>0</v>
          </cell>
          <cell r="R1239">
            <v>0</v>
          </cell>
          <cell r="S1239">
            <v>0</v>
          </cell>
          <cell r="T1239">
            <v>0</v>
          </cell>
          <cell r="U1239">
            <v>0</v>
          </cell>
          <cell r="V1239">
            <v>0</v>
          </cell>
          <cell r="W1239">
            <v>0</v>
          </cell>
          <cell r="X1239">
            <v>0</v>
          </cell>
          <cell r="Y1239">
            <v>0</v>
          </cell>
          <cell r="Z1239">
            <v>0</v>
          </cell>
          <cell r="AA1239">
            <v>0</v>
          </cell>
          <cell r="AB1239">
            <v>0</v>
          </cell>
        </row>
        <row r="1240">
          <cell r="B1240">
            <v>0</v>
          </cell>
          <cell r="C1240" t="str">
            <v>- placing of concrete C20/25 for base slab, walls, concrete plinth and roof slabs</v>
          </cell>
          <cell r="D1240">
            <v>0</v>
          </cell>
          <cell r="E1240">
            <v>0</v>
          </cell>
          <cell r="F1240">
            <v>0</v>
          </cell>
          <cell r="G1240">
            <v>0</v>
          </cell>
          <cell r="H1240">
            <v>0</v>
          </cell>
          <cell r="I1240">
            <v>0</v>
          </cell>
          <cell r="J1240">
            <v>0</v>
          </cell>
          <cell r="K1240">
            <v>0</v>
          </cell>
          <cell r="L1240">
            <v>0</v>
          </cell>
          <cell r="M1240">
            <v>0</v>
          </cell>
          <cell r="N1240">
            <v>0</v>
          </cell>
          <cell r="O1240">
            <v>0</v>
          </cell>
          <cell r="P1240">
            <v>0</v>
          </cell>
          <cell r="Q1240">
            <v>0</v>
          </cell>
          <cell r="R1240">
            <v>0</v>
          </cell>
          <cell r="S1240">
            <v>0</v>
          </cell>
          <cell r="T1240">
            <v>0</v>
          </cell>
          <cell r="U1240">
            <v>0</v>
          </cell>
          <cell r="V1240">
            <v>0</v>
          </cell>
          <cell r="W1240">
            <v>0</v>
          </cell>
          <cell r="X1240">
            <v>0</v>
          </cell>
          <cell r="Y1240">
            <v>0</v>
          </cell>
          <cell r="Z1240">
            <v>0</v>
          </cell>
          <cell r="AA1240">
            <v>0</v>
          </cell>
          <cell r="AB1240">
            <v>0</v>
          </cell>
        </row>
        <row r="1241">
          <cell r="B1241">
            <v>0</v>
          </cell>
          <cell r="C1241" t="str">
            <v>- placing of lean concrete C8/10 for blinding</v>
          </cell>
          <cell r="D1241">
            <v>0</v>
          </cell>
          <cell r="E1241">
            <v>0</v>
          </cell>
          <cell r="F1241">
            <v>0</v>
          </cell>
          <cell r="G1241">
            <v>0</v>
          </cell>
          <cell r="H1241">
            <v>0</v>
          </cell>
          <cell r="I1241">
            <v>0</v>
          </cell>
          <cell r="J1241">
            <v>0</v>
          </cell>
          <cell r="K1241">
            <v>0</v>
          </cell>
          <cell r="L1241">
            <v>0</v>
          </cell>
          <cell r="M1241">
            <v>0</v>
          </cell>
          <cell r="N1241">
            <v>0</v>
          </cell>
          <cell r="O1241">
            <v>0</v>
          </cell>
          <cell r="P1241">
            <v>0</v>
          </cell>
          <cell r="Q1241">
            <v>0</v>
          </cell>
          <cell r="R1241">
            <v>0</v>
          </cell>
          <cell r="S1241">
            <v>0</v>
          </cell>
          <cell r="T1241">
            <v>0</v>
          </cell>
          <cell r="U1241">
            <v>0</v>
          </cell>
          <cell r="V1241">
            <v>0</v>
          </cell>
          <cell r="W1241">
            <v>0</v>
          </cell>
          <cell r="X1241">
            <v>0</v>
          </cell>
          <cell r="Y1241">
            <v>0</v>
          </cell>
          <cell r="Z1241">
            <v>0</v>
          </cell>
          <cell r="AA1241">
            <v>0</v>
          </cell>
          <cell r="AB1241">
            <v>0</v>
          </cell>
        </row>
        <row r="1242">
          <cell r="B1242">
            <v>0</v>
          </cell>
          <cell r="C1242" t="str">
            <v>- formworks</v>
          </cell>
          <cell r="D1242">
            <v>0</v>
          </cell>
          <cell r="E1242">
            <v>0</v>
          </cell>
          <cell r="F1242">
            <v>0</v>
          </cell>
          <cell r="G1242">
            <v>0</v>
          </cell>
          <cell r="H1242">
            <v>0</v>
          </cell>
          <cell r="I1242">
            <v>0</v>
          </cell>
          <cell r="J1242">
            <v>0</v>
          </cell>
          <cell r="K1242">
            <v>0</v>
          </cell>
          <cell r="L1242">
            <v>0</v>
          </cell>
          <cell r="M1242">
            <v>0</v>
          </cell>
          <cell r="N1242">
            <v>0</v>
          </cell>
          <cell r="O1242">
            <v>0</v>
          </cell>
          <cell r="P1242">
            <v>0</v>
          </cell>
          <cell r="Q1242">
            <v>0</v>
          </cell>
          <cell r="R1242">
            <v>0</v>
          </cell>
          <cell r="S1242">
            <v>0</v>
          </cell>
          <cell r="T1242">
            <v>0</v>
          </cell>
          <cell r="U1242">
            <v>0</v>
          </cell>
          <cell r="V1242">
            <v>0</v>
          </cell>
          <cell r="W1242">
            <v>0</v>
          </cell>
          <cell r="X1242">
            <v>0</v>
          </cell>
          <cell r="Y1242">
            <v>0</v>
          </cell>
          <cell r="Z1242">
            <v>0</v>
          </cell>
          <cell r="AA1242">
            <v>0</v>
          </cell>
          <cell r="AB1242">
            <v>0</v>
          </cell>
        </row>
        <row r="1243">
          <cell r="B1243">
            <v>0</v>
          </cell>
          <cell r="C1243" t="str">
            <v>- supply and placing of reinforcement bars, steel grade B500B</v>
          </cell>
          <cell r="D1243">
            <v>0</v>
          </cell>
          <cell r="E1243">
            <v>0</v>
          </cell>
          <cell r="F1243">
            <v>0</v>
          </cell>
          <cell r="G1243">
            <v>0</v>
          </cell>
          <cell r="H1243">
            <v>0</v>
          </cell>
          <cell r="I1243">
            <v>0</v>
          </cell>
          <cell r="J1243">
            <v>0</v>
          </cell>
          <cell r="K1243">
            <v>0</v>
          </cell>
          <cell r="L1243">
            <v>0</v>
          </cell>
          <cell r="M1243">
            <v>0</v>
          </cell>
          <cell r="N1243">
            <v>0</v>
          </cell>
          <cell r="O1243">
            <v>0</v>
          </cell>
          <cell r="P1243">
            <v>0</v>
          </cell>
          <cell r="Q1243">
            <v>0</v>
          </cell>
          <cell r="R1243">
            <v>0</v>
          </cell>
          <cell r="S1243">
            <v>0</v>
          </cell>
          <cell r="T1243">
            <v>0</v>
          </cell>
          <cell r="U1243">
            <v>0</v>
          </cell>
          <cell r="V1243">
            <v>0</v>
          </cell>
          <cell r="W1243">
            <v>0</v>
          </cell>
          <cell r="X1243">
            <v>0</v>
          </cell>
          <cell r="Y1243">
            <v>0</v>
          </cell>
          <cell r="Z1243">
            <v>0</v>
          </cell>
          <cell r="AA1243">
            <v>0</v>
          </cell>
          <cell r="AB1243">
            <v>0</v>
          </cell>
        </row>
        <row r="1244">
          <cell r="B1244">
            <v>0</v>
          </cell>
          <cell r="C1244" t="str">
            <v xml:space="preserve">- painting of external walls in contact with soil with bituminous paint </v>
          </cell>
          <cell r="D1244">
            <v>0</v>
          </cell>
          <cell r="E1244">
            <v>0</v>
          </cell>
          <cell r="F1244">
            <v>0</v>
          </cell>
          <cell r="G1244">
            <v>0</v>
          </cell>
          <cell r="H1244">
            <v>0</v>
          </cell>
          <cell r="I1244">
            <v>0</v>
          </cell>
          <cell r="J1244">
            <v>0</v>
          </cell>
          <cell r="K1244">
            <v>0</v>
          </cell>
          <cell r="L1244">
            <v>0</v>
          </cell>
          <cell r="M1244">
            <v>0</v>
          </cell>
          <cell r="N1244">
            <v>0</v>
          </cell>
          <cell r="O1244">
            <v>0</v>
          </cell>
          <cell r="P1244">
            <v>0</v>
          </cell>
          <cell r="Q1244">
            <v>0</v>
          </cell>
          <cell r="R1244">
            <v>0</v>
          </cell>
          <cell r="S1244">
            <v>0</v>
          </cell>
          <cell r="T1244">
            <v>0</v>
          </cell>
          <cell r="U1244">
            <v>0</v>
          </cell>
          <cell r="V1244">
            <v>0</v>
          </cell>
          <cell r="W1244">
            <v>0</v>
          </cell>
          <cell r="X1244">
            <v>0</v>
          </cell>
          <cell r="Y1244">
            <v>0</v>
          </cell>
          <cell r="Z1244">
            <v>0</v>
          </cell>
          <cell r="AA1244">
            <v>0</v>
          </cell>
          <cell r="AB1244">
            <v>0</v>
          </cell>
        </row>
        <row r="1245">
          <cell r="B1245">
            <v>0</v>
          </cell>
          <cell r="C1245" t="str">
            <v>- placing of screed</v>
          </cell>
          <cell r="D1245">
            <v>0</v>
          </cell>
          <cell r="E1245">
            <v>0</v>
          </cell>
          <cell r="F1245">
            <v>0</v>
          </cell>
          <cell r="G1245">
            <v>0</v>
          </cell>
          <cell r="H1245">
            <v>0</v>
          </cell>
          <cell r="I1245">
            <v>0</v>
          </cell>
          <cell r="J1245">
            <v>0</v>
          </cell>
          <cell r="K1245">
            <v>0</v>
          </cell>
          <cell r="L1245">
            <v>0</v>
          </cell>
          <cell r="M1245">
            <v>0</v>
          </cell>
          <cell r="N1245">
            <v>0</v>
          </cell>
          <cell r="O1245">
            <v>0</v>
          </cell>
          <cell r="P1245">
            <v>0</v>
          </cell>
          <cell r="Q1245">
            <v>0</v>
          </cell>
          <cell r="R1245">
            <v>0</v>
          </cell>
          <cell r="S1245">
            <v>0</v>
          </cell>
          <cell r="T1245">
            <v>0</v>
          </cell>
          <cell r="U1245">
            <v>0</v>
          </cell>
          <cell r="V1245">
            <v>0</v>
          </cell>
          <cell r="W1245">
            <v>0</v>
          </cell>
          <cell r="X1245">
            <v>0</v>
          </cell>
          <cell r="Y1245">
            <v>0</v>
          </cell>
          <cell r="Z1245">
            <v>0</v>
          </cell>
          <cell r="AA1245">
            <v>0</v>
          </cell>
          <cell r="AB1245">
            <v>0</v>
          </cell>
        </row>
        <row r="1246">
          <cell r="B1246">
            <v>0</v>
          </cell>
          <cell r="C1246" t="str">
            <v>- supply and installation of step irons</v>
          </cell>
          <cell r="D1246">
            <v>0</v>
          </cell>
          <cell r="E1246">
            <v>0</v>
          </cell>
          <cell r="F1246">
            <v>0</v>
          </cell>
          <cell r="G1246">
            <v>0</v>
          </cell>
          <cell r="H1246">
            <v>0</v>
          </cell>
          <cell r="I1246">
            <v>0</v>
          </cell>
          <cell r="J1246">
            <v>0</v>
          </cell>
          <cell r="K1246">
            <v>0</v>
          </cell>
          <cell r="L1246">
            <v>0</v>
          </cell>
          <cell r="M1246">
            <v>0</v>
          </cell>
          <cell r="N1246">
            <v>0</v>
          </cell>
          <cell r="O1246">
            <v>0</v>
          </cell>
          <cell r="P1246">
            <v>0</v>
          </cell>
          <cell r="Q1246">
            <v>0</v>
          </cell>
          <cell r="R1246">
            <v>0</v>
          </cell>
          <cell r="S1246">
            <v>0</v>
          </cell>
          <cell r="T1246">
            <v>0</v>
          </cell>
          <cell r="U1246">
            <v>0</v>
          </cell>
          <cell r="V1246">
            <v>0</v>
          </cell>
          <cell r="W1246">
            <v>0</v>
          </cell>
          <cell r="X1246">
            <v>0</v>
          </cell>
          <cell r="Y1246">
            <v>0</v>
          </cell>
          <cell r="Z1246">
            <v>0</v>
          </cell>
          <cell r="AA1246">
            <v>0</v>
          </cell>
          <cell r="AB1246">
            <v>0</v>
          </cell>
        </row>
        <row r="1247">
          <cell r="B1247">
            <v>0</v>
          </cell>
          <cell r="C1247" t="str">
            <v>- placing of shaft rings, if any</v>
          </cell>
          <cell r="D1247">
            <v>0</v>
          </cell>
          <cell r="E1247">
            <v>0</v>
          </cell>
          <cell r="F1247">
            <v>0</v>
          </cell>
          <cell r="G1247">
            <v>0</v>
          </cell>
          <cell r="H1247">
            <v>0</v>
          </cell>
          <cell r="I1247">
            <v>0</v>
          </cell>
          <cell r="J1247">
            <v>0</v>
          </cell>
          <cell r="K1247">
            <v>0</v>
          </cell>
          <cell r="L1247">
            <v>0</v>
          </cell>
          <cell r="M1247">
            <v>0</v>
          </cell>
          <cell r="N1247">
            <v>0</v>
          </cell>
          <cell r="O1247">
            <v>0</v>
          </cell>
          <cell r="P1247">
            <v>0</v>
          </cell>
          <cell r="Q1247">
            <v>0</v>
          </cell>
          <cell r="R1247">
            <v>0</v>
          </cell>
          <cell r="S1247">
            <v>0</v>
          </cell>
          <cell r="T1247">
            <v>0</v>
          </cell>
          <cell r="U1247">
            <v>0</v>
          </cell>
          <cell r="V1247">
            <v>0</v>
          </cell>
          <cell r="W1247">
            <v>0</v>
          </cell>
          <cell r="X1247">
            <v>0</v>
          </cell>
          <cell r="Y1247">
            <v>0</v>
          </cell>
          <cell r="Z1247">
            <v>0</v>
          </cell>
          <cell r="AA1247">
            <v>0</v>
          </cell>
          <cell r="AB1247">
            <v>0</v>
          </cell>
        </row>
        <row r="1248">
          <cell r="B1248">
            <v>0</v>
          </cell>
          <cell r="C1248" t="str">
            <v>- installation of manhole cover</v>
          </cell>
          <cell r="D1248">
            <v>0</v>
          </cell>
          <cell r="E1248">
            <v>0</v>
          </cell>
          <cell r="F1248">
            <v>0</v>
          </cell>
          <cell r="G1248">
            <v>0</v>
          </cell>
          <cell r="H1248">
            <v>0</v>
          </cell>
          <cell r="I1248">
            <v>0</v>
          </cell>
          <cell r="J1248">
            <v>0</v>
          </cell>
          <cell r="K1248">
            <v>0</v>
          </cell>
          <cell r="L1248">
            <v>0</v>
          </cell>
          <cell r="M1248">
            <v>0</v>
          </cell>
          <cell r="N1248">
            <v>0</v>
          </cell>
          <cell r="O1248">
            <v>0</v>
          </cell>
          <cell r="P1248">
            <v>0</v>
          </cell>
          <cell r="Q1248">
            <v>0</v>
          </cell>
          <cell r="R1248">
            <v>0</v>
          </cell>
          <cell r="S1248">
            <v>0</v>
          </cell>
          <cell r="T1248">
            <v>0</v>
          </cell>
          <cell r="U1248">
            <v>0</v>
          </cell>
          <cell r="V1248">
            <v>0</v>
          </cell>
          <cell r="W1248">
            <v>0</v>
          </cell>
          <cell r="X1248">
            <v>0</v>
          </cell>
          <cell r="Y1248">
            <v>0</v>
          </cell>
          <cell r="Z1248">
            <v>0</v>
          </cell>
          <cell r="AA1248">
            <v>0</v>
          </cell>
          <cell r="AB1248">
            <v>0</v>
          </cell>
        </row>
        <row r="1249">
          <cell r="B1249">
            <v>0</v>
          </cell>
          <cell r="C1249" t="str">
            <v>- block outs for pipes and filling of block outs with concrete after pipe installation works</v>
          </cell>
          <cell r="D1249">
            <v>0</v>
          </cell>
          <cell r="E1249">
            <v>0</v>
          </cell>
          <cell r="F1249">
            <v>0</v>
          </cell>
          <cell r="G1249">
            <v>0</v>
          </cell>
          <cell r="H1249">
            <v>0</v>
          </cell>
          <cell r="I1249">
            <v>0</v>
          </cell>
          <cell r="J1249">
            <v>0</v>
          </cell>
          <cell r="K1249">
            <v>0</v>
          </cell>
          <cell r="L1249">
            <v>0</v>
          </cell>
          <cell r="M1249">
            <v>0</v>
          </cell>
          <cell r="N1249">
            <v>0</v>
          </cell>
          <cell r="O1249">
            <v>0</v>
          </cell>
          <cell r="P1249">
            <v>0</v>
          </cell>
          <cell r="Q1249">
            <v>0</v>
          </cell>
          <cell r="R1249">
            <v>0</v>
          </cell>
          <cell r="S1249">
            <v>0</v>
          </cell>
          <cell r="T1249">
            <v>0</v>
          </cell>
          <cell r="U1249">
            <v>0</v>
          </cell>
          <cell r="V1249">
            <v>0</v>
          </cell>
          <cell r="W1249">
            <v>0</v>
          </cell>
          <cell r="X1249">
            <v>0</v>
          </cell>
          <cell r="Y1249">
            <v>0</v>
          </cell>
          <cell r="Z1249">
            <v>0</v>
          </cell>
          <cell r="AA1249">
            <v>0</v>
          </cell>
          <cell r="AB1249">
            <v>0</v>
          </cell>
        </row>
        <row r="1250">
          <cell r="B1250">
            <v>0</v>
          </cell>
          <cell r="C1250" t="str">
            <v>- supply and placing of gravel</v>
          </cell>
          <cell r="D1250">
            <v>0</v>
          </cell>
          <cell r="E1250">
            <v>0</v>
          </cell>
          <cell r="F1250">
            <v>0</v>
          </cell>
          <cell r="G1250">
            <v>0</v>
          </cell>
          <cell r="H1250">
            <v>0</v>
          </cell>
          <cell r="I1250">
            <v>0</v>
          </cell>
          <cell r="J1250">
            <v>0</v>
          </cell>
          <cell r="K1250">
            <v>0</v>
          </cell>
          <cell r="L1250">
            <v>0</v>
          </cell>
          <cell r="M1250">
            <v>0</v>
          </cell>
          <cell r="N1250">
            <v>0</v>
          </cell>
          <cell r="O1250">
            <v>0</v>
          </cell>
          <cell r="P1250">
            <v>0</v>
          </cell>
          <cell r="Q1250">
            <v>0</v>
          </cell>
          <cell r="R1250">
            <v>0</v>
          </cell>
          <cell r="S1250">
            <v>0</v>
          </cell>
          <cell r="T1250">
            <v>0</v>
          </cell>
          <cell r="U1250">
            <v>0</v>
          </cell>
          <cell r="V1250">
            <v>0</v>
          </cell>
          <cell r="W1250">
            <v>0</v>
          </cell>
          <cell r="X1250">
            <v>0</v>
          </cell>
          <cell r="Y1250">
            <v>0</v>
          </cell>
          <cell r="Z1250">
            <v>0</v>
          </cell>
          <cell r="AA1250">
            <v>0</v>
          </cell>
          <cell r="AB1250">
            <v>0</v>
          </cell>
        </row>
        <row r="1251">
          <cell r="B1251">
            <v>0</v>
          </cell>
          <cell r="C1251" t="str">
            <v xml:space="preserve">The unit rate shall include all materials, labour, equipment, tools and other incidental costs required to complete the works. Payment shall be made per piece based on the type and clear height of the chambers. </v>
          </cell>
          <cell r="D1251">
            <v>0</v>
          </cell>
          <cell r="E1251">
            <v>0</v>
          </cell>
          <cell r="F1251">
            <v>0</v>
          </cell>
          <cell r="G1251">
            <v>0</v>
          </cell>
          <cell r="H1251">
            <v>0</v>
          </cell>
          <cell r="I1251">
            <v>0</v>
          </cell>
          <cell r="J1251">
            <v>0</v>
          </cell>
          <cell r="K1251">
            <v>0</v>
          </cell>
          <cell r="L1251">
            <v>0</v>
          </cell>
          <cell r="M1251">
            <v>0</v>
          </cell>
          <cell r="N1251">
            <v>0</v>
          </cell>
          <cell r="O1251">
            <v>0</v>
          </cell>
          <cell r="P1251">
            <v>0</v>
          </cell>
          <cell r="Q1251">
            <v>0</v>
          </cell>
          <cell r="R1251">
            <v>0</v>
          </cell>
          <cell r="S1251">
            <v>0</v>
          </cell>
          <cell r="T1251">
            <v>0</v>
          </cell>
          <cell r="U1251">
            <v>0</v>
          </cell>
          <cell r="V1251">
            <v>0</v>
          </cell>
          <cell r="W1251">
            <v>0</v>
          </cell>
          <cell r="X1251">
            <v>0</v>
          </cell>
          <cell r="Y1251">
            <v>0</v>
          </cell>
          <cell r="Z1251">
            <v>0</v>
          </cell>
          <cell r="AA1251">
            <v>0</v>
          </cell>
          <cell r="AB1251">
            <v>0</v>
          </cell>
        </row>
        <row r="1252">
          <cell r="B1252" t="str">
            <v>40.10.01</v>
          </cell>
          <cell r="C1252" t="str">
            <v>Construction of air vent chamber of clear height up to 3.00m</v>
          </cell>
          <cell r="D1252" t="str">
            <v>pce.</v>
          </cell>
          <cell r="E1252">
            <v>7000</v>
          </cell>
          <cell r="F1252">
            <v>0</v>
          </cell>
          <cell r="G1252">
            <v>0</v>
          </cell>
          <cell r="H1252">
            <v>0</v>
          </cell>
          <cell r="I1252">
            <v>0</v>
          </cell>
          <cell r="J1252">
            <v>0</v>
          </cell>
          <cell r="K1252">
            <v>0</v>
          </cell>
          <cell r="L1252">
            <v>0</v>
          </cell>
          <cell r="M1252">
            <v>0</v>
          </cell>
          <cell r="N1252">
            <v>0</v>
          </cell>
          <cell r="O1252">
            <v>0</v>
          </cell>
          <cell r="P1252">
            <v>0</v>
          </cell>
          <cell r="Q1252">
            <v>0</v>
          </cell>
          <cell r="R1252">
            <v>0</v>
          </cell>
          <cell r="S1252">
            <v>0</v>
          </cell>
          <cell r="T1252">
            <v>0</v>
          </cell>
          <cell r="U1252">
            <v>0</v>
          </cell>
          <cell r="V1252">
            <v>0</v>
          </cell>
          <cell r="W1252">
            <v>0</v>
          </cell>
          <cell r="X1252">
            <v>0</v>
          </cell>
          <cell r="Y1252">
            <v>0</v>
          </cell>
          <cell r="Z1252">
            <v>0</v>
          </cell>
          <cell r="AA1252">
            <v>0</v>
          </cell>
          <cell r="AB1252">
            <v>0</v>
          </cell>
        </row>
        <row r="1253">
          <cell r="B1253" t="str">
            <v>40.10.02</v>
          </cell>
          <cell r="C1253" t="str">
            <v>Construction of air vent chamber of clear height up to 4.00m</v>
          </cell>
          <cell r="D1253" t="str">
            <v>pce.</v>
          </cell>
          <cell r="E1253">
            <v>9000</v>
          </cell>
          <cell r="F1253">
            <v>0</v>
          </cell>
          <cell r="G1253">
            <v>0</v>
          </cell>
          <cell r="H1253">
            <v>0</v>
          </cell>
          <cell r="I1253">
            <v>0</v>
          </cell>
          <cell r="J1253">
            <v>0</v>
          </cell>
          <cell r="K1253">
            <v>0</v>
          </cell>
          <cell r="L1253">
            <v>0</v>
          </cell>
          <cell r="M1253">
            <v>0</v>
          </cell>
          <cell r="N1253">
            <v>0</v>
          </cell>
          <cell r="O1253">
            <v>0</v>
          </cell>
          <cell r="P1253">
            <v>0</v>
          </cell>
          <cell r="Q1253">
            <v>0</v>
          </cell>
          <cell r="R1253">
            <v>0</v>
          </cell>
          <cell r="S1253">
            <v>0</v>
          </cell>
          <cell r="T1253">
            <v>0</v>
          </cell>
          <cell r="U1253">
            <v>0</v>
          </cell>
          <cell r="V1253">
            <v>0</v>
          </cell>
          <cell r="W1253">
            <v>0</v>
          </cell>
          <cell r="X1253">
            <v>0</v>
          </cell>
          <cell r="Y1253">
            <v>0</v>
          </cell>
          <cell r="Z1253">
            <v>0</v>
          </cell>
          <cell r="AA1253">
            <v>0</v>
          </cell>
          <cell r="AB1253">
            <v>0</v>
          </cell>
        </row>
        <row r="1254">
          <cell r="B1254" t="str">
            <v>40.10.10</v>
          </cell>
          <cell r="C1254" t="str">
            <v>Construction of wash out chamber of clear height up to 3.00m</v>
          </cell>
          <cell r="D1254" t="str">
            <v>pce.</v>
          </cell>
          <cell r="E1254">
            <v>7000</v>
          </cell>
          <cell r="F1254">
            <v>0</v>
          </cell>
          <cell r="G1254">
            <v>0</v>
          </cell>
          <cell r="H1254">
            <v>0</v>
          </cell>
          <cell r="I1254">
            <v>0</v>
          </cell>
          <cell r="J1254">
            <v>0</v>
          </cell>
          <cell r="K1254">
            <v>0</v>
          </cell>
          <cell r="L1254">
            <v>0</v>
          </cell>
          <cell r="M1254">
            <v>0</v>
          </cell>
          <cell r="N1254">
            <v>0</v>
          </cell>
          <cell r="O1254">
            <v>0</v>
          </cell>
          <cell r="P1254">
            <v>0</v>
          </cell>
          <cell r="Q1254">
            <v>0</v>
          </cell>
          <cell r="R1254">
            <v>0</v>
          </cell>
          <cell r="S1254">
            <v>0</v>
          </cell>
          <cell r="T1254">
            <v>0</v>
          </cell>
          <cell r="U1254">
            <v>0</v>
          </cell>
          <cell r="V1254">
            <v>0</v>
          </cell>
          <cell r="W1254">
            <v>0</v>
          </cell>
          <cell r="X1254">
            <v>0</v>
          </cell>
          <cell r="Y1254">
            <v>0</v>
          </cell>
          <cell r="Z1254">
            <v>0</v>
          </cell>
          <cell r="AA1254">
            <v>0</v>
          </cell>
          <cell r="AB1254">
            <v>0</v>
          </cell>
        </row>
        <row r="1255">
          <cell r="B1255" t="str">
            <v>40.10.11</v>
          </cell>
          <cell r="C1255" t="str">
            <v>Construction of wash out chamber of clear height up to 4.00m</v>
          </cell>
          <cell r="D1255" t="str">
            <v>pce.</v>
          </cell>
          <cell r="E1255">
            <v>9000</v>
          </cell>
          <cell r="F1255">
            <v>0</v>
          </cell>
          <cell r="G1255">
            <v>0</v>
          </cell>
          <cell r="H1255">
            <v>0</v>
          </cell>
          <cell r="I1255">
            <v>0</v>
          </cell>
          <cell r="J1255">
            <v>0</v>
          </cell>
          <cell r="K1255">
            <v>0</v>
          </cell>
          <cell r="L1255">
            <v>0</v>
          </cell>
          <cell r="M1255">
            <v>0</v>
          </cell>
          <cell r="N1255">
            <v>0</v>
          </cell>
          <cell r="O1255">
            <v>0</v>
          </cell>
          <cell r="P1255">
            <v>0</v>
          </cell>
          <cell r="Q1255">
            <v>0</v>
          </cell>
          <cell r="R1255">
            <v>0</v>
          </cell>
          <cell r="S1255">
            <v>0</v>
          </cell>
          <cell r="T1255">
            <v>0</v>
          </cell>
          <cell r="U1255">
            <v>0</v>
          </cell>
          <cell r="V1255">
            <v>0</v>
          </cell>
          <cell r="W1255">
            <v>0</v>
          </cell>
          <cell r="X1255">
            <v>0</v>
          </cell>
          <cell r="Y1255">
            <v>0</v>
          </cell>
          <cell r="Z1255">
            <v>0</v>
          </cell>
          <cell r="AA1255">
            <v>0</v>
          </cell>
          <cell r="AB1255">
            <v>0</v>
          </cell>
        </row>
        <row r="1256">
          <cell r="B1256" t="str">
            <v>40.10.15</v>
          </cell>
          <cell r="C1256" t="str">
            <v>Extra over item 40.10.11 for clear height exceeding 4.00m</v>
          </cell>
          <cell r="D1256" t="str">
            <v>lin.m</v>
          </cell>
          <cell r="E1256">
            <v>1000</v>
          </cell>
          <cell r="F1256">
            <v>0</v>
          </cell>
          <cell r="G1256">
            <v>0</v>
          </cell>
          <cell r="H1256">
            <v>0</v>
          </cell>
          <cell r="I1256">
            <v>0</v>
          </cell>
          <cell r="J1256">
            <v>0</v>
          </cell>
          <cell r="K1256">
            <v>0</v>
          </cell>
          <cell r="L1256">
            <v>0</v>
          </cell>
          <cell r="M1256">
            <v>0</v>
          </cell>
          <cell r="N1256">
            <v>0</v>
          </cell>
          <cell r="O1256">
            <v>0</v>
          </cell>
          <cell r="P1256">
            <v>0</v>
          </cell>
          <cell r="Q1256">
            <v>0</v>
          </cell>
          <cell r="R1256">
            <v>0</v>
          </cell>
          <cell r="S1256">
            <v>0</v>
          </cell>
          <cell r="T1256">
            <v>0</v>
          </cell>
          <cell r="U1256">
            <v>0</v>
          </cell>
          <cell r="V1256">
            <v>0</v>
          </cell>
          <cell r="W1256">
            <v>0</v>
          </cell>
          <cell r="X1256">
            <v>0</v>
          </cell>
          <cell r="Y1256">
            <v>0</v>
          </cell>
          <cell r="Z1256">
            <v>0</v>
          </cell>
          <cell r="AA1256">
            <v>0</v>
          </cell>
          <cell r="AB1256">
            <v>0</v>
          </cell>
        </row>
        <row r="1257">
          <cell r="B1257" t="str">
            <v>40.11</v>
          </cell>
          <cell r="C1257" t="str">
            <v>Construction of reinforced concrete chambers at reservoir sites</v>
          </cell>
          <cell r="D1257">
            <v>0</v>
          </cell>
          <cell r="E1257">
            <v>0</v>
          </cell>
          <cell r="F1257">
            <v>0</v>
          </cell>
          <cell r="G1257">
            <v>0</v>
          </cell>
          <cell r="H1257">
            <v>0</v>
          </cell>
          <cell r="I1257">
            <v>0</v>
          </cell>
          <cell r="J1257">
            <v>0</v>
          </cell>
          <cell r="K1257">
            <v>0</v>
          </cell>
          <cell r="L1257">
            <v>0</v>
          </cell>
          <cell r="M1257">
            <v>0</v>
          </cell>
          <cell r="N1257">
            <v>0</v>
          </cell>
          <cell r="O1257">
            <v>0</v>
          </cell>
          <cell r="P1257">
            <v>0</v>
          </cell>
          <cell r="Q1257">
            <v>0</v>
          </cell>
          <cell r="R1257">
            <v>0</v>
          </cell>
          <cell r="S1257">
            <v>0</v>
          </cell>
          <cell r="T1257">
            <v>0</v>
          </cell>
          <cell r="U1257">
            <v>0</v>
          </cell>
          <cell r="V1257">
            <v>0</v>
          </cell>
          <cell r="W1257">
            <v>0</v>
          </cell>
          <cell r="X1257">
            <v>0</v>
          </cell>
          <cell r="Y1257">
            <v>0</v>
          </cell>
          <cell r="Z1257">
            <v>0</v>
          </cell>
          <cell r="AA1257">
            <v>0</v>
          </cell>
          <cell r="AB1257">
            <v>0</v>
          </cell>
        </row>
        <row r="1258">
          <cell r="B1258">
            <v>0</v>
          </cell>
          <cell r="C1258" t="str">
            <v>The works shall include supply of all materials and complete civil works for the construction of reinforced concrete chambers for chambers at reservoir site in accordance with Works Requirements Part B+C and tender drawings,  including the following works:</v>
          </cell>
          <cell r="D1258">
            <v>0</v>
          </cell>
          <cell r="E1258">
            <v>0</v>
          </cell>
          <cell r="F1258">
            <v>0</v>
          </cell>
          <cell r="G1258">
            <v>0</v>
          </cell>
          <cell r="H1258">
            <v>0</v>
          </cell>
          <cell r="I1258">
            <v>0</v>
          </cell>
          <cell r="J1258">
            <v>0</v>
          </cell>
          <cell r="K1258">
            <v>0</v>
          </cell>
          <cell r="L1258">
            <v>0</v>
          </cell>
          <cell r="M1258">
            <v>0</v>
          </cell>
          <cell r="N1258">
            <v>0</v>
          </cell>
          <cell r="O1258">
            <v>0</v>
          </cell>
          <cell r="P1258">
            <v>0</v>
          </cell>
          <cell r="Q1258">
            <v>0</v>
          </cell>
          <cell r="R1258">
            <v>0</v>
          </cell>
          <cell r="S1258">
            <v>0</v>
          </cell>
          <cell r="T1258">
            <v>0</v>
          </cell>
          <cell r="U1258">
            <v>0</v>
          </cell>
          <cell r="V1258">
            <v>0</v>
          </cell>
          <cell r="W1258">
            <v>0</v>
          </cell>
          <cell r="X1258">
            <v>0</v>
          </cell>
          <cell r="Y1258">
            <v>0</v>
          </cell>
          <cell r="Z1258">
            <v>0</v>
          </cell>
          <cell r="AA1258">
            <v>0</v>
          </cell>
          <cell r="AB1258">
            <v>0</v>
          </cell>
        </row>
        <row r="1259">
          <cell r="B1259">
            <v>0</v>
          </cell>
          <cell r="C1259" t="str">
            <v>- earthworks including excavation, backfilling, compaction, loading, handling, transport of surplus material to Contractor's deposit within a radius of 20km from the execution site, unloading, etc.</v>
          </cell>
          <cell r="D1259">
            <v>0</v>
          </cell>
          <cell r="E1259">
            <v>0</v>
          </cell>
          <cell r="F1259">
            <v>0</v>
          </cell>
          <cell r="G1259">
            <v>0</v>
          </cell>
          <cell r="H1259">
            <v>0</v>
          </cell>
          <cell r="I1259">
            <v>0</v>
          </cell>
          <cell r="J1259">
            <v>0</v>
          </cell>
          <cell r="K1259">
            <v>0</v>
          </cell>
          <cell r="L1259">
            <v>0</v>
          </cell>
          <cell r="M1259">
            <v>0</v>
          </cell>
          <cell r="N1259">
            <v>0</v>
          </cell>
          <cell r="O1259">
            <v>0</v>
          </cell>
          <cell r="P1259">
            <v>0</v>
          </cell>
          <cell r="Q1259">
            <v>0</v>
          </cell>
          <cell r="R1259">
            <v>0</v>
          </cell>
          <cell r="S1259">
            <v>0</v>
          </cell>
          <cell r="T1259">
            <v>0</v>
          </cell>
          <cell r="U1259">
            <v>0</v>
          </cell>
          <cell r="V1259">
            <v>0</v>
          </cell>
          <cell r="W1259">
            <v>0</v>
          </cell>
          <cell r="X1259">
            <v>0</v>
          </cell>
          <cell r="Y1259">
            <v>0</v>
          </cell>
          <cell r="Z1259">
            <v>0</v>
          </cell>
          <cell r="AA1259">
            <v>0</v>
          </cell>
          <cell r="AB1259">
            <v>0</v>
          </cell>
        </row>
        <row r="1260">
          <cell r="B1260">
            <v>0</v>
          </cell>
          <cell r="C1260" t="str">
            <v>- placing of concrete C25/30 for base slab, walls and roof slabs</v>
          </cell>
          <cell r="D1260">
            <v>0</v>
          </cell>
          <cell r="E1260">
            <v>0</v>
          </cell>
          <cell r="F1260">
            <v>0</v>
          </cell>
          <cell r="G1260">
            <v>0</v>
          </cell>
          <cell r="H1260">
            <v>0</v>
          </cell>
          <cell r="I1260">
            <v>0</v>
          </cell>
          <cell r="J1260">
            <v>0</v>
          </cell>
          <cell r="K1260">
            <v>0</v>
          </cell>
          <cell r="L1260">
            <v>0</v>
          </cell>
          <cell r="M1260">
            <v>0</v>
          </cell>
          <cell r="N1260">
            <v>0</v>
          </cell>
          <cell r="O1260">
            <v>0</v>
          </cell>
          <cell r="P1260">
            <v>0</v>
          </cell>
          <cell r="Q1260">
            <v>0</v>
          </cell>
          <cell r="R1260">
            <v>0</v>
          </cell>
          <cell r="S1260">
            <v>0</v>
          </cell>
          <cell r="T1260">
            <v>0</v>
          </cell>
          <cell r="U1260">
            <v>0</v>
          </cell>
          <cell r="V1260">
            <v>0</v>
          </cell>
          <cell r="W1260">
            <v>0</v>
          </cell>
          <cell r="X1260">
            <v>0</v>
          </cell>
          <cell r="Y1260">
            <v>0</v>
          </cell>
          <cell r="Z1260">
            <v>0</v>
          </cell>
          <cell r="AA1260">
            <v>0</v>
          </cell>
          <cell r="AB1260">
            <v>0</v>
          </cell>
        </row>
        <row r="1261">
          <cell r="B1261">
            <v>0</v>
          </cell>
          <cell r="C1261" t="str">
            <v>- placing of lean concrete C8/10 for blinding</v>
          </cell>
          <cell r="D1261">
            <v>0</v>
          </cell>
          <cell r="E1261">
            <v>0</v>
          </cell>
          <cell r="F1261">
            <v>0</v>
          </cell>
          <cell r="G1261">
            <v>0</v>
          </cell>
          <cell r="H1261">
            <v>0</v>
          </cell>
          <cell r="I1261">
            <v>0</v>
          </cell>
          <cell r="J1261">
            <v>0</v>
          </cell>
          <cell r="K1261">
            <v>0</v>
          </cell>
          <cell r="L1261">
            <v>0</v>
          </cell>
          <cell r="M1261">
            <v>0</v>
          </cell>
          <cell r="N1261">
            <v>0</v>
          </cell>
          <cell r="O1261">
            <v>0</v>
          </cell>
          <cell r="P1261">
            <v>0</v>
          </cell>
          <cell r="Q1261">
            <v>0</v>
          </cell>
          <cell r="R1261">
            <v>0</v>
          </cell>
          <cell r="S1261">
            <v>0</v>
          </cell>
          <cell r="T1261">
            <v>0</v>
          </cell>
          <cell r="U1261">
            <v>0</v>
          </cell>
          <cell r="V1261">
            <v>0</v>
          </cell>
          <cell r="W1261">
            <v>0</v>
          </cell>
          <cell r="X1261">
            <v>0</v>
          </cell>
          <cell r="Y1261">
            <v>0</v>
          </cell>
          <cell r="Z1261">
            <v>0</v>
          </cell>
          <cell r="AA1261">
            <v>0</v>
          </cell>
          <cell r="AB1261">
            <v>0</v>
          </cell>
        </row>
        <row r="1262">
          <cell r="B1262">
            <v>0</v>
          </cell>
          <cell r="C1262" t="str">
            <v>- formworks</v>
          </cell>
          <cell r="D1262">
            <v>0</v>
          </cell>
          <cell r="E1262">
            <v>0</v>
          </cell>
          <cell r="F1262">
            <v>0</v>
          </cell>
          <cell r="G1262">
            <v>0</v>
          </cell>
          <cell r="H1262">
            <v>0</v>
          </cell>
          <cell r="I1262">
            <v>0</v>
          </cell>
          <cell r="J1262">
            <v>0</v>
          </cell>
          <cell r="K1262">
            <v>0</v>
          </cell>
          <cell r="L1262">
            <v>0</v>
          </cell>
          <cell r="M1262">
            <v>0</v>
          </cell>
          <cell r="N1262">
            <v>0</v>
          </cell>
          <cell r="O1262">
            <v>0</v>
          </cell>
          <cell r="P1262">
            <v>0</v>
          </cell>
          <cell r="Q1262">
            <v>0</v>
          </cell>
          <cell r="R1262">
            <v>0</v>
          </cell>
          <cell r="S1262">
            <v>0</v>
          </cell>
          <cell r="T1262">
            <v>0</v>
          </cell>
          <cell r="U1262">
            <v>0</v>
          </cell>
          <cell r="V1262">
            <v>0</v>
          </cell>
          <cell r="W1262">
            <v>0</v>
          </cell>
          <cell r="X1262">
            <v>0</v>
          </cell>
          <cell r="Y1262">
            <v>0</v>
          </cell>
          <cell r="Z1262">
            <v>0</v>
          </cell>
          <cell r="AA1262">
            <v>0</v>
          </cell>
          <cell r="AB1262">
            <v>0</v>
          </cell>
        </row>
        <row r="1263">
          <cell r="B1263">
            <v>0</v>
          </cell>
          <cell r="C1263" t="str">
            <v>- supply and placing of reinforcement bars, steel grade B500B</v>
          </cell>
          <cell r="D1263">
            <v>0</v>
          </cell>
          <cell r="E1263">
            <v>0</v>
          </cell>
          <cell r="F1263">
            <v>0</v>
          </cell>
          <cell r="G1263">
            <v>0</v>
          </cell>
          <cell r="H1263">
            <v>0</v>
          </cell>
          <cell r="I1263">
            <v>0</v>
          </cell>
          <cell r="J1263">
            <v>0</v>
          </cell>
          <cell r="K1263">
            <v>0</v>
          </cell>
          <cell r="L1263">
            <v>0</v>
          </cell>
          <cell r="M1263">
            <v>0</v>
          </cell>
          <cell r="N1263">
            <v>0</v>
          </cell>
          <cell r="O1263">
            <v>0</v>
          </cell>
          <cell r="P1263">
            <v>0</v>
          </cell>
          <cell r="Q1263">
            <v>0</v>
          </cell>
          <cell r="R1263">
            <v>0</v>
          </cell>
          <cell r="S1263">
            <v>0</v>
          </cell>
          <cell r="T1263">
            <v>0</v>
          </cell>
          <cell r="U1263">
            <v>0</v>
          </cell>
          <cell r="V1263">
            <v>0</v>
          </cell>
          <cell r="W1263">
            <v>0</v>
          </cell>
          <cell r="X1263">
            <v>0</v>
          </cell>
          <cell r="Y1263">
            <v>0</v>
          </cell>
          <cell r="Z1263">
            <v>0</v>
          </cell>
          <cell r="AA1263">
            <v>0</v>
          </cell>
          <cell r="AB1263">
            <v>0</v>
          </cell>
        </row>
        <row r="1264">
          <cell r="B1264">
            <v>0</v>
          </cell>
          <cell r="C1264" t="str">
            <v xml:space="preserve">- painting of external walls in contact with soil with bituminous paint </v>
          </cell>
          <cell r="D1264">
            <v>0</v>
          </cell>
          <cell r="E1264">
            <v>0</v>
          </cell>
          <cell r="F1264">
            <v>0</v>
          </cell>
          <cell r="G1264">
            <v>0</v>
          </cell>
          <cell r="H1264">
            <v>0</v>
          </cell>
          <cell r="I1264">
            <v>0</v>
          </cell>
          <cell r="J1264">
            <v>0</v>
          </cell>
          <cell r="K1264">
            <v>0</v>
          </cell>
          <cell r="L1264">
            <v>0</v>
          </cell>
          <cell r="M1264">
            <v>0</v>
          </cell>
          <cell r="N1264">
            <v>0</v>
          </cell>
          <cell r="O1264">
            <v>0</v>
          </cell>
          <cell r="P1264">
            <v>0</v>
          </cell>
          <cell r="Q1264">
            <v>0</v>
          </cell>
          <cell r="R1264">
            <v>0</v>
          </cell>
          <cell r="S1264">
            <v>0</v>
          </cell>
          <cell r="T1264">
            <v>0</v>
          </cell>
          <cell r="U1264">
            <v>0</v>
          </cell>
          <cell r="V1264">
            <v>0</v>
          </cell>
          <cell r="W1264">
            <v>0</v>
          </cell>
          <cell r="X1264">
            <v>0</v>
          </cell>
          <cell r="Y1264">
            <v>0</v>
          </cell>
          <cell r="Z1264">
            <v>0</v>
          </cell>
          <cell r="AA1264">
            <v>0</v>
          </cell>
          <cell r="AB1264">
            <v>0</v>
          </cell>
        </row>
        <row r="1265">
          <cell r="B1265">
            <v>0</v>
          </cell>
          <cell r="C1265" t="str">
            <v>- supply and installation of step irons</v>
          </cell>
          <cell r="D1265">
            <v>0</v>
          </cell>
          <cell r="E1265">
            <v>0</v>
          </cell>
          <cell r="F1265">
            <v>0</v>
          </cell>
          <cell r="G1265">
            <v>0</v>
          </cell>
          <cell r="H1265">
            <v>0</v>
          </cell>
          <cell r="I1265">
            <v>0</v>
          </cell>
          <cell r="J1265">
            <v>0</v>
          </cell>
          <cell r="K1265">
            <v>0</v>
          </cell>
          <cell r="L1265">
            <v>0</v>
          </cell>
          <cell r="M1265">
            <v>0</v>
          </cell>
          <cell r="N1265">
            <v>0</v>
          </cell>
          <cell r="O1265">
            <v>0</v>
          </cell>
          <cell r="P1265">
            <v>0</v>
          </cell>
          <cell r="Q1265">
            <v>0</v>
          </cell>
          <cell r="R1265">
            <v>0</v>
          </cell>
          <cell r="S1265">
            <v>0</v>
          </cell>
          <cell r="T1265">
            <v>0</v>
          </cell>
          <cell r="U1265">
            <v>0</v>
          </cell>
          <cell r="V1265">
            <v>0</v>
          </cell>
          <cell r="W1265">
            <v>0</v>
          </cell>
          <cell r="X1265">
            <v>0</v>
          </cell>
          <cell r="Y1265">
            <v>0</v>
          </cell>
          <cell r="Z1265">
            <v>0</v>
          </cell>
          <cell r="AA1265">
            <v>0</v>
          </cell>
          <cell r="AB1265">
            <v>0</v>
          </cell>
        </row>
        <row r="1266">
          <cell r="B1266">
            <v>0</v>
          </cell>
          <cell r="C1266" t="str">
            <v>- placing of shaft rings, if any</v>
          </cell>
          <cell r="D1266">
            <v>0</v>
          </cell>
          <cell r="E1266">
            <v>0</v>
          </cell>
          <cell r="F1266">
            <v>0</v>
          </cell>
          <cell r="G1266">
            <v>0</v>
          </cell>
          <cell r="H1266">
            <v>0</v>
          </cell>
          <cell r="I1266">
            <v>0</v>
          </cell>
          <cell r="J1266">
            <v>0</v>
          </cell>
          <cell r="K1266">
            <v>0</v>
          </cell>
          <cell r="L1266">
            <v>0</v>
          </cell>
          <cell r="M1266">
            <v>0</v>
          </cell>
          <cell r="N1266">
            <v>0</v>
          </cell>
          <cell r="O1266">
            <v>0</v>
          </cell>
          <cell r="P1266">
            <v>0</v>
          </cell>
          <cell r="Q1266">
            <v>0</v>
          </cell>
          <cell r="R1266">
            <v>0</v>
          </cell>
          <cell r="S1266">
            <v>0</v>
          </cell>
          <cell r="T1266">
            <v>0</v>
          </cell>
          <cell r="U1266">
            <v>0</v>
          </cell>
          <cell r="V1266">
            <v>0</v>
          </cell>
          <cell r="W1266">
            <v>0</v>
          </cell>
          <cell r="X1266">
            <v>0</v>
          </cell>
          <cell r="Y1266">
            <v>0</v>
          </cell>
          <cell r="Z1266">
            <v>0</v>
          </cell>
          <cell r="AA1266">
            <v>0</v>
          </cell>
          <cell r="AB1266">
            <v>0</v>
          </cell>
        </row>
        <row r="1267">
          <cell r="B1267">
            <v>0</v>
          </cell>
          <cell r="C1267" t="str">
            <v>- installation of manhole cover</v>
          </cell>
          <cell r="D1267">
            <v>0</v>
          </cell>
          <cell r="E1267">
            <v>0</v>
          </cell>
          <cell r="F1267">
            <v>0</v>
          </cell>
          <cell r="G1267">
            <v>0</v>
          </cell>
          <cell r="H1267">
            <v>0</v>
          </cell>
          <cell r="I1267">
            <v>0</v>
          </cell>
          <cell r="J1267">
            <v>0</v>
          </cell>
          <cell r="K1267">
            <v>0</v>
          </cell>
          <cell r="L1267">
            <v>0</v>
          </cell>
          <cell r="M1267">
            <v>0</v>
          </cell>
          <cell r="N1267">
            <v>0</v>
          </cell>
          <cell r="O1267">
            <v>0</v>
          </cell>
          <cell r="P1267">
            <v>0</v>
          </cell>
          <cell r="Q1267">
            <v>0</v>
          </cell>
          <cell r="R1267">
            <v>0</v>
          </cell>
          <cell r="S1267">
            <v>0</v>
          </cell>
          <cell r="T1267">
            <v>0</v>
          </cell>
          <cell r="U1267">
            <v>0</v>
          </cell>
          <cell r="V1267">
            <v>0</v>
          </cell>
          <cell r="W1267">
            <v>0</v>
          </cell>
          <cell r="X1267">
            <v>0</v>
          </cell>
          <cell r="Y1267">
            <v>0</v>
          </cell>
          <cell r="Z1267">
            <v>0</v>
          </cell>
          <cell r="AA1267">
            <v>0</v>
          </cell>
          <cell r="AB1267">
            <v>0</v>
          </cell>
        </row>
        <row r="1268">
          <cell r="B1268">
            <v>0</v>
          </cell>
          <cell r="C1268" t="str">
            <v>- block outs for pipes and filling of block outs with concrete after pipe installation works</v>
          </cell>
          <cell r="D1268">
            <v>0</v>
          </cell>
          <cell r="E1268">
            <v>0</v>
          </cell>
          <cell r="F1268">
            <v>0</v>
          </cell>
          <cell r="G1268">
            <v>0</v>
          </cell>
          <cell r="H1268">
            <v>0</v>
          </cell>
          <cell r="I1268">
            <v>0</v>
          </cell>
          <cell r="J1268">
            <v>0</v>
          </cell>
          <cell r="K1268">
            <v>0</v>
          </cell>
          <cell r="L1268">
            <v>0</v>
          </cell>
          <cell r="M1268">
            <v>0</v>
          </cell>
          <cell r="N1268">
            <v>0</v>
          </cell>
          <cell r="O1268">
            <v>0</v>
          </cell>
          <cell r="P1268">
            <v>0</v>
          </cell>
          <cell r="Q1268">
            <v>0</v>
          </cell>
          <cell r="R1268">
            <v>0</v>
          </cell>
          <cell r="S1268">
            <v>0</v>
          </cell>
          <cell r="T1268">
            <v>0</v>
          </cell>
          <cell r="U1268">
            <v>0</v>
          </cell>
          <cell r="V1268">
            <v>0</v>
          </cell>
          <cell r="W1268">
            <v>0</v>
          </cell>
          <cell r="X1268">
            <v>0</v>
          </cell>
          <cell r="Y1268">
            <v>0</v>
          </cell>
          <cell r="Z1268">
            <v>0</v>
          </cell>
          <cell r="AA1268">
            <v>0</v>
          </cell>
          <cell r="AB1268">
            <v>0</v>
          </cell>
        </row>
        <row r="1269">
          <cell r="B1269">
            <v>0</v>
          </cell>
          <cell r="C1269" t="str">
            <v>- supply and placing of gravel</v>
          </cell>
          <cell r="D1269">
            <v>0</v>
          </cell>
          <cell r="E1269">
            <v>0</v>
          </cell>
          <cell r="F1269">
            <v>0</v>
          </cell>
          <cell r="G1269">
            <v>0</v>
          </cell>
          <cell r="H1269">
            <v>0</v>
          </cell>
          <cell r="I1269">
            <v>0</v>
          </cell>
          <cell r="J1269">
            <v>0</v>
          </cell>
          <cell r="K1269">
            <v>0</v>
          </cell>
          <cell r="L1269">
            <v>0</v>
          </cell>
          <cell r="M1269">
            <v>0</v>
          </cell>
          <cell r="N1269">
            <v>0</v>
          </cell>
          <cell r="O1269">
            <v>0</v>
          </cell>
          <cell r="P1269">
            <v>0</v>
          </cell>
          <cell r="Q1269">
            <v>0</v>
          </cell>
          <cell r="R1269">
            <v>0</v>
          </cell>
          <cell r="S1269">
            <v>0</v>
          </cell>
          <cell r="T1269">
            <v>0</v>
          </cell>
          <cell r="U1269">
            <v>0</v>
          </cell>
          <cell r="V1269">
            <v>0</v>
          </cell>
          <cell r="W1269">
            <v>0</v>
          </cell>
          <cell r="X1269">
            <v>0</v>
          </cell>
          <cell r="Y1269">
            <v>0</v>
          </cell>
          <cell r="Z1269">
            <v>0</v>
          </cell>
          <cell r="AA1269">
            <v>0</v>
          </cell>
          <cell r="AB1269">
            <v>0</v>
          </cell>
        </row>
        <row r="1270">
          <cell r="B1270">
            <v>0</v>
          </cell>
          <cell r="C1270" t="str">
            <v xml:space="preserve">The unit rate shall include all materials, labour, equipment, tools and other incidental costs required to complete the works. Payment shall be made per piece based on the type, size and clear height of the chambers. </v>
          </cell>
          <cell r="D1270">
            <v>0</v>
          </cell>
          <cell r="E1270">
            <v>0</v>
          </cell>
          <cell r="F1270">
            <v>0</v>
          </cell>
          <cell r="G1270">
            <v>0</v>
          </cell>
          <cell r="H1270">
            <v>0</v>
          </cell>
          <cell r="I1270">
            <v>0</v>
          </cell>
          <cell r="J1270">
            <v>0</v>
          </cell>
          <cell r="K1270">
            <v>0</v>
          </cell>
          <cell r="L1270">
            <v>0</v>
          </cell>
          <cell r="M1270">
            <v>0</v>
          </cell>
          <cell r="N1270">
            <v>0</v>
          </cell>
          <cell r="O1270">
            <v>0</v>
          </cell>
          <cell r="P1270">
            <v>0</v>
          </cell>
          <cell r="Q1270">
            <v>0</v>
          </cell>
          <cell r="R1270">
            <v>0</v>
          </cell>
          <cell r="S1270">
            <v>0</v>
          </cell>
          <cell r="T1270">
            <v>0</v>
          </cell>
          <cell r="U1270">
            <v>0</v>
          </cell>
          <cell r="V1270">
            <v>0</v>
          </cell>
          <cell r="W1270">
            <v>0</v>
          </cell>
          <cell r="X1270">
            <v>0</v>
          </cell>
          <cell r="Y1270">
            <v>0</v>
          </cell>
          <cell r="Z1270">
            <v>0</v>
          </cell>
          <cell r="AA1270">
            <v>0</v>
          </cell>
          <cell r="AB1270">
            <v>0</v>
          </cell>
        </row>
        <row r="1271">
          <cell r="B1271" t="str">
            <v>40.11.01</v>
          </cell>
          <cell r="C1271" t="str">
            <v>Construction of Inlet Chamber at reservoir site A, according to tender drawings series R-A-x.xx and structural drawings series STR-A-x.xx.</v>
          </cell>
          <cell r="D1271" t="str">
            <v>pce.</v>
          </cell>
          <cell r="E1271">
            <v>14700</v>
          </cell>
          <cell r="F1271">
            <v>0</v>
          </cell>
          <cell r="G1271">
            <v>0</v>
          </cell>
          <cell r="H1271">
            <v>0</v>
          </cell>
          <cell r="I1271">
            <v>0</v>
          </cell>
          <cell r="J1271">
            <v>0</v>
          </cell>
          <cell r="K1271">
            <v>0</v>
          </cell>
          <cell r="L1271">
            <v>0</v>
          </cell>
          <cell r="M1271">
            <v>0</v>
          </cell>
          <cell r="N1271">
            <v>0</v>
          </cell>
          <cell r="O1271">
            <v>0</v>
          </cell>
          <cell r="P1271">
            <v>0</v>
          </cell>
          <cell r="Q1271">
            <v>0</v>
          </cell>
          <cell r="R1271">
            <v>0</v>
          </cell>
          <cell r="S1271">
            <v>0</v>
          </cell>
          <cell r="T1271">
            <v>0</v>
          </cell>
          <cell r="U1271">
            <v>0</v>
          </cell>
          <cell r="V1271">
            <v>0</v>
          </cell>
          <cell r="W1271">
            <v>0</v>
          </cell>
          <cell r="X1271">
            <v>0</v>
          </cell>
          <cell r="Y1271">
            <v>0</v>
          </cell>
          <cell r="Z1271">
            <v>0</v>
          </cell>
          <cell r="AA1271">
            <v>0</v>
          </cell>
          <cell r="AB1271">
            <v>0</v>
          </cell>
        </row>
        <row r="1272">
          <cell r="B1272" t="str">
            <v>40.11.02</v>
          </cell>
          <cell r="C1272" t="str">
            <v>Construction of Inlet Chamber at reservoir site B, according to tender drawings series R-B-x.xx and structural drawings series STR-B-x.xx.</v>
          </cell>
          <cell r="D1272" t="str">
            <v>pce.</v>
          </cell>
          <cell r="E1272">
            <v>17500</v>
          </cell>
          <cell r="F1272">
            <v>0</v>
          </cell>
          <cell r="G1272">
            <v>0</v>
          </cell>
          <cell r="H1272">
            <v>0</v>
          </cell>
          <cell r="I1272">
            <v>0</v>
          </cell>
          <cell r="J1272">
            <v>0</v>
          </cell>
          <cell r="K1272">
            <v>0</v>
          </cell>
          <cell r="L1272">
            <v>0</v>
          </cell>
          <cell r="M1272">
            <v>0</v>
          </cell>
          <cell r="N1272">
            <v>0</v>
          </cell>
          <cell r="O1272">
            <v>0</v>
          </cell>
          <cell r="P1272">
            <v>0</v>
          </cell>
          <cell r="Q1272">
            <v>0</v>
          </cell>
          <cell r="R1272">
            <v>0</v>
          </cell>
          <cell r="S1272">
            <v>0</v>
          </cell>
          <cell r="T1272">
            <v>0</v>
          </cell>
          <cell r="U1272">
            <v>0</v>
          </cell>
          <cell r="V1272">
            <v>0</v>
          </cell>
          <cell r="W1272">
            <v>0</v>
          </cell>
          <cell r="X1272">
            <v>0</v>
          </cell>
          <cell r="Y1272">
            <v>0</v>
          </cell>
          <cell r="Z1272">
            <v>0</v>
          </cell>
          <cell r="AA1272">
            <v>0</v>
          </cell>
          <cell r="AB1272">
            <v>0</v>
          </cell>
        </row>
        <row r="1273">
          <cell r="B1273" t="str">
            <v>40.11.03</v>
          </cell>
          <cell r="C1273" t="str">
            <v>Construction of Inlet Chamber at reservoir site C, according to tender drawings series R-C-x.xx and structural drawings series STR-C-x.xx.</v>
          </cell>
          <cell r="D1273" t="str">
            <v>pce.</v>
          </cell>
          <cell r="E1273">
            <v>17500</v>
          </cell>
          <cell r="F1273">
            <v>0</v>
          </cell>
          <cell r="G1273">
            <v>0</v>
          </cell>
          <cell r="H1273">
            <v>0</v>
          </cell>
          <cell r="I1273">
            <v>0</v>
          </cell>
          <cell r="J1273">
            <v>0</v>
          </cell>
          <cell r="K1273">
            <v>0</v>
          </cell>
          <cell r="L1273">
            <v>0</v>
          </cell>
          <cell r="M1273">
            <v>0</v>
          </cell>
          <cell r="N1273">
            <v>0</v>
          </cell>
          <cell r="O1273">
            <v>0</v>
          </cell>
          <cell r="P1273">
            <v>0</v>
          </cell>
          <cell r="Q1273">
            <v>0</v>
          </cell>
          <cell r="R1273">
            <v>0</v>
          </cell>
          <cell r="S1273">
            <v>0</v>
          </cell>
          <cell r="T1273">
            <v>0</v>
          </cell>
          <cell r="U1273">
            <v>0</v>
          </cell>
          <cell r="V1273">
            <v>0</v>
          </cell>
          <cell r="W1273">
            <v>0</v>
          </cell>
          <cell r="X1273">
            <v>0</v>
          </cell>
          <cell r="Y1273">
            <v>0</v>
          </cell>
          <cell r="Z1273">
            <v>0</v>
          </cell>
          <cell r="AA1273">
            <v>0</v>
          </cell>
          <cell r="AB1273">
            <v>0</v>
          </cell>
        </row>
        <row r="1274">
          <cell r="B1274" t="str">
            <v>40.11.04</v>
          </cell>
          <cell r="C1274" t="str">
            <v>Construction of Inlet Chamber at reservoir site D, according to tender drawings series R-D-x.xx and structural drawings series STR-D-x.xx.</v>
          </cell>
          <cell r="D1274" t="str">
            <v>pce.</v>
          </cell>
          <cell r="E1274">
            <v>7000</v>
          </cell>
          <cell r="F1274">
            <v>0</v>
          </cell>
          <cell r="G1274">
            <v>0</v>
          </cell>
          <cell r="H1274">
            <v>0</v>
          </cell>
          <cell r="I1274">
            <v>0</v>
          </cell>
          <cell r="J1274">
            <v>0</v>
          </cell>
          <cell r="K1274">
            <v>0</v>
          </cell>
          <cell r="L1274">
            <v>0</v>
          </cell>
          <cell r="M1274">
            <v>0</v>
          </cell>
          <cell r="N1274">
            <v>0</v>
          </cell>
          <cell r="O1274">
            <v>0</v>
          </cell>
          <cell r="P1274">
            <v>0</v>
          </cell>
          <cell r="Q1274">
            <v>0</v>
          </cell>
          <cell r="R1274">
            <v>0</v>
          </cell>
          <cell r="S1274">
            <v>0</v>
          </cell>
          <cell r="T1274">
            <v>0</v>
          </cell>
          <cell r="U1274">
            <v>0</v>
          </cell>
          <cell r="V1274">
            <v>0</v>
          </cell>
          <cell r="W1274">
            <v>0</v>
          </cell>
          <cell r="X1274">
            <v>0</v>
          </cell>
          <cell r="Y1274">
            <v>0</v>
          </cell>
          <cell r="Z1274">
            <v>0</v>
          </cell>
          <cell r="AA1274">
            <v>0</v>
          </cell>
          <cell r="AB1274">
            <v>0</v>
          </cell>
        </row>
        <row r="1275">
          <cell r="B1275" t="str">
            <v>40.11.05</v>
          </cell>
          <cell r="C1275" t="str">
            <v>Construction of Inlet Chamber at reservoir site British, according to tender drawings series R-BR-x.xx and structural drawings series STR-BR-x.xx.</v>
          </cell>
          <cell r="D1275" t="str">
            <v>pce.</v>
          </cell>
          <cell r="E1275">
            <v>7000</v>
          </cell>
          <cell r="F1275">
            <v>0</v>
          </cell>
          <cell r="G1275">
            <v>0</v>
          </cell>
          <cell r="H1275">
            <v>0</v>
          </cell>
          <cell r="I1275">
            <v>0</v>
          </cell>
          <cell r="J1275">
            <v>0</v>
          </cell>
          <cell r="K1275">
            <v>0</v>
          </cell>
          <cell r="L1275">
            <v>0</v>
          </cell>
          <cell r="M1275">
            <v>0</v>
          </cell>
          <cell r="N1275">
            <v>0</v>
          </cell>
          <cell r="O1275">
            <v>0</v>
          </cell>
          <cell r="P1275">
            <v>0</v>
          </cell>
          <cell r="Q1275">
            <v>0</v>
          </cell>
          <cell r="R1275">
            <v>0</v>
          </cell>
          <cell r="S1275">
            <v>0</v>
          </cell>
          <cell r="T1275">
            <v>0</v>
          </cell>
          <cell r="U1275">
            <v>0</v>
          </cell>
          <cell r="V1275">
            <v>0</v>
          </cell>
          <cell r="W1275">
            <v>0</v>
          </cell>
          <cell r="X1275">
            <v>0</v>
          </cell>
          <cell r="Y1275">
            <v>0</v>
          </cell>
          <cell r="Z1275">
            <v>0</v>
          </cell>
          <cell r="AA1275">
            <v>0</v>
          </cell>
          <cell r="AB1275">
            <v>0</v>
          </cell>
        </row>
        <row r="1276">
          <cell r="B1276" t="str">
            <v>40.11.06</v>
          </cell>
          <cell r="C1276" t="str">
            <v>Construction of Outlet Chamber at reservoir site A, according to tender drawings series R-A-x.xx  and structural drawings series STR-A-x.xx.</v>
          </cell>
          <cell r="D1276" t="str">
            <v>pce.</v>
          </cell>
          <cell r="E1276">
            <v>8400</v>
          </cell>
          <cell r="F1276">
            <v>0</v>
          </cell>
          <cell r="G1276">
            <v>0</v>
          </cell>
          <cell r="H1276">
            <v>0</v>
          </cell>
          <cell r="I1276">
            <v>0</v>
          </cell>
          <cell r="J1276">
            <v>0</v>
          </cell>
          <cell r="K1276">
            <v>0</v>
          </cell>
          <cell r="L1276">
            <v>0</v>
          </cell>
          <cell r="M1276">
            <v>0</v>
          </cell>
          <cell r="N1276">
            <v>0</v>
          </cell>
          <cell r="O1276">
            <v>0</v>
          </cell>
          <cell r="P1276">
            <v>0</v>
          </cell>
          <cell r="Q1276">
            <v>0</v>
          </cell>
          <cell r="R1276">
            <v>0</v>
          </cell>
          <cell r="S1276">
            <v>0</v>
          </cell>
          <cell r="T1276">
            <v>0</v>
          </cell>
          <cell r="U1276">
            <v>0</v>
          </cell>
          <cell r="V1276">
            <v>0</v>
          </cell>
          <cell r="W1276">
            <v>0</v>
          </cell>
          <cell r="X1276">
            <v>0</v>
          </cell>
          <cell r="Y1276">
            <v>0</v>
          </cell>
          <cell r="Z1276">
            <v>0</v>
          </cell>
          <cell r="AA1276">
            <v>0</v>
          </cell>
          <cell r="AB1276">
            <v>0</v>
          </cell>
        </row>
        <row r="1277">
          <cell r="B1277" t="str">
            <v>40.11.07</v>
          </cell>
          <cell r="C1277" t="str">
            <v>Construction of Outlet Chamber at reservoir site B, according to tender drawings series R-B-x.xx  and structural drawings series STR-B-x.xx.</v>
          </cell>
          <cell r="D1277" t="str">
            <v>pce.</v>
          </cell>
          <cell r="E1277">
            <v>17500</v>
          </cell>
          <cell r="F1277">
            <v>0</v>
          </cell>
          <cell r="G1277">
            <v>0</v>
          </cell>
          <cell r="H1277">
            <v>0</v>
          </cell>
          <cell r="I1277">
            <v>0</v>
          </cell>
          <cell r="J1277">
            <v>0</v>
          </cell>
          <cell r="K1277">
            <v>0</v>
          </cell>
          <cell r="L1277">
            <v>0</v>
          </cell>
          <cell r="M1277">
            <v>0</v>
          </cell>
          <cell r="N1277">
            <v>0</v>
          </cell>
          <cell r="O1277">
            <v>0</v>
          </cell>
          <cell r="P1277">
            <v>0</v>
          </cell>
          <cell r="Q1277">
            <v>0</v>
          </cell>
          <cell r="R1277">
            <v>0</v>
          </cell>
          <cell r="S1277">
            <v>0</v>
          </cell>
          <cell r="T1277">
            <v>0</v>
          </cell>
          <cell r="U1277">
            <v>0</v>
          </cell>
          <cell r="V1277">
            <v>0</v>
          </cell>
          <cell r="W1277">
            <v>0</v>
          </cell>
          <cell r="X1277">
            <v>0</v>
          </cell>
          <cell r="Y1277">
            <v>0</v>
          </cell>
          <cell r="Z1277">
            <v>0</v>
          </cell>
          <cell r="AA1277">
            <v>0</v>
          </cell>
          <cell r="AB1277">
            <v>0</v>
          </cell>
        </row>
        <row r="1278">
          <cell r="B1278" t="str">
            <v>40.11.08</v>
          </cell>
          <cell r="C1278" t="str">
            <v>Construction of Outlet Chamber at reservoir site C, according to tender drawings series R-C-x.xx  and structural drawings series STR-C-x.xx.</v>
          </cell>
          <cell r="D1278" t="str">
            <v>pce.</v>
          </cell>
          <cell r="E1278">
            <v>17500</v>
          </cell>
          <cell r="F1278">
            <v>0</v>
          </cell>
          <cell r="G1278">
            <v>0</v>
          </cell>
          <cell r="H1278">
            <v>0</v>
          </cell>
          <cell r="I1278">
            <v>0</v>
          </cell>
          <cell r="J1278">
            <v>0</v>
          </cell>
          <cell r="K1278">
            <v>0</v>
          </cell>
          <cell r="L1278">
            <v>0</v>
          </cell>
          <cell r="M1278">
            <v>0</v>
          </cell>
          <cell r="N1278">
            <v>0</v>
          </cell>
          <cell r="O1278">
            <v>0</v>
          </cell>
          <cell r="P1278">
            <v>0</v>
          </cell>
          <cell r="Q1278">
            <v>0</v>
          </cell>
          <cell r="R1278">
            <v>0</v>
          </cell>
          <cell r="S1278">
            <v>0</v>
          </cell>
          <cell r="T1278">
            <v>0</v>
          </cell>
          <cell r="U1278">
            <v>0</v>
          </cell>
          <cell r="V1278">
            <v>0</v>
          </cell>
          <cell r="W1278">
            <v>0</v>
          </cell>
          <cell r="X1278">
            <v>0</v>
          </cell>
          <cell r="Y1278">
            <v>0</v>
          </cell>
          <cell r="Z1278">
            <v>0</v>
          </cell>
          <cell r="AA1278">
            <v>0</v>
          </cell>
          <cell r="AB1278">
            <v>0</v>
          </cell>
        </row>
        <row r="1279">
          <cell r="B1279" t="str">
            <v>40.11.09</v>
          </cell>
          <cell r="C1279" t="str">
            <v>Construction of Outlet Chamber at reservoir site D, according to tender drawings series R-D-x.xx  and structural drawings series STR-D-x.xx.</v>
          </cell>
          <cell r="D1279" t="str">
            <v>pce.</v>
          </cell>
          <cell r="E1279">
            <v>9100</v>
          </cell>
          <cell r="F1279">
            <v>0</v>
          </cell>
          <cell r="G1279">
            <v>0</v>
          </cell>
          <cell r="H1279">
            <v>0</v>
          </cell>
          <cell r="I1279">
            <v>0</v>
          </cell>
          <cell r="J1279">
            <v>0</v>
          </cell>
          <cell r="K1279">
            <v>0</v>
          </cell>
          <cell r="L1279">
            <v>0</v>
          </cell>
          <cell r="M1279">
            <v>0</v>
          </cell>
          <cell r="N1279">
            <v>0</v>
          </cell>
          <cell r="O1279">
            <v>0</v>
          </cell>
          <cell r="P1279">
            <v>0</v>
          </cell>
          <cell r="Q1279">
            <v>0</v>
          </cell>
          <cell r="R1279">
            <v>0</v>
          </cell>
          <cell r="S1279">
            <v>0</v>
          </cell>
          <cell r="T1279">
            <v>0</v>
          </cell>
          <cell r="U1279">
            <v>0</v>
          </cell>
          <cell r="V1279">
            <v>0</v>
          </cell>
          <cell r="W1279">
            <v>0</v>
          </cell>
          <cell r="X1279">
            <v>0</v>
          </cell>
          <cell r="Y1279">
            <v>0</v>
          </cell>
          <cell r="Z1279">
            <v>0</v>
          </cell>
          <cell r="AA1279">
            <v>0</v>
          </cell>
          <cell r="AB1279">
            <v>0</v>
          </cell>
        </row>
        <row r="1280">
          <cell r="B1280" t="str">
            <v>40.11.10</v>
          </cell>
          <cell r="C1280" t="str">
            <v>Construction of Outlet Chamber at reservoir site British, according to tender drawings series R-BR-x.xx  and structural drawings series STR-BR-x.xx.</v>
          </cell>
          <cell r="D1280" t="str">
            <v>pce.</v>
          </cell>
          <cell r="E1280">
            <v>8400</v>
          </cell>
          <cell r="F1280">
            <v>0</v>
          </cell>
          <cell r="G1280">
            <v>0</v>
          </cell>
          <cell r="H1280">
            <v>0</v>
          </cell>
          <cell r="I1280">
            <v>0</v>
          </cell>
          <cell r="J1280">
            <v>0</v>
          </cell>
          <cell r="K1280">
            <v>0</v>
          </cell>
          <cell r="L1280">
            <v>0</v>
          </cell>
          <cell r="M1280">
            <v>0</v>
          </cell>
          <cell r="N1280">
            <v>0</v>
          </cell>
          <cell r="O1280">
            <v>0</v>
          </cell>
          <cell r="P1280">
            <v>0</v>
          </cell>
          <cell r="Q1280">
            <v>0</v>
          </cell>
          <cell r="R1280">
            <v>0</v>
          </cell>
          <cell r="S1280">
            <v>0</v>
          </cell>
          <cell r="T1280">
            <v>0</v>
          </cell>
          <cell r="U1280">
            <v>0</v>
          </cell>
          <cell r="V1280">
            <v>0</v>
          </cell>
          <cell r="W1280">
            <v>0</v>
          </cell>
          <cell r="X1280">
            <v>0</v>
          </cell>
          <cell r="Y1280">
            <v>0</v>
          </cell>
          <cell r="Z1280">
            <v>0</v>
          </cell>
          <cell r="AA1280">
            <v>0</v>
          </cell>
          <cell r="AB1280">
            <v>0</v>
          </cell>
        </row>
        <row r="1281">
          <cell r="B1281" t="str">
            <v>40.11.11</v>
          </cell>
          <cell r="C1281" t="str">
            <v>Construction of Distribution Chamber at reservoir site D, according to tender drawings series R-D-x.xx and structural drawings series STR-D-x.xx.</v>
          </cell>
          <cell r="D1281" t="str">
            <v>pce.</v>
          </cell>
          <cell r="E1281">
            <v>17500</v>
          </cell>
          <cell r="F1281">
            <v>0</v>
          </cell>
          <cell r="G1281">
            <v>0</v>
          </cell>
          <cell r="H1281">
            <v>0</v>
          </cell>
          <cell r="I1281">
            <v>0</v>
          </cell>
          <cell r="J1281">
            <v>0</v>
          </cell>
          <cell r="K1281">
            <v>0</v>
          </cell>
          <cell r="L1281">
            <v>0</v>
          </cell>
          <cell r="M1281">
            <v>0</v>
          </cell>
          <cell r="N1281">
            <v>0</v>
          </cell>
          <cell r="O1281">
            <v>0</v>
          </cell>
          <cell r="P1281">
            <v>0</v>
          </cell>
          <cell r="Q1281">
            <v>0</v>
          </cell>
          <cell r="R1281">
            <v>0</v>
          </cell>
          <cell r="S1281">
            <v>0</v>
          </cell>
          <cell r="T1281">
            <v>0</v>
          </cell>
          <cell r="U1281">
            <v>0</v>
          </cell>
          <cell r="V1281">
            <v>0</v>
          </cell>
          <cell r="W1281">
            <v>0</v>
          </cell>
          <cell r="X1281">
            <v>0</v>
          </cell>
          <cell r="Y1281">
            <v>0</v>
          </cell>
          <cell r="Z1281">
            <v>0</v>
          </cell>
          <cell r="AA1281">
            <v>0</v>
          </cell>
          <cell r="AB1281">
            <v>0</v>
          </cell>
        </row>
        <row r="1282">
          <cell r="B1282" t="str">
            <v>40.11.12</v>
          </cell>
          <cell r="C1282" t="str">
            <v>Construction of Network Distribution Chamber at reservoir site D, according to tender drawings series R-D-x.xx and structural drawings series STR-D-x.xx.</v>
          </cell>
          <cell r="D1282" t="str">
            <v>pce.</v>
          </cell>
          <cell r="E1282">
            <v>16100</v>
          </cell>
          <cell r="F1282">
            <v>0</v>
          </cell>
          <cell r="G1282">
            <v>0</v>
          </cell>
          <cell r="H1282">
            <v>0</v>
          </cell>
          <cell r="I1282">
            <v>0</v>
          </cell>
          <cell r="J1282">
            <v>0</v>
          </cell>
          <cell r="K1282">
            <v>0</v>
          </cell>
          <cell r="L1282">
            <v>0</v>
          </cell>
          <cell r="M1282">
            <v>0</v>
          </cell>
          <cell r="N1282">
            <v>0</v>
          </cell>
          <cell r="O1282">
            <v>0</v>
          </cell>
          <cell r="P1282">
            <v>0</v>
          </cell>
          <cell r="Q1282">
            <v>0</v>
          </cell>
          <cell r="R1282">
            <v>0</v>
          </cell>
          <cell r="S1282">
            <v>0</v>
          </cell>
          <cell r="T1282">
            <v>0</v>
          </cell>
          <cell r="U1282">
            <v>0</v>
          </cell>
          <cell r="V1282">
            <v>0</v>
          </cell>
          <cell r="W1282">
            <v>0</v>
          </cell>
          <cell r="X1282">
            <v>0</v>
          </cell>
          <cell r="Y1282">
            <v>0</v>
          </cell>
          <cell r="Z1282">
            <v>0</v>
          </cell>
          <cell r="AA1282">
            <v>0</v>
          </cell>
          <cell r="AB1282">
            <v>0</v>
          </cell>
        </row>
        <row r="1283">
          <cell r="B1283" t="str">
            <v>40.11.13</v>
          </cell>
          <cell r="C1283" t="str">
            <v>Construction of Metering Chamber at reservoir site A, according to tender drawings series R-A-x.xx and structural drawings series STR-A-x.xx.</v>
          </cell>
          <cell r="D1283" t="str">
            <v>pce.</v>
          </cell>
          <cell r="E1283">
            <v>10000</v>
          </cell>
          <cell r="F1283">
            <v>0</v>
          </cell>
          <cell r="G1283">
            <v>0</v>
          </cell>
          <cell r="H1283">
            <v>0</v>
          </cell>
          <cell r="I1283">
            <v>0</v>
          </cell>
          <cell r="J1283">
            <v>0</v>
          </cell>
          <cell r="K1283">
            <v>0</v>
          </cell>
          <cell r="L1283">
            <v>0</v>
          </cell>
          <cell r="M1283">
            <v>0</v>
          </cell>
          <cell r="N1283">
            <v>0</v>
          </cell>
          <cell r="O1283">
            <v>0</v>
          </cell>
          <cell r="P1283">
            <v>0</v>
          </cell>
          <cell r="Q1283">
            <v>0</v>
          </cell>
          <cell r="R1283">
            <v>0</v>
          </cell>
          <cell r="S1283">
            <v>0</v>
          </cell>
          <cell r="T1283">
            <v>0</v>
          </cell>
          <cell r="U1283">
            <v>0</v>
          </cell>
          <cell r="V1283">
            <v>0</v>
          </cell>
          <cell r="W1283">
            <v>0</v>
          </cell>
          <cell r="X1283">
            <v>0</v>
          </cell>
          <cell r="Y1283">
            <v>0</v>
          </cell>
          <cell r="Z1283">
            <v>0</v>
          </cell>
          <cell r="AA1283">
            <v>0</v>
          </cell>
          <cell r="AB1283">
            <v>0</v>
          </cell>
        </row>
        <row r="1284">
          <cell r="B1284" t="str">
            <v>40.11.14</v>
          </cell>
          <cell r="C1284" t="str">
            <v>Construction of Chlorine Dosing Chamber at reservoir D,  according to tender drawings series R-D-2.28  and structural drawings series STR-D-3.07</v>
          </cell>
          <cell r="D1284" t="str">
            <v>pce.</v>
          </cell>
          <cell r="E1284">
            <v>8000</v>
          </cell>
          <cell r="F1284">
            <v>0</v>
          </cell>
          <cell r="G1284">
            <v>0</v>
          </cell>
          <cell r="H1284">
            <v>0</v>
          </cell>
          <cell r="I1284">
            <v>0</v>
          </cell>
          <cell r="J1284">
            <v>0</v>
          </cell>
          <cell r="K1284">
            <v>0</v>
          </cell>
          <cell r="L1284">
            <v>0</v>
          </cell>
          <cell r="M1284">
            <v>0</v>
          </cell>
          <cell r="N1284">
            <v>0</v>
          </cell>
          <cell r="O1284">
            <v>0</v>
          </cell>
          <cell r="P1284">
            <v>0</v>
          </cell>
          <cell r="Q1284">
            <v>0</v>
          </cell>
          <cell r="R1284">
            <v>0</v>
          </cell>
          <cell r="S1284">
            <v>0</v>
          </cell>
          <cell r="T1284">
            <v>0</v>
          </cell>
          <cell r="U1284">
            <v>0</v>
          </cell>
          <cell r="V1284">
            <v>0</v>
          </cell>
          <cell r="W1284">
            <v>0</v>
          </cell>
          <cell r="X1284">
            <v>0</v>
          </cell>
          <cell r="Y1284">
            <v>0</v>
          </cell>
          <cell r="Z1284">
            <v>0</v>
          </cell>
          <cell r="AA1284">
            <v>0</v>
          </cell>
          <cell r="AB1284">
            <v>0</v>
          </cell>
        </row>
        <row r="1285">
          <cell r="B1285" t="str">
            <v>40.11.15</v>
          </cell>
          <cell r="C1285" t="str">
            <v>Construction of Sinkhole concrete Chamber at reservoir site A, according to tender drawing STD-8.01</v>
          </cell>
          <cell r="D1285" t="str">
            <v>pce.</v>
          </cell>
          <cell r="E1285">
            <v>8000</v>
          </cell>
          <cell r="F1285">
            <v>0</v>
          </cell>
          <cell r="G1285">
            <v>0</v>
          </cell>
          <cell r="H1285">
            <v>0</v>
          </cell>
          <cell r="I1285">
            <v>0</v>
          </cell>
          <cell r="J1285">
            <v>0</v>
          </cell>
          <cell r="K1285">
            <v>0</v>
          </cell>
          <cell r="L1285">
            <v>0</v>
          </cell>
          <cell r="M1285">
            <v>0</v>
          </cell>
          <cell r="N1285">
            <v>0</v>
          </cell>
          <cell r="O1285">
            <v>0</v>
          </cell>
          <cell r="P1285">
            <v>0</v>
          </cell>
          <cell r="Q1285">
            <v>0</v>
          </cell>
          <cell r="R1285">
            <v>0</v>
          </cell>
          <cell r="S1285">
            <v>0</v>
          </cell>
          <cell r="T1285">
            <v>0</v>
          </cell>
          <cell r="U1285">
            <v>0</v>
          </cell>
          <cell r="V1285">
            <v>0</v>
          </cell>
          <cell r="W1285">
            <v>0</v>
          </cell>
          <cell r="X1285">
            <v>0</v>
          </cell>
          <cell r="Y1285">
            <v>0</v>
          </cell>
          <cell r="Z1285">
            <v>0</v>
          </cell>
          <cell r="AA1285">
            <v>0</v>
          </cell>
          <cell r="AB1285">
            <v>0</v>
          </cell>
        </row>
        <row r="1286">
          <cell r="B1286" t="str">
            <v>40.11.16</v>
          </cell>
          <cell r="C1286" t="str">
            <v>Construction of Sinkhole concrete Chamber at reservoir site B, according to tender drawing STD-8.01</v>
          </cell>
          <cell r="D1286" t="str">
            <v>pce.</v>
          </cell>
          <cell r="E1286">
            <v>8000</v>
          </cell>
          <cell r="F1286">
            <v>0</v>
          </cell>
          <cell r="G1286">
            <v>0</v>
          </cell>
          <cell r="H1286">
            <v>0</v>
          </cell>
          <cell r="I1286">
            <v>0</v>
          </cell>
          <cell r="J1286">
            <v>0</v>
          </cell>
          <cell r="K1286">
            <v>0</v>
          </cell>
          <cell r="L1286">
            <v>0</v>
          </cell>
          <cell r="M1286">
            <v>0</v>
          </cell>
          <cell r="N1286">
            <v>0</v>
          </cell>
          <cell r="O1286">
            <v>0</v>
          </cell>
          <cell r="P1286">
            <v>0</v>
          </cell>
          <cell r="Q1286">
            <v>0</v>
          </cell>
          <cell r="R1286">
            <v>0</v>
          </cell>
          <cell r="S1286">
            <v>0</v>
          </cell>
          <cell r="T1286">
            <v>0</v>
          </cell>
          <cell r="U1286">
            <v>0</v>
          </cell>
          <cell r="V1286">
            <v>0</v>
          </cell>
          <cell r="W1286">
            <v>0</v>
          </cell>
          <cell r="X1286">
            <v>0</v>
          </cell>
          <cell r="Y1286">
            <v>0</v>
          </cell>
          <cell r="Z1286">
            <v>0</v>
          </cell>
          <cell r="AA1286">
            <v>0</v>
          </cell>
          <cell r="AB1286">
            <v>0</v>
          </cell>
        </row>
        <row r="1287">
          <cell r="B1287" t="str">
            <v>40.11.17</v>
          </cell>
          <cell r="C1287" t="str">
            <v>Construction of Sinkhole concrete Chamber at reservoir site D, according to tender drawing STD-8.01</v>
          </cell>
          <cell r="D1287" t="str">
            <v>pce.</v>
          </cell>
          <cell r="E1287">
            <v>8000</v>
          </cell>
          <cell r="F1287">
            <v>0</v>
          </cell>
          <cell r="G1287">
            <v>0</v>
          </cell>
          <cell r="H1287">
            <v>0</v>
          </cell>
          <cell r="I1287">
            <v>0</v>
          </cell>
          <cell r="J1287">
            <v>0</v>
          </cell>
          <cell r="K1287">
            <v>0</v>
          </cell>
          <cell r="L1287">
            <v>0</v>
          </cell>
          <cell r="M1287">
            <v>0</v>
          </cell>
          <cell r="N1287">
            <v>0</v>
          </cell>
          <cell r="O1287">
            <v>0</v>
          </cell>
          <cell r="P1287">
            <v>0</v>
          </cell>
          <cell r="Q1287">
            <v>0</v>
          </cell>
          <cell r="R1287">
            <v>0</v>
          </cell>
          <cell r="S1287">
            <v>0</v>
          </cell>
          <cell r="T1287">
            <v>0</v>
          </cell>
          <cell r="U1287">
            <v>0</v>
          </cell>
          <cell r="V1287">
            <v>0</v>
          </cell>
          <cell r="W1287">
            <v>0</v>
          </cell>
          <cell r="X1287">
            <v>0</v>
          </cell>
          <cell r="Y1287">
            <v>0</v>
          </cell>
          <cell r="Z1287">
            <v>0</v>
          </cell>
          <cell r="AA1287">
            <v>0</v>
          </cell>
          <cell r="AB1287">
            <v>0</v>
          </cell>
        </row>
        <row r="1288">
          <cell r="B1288" t="str">
            <v>40.11.18</v>
          </cell>
          <cell r="C1288" t="str">
            <v>Construction of gravel-pack sinkhole (no concrete structure) at reservoir C site,  according to tender drawing R-C-2.02</v>
          </cell>
          <cell r="D1288" t="str">
            <v>pce.</v>
          </cell>
          <cell r="E1288">
            <v>2300</v>
          </cell>
          <cell r="F1288">
            <v>0</v>
          </cell>
          <cell r="G1288">
            <v>0</v>
          </cell>
          <cell r="H1288">
            <v>0</v>
          </cell>
          <cell r="I1288">
            <v>0</v>
          </cell>
          <cell r="J1288">
            <v>0</v>
          </cell>
          <cell r="K1288">
            <v>0</v>
          </cell>
          <cell r="L1288">
            <v>0</v>
          </cell>
          <cell r="M1288">
            <v>0</v>
          </cell>
          <cell r="N1288">
            <v>0</v>
          </cell>
          <cell r="O1288">
            <v>0</v>
          </cell>
          <cell r="P1288">
            <v>0</v>
          </cell>
          <cell r="Q1288">
            <v>0</v>
          </cell>
          <cell r="R1288">
            <v>0</v>
          </cell>
          <cell r="S1288">
            <v>0</v>
          </cell>
          <cell r="T1288">
            <v>0</v>
          </cell>
          <cell r="U1288">
            <v>0</v>
          </cell>
          <cell r="V1288">
            <v>0</v>
          </cell>
          <cell r="W1288">
            <v>0</v>
          </cell>
          <cell r="X1288">
            <v>0</v>
          </cell>
          <cell r="Y1288">
            <v>0</v>
          </cell>
          <cell r="Z1288">
            <v>0</v>
          </cell>
          <cell r="AA1288">
            <v>0</v>
          </cell>
          <cell r="AB1288">
            <v>0</v>
          </cell>
        </row>
        <row r="1289">
          <cell r="B1289" t="str">
            <v>40.13</v>
          </cell>
          <cell r="C1289" t="str">
            <v>Construction of wash out chamber at wadi crossing for System Point DA-070</v>
          </cell>
          <cell r="D1289">
            <v>0</v>
          </cell>
          <cell r="E1289">
            <v>0</v>
          </cell>
          <cell r="F1289">
            <v>0</v>
          </cell>
          <cell r="G1289">
            <v>0</v>
          </cell>
          <cell r="H1289">
            <v>0</v>
          </cell>
          <cell r="I1289">
            <v>0</v>
          </cell>
          <cell r="J1289">
            <v>0</v>
          </cell>
          <cell r="K1289">
            <v>0</v>
          </cell>
          <cell r="L1289">
            <v>0</v>
          </cell>
          <cell r="M1289">
            <v>0</v>
          </cell>
          <cell r="N1289">
            <v>0</v>
          </cell>
          <cell r="O1289">
            <v>0</v>
          </cell>
          <cell r="P1289">
            <v>0</v>
          </cell>
          <cell r="Q1289">
            <v>0</v>
          </cell>
          <cell r="R1289">
            <v>0</v>
          </cell>
          <cell r="S1289">
            <v>0</v>
          </cell>
          <cell r="T1289">
            <v>0</v>
          </cell>
          <cell r="U1289">
            <v>0</v>
          </cell>
          <cell r="V1289">
            <v>0</v>
          </cell>
          <cell r="W1289">
            <v>0</v>
          </cell>
          <cell r="X1289">
            <v>0</v>
          </cell>
          <cell r="Y1289">
            <v>0</v>
          </cell>
          <cell r="Z1289">
            <v>0</v>
          </cell>
        </row>
        <row r="1290">
          <cell r="B1290">
            <v>0</v>
          </cell>
          <cell r="C1290" t="str">
            <v>The works shall include supply of all materials and complete civil works for the construction of</v>
          </cell>
          <cell r="D1290">
            <v>0</v>
          </cell>
          <cell r="E1290">
            <v>0</v>
          </cell>
          <cell r="F1290">
            <v>0</v>
          </cell>
          <cell r="G1290">
            <v>0</v>
          </cell>
          <cell r="H1290">
            <v>0</v>
          </cell>
          <cell r="I1290">
            <v>0</v>
          </cell>
          <cell r="J1290">
            <v>0</v>
          </cell>
          <cell r="K1290">
            <v>0</v>
          </cell>
          <cell r="L1290">
            <v>0</v>
          </cell>
          <cell r="M1290">
            <v>0</v>
          </cell>
          <cell r="N1290">
            <v>0</v>
          </cell>
          <cell r="O1290">
            <v>0</v>
          </cell>
          <cell r="P1290">
            <v>0</v>
          </cell>
          <cell r="Q1290">
            <v>0</v>
          </cell>
          <cell r="R1290">
            <v>0</v>
          </cell>
          <cell r="S1290">
            <v>0</v>
          </cell>
          <cell r="T1290">
            <v>0</v>
          </cell>
          <cell r="U1290">
            <v>0</v>
          </cell>
          <cell r="V1290">
            <v>0</v>
          </cell>
          <cell r="W1290">
            <v>0</v>
          </cell>
          <cell r="X1290">
            <v>0</v>
          </cell>
          <cell r="Y1290">
            <v>0</v>
          </cell>
          <cell r="Z1290">
            <v>0</v>
          </cell>
        </row>
        <row r="1291">
          <cell r="B1291">
            <v>0</v>
          </cell>
          <cell r="C1291" t="str">
            <v>the wash out chamber at wadi crossing for System Point DA-070 in accordance with Works Requirements Part B+C and Drawing No. TM-DA-3.04 , including the following works:</v>
          </cell>
          <cell r="D1291">
            <v>0</v>
          </cell>
          <cell r="E1291">
            <v>0</v>
          </cell>
          <cell r="F1291">
            <v>0</v>
          </cell>
          <cell r="G1291">
            <v>0</v>
          </cell>
          <cell r="H1291">
            <v>0</v>
          </cell>
          <cell r="I1291">
            <v>0</v>
          </cell>
          <cell r="J1291">
            <v>0</v>
          </cell>
          <cell r="K1291">
            <v>0</v>
          </cell>
          <cell r="L1291">
            <v>0</v>
          </cell>
          <cell r="M1291">
            <v>0</v>
          </cell>
          <cell r="N1291">
            <v>0</v>
          </cell>
          <cell r="O1291">
            <v>0</v>
          </cell>
          <cell r="P1291">
            <v>0</v>
          </cell>
          <cell r="Q1291">
            <v>0</v>
          </cell>
          <cell r="R1291">
            <v>0</v>
          </cell>
          <cell r="S1291">
            <v>0</v>
          </cell>
          <cell r="T1291">
            <v>0</v>
          </cell>
          <cell r="U1291">
            <v>0</v>
          </cell>
          <cell r="V1291">
            <v>0</v>
          </cell>
          <cell r="W1291">
            <v>0</v>
          </cell>
          <cell r="X1291">
            <v>0</v>
          </cell>
          <cell r="Y1291">
            <v>0</v>
          </cell>
          <cell r="Z1291">
            <v>0</v>
          </cell>
        </row>
        <row r="1292">
          <cell r="B1292">
            <v>0</v>
          </cell>
          <cell r="C1292" t="str">
            <v>- additional earthworks extra over item "trench excavation" including excavation in any type of soil, backfilling, shoring, dewatering, compaction, loading, handling, transport of surplus material to Contractor's deposit within a radius of 20km from the execution site, unloading, etc.</v>
          </cell>
          <cell r="D1292">
            <v>0</v>
          </cell>
          <cell r="E1292">
            <v>0</v>
          </cell>
          <cell r="F1292">
            <v>0</v>
          </cell>
          <cell r="G1292">
            <v>0</v>
          </cell>
          <cell r="H1292">
            <v>0</v>
          </cell>
          <cell r="I1292">
            <v>0</v>
          </cell>
          <cell r="J1292">
            <v>0</v>
          </cell>
          <cell r="K1292">
            <v>0</v>
          </cell>
          <cell r="L1292">
            <v>0</v>
          </cell>
          <cell r="M1292">
            <v>0</v>
          </cell>
          <cell r="N1292">
            <v>0</v>
          </cell>
          <cell r="O1292">
            <v>0</v>
          </cell>
          <cell r="P1292">
            <v>0</v>
          </cell>
          <cell r="Q1292">
            <v>0</v>
          </cell>
          <cell r="R1292">
            <v>0</v>
          </cell>
          <cell r="S1292">
            <v>0</v>
          </cell>
          <cell r="T1292">
            <v>0</v>
          </cell>
          <cell r="U1292">
            <v>0</v>
          </cell>
          <cell r="V1292">
            <v>0</v>
          </cell>
          <cell r="W1292">
            <v>0</v>
          </cell>
          <cell r="X1292">
            <v>0</v>
          </cell>
          <cell r="Y1292">
            <v>0</v>
          </cell>
          <cell r="Z1292">
            <v>0</v>
          </cell>
        </row>
        <row r="1293">
          <cell r="B1293">
            <v>0</v>
          </cell>
          <cell r="C1293" t="str">
            <v xml:space="preserve">-painting of external walls in contact with soil with bituminous paint </v>
          </cell>
          <cell r="D1293">
            <v>0</v>
          </cell>
          <cell r="E1293">
            <v>0</v>
          </cell>
          <cell r="F1293">
            <v>0</v>
          </cell>
          <cell r="G1293">
            <v>0</v>
          </cell>
          <cell r="H1293">
            <v>0</v>
          </cell>
          <cell r="I1293">
            <v>0</v>
          </cell>
          <cell r="J1293">
            <v>0</v>
          </cell>
          <cell r="K1293">
            <v>0</v>
          </cell>
          <cell r="L1293">
            <v>0</v>
          </cell>
          <cell r="M1293">
            <v>0</v>
          </cell>
          <cell r="N1293">
            <v>0</v>
          </cell>
          <cell r="O1293">
            <v>0</v>
          </cell>
          <cell r="P1293">
            <v>0</v>
          </cell>
          <cell r="Q1293">
            <v>0</v>
          </cell>
          <cell r="R1293">
            <v>0</v>
          </cell>
          <cell r="S1293">
            <v>0</v>
          </cell>
          <cell r="T1293">
            <v>0</v>
          </cell>
          <cell r="U1293">
            <v>0</v>
          </cell>
          <cell r="V1293">
            <v>0</v>
          </cell>
          <cell r="W1293">
            <v>0</v>
          </cell>
          <cell r="X1293">
            <v>0</v>
          </cell>
          <cell r="Y1293">
            <v>0</v>
          </cell>
          <cell r="Z1293">
            <v>0</v>
          </cell>
        </row>
        <row r="1294">
          <cell r="B1294">
            <v>0</v>
          </cell>
          <cell r="C1294" t="str">
            <v>- placing of concrete C25/30 for base slab, walls and concrete plinth</v>
          </cell>
          <cell r="D1294">
            <v>0</v>
          </cell>
          <cell r="E1294">
            <v>0</v>
          </cell>
          <cell r="F1294">
            <v>0</v>
          </cell>
          <cell r="G1294">
            <v>0</v>
          </cell>
          <cell r="H1294">
            <v>0</v>
          </cell>
          <cell r="I1294">
            <v>0</v>
          </cell>
          <cell r="J1294">
            <v>0</v>
          </cell>
          <cell r="K1294">
            <v>0</v>
          </cell>
          <cell r="L1294">
            <v>0</v>
          </cell>
          <cell r="M1294">
            <v>0</v>
          </cell>
          <cell r="N1294">
            <v>0</v>
          </cell>
          <cell r="O1294">
            <v>0</v>
          </cell>
          <cell r="P1294">
            <v>0</v>
          </cell>
          <cell r="Q1294">
            <v>0</v>
          </cell>
          <cell r="R1294">
            <v>0</v>
          </cell>
          <cell r="S1294">
            <v>0</v>
          </cell>
          <cell r="T1294">
            <v>0</v>
          </cell>
          <cell r="U1294">
            <v>0</v>
          </cell>
          <cell r="V1294">
            <v>0</v>
          </cell>
          <cell r="W1294">
            <v>0</v>
          </cell>
          <cell r="X1294">
            <v>0</v>
          </cell>
          <cell r="Y1294">
            <v>0</v>
          </cell>
          <cell r="Z1294">
            <v>0</v>
          </cell>
        </row>
        <row r="1295">
          <cell r="B1295">
            <v>0</v>
          </cell>
          <cell r="C1295" t="str">
            <v>- supply and placing of precast roof slabs including lifting eyes</v>
          </cell>
          <cell r="D1295">
            <v>0</v>
          </cell>
          <cell r="E1295">
            <v>0</v>
          </cell>
          <cell r="F1295">
            <v>0</v>
          </cell>
          <cell r="G1295">
            <v>0</v>
          </cell>
          <cell r="H1295">
            <v>0</v>
          </cell>
          <cell r="I1295">
            <v>0</v>
          </cell>
          <cell r="J1295">
            <v>0</v>
          </cell>
          <cell r="K1295">
            <v>0</v>
          </cell>
          <cell r="L1295">
            <v>0</v>
          </cell>
          <cell r="M1295">
            <v>0</v>
          </cell>
          <cell r="N1295">
            <v>0</v>
          </cell>
          <cell r="O1295">
            <v>0</v>
          </cell>
          <cell r="P1295">
            <v>0</v>
          </cell>
          <cell r="Q1295">
            <v>0</v>
          </cell>
          <cell r="R1295">
            <v>0</v>
          </cell>
          <cell r="S1295">
            <v>0</v>
          </cell>
          <cell r="T1295">
            <v>0</v>
          </cell>
          <cell r="U1295">
            <v>0</v>
          </cell>
          <cell r="V1295">
            <v>0</v>
          </cell>
          <cell r="W1295">
            <v>0</v>
          </cell>
          <cell r="X1295">
            <v>0</v>
          </cell>
          <cell r="Y1295">
            <v>0</v>
          </cell>
          <cell r="Z1295">
            <v>0</v>
          </cell>
        </row>
        <row r="1296">
          <cell r="B1296">
            <v>0</v>
          </cell>
          <cell r="C1296" t="str">
            <v>- placing of lean concrete C8/10 for blinding</v>
          </cell>
          <cell r="D1296">
            <v>0</v>
          </cell>
          <cell r="E1296">
            <v>0</v>
          </cell>
          <cell r="F1296">
            <v>0</v>
          </cell>
          <cell r="G1296">
            <v>0</v>
          </cell>
          <cell r="H1296">
            <v>0</v>
          </cell>
          <cell r="I1296">
            <v>0</v>
          </cell>
          <cell r="J1296">
            <v>0</v>
          </cell>
          <cell r="K1296">
            <v>0</v>
          </cell>
          <cell r="L1296">
            <v>0</v>
          </cell>
          <cell r="M1296">
            <v>0</v>
          </cell>
          <cell r="N1296">
            <v>0</v>
          </cell>
          <cell r="O1296">
            <v>0</v>
          </cell>
          <cell r="P1296">
            <v>0</v>
          </cell>
          <cell r="Q1296">
            <v>0</v>
          </cell>
          <cell r="R1296">
            <v>0</v>
          </cell>
          <cell r="S1296">
            <v>0</v>
          </cell>
          <cell r="T1296">
            <v>0</v>
          </cell>
          <cell r="U1296">
            <v>0</v>
          </cell>
          <cell r="V1296">
            <v>0</v>
          </cell>
          <cell r="W1296">
            <v>0</v>
          </cell>
          <cell r="X1296">
            <v>0</v>
          </cell>
          <cell r="Y1296">
            <v>0</v>
          </cell>
          <cell r="Z1296">
            <v>0</v>
          </cell>
        </row>
        <row r="1297">
          <cell r="B1297">
            <v>0</v>
          </cell>
          <cell r="C1297" t="str">
            <v>- formworks</v>
          </cell>
          <cell r="D1297">
            <v>0</v>
          </cell>
          <cell r="E1297">
            <v>0</v>
          </cell>
          <cell r="F1297">
            <v>0</v>
          </cell>
          <cell r="G1297">
            <v>0</v>
          </cell>
          <cell r="H1297">
            <v>0</v>
          </cell>
          <cell r="I1297">
            <v>0</v>
          </cell>
          <cell r="J1297">
            <v>0</v>
          </cell>
          <cell r="K1297">
            <v>0</v>
          </cell>
          <cell r="L1297">
            <v>0</v>
          </cell>
          <cell r="M1297">
            <v>0</v>
          </cell>
          <cell r="N1297">
            <v>0</v>
          </cell>
          <cell r="O1297">
            <v>0</v>
          </cell>
          <cell r="P1297">
            <v>0</v>
          </cell>
          <cell r="Q1297">
            <v>0</v>
          </cell>
          <cell r="R1297">
            <v>0</v>
          </cell>
          <cell r="S1297">
            <v>0</v>
          </cell>
          <cell r="T1297">
            <v>0</v>
          </cell>
          <cell r="U1297">
            <v>0</v>
          </cell>
          <cell r="V1297">
            <v>0</v>
          </cell>
          <cell r="W1297">
            <v>0</v>
          </cell>
          <cell r="X1297">
            <v>0</v>
          </cell>
          <cell r="Y1297">
            <v>0</v>
          </cell>
          <cell r="Z1297">
            <v>0</v>
          </cell>
        </row>
        <row r="1298">
          <cell r="B1298">
            <v>0</v>
          </cell>
          <cell r="C1298" t="str">
            <v>- supply and placing of reinforcement bars, steel grade B500B</v>
          </cell>
          <cell r="D1298">
            <v>0</v>
          </cell>
          <cell r="E1298">
            <v>0</v>
          </cell>
          <cell r="F1298">
            <v>0</v>
          </cell>
          <cell r="G1298">
            <v>0</v>
          </cell>
          <cell r="H1298">
            <v>0</v>
          </cell>
          <cell r="I1298">
            <v>0</v>
          </cell>
          <cell r="J1298">
            <v>0</v>
          </cell>
          <cell r="K1298">
            <v>0</v>
          </cell>
          <cell r="L1298">
            <v>0</v>
          </cell>
          <cell r="M1298">
            <v>0</v>
          </cell>
          <cell r="N1298">
            <v>0</v>
          </cell>
          <cell r="O1298">
            <v>0</v>
          </cell>
          <cell r="P1298">
            <v>0</v>
          </cell>
          <cell r="Q1298">
            <v>0</v>
          </cell>
          <cell r="R1298">
            <v>0</v>
          </cell>
          <cell r="S1298">
            <v>0</v>
          </cell>
          <cell r="T1298">
            <v>0</v>
          </cell>
          <cell r="U1298">
            <v>0</v>
          </cell>
          <cell r="V1298">
            <v>0</v>
          </cell>
          <cell r="W1298">
            <v>0</v>
          </cell>
          <cell r="X1298">
            <v>0</v>
          </cell>
          <cell r="Y1298">
            <v>0</v>
          </cell>
          <cell r="Z1298">
            <v>0</v>
          </cell>
        </row>
        <row r="1299">
          <cell r="B1299">
            <v>0</v>
          </cell>
          <cell r="C1299" t="str">
            <v>- placing of screed</v>
          </cell>
          <cell r="D1299">
            <v>0</v>
          </cell>
          <cell r="E1299">
            <v>0</v>
          </cell>
          <cell r="F1299">
            <v>0</v>
          </cell>
          <cell r="G1299">
            <v>0</v>
          </cell>
          <cell r="H1299">
            <v>0</v>
          </cell>
          <cell r="I1299">
            <v>0</v>
          </cell>
          <cell r="J1299">
            <v>0</v>
          </cell>
          <cell r="K1299">
            <v>0</v>
          </cell>
          <cell r="L1299">
            <v>0</v>
          </cell>
          <cell r="M1299">
            <v>0</v>
          </cell>
          <cell r="N1299">
            <v>0</v>
          </cell>
          <cell r="O1299">
            <v>0</v>
          </cell>
          <cell r="P1299">
            <v>0</v>
          </cell>
          <cell r="Q1299">
            <v>0</v>
          </cell>
          <cell r="R1299">
            <v>0</v>
          </cell>
          <cell r="S1299">
            <v>0</v>
          </cell>
          <cell r="T1299">
            <v>0</v>
          </cell>
          <cell r="U1299">
            <v>0</v>
          </cell>
          <cell r="V1299">
            <v>0</v>
          </cell>
          <cell r="W1299">
            <v>0</v>
          </cell>
          <cell r="X1299">
            <v>0</v>
          </cell>
          <cell r="Y1299">
            <v>0</v>
          </cell>
          <cell r="Z1299">
            <v>0</v>
          </cell>
        </row>
        <row r="1300">
          <cell r="B1300">
            <v>0</v>
          </cell>
          <cell r="C1300" t="str">
            <v>- supply and installation of stainless steel ladder with rear safety cage</v>
          </cell>
          <cell r="D1300">
            <v>0</v>
          </cell>
          <cell r="E1300">
            <v>0</v>
          </cell>
          <cell r="F1300">
            <v>0</v>
          </cell>
          <cell r="G1300">
            <v>0</v>
          </cell>
          <cell r="H1300">
            <v>0</v>
          </cell>
          <cell r="I1300">
            <v>0</v>
          </cell>
          <cell r="J1300">
            <v>0</v>
          </cell>
          <cell r="K1300">
            <v>0</v>
          </cell>
          <cell r="L1300">
            <v>0</v>
          </cell>
          <cell r="M1300">
            <v>0</v>
          </cell>
          <cell r="N1300">
            <v>0</v>
          </cell>
          <cell r="O1300">
            <v>0</v>
          </cell>
          <cell r="P1300">
            <v>0</v>
          </cell>
          <cell r="Q1300">
            <v>0</v>
          </cell>
          <cell r="R1300">
            <v>0</v>
          </cell>
          <cell r="S1300">
            <v>0</v>
          </cell>
          <cell r="T1300">
            <v>0</v>
          </cell>
          <cell r="U1300">
            <v>0</v>
          </cell>
          <cell r="V1300">
            <v>0</v>
          </cell>
          <cell r="W1300">
            <v>0</v>
          </cell>
          <cell r="X1300">
            <v>0</v>
          </cell>
          <cell r="Y1300">
            <v>0</v>
          </cell>
          <cell r="Z1300">
            <v>0</v>
          </cell>
        </row>
        <row r="1301">
          <cell r="B1301">
            <v>0</v>
          </cell>
          <cell r="C1301" t="str">
            <v>- placing of shaft rings, if any</v>
          </cell>
          <cell r="D1301">
            <v>0</v>
          </cell>
          <cell r="E1301">
            <v>0</v>
          </cell>
          <cell r="F1301">
            <v>0</v>
          </cell>
          <cell r="G1301">
            <v>0</v>
          </cell>
          <cell r="H1301">
            <v>0</v>
          </cell>
          <cell r="I1301">
            <v>0</v>
          </cell>
          <cell r="J1301">
            <v>0</v>
          </cell>
          <cell r="K1301">
            <v>0</v>
          </cell>
          <cell r="L1301">
            <v>0</v>
          </cell>
          <cell r="M1301">
            <v>0</v>
          </cell>
          <cell r="N1301">
            <v>0</v>
          </cell>
          <cell r="O1301">
            <v>0</v>
          </cell>
          <cell r="P1301">
            <v>0</v>
          </cell>
          <cell r="Q1301">
            <v>0</v>
          </cell>
          <cell r="R1301">
            <v>0</v>
          </cell>
          <cell r="S1301">
            <v>0</v>
          </cell>
          <cell r="T1301">
            <v>0</v>
          </cell>
          <cell r="U1301">
            <v>0</v>
          </cell>
          <cell r="V1301">
            <v>0</v>
          </cell>
          <cell r="W1301">
            <v>0</v>
          </cell>
          <cell r="X1301">
            <v>0</v>
          </cell>
          <cell r="Y1301">
            <v>0</v>
          </cell>
          <cell r="Z1301">
            <v>0</v>
          </cell>
        </row>
        <row r="1302">
          <cell r="B1302">
            <v>0</v>
          </cell>
          <cell r="C1302" t="str">
            <v xml:space="preserve">- installation of manhole cover and hatches </v>
          </cell>
          <cell r="D1302">
            <v>0</v>
          </cell>
          <cell r="E1302">
            <v>0</v>
          </cell>
          <cell r="F1302">
            <v>0</v>
          </cell>
          <cell r="G1302">
            <v>0</v>
          </cell>
          <cell r="H1302">
            <v>0</v>
          </cell>
          <cell r="I1302">
            <v>0</v>
          </cell>
          <cell r="J1302">
            <v>0</v>
          </cell>
          <cell r="K1302">
            <v>0</v>
          </cell>
          <cell r="L1302">
            <v>0</v>
          </cell>
          <cell r="M1302">
            <v>0</v>
          </cell>
          <cell r="N1302">
            <v>0</v>
          </cell>
          <cell r="O1302">
            <v>0</v>
          </cell>
          <cell r="P1302">
            <v>0</v>
          </cell>
          <cell r="Q1302">
            <v>0</v>
          </cell>
          <cell r="R1302">
            <v>0</v>
          </cell>
          <cell r="S1302">
            <v>0</v>
          </cell>
          <cell r="T1302">
            <v>0</v>
          </cell>
          <cell r="U1302">
            <v>0</v>
          </cell>
          <cell r="V1302">
            <v>0</v>
          </cell>
          <cell r="W1302">
            <v>0</v>
          </cell>
          <cell r="X1302">
            <v>0</v>
          </cell>
          <cell r="Y1302">
            <v>0</v>
          </cell>
          <cell r="Z1302">
            <v>0</v>
          </cell>
        </row>
        <row r="1303">
          <cell r="B1303">
            <v>0</v>
          </cell>
          <cell r="C1303" t="str">
            <v>- block outs for pipes and filling of block outs with concrete after pipe installation works</v>
          </cell>
          <cell r="D1303">
            <v>0</v>
          </cell>
          <cell r="E1303">
            <v>0</v>
          </cell>
          <cell r="F1303">
            <v>0</v>
          </cell>
          <cell r="G1303">
            <v>0</v>
          </cell>
          <cell r="H1303">
            <v>0</v>
          </cell>
          <cell r="I1303">
            <v>0</v>
          </cell>
          <cell r="J1303">
            <v>0</v>
          </cell>
          <cell r="K1303">
            <v>0</v>
          </cell>
          <cell r="L1303">
            <v>0</v>
          </cell>
          <cell r="M1303">
            <v>0</v>
          </cell>
          <cell r="N1303">
            <v>0</v>
          </cell>
          <cell r="O1303">
            <v>0</v>
          </cell>
          <cell r="P1303">
            <v>0</v>
          </cell>
          <cell r="Q1303">
            <v>0</v>
          </cell>
          <cell r="R1303">
            <v>0</v>
          </cell>
          <cell r="S1303">
            <v>0</v>
          </cell>
          <cell r="T1303">
            <v>0</v>
          </cell>
          <cell r="U1303">
            <v>0</v>
          </cell>
          <cell r="V1303">
            <v>0</v>
          </cell>
          <cell r="W1303">
            <v>0</v>
          </cell>
          <cell r="X1303">
            <v>0</v>
          </cell>
          <cell r="Y1303">
            <v>0</v>
          </cell>
          <cell r="Z1303">
            <v>0</v>
          </cell>
        </row>
        <row r="1304">
          <cell r="B1304">
            <v>0</v>
          </cell>
          <cell r="C1304" t="str">
            <v>- reinstatement of wadi profile</v>
          </cell>
          <cell r="D1304">
            <v>0</v>
          </cell>
          <cell r="E1304">
            <v>0</v>
          </cell>
          <cell r="F1304">
            <v>0</v>
          </cell>
          <cell r="G1304">
            <v>0</v>
          </cell>
          <cell r="H1304">
            <v>0</v>
          </cell>
          <cell r="I1304">
            <v>0</v>
          </cell>
          <cell r="J1304">
            <v>0</v>
          </cell>
          <cell r="K1304">
            <v>0</v>
          </cell>
          <cell r="L1304">
            <v>0</v>
          </cell>
          <cell r="M1304">
            <v>0</v>
          </cell>
          <cell r="N1304">
            <v>0</v>
          </cell>
          <cell r="O1304">
            <v>0</v>
          </cell>
          <cell r="P1304">
            <v>0</v>
          </cell>
          <cell r="Q1304">
            <v>0</v>
          </cell>
          <cell r="R1304">
            <v>0</v>
          </cell>
          <cell r="S1304">
            <v>0</v>
          </cell>
          <cell r="T1304">
            <v>0</v>
          </cell>
          <cell r="U1304">
            <v>0</v>
          </cell>
          <cell r="V1304">
            <v>0</v>
          </cell>
          <cell r="W1304">
            <v>0</v>
          </cell>
          <cell r="X1304">
            <v>0</v>
          </cell>
          <cell r="Y1304">
            <v>0</v>
          </cell>
          <cell r="Z1304">
            <v>0</v>
          </cell>
        </row>
        <row r="1305">
          <cell r="B1305">
            <v>0</v>
          </cell>
          <cell r="C1305" t="str">
            <v>The unit rate shall include all materials, labour, equipment, tools and other incidental costs</v>
          </cell>
          <cell r="D1305">
            <v>0</v>
          </cell>
          <cell r="E1305">
            <v>0</v>
          </cell>
          <cell r="F1305">
            <v>0</v>
          </cell>
          <cell r="G1305">
            <v>0</v>
          </cell>
          <cell r="H1305">
            <v>0</v>
          </cell>
          <cell r="I1305">
            <v>0</v>
          </cell>
          <cell r="J1305">
            <v>0</v>
          </cell>
          <cell r="K1305">
            <v>0</v>
          </cell>
          <cell r="L1305">
            <v>0</v>
          </cell>
          <cell r="M1305">
            <v>0</v>
          </cell>
          <cell r="N1305">
            <v>0</v>
          </cell>
          <cell r="O1305">
            <v>0</v>
          </cell>
          <cell r="P1305">
            <v>0</v>
          </cell>
          <cell r="Q1305">
            <v>0</v>
          </cell>
          <cell r="R1305">
            <v>0</v>
          </cell>
          <cell r="S1305">
            <v>0</v>
          </cell>
          <cell r="T1305">
            <v>0</v>
          </cell>
          <cell r="U1305">
            <v>0</v>
          </cell>
          <cell r="V1305">
            <v>0</v>
          </cell>
          <cell r="W1305">
            <v>0</v>
          </cell>
          <cell r="X1305">
            <v>0</v>
          </cell>
          <cell r="Y1305">
            <v>0</v>
          </cell>
          <cell r="Z1305">
            <v>0</v>
          </cell>
        </row>
        <row r="1306">
          <cell r="B1306">
            <v>0</v>
          </cell>
          <cell r="C1306" t="str">
            <v xml:space="preserve">required to complete the works. </v>
          </cell>
          <cell r="D1306">
            <v>0</v>
          </cell>
          <cell r="E1306">
            <v>0</v>
          </cell>
          <cell r="F1306">
            <v>0</v>
          </cell>
          <cell r="G1306">
            <v>0</v>
          </cell>
          <cell r="H1306">
            <v>0</v>
          </cell>
          <cell r="I1306">
            <v>0</v>
          </cell>
          <cell r="J1306">
            <v>0</v>
          </cell>
          <cell r="K1306">
            <v>0</v>
          </cell>
          <cell r="L1306">
            <v>0</v>
          </cell>
          <cell r="M1306">
            <v>0</v>
          </cell>
          <cell r="N1306">
            <v>0</v>
          </cell>
          <cell r="O1306">
            <v>0</v>
          </cell>
          <cell r="P1306">
            <v>0</v>
          </cell>
          <cell r="Q1306">
            <v>0</v>
          </cell>
          <cell r="R1306">
            <v>0</v>
          </cell>
          <cell r="S1306">
            <v>0</v>
          </cell>
          <cell r="T1306">
            <v>0</v>
          </cell>
          <cell r="U1306">
            <v>0</v>
          </cell>
          <cell r="V1306">
            <v>0</v>
          </cell>
          <cell r="W1306">
            <v>0</v>
          </cell>
          <cell r="X1306">
            <v>0</v>
          </cell>
          <cell r="Y1306">
            <v>0</v>
          </cell>
          <cell r="Z1306">
            <v>0</v>
          </cell>
        </row>
        <row r="1307">
          <cell r="B1307">
            <v>0</v>
          </cell>
          <cell r="C1307" t="str">
            <v xml:space="preserve">Payment shall be made per lump sum for the wash out chamber with the dimensions as shown on Drwg. No. TM-DA-3.04, up to an additional internal height of 1m. </v>
          </cell>
          <cell r="D1307">
            <v>0</v>
          </cell>
          <cell r="E1307">
            <v>0</v>
          </cell>
          <cell r="F1307">
            <v>0</v>
          </cell>
          <cell r="G1307">
            <v>0</v>
          </cell>
          <cell r="H1307">
            <v>0</v>
          </cell>
          <cell r="I1307">
            <v>0</v>
          </cell>
          <cell r="J1307">
            <v>0</v>
          </cell>
          <cell r="K1307">
            <v>0</v>
          </cell>
          <cell r="L1307">
            <v>0</v>
          </cell>
          <cell r="M1307">
            <v>0</v>
          </cell>
          <cell r="N1307">
            <v>0</v>
          </cell>
          <cell r="O1307">
            <v>0</v>
          </cell>
          <cell r="P1307">
            <v>0</v>
          </cell>
          <cell r="Q1307">
            <v>0</v>
          </cell>
          <cell r="R1307">
            <v>0</v>
          </cell>
          <cell r="S1307">
            <v>0</v>
          </cell>
          <cell r="T1307">
            <v>0</v>
          </cell>
          <cell r="U1307">
            <v>0</v>
          </cell>
          <cell r="V1307">
            <v>0</v>
          </cell>
          <cell r="W1307">
            <v>0</v>
          </cell>
          <cell r="X1307">
            <v>0</v>
          </cell>
          <cell r="Y1307">
            <v>0</v>
          </cell>
          <cell r="Z1307">
            <v>0</v>
          </cell>
        </row>
        <row r="1308">
          <cell r="B1308" t="str">
            <v>40.13.01</v>
          </cell>
          <cell r="C1308" t="str">
            <v>Construction of wash out chamber at wadi crossing for System Point DA-070</v>
          </cell>
          <cell r="D1308" t="str">
            <v>lump sum</v>
          </cell>
          <cell r="E1308">
            <v>12000</v>
          </cell>
          <cell r="F1308">
            <v>0</v>
          </cell>
          <cell r="G1308">
            <v>0</v>
          </cell>
          <cell r="H1308">
            <v>0</v>
          </cell>
          <cell r="I1308">
            <v>0</v>
          </cell>
          <cell r="J1308">
            <v>0</v>
          </cell>
          <cell r="K1308">
            <v>0</v>
          </cell>
          <cell r="L1308">
            <v>0</v>
          </cell>
          <cell r="M1308">
            <v>0</v>
          </cell>
          <cell r="N1308">
            <v>0</v>
          </cell>
          <cell r="O1308">
            <v>0</v>
          </cell>
          <cell r="P1308">
            <v>0</v>
          </cell>
          <cell r="Q1308">
            <v>0</v>
          </cell>
          <cell r="R1308">
            <v>0</v>
          </cell>
          <cell r="S1308">
            <v>0</v>
          </cell>
          <cell r="T1308">
            <v>0</v>
          </cell>
          <cell r="U1308">
            <v>0</v>
          </cell>
          <cell r="V1308">
            <v>0</v>
          </cell>
          <cell r="W1308">
            <v>0</v>
          </cell>
          <cell r="X1308">
            <v>0</v>
          </cell>
          <cell r="Y1308">
            <v>0</v>
          </cell>
          <cell r="Z1308">
            <v>0</v>
          </cell>
        </row>
        <row r="1309">
          <cell r="B1309" t="str">
            <v>40.19</v>
          </cell>
          <cell r="C1309" t="str">
            <v>Construction of reinforced concrete pillars size 0,20 x 0,20m, length 1,50m, with steel bars 15mm, for protection of hydrants.</v>
          </cell>
          <cell r="D1309">
            <v>0</v>
          </cell>
          <cell r="E1309">
            <v>0</v>
          </cell>
          <cell r="F1309">
            <v>0</v>
          </cell>
          <cell r="G1309">
            <v>0</v>
          </cell>
          <cell r="H1309">
            <v>0</v>
          </cell>
          <cell r="I1309">
            <v>0</v>
          </cell>
          <cell r="J1309">
            <v>0</v>
          </cell>
          <cell r="K1309">
            <v>0</v>
          </cell>
          <cell r="L1309">
            <v>0</v>
          </cell>
          <cell r="M1309">
            <v>0</v>
          </cell>
          <cell r="N1309">
            <v>0</v>
          </cell>
          <cell r="O1309">
            <v>0</v>
          </cell>
          <cell r="P1309">
            <v>0</v>
          </cell>
          <cell r="Q1309">
            <v>0</v>
          </cell>
          <cell r="R1309">
            <v>0</v>
          </cell>
          <cell r="S1309">
            <v>0</v>
          </cell>
          <cell r="T1309">
            <v>0</v>
          </cell>
          <cell r="U1309">
            <v>0</v>
          </cell>
          <cell r="V1309">
            <v>0</v>
          </cell>
          <cell r="W1309">
            <v>0</v>
          </cell>
          <cell r="X1309">
            <v>0</v>
          </cell>
          <cell r="Y1309">
            <v>0</v>
          </cell>
          <cell r="Z1309">
            <v>0</v>
          </cell>
        </row>
        <row r="1310">
          <cell r="B1310">
            <v>0</v>
          </cell>
          <cell r="C1310" t="str">
            <v>The pillars can be also supplied as prefab pillars.</v>
          </cell>
          <cell r="D1310">
            <v>0</v>
          </cell>
          <cell r="E1310">
            <v>0</v>
          </cell>
          <cell r="F1310">
            <v>0</v>
          </cell>
          <cell r="G1310">
            <v>0</v>
          </cell>
          <cell r="H1310">
            <v>0</v>
          </cell>
          <cell r="I1310">
            <v>0</v>
          </cell>
          <cell r="J1310">
            <v>0</v>
          </cell>
          <cell r="K1310">
            <v>0</v>
          </cell>
          <cell r="L1310">
            <v>0</v>
          </cell>
          <cell r="M1310">
            <v>0</v>
          </cell>
          <cell r="N1310">
            <v>0</v>
          </cell>
          <cell r="O1310">
            <v>0</v>
          </cell>
          <cell r="P1310">
            <v>0</v>
          </cell>
          <cell r="Q1310">
            <v>0</v>
          </cell>
          <cell r="R1310">
            <v>0</v>
          </cell>
          <cell r="S1310">
            <v>0</v>
          </cell>
          <cell r="T1310">
            <v>0</v>
          </cell>
          <cell r="U1310">
            <v>0</v>
          </cell>
          <cell r="V1310">
            <v>0</v>
          </cell>
          <cell r="W1310">
            <v>0</v>
          </cell>
          <cell r="X1310">
            <v>0</v>
          </cell>
          <cell r="Y1310">
            <v>0</v>
          </cell>
          <cell r="Z1310">
            <v>0</v>
          </cell>
        </row>
        <row r="1311">
          <cell r="B1311">
            <v>0</v>
          </cell>
          <cell r="C1311" t="str">
            <v xml:space="preserve">The unit price shall include all labour, materials, products, installation, transport to the site, equipment, plant and tools and all other incidental costs required to complete the work, as directed by the Engineer.                                                                                                                                                       </v>
          </cell>
          <cell r="D1311">
            <v>0</v>
          </cell>
          <cell r="E1311">
            <v>0</v>
          </cell>
          <cell r="F1311">
            <v>0</v>
          </cell>
          <cell r="G1311">
            <v>0</v>
          </cell>
          <cell r="H1311">
            <v>0</v>
          </cell>
          <cell r="I1311">
            <v>0</v>
          </cell>
          <cell r="J1311">
            <v>0</v>
          </cell>
          <cell r="K1311">
            <v>0</v>
          </cell>
          <cell r="L1311">
            <v>0</v>
          </cell>
          <cell r="M1311">
            <v>0</v>
          </cell>
          <cell r="N1311">
            <v>0</v>
          </cell>
          <cell r="O1311">
            <v>0</v>
          </cell>
          <cell r="P1311">
            <v>0</v>
          </cell>
          <cell r="Q1311">
            <v>0</v>
          </cell>
          <cell r="R1311">
            <v>0</v>
          </cell>
          <cell r="S1311">
            <v>0</v>
          </cell>
          <cell r="T1311">
            <v>0</v>
          </cell>
          <cell r="U1311">
            <v>0</v>
          </cell>
          <cell r="V1311">
            <v>0</v>
          </cell>
          <cell r="W1311">
            <v>0</v>
          </cell>
          <cell r="X1311">
            <v>0</v>
          </cell>
          <cell r="Y1311">
            <v>0</v>
          </cell>
          <cell r="Z1311">
            <v>0</v>
          </cell>
        </row>
        <row r="1312">
          <cell r="B1312">
            <v>0</v>
          </cell>
          <cell r="C1312" t="str">
            <v xml:space="preserve">Pillars shall be placed 0.8m into the ground.            </v>
          </cell>
          <cell r="D1312">
            <v>0</v>
          </cell>
          <cell r="E1312">
            <v>0</v>
          </cell>
          <cell r="F1312">
            <v>0</v>
          </cell>
          <cell r="G1312">
            <v>0</v>
          </cell>
          <cell r="H1312">
            <v>0</v>
          </cell>
          <cell r="I1312">
            <v>0</v>
          </cell>
          <cell r="J1312">
            <v>0</v>
          </cell>
          <cell r="K1312">
            <v>0</v>
          </cell>
          <cell r="L1312">
            <v>0</v>
          </cell>
          <cell r="M1312">
            <v>0</v>
          </cell>
          <cell r="N1312">
            <v>0</v>
          </cell>
          <cell r="O1312">
            <v>0</v>
          </cell>
          <cell r="P1312">
            <v>0</v>
          </cell>
          <cell r="Q1312">
            <v>0</v>
          </cell>
          <cell r="R1312">
            <v>0</v>
          </cell>
          <cell r="S1312">
            <v>0</v>
          </cell>
          <cell r="T1312">
            <v>0</v>
          </cell>
          <cell r="U1312">
            <v>0</v>
          </cell>
          <cell r="V1312">
            <v>0</v>
          </cell>
          <cell r="W1312">
            <v>0</v>
          </cell>
          <cell r="X1312">
            <v>0</v>
          </cell>
          <cell r="Y1312">
            <v>0</v>
          </cell>
          <cell r="Z1312">
            <v>0</v>
          </cell>
        </row>
        <row r="1313">
          <cell r="B1313">
            <v>0</v>
          </cell>
          <cell r="C1313" t="str">
            <v>Payment shall be made per pillar installed and approved by the Engineer.</v>
          </cell>
          <cell r="D1313">
            <v>0</v>
          </cell>
          <cell r="E1313">
            <v>0</v>
          </cell>
          <cell r="F1313">
            <v>0</v>
          </cell>
          <cell r="G1313">
            <v>0</v>
          </cell>
          <cell r="H1313">
            <v>0</v>
          </cell>
          <cell r="I1313">
            <v>0</v>
          </cell>
          <cell r="J1313">
            <v>0</v>
          </cell>
          <cell r="K1313">
            <v>0</v>
          </cell>
          <cell r="L1313">
            <v>0</v>
          </cell>
          <cell r="M1313">
            <v>0</v>
          </cell>
          <cell r="N1313">
            <v>0</v>
          </cell>
          <cell r="O1313">
            <v>0</v>
          </cell>
          <cell r="P1313">
            <v>0</v>
          </cell>
          <cell r="Q1313">
            <v>0</v>
          </cell>
          <cell r="R1313">
            <v>0</v>
          </cell>
          <cell r="S1313">
            <v>0</v>
          </cell>
          <cell r="T1313">
            <v>0</v>
          </cell>
          <cell r="U1313">
            <v>0</v>
          </cell>
          <cell r="V1313">
            <v>0</v>
          </cell>
          <cell r="W1313">
            <v>0</v>
          </cell>
          <cell r="X1313">
            <v>0</v>
          </cell>
          <cell r="Y1313">
            <v>0</v>
          </cell>
          <cell r="Z1313">
            <v>0</v>
          </cell>
        </row>
        <row r="1314">
          <cell r="B1314" t="str">
            <v>40.19.01</v>
          </cell>
          <cell r="C1314" t="str">
            <v>Construction and installation of concrete pillars for protection of hydrants</v>
          </cell>
          <cell r="D1314" t="str">
            <v>pce.</v>
          </cell>
          <cell r="E1314">
            <v>80</v>
          </cell>
          <cell r="F1314">
            <v>0</v>
          </cell>
          <cell r="G1314">
            <v>0</v>
          </cell>
          <cell r="H1314">
            <v>0</v>
          </cell>
          <cell r="I1314">
            <v>0</v>
          </cell>
          <cell r="J1314">
            <v>0</v>
          </cell>
          <cell r="K1314">
            <v>0</v>
          </cell>
          <cell r="L1314">
            <v>0</v>
          </cell>
          <cell r="M1314">
            <v>0</v>
          </cell>
          <cell r="N1314">
            <v>0</v>
          </cell>
          <cell r="O1314">
            <v>0</v>
          </cell>
          <cell r="P1314">
            <v>0</v>
          </cell>
          <cell r="Q1314">
            <v>0</v>
          </cell>
          <cell r="R1314">
            <v>0</v>
          </cell>
          <cell r="S1314">
            <v>0</v>
          </cell>
          <cell r="T1314">
            <v>0</v>
          </cell>
          <cell r="U1314">
            <v>0</v>
          </cell>
          <cell r="V1314">
            <v>0</v>
          </cell>
          <cell r="W1314">
            <v>0</v>
          </cell>
          <cell r="X1314">
            <v>0</v>
          </cell>
          <cell r="Y1314">
            <v>0</v>
          </cell>
          <cell r="Z1314">
            <v>0</v>
          </cell>
        </row>
        <row r="1315">
          <cell r="B1315" t="str">
            <v>40.21</v>
          </cell>
          <cell r="C1315" t="str">
            <v>Construction of guard house</v>
          </cell>
          <cell r="D1315">
            <v>0</v>
          </cell>
          <cell r="E1315">
            <v>0</v>
          </cell>
          <cell r="F1315">
            <v>0</v>
          </cell>
          <cell r="G1315">
            <v>0</v>
          </cell>
          <cell r="H1315">
            <v>0</v>
          </cell>
          <cell r="I1315">
            <v>0</v>
          </cell>
          <cell r="J1315">
            <v>0</v>
          </cell>
          <cell r="K1315">
            <v>0</v>
          </cell>
          <cell r="L1315">
            <v>0</v>
          </cell>
          <cell r="M1315">
            <v>0</v>
          </cell>
          <cell r="N1315">
            <v>0</v>
          </cell>
          <cell r="O1315">
            <v>0</v>
          </cell>
          <cell r="P1315">
            <v>0</v>
          </cell>
          <cell r="Q1315">
            <v>0</v>
          </cell>
          <cell r="R1315">
            <v>0</v>
          </cell>
          <cell r="S1315">
            <v>0</v>
          </cell>
          <cell r="T1315">
            <v>0</v>
          </cell>
          <cell r="U1315">
            <v>0</v>
          </cell>
          <cell r="V1315">
            <v>0</v>
          </cell>
          <cell r="W1315">
            <v>0</v>
          </cell>
          <cell r="X1315">
            <v>0</v>
          </cell>
          <cell r="Y1315">
            <v>0</v>
          </cell>
          <cell r="Z1315">
            <v>0</v>
          </cell>
          <cell r="AA1315">
            <v>0</v>
          </cell>
          <cell r="AB1315">
            <v>0</v>
          </cell>
        </row>
        <row r="1316">
          <cell r="B1316">
            <v>0</v>
          </cell>
          <cell r="C1316" t="str">
            <v>The works shall comprise the supply of all material and complete civil works for construction of guard house on each reservoir site as Tender Drawings STD-5.01 to STD-5.03 and in accordance wit the Work Requirements Part B+C</v>
          </cell>
          <cell r="D1316">
            <v>0</v>
          </cell>
          <cell r="E1316">
            <v>0</v>
          </cell>
          <cell r="F1316">
            <v>0</v>
          </cell>
          <cell r="G1316">
            <v>0</v>
          </cell>
          <cell r="H1316">
            <v>0</v>
          </cell>
          <cell r="I1316">
            <v>0</v>
          </cell>
          <cell r="J1316">
            <v>0</v>
          </cell>
          <cell r="K1316">
            <v>0</v>
          </cell>
          <cell r="L1316">
            <v>0</v>
          </cell>
          <cell r="M1316">
            <v>0</v>
          </cell>
          <cell r="N1316">
            <v>0</v>
          </cell>
          <cell r="O1316">
            <v>0</v>
          </cell>
          <cell r="P1316">
            <v>0</v>
          </cell>
          <cell r="Q1316">
            <v>0</v>
          </cell>
          <cell r="R1316">
            <v>0</v>
          </cell>
          <cell r="S1316">
            <v>0</v>
          </cell>
          <cell r="T1316">
            <v>0</v>
          </cell>
          <cell r="U1316">
            <v>0</v>
          </cell>
          <cell r="V1316">
            <v>0</v>
          </cell>
          <cell r="W1316">
            <v>0</v>
          </cell>
          <cell r="X1316">
            <v>0</v>
          </cell>
          <cell r="Y1316">
            <v>0</v>
          </cell>
          <cell r="Z1316">
            <v>0</v>
          </cell>
          <cell r="AA1316">
            <v>0</v>
          </cell>
          <cell r="AB1316">
            <v>0</v>
          </cell>
        </row>
        <row r="1317">
          <cell r="B1317">
            <v>0</v>
          </cell>
          <cell r="C1317" t="str">
            <v>The works shall include, in particular, but not be limited to the following:</v>
          </cell>
          <cell r="D1317">
            <v>0</v>
          </cell>
          <cell r="E1317">
            <v>0</v>
          </cell>
          <cell r="F1317">
            <v>0</v>
          </cell>
          <cell r="G1317">
            <v>0</v>
          </cell>
          <cell r="H1317">
            <v>0</v>
          </cell>
          <cell r="I1317">
            <v>0</v>
          </cell>
          <cell r="J1317">
            <v>0</v>
          </cell>
          <cell r="K1317">
            <v>0</v>
          </cell>
          <cell r="L1317">
            <v>0</v>
          </cell>
          <cell r="M1317">
            <v>0</v>
          </cell>
          <cell r="N1317">
            <v>0</v>
          </cell>
          <cell r="O1317">
            <v>0</v>
          </cell>
          <cell r="P1317">
            <v>0</v>
          </cell>
          <cell r="Q1317">
            <v>0</v>
          </cell>
          <cell r="R1317">
            <v>0</v>
          </cell>
          <cell r="S1317">
            <v>0</v>
          </cell>
          <cell r="T1317">
            <v>0</v>
          </cell>
          <cell r="U1317">
            <v>0</v>
          </cell>
          <cell r="V1317">
            <v>0</v>
          </cell>
          <cell r="W1317">
            <v>0</v>
          </cell>
          <cell r="X1317">
            <v>0</v>
          </cell>
          <cell r="Y1317">
            <v>0</v>
          </cell>
          <cell r="Z1317">
            <v>0</v>
          </cell>
          <cell r="AA1317">
            <v>0</v>
          </cell>
          <cell r="AB1317">
            <v>0</v>
          </cell>
        </row>
        <row r="1318">
          <cell r="B1318">
            <v>0</v>
          </cell>
          <cell r="C1318" t="str">
            <v>- earthworks incl. excavation, backfilling, compaction, transport and disposal of surplus material to Contractors deposit within a radius of 20 km from the execution site,</v>
          </cell>
          <cell r="D1318">
            <v>0</v>
          </cell>
          <cell r="E1318">
            <v>0</v>
          </cell>
          <cell r="F1318">
            <v>0</v>
          </cell>
          <cell r="G1318">
            <v>0</v>
          </cell>
          <cell r="H1318">
            <v>0</v>
          </cell>
          <cell r="I1318">
            <v>0</v>
          </cell>
          <cell r="J1318">
            <v>0</v>
          </cell>
          <cell r="K1318">
            <v>0</v>
          </cell>
          <cell r="L1318">
            <v>0</v>
          </cell>
          <cell r="M1318">
            <v>0</v>
          </cell>
          <cell r="N1318">
            <v>0</v>
          </cell>
          <cell r="O1318">
            <v>0</v>
          </cell>
          <cell r="P1318">
            <v>0</v>
          </cell>
          <cell r="Q1318">
            <v>0</v>
          </cell>
          <cell r="R1318">
            <v>0</v>
          </cell>
          <cell r="S1318">
            <v>0</v>
          </cell>
          <cell r="T1318">
            <v>0</v>
          </cell>
          <cell r="U1318">
            <v>0</v>
          </cell>
          <cell r="V1318">
            <v>0</v>
          </cell>
          <cell r="W1318">
            <v>0</v>
          </cell>
          <cell r="X1318">
            <v>0</v>
          </cell>
          <cell r="Y1318">
            <v>0</v>
          </cell>
          <cell r="Z1318">
            <v>0</v>
          </cell>
          <cell r="AA1318">
            <v>0</v>
          </cell>
          <cell r="AB1318">
            <v>0</v>
          </cell>
        </row>
        <row r="1319">
          <cell r="B1319">
            <v>0</v>
          </cell>
          <cell r="C1319" t="str">
            <v>- placing of lean concrete,</v>
          </cell>
          <cell r="D1319">
            <v>0</v>
          </cell>
          <cell r="E1319">
            <v>0</v>
          </cell>
          <cell r="F1319">
            <v>0</v>
          </cell>
          <cell r="G1319">
            <v>0</v>
          </cell>
          <cell r="H1319">
            <v>0</v>
          </cell>
          <cell r="I1319">
            <v>0</v>
          </cell>
          <cell r="J1319">
            <v>0</v>
          </cell>
          <cell r="K1319">
            <v>0</v>
          </cell>
          <cell r="L1319">
            <v>0</v>
          </cell>
          <cell r="M1319">
            <v>0</v>
          </cell>
          <cell r="N1319">
            <v>0</v>
          </cell>
          <cell r="O1319">
            <v>0</v>
          </cell>
          <cell r="P1319">
            <v>0</v>
          </cell>
          <cell r="Q1319">
            <v>0</v>
          </cell>
          <cell r="R1319">
            <v>0</v>
          </cell>
          <cell r="S1319">
            <v>0</v>
          </cell>
          <cell r="T1319">
            <v>0</v>
          </cell>
          <cell r="U1319">
            <v>0</v>
          </cell>
          <cell r="V1319">
            <v>0</v>
          </cell>
          <cell r="W1319">
            <v>0</v>
          </cell>
          <cell r="X1319">
            <v>0</v>
          </cell>
          <cell r="Y1319">
            <v>0</v>
          </cell>
          <cell r="Z1319">
            <v>0</v>
          </cell>
          <cell r="AA1319">
            <v>0</v>
          </cell>
          <cell r="AB1319">
            <v>0</v>
          </cell>
        </row>
        <row r="1320">
          <cell r="B1320">
            <v>0</v>
          </cell>
          <cell r="C1320" t="str">
            <v>- placing of reinforced concrete or stones for foundation, base slab, roof slab, columns, cross beams, parapet, etc.</v>
          </cell>
          <cell r="D1320">
            <v>0</v>
          </cell>
          <cell r="E1320">
            <v>0</v>
          </cell>
          <cell r="F1320">
            <v>0</v>
          </cell>
          <cell r="G1320">
            <v>0</v>
          </cell>
          <cell r="H1320">
            <v>0</v>
          </cell>
          <cell r="I1320">
            <v>0</v>
          </cell>
          <cell r="J1320">
            <v>0</v>
          </cell>
          <cell r="K1320">
            <v>0</v>
          </cell>
          <cell r="L1320">
            <v>0</v>
          </cell>
          <cell r="M1320">
            <v>0</v>
          </cell>
          <cell r="N1320">
            <v>0</v>
          </cell>
          <cell r="O1320">
            <v>0</v>
          </cell>
          <cell r="P1320">
            <v>0</v>
          </cell>
          <cell r="Q1320">
            <v>0</v>
          </cell>
          <cell r="R1320">
            <v>0</v>
          </cell>
          <cell r="S1320">
            <v>0</v>
          </cell>
          <cell r="T1320">
            <v>0</v>
          </cell>
          <cell r="U1320">
            <v>0</v>
          </cell>
          <cell r="V1320">
            <v>0</v>
          </cell>
          <cell r="W1320">
            <v>0</v>
          </cell>
          <cell r="X1320">
            <v>0</v>
          </cell>
          <cell r="Y1320">
            <v>0</v>
          </cell>
          <cell r="Z1320">
            <v>0</v>
          </cell>
          <cell r="AA1320">
            <v>0</v>
          </cell>
          <cell r="AB1320">
            <v>0</v>
          </cell>
        </row>
        <row r="1321">
          <cell r="B1321">
            <v>0</v>
          </cell>
          <cell r="C1321" t="str">
            <v>- placing of hard top screed concrete  on base slab,</v>
          </cell>
          <cell r="D1321">
            <v>0</v>
          </cell>
          <cell r="E1321">
            <v>0</v>
          </cell>
          <cell r="F1321">
            <v>0</v>
          </cell>
          <cell r="G1321">
            <v>0</v>
          </cell>
          <cell r="H1321">
            <v>0</v>
          </cell>
          <cell r="I1321">
            <v>0</v>
          </cell>
          <cell r="J1321">
            <v>0</v>
          </cell>
          <cell r="K1321">
            <v>0</v>
          </cell>
          <cell r="L1321">
            <v>0</v>
          </cell>
          <cell r="M1321">
            <v>0</v>
          </cell>
          <cell r="N1321">
            <v>0</v>
          </cell>
          <cell r="O1321">
            <v>0</v>
          </cell>
          <cell r="P1321">
            <v>0</v>
          </cell>
          <cell r="Q1321">
            <v>0</v>
          </cell>
          <cell r="R1321">
            <v>0</v>
          </cell>
          <cell r="S1321">
            <v>0</v>
          </cell>
          <cell r="T1321">
            <v>0</v>
          </cell>
          <cell r="U1321">
            <v>0</v>
          </cell>
          <cell r="V1321">
            <v>0</v>
          </cell>
          <cell r="W1321">
            <v>0</v>
          </cell>
          <cell r="X1321">
            <v>0</v>
          </cell>
          <cell r="Y1321">
            <v>0</v>
          </cell>
          <cell r="Z1321">
            <v>0</v>
          </cell>
          <cell r="AA1321">
            <v>0</v>
          </cell>
          <cell r="AB1321">
            <v>0</v>
          </cell>
        </row>
        <row r="1322">
          <cell r="B1322">
            <v>0</v>
          </cell>
          <cell r="C1322" t="str">
            <v>- supply and placing of all formworks,</v>
          </cell>
          <cell r="D1322">
            <v>0</v>
          </cell>
          <cell r="E1322">
            <v>0</v>
          </cell>
          <cell r="F1322">
            <v>0</v>
          </cell>
          <cell r="G1322">
            <v>0</v>
          </cell>
          <cell r="H1322">
            <v>0</v>
          </cell>
          <cell r="I1322">
            <v>0</v>
          </cell>
          <cell r="J1322">
            <v>0</v>
          </cell>
          <cell r="K1322">
            <v>0</v>
          </cell>
          <cell r="L1322">
            <v>0</v>
          </cell>
          <cell r="M1322">
            <v>0</v>
          </cell>
          <cell r="N1322">
            <v>0</v>
          </cell>
          <cell r="O1322">
            <v>0</v>
          </cell>
          <cell r="P1322">
            <v>0</v>
          </cell>
          <cell r="Q1322">
            <v>0</v>
          </cell>
          <cell r="R1322">
            <v>0</v>
          </cell>
          <cell r="S1322">
            <v>0</v>
          </cell>
          <cell r="T1322">
            <v>0</v>
          </cell>
          <cell r="U1322">
            <v>0</v>
          </cell>
          <cell r="V1322">
            <v>0</v>
          </cell>
          <cell r="W1322">
            <v>0</v>
          </cell>
          <cell r="X1322">
            <v>0</v>
          </cell>
          <cell r="Y1322">
            <v>0</v>
          </cell>
          <cell r="Z1322">
            <v>0</v>
          </cell>
          <cell r="AA1322">
            <v>0</v>
          </cell>
          <cell r="AB1322">
            <v>0</v>
          </cell>
        </row>
        <row r="1323">
          <cell r="B1323">
            <v>0</v>
          </cell>
          <cell r="C1323" t="str">
            <v>- supply and placing of reinforcement bars,</v>
          </cell>
          <cell r="D1323">
            <v>0</v>
          </cell>
          <cell r="E1323">
            <v>0</v>
          </cell>
          <cell r="F1323">
            <v>0</v>
          </cell>
          <cell r="G1323">
            <v>0</v>
          </cell>
          <cell r="H1323">
            <v>0</v>
          </cell>
          <cell r="I1323">
            <v>0</v>
          </cell>
          <cell r="J1323">
            <v>0</v>
          </cell>
          <cell r="K1323">
            <v>0</v>
          </cell>
          <cell r="L1323">
            <v>0</v>
          </cell>
          <cell r="M1323">
            <v>0</v>
          </cell>
          <cell r="N1323">
            <v>0</v>
          </cell>
          <cell r="O1323">
            <v>0</v>
          </cell>
          <cell r="P1323">
            <v>0</v>
          </cell>
          <cell r="Q1323">
            <v>0</v>
          </cell>
          <cell r="R1323">
            <v>0</v>
          </cell>
          <cell r="S1323">
            <v>0</v>
          </cell>
          <cell r="T1323">
            <v>0</v>
          </cell>
          <cell r="U1323">
            <v>0</v>
          </cell>
          <cell r="V1323">
            <v>0</v>
          </cell>
          <cell r="W1323">
            <v>0</v>
          </cell>
          <cell r="X1323">
            <v>0</v>
          </cell>
          <cell r="Y1323">
            <v>0</v>
          </cell>
          <cell r="Z1323">
            <v>0</v>
          </cell>
          <cell r="AA1323">
            <v>0</v>
          </cell>
          <cell r="AB1323">
            <v>0</v>
          </cell>
        </row>
        <row r="1324">
          <cell r="B1324">
            <v>0</v>
          </cell>
          <cell r="C1324" t="str">
            <v>- brick or stone masonry works, fair-faced of hard burnt bricks or concrete blocks</v>
          </cell>
          <cell r="D1324">
            <v>0</v>
          </cell>
          <cell r="E1324">
            <v>0</v>
          </cell>
          <cell r="F1324">
            <v>0</v>
          </cell>
          <cell r="G1324">
            <v>0</v>
          </cell>
          <cell r="H1324">
            <v>0</v>
          </cell>
          <cell r="I1324">
            <v>0</v>
          </cell>
          <cell r="J1324">
            <v>0</v>
          </cell>
          <cell r="K1324">
            <v>0</v>
          </cell>
          <cell r="L1324">
            <v>0</v>
          </cell>
          <cell r="M1324">
            <v>0</v>
          </cell>
          <cell r="N1324">
            <v>0</v>
          </cell>
          <cell r="O1324">
            <v>0</v>
          </cell>
          <cell r="P1324">
            <v>0</v>
          </cell>
          <cell r="Q1324">
            <v>0</v>
          </cell>
          <cell r="R1324">
            <v>0</v>
          </cell>
          <cell r="S1324">
            <v>0</v>
          </cell>
          <cell r="T1324">
            <v>0</v>
          </cell>
          <cell r="U1324">
            <v>0</v>
          </cell>
          <cell r="V1324">
            <v>0</v>
          </cell>
          <cell r="W1324">
            <v>0</v>
          </cell>
          <cell r="X1324">
            <v>0</v>
          </cell>
          <cell r="Y1324">
            <v>0</v>
          </cell>
          <cell r="Z1324">
            <v>0</v>
          </cell>
          <cell r="AA1324">
            <v>0</v>
          </cell>
          <cell r="AB1324">
            <v>0</v>
          </cell>
        </row>
        <row r="1325">
          <cell r="B1325">
            <v>0</v>
          </cell>
          <cell r="C1325" t="str">
            <v>- supply and installation doors and windows</v>
          </cell>
          <cell r="D1325">
            <v>0</v>
          </cell>
          <cell r="E1325">
            <v>0</v>
          </cell>
          <cell r="F1325">
            <v>0</v>
          </cell>
          <cell r="G1325">
            <v>0</v>
          </cell>
          <cell r="H1325">
            <v>0</v>
          </cell>
          <cell r="I1325">
            <v>0</v>
          </cell>
          <cell r="J1325">
            <v>0</v>
          </cell>
          <cell r="K1325">
            <v>0</v>
          </cell>
          <cell r="L1325">
            <v>0</v>
          </cell>
          <cell r="M1325">
            <v>0</v>
          </cell>
          <cell r="N1325">
            <v>0</v>
          </cell>
          <cell r="O1325">
            <v>0</v>
          </cell>
          <cell r="P1325">
            <v>0</v>
          </cell>
          <cell r="Q1325">
            <v>0</v>
          </cell>
          <cell r="R1325">
            <v>0</v>
          </cell>
          <cell r="S1325">
            <v>0</v>
          </cell>
          <cell r="T1325">
            <v>0</v>
          </cell>
          <cell r="U1325">
            <v>0</v>
          </cell>
          <cell r="V1325">
            <v>0</v>
          </cell>
          <cell r="W1325">
            <v>0</v>
          </cell>
          <cell r="X1325">
            <v>0</v>
          </cell>
          <cell r="Y1325">
            <v>0</v>
          </cell>
          <cell r="Z1325">
            <v>0</v>
          </cell>
          <cell r="AA1325">
            <v>0</v>
          </cell>
          <cell r="AB1325">
            <v>0</v>
          </cell>
        </row>
        <row r="1326">
          <cell r="B1326">
            <v>0</v>
          </cell>
          <cell r="C1326" t="str">
            <v>- block outs for pipes and grouting after pipe installation works,</v>
          </cell>
          <cell r="D1326">
            <v>0</v>
          </cell>
          <cell r="E1326">
            <v>0</v>
          </cell>
          <cell r="F1326">
            <v>0</v>
          </cell>
          <cell r="G1326">
            <v>0</v>
          </cell>
          <cell r="H1326">
            <v>0</v>
          </cell>
          <cell r="I1326">
            <v>0</v>
          </cell>
          <cell r="J1326">
            <v>0</v>
          </cell>
          <cell r="K1326">
            <v>0</v>
          </cell>
          <cell r="L1326">
            <v>0</v>
          </cell>
          <cell r="M1326">
            <v>0</v>
          </cell>
          <cell r="N1326">
            <v>0</v>
          </cell>
          <cell r="O1326">
            <v>0</v>
          </cell>
          <cell r="P1326">
            <v>0</v>
          </cell>
          <cell r="Q1326">
            <v>0</v>
          </cell>
          <cell r="R1326">
            <v>0</v>
          </cell>
          <cell r="S1326">
            <v>0</v>
          </cell>
          <cell r="T1326">
            <v>0</v>
          </cell>
          <cell r="U1326">
            <v>0</v>
          </cell>
          <cell r="V1326">
            <v>0</v>
          </cell>
          <cell r="W1326">
            <v>0</v>
          </cell>
          <cell r="X1326">
            <v>0</v>
          </cell>
          <cell r="Y1326">
            <v>0</v>
          </cell>
          <cell r="Z1326">
            <v>0</v>
          </cell>
          <cell r="AA1326">
            <v>0</v>
          </cell>
          <cell r="AB1326">
            <v>0</v>
          </cell>
        </row>
        <row r="1327">
          <cell r="B1327">
            <v>0</v>
          </cell>
          <cell r="C1327" t="str">
            <v>- supply and installation of roof drain pipes</v>
          </cell>
          <cell r="D1327">
            <v>0</v>
          </cell>
          <cell r="E1327">
            <v>0</v>
          </cell>
          <cell r="F1327">
            <v>0</v>
          </cell>
          <cell r="G1327">
            <v>0</v>
          </cell>
          <cell r="H1327">
            <v>0</v>
          </cell>
          <cell r="I1327">
            <v>0</v>
          </cell>
          <cell r="J1327">
            <v>0</v>
          </cell>
          <cell r="K1327">
            <v>0</v>
          </cell>
          <cell r="L1327">
            <v>0</v>
          </cell>
          <cell r="M1327">
            <v>0</v>
          </cell>
          <cell r="N1327">
            <v>0</v>
          </cell>
          <cell r="O1327">
            <v>0</v>
          </cell>
          <cell r="P1327">
            <v>0</v>
          </cell>
          <cell r="Q1327">
            <v>0</v>
          </cell>
          <cell r="R1327">
            <v>0</v>
          </cell>
          <cell r="S1327">
            <v>0</v>
          </cell>
          <cell r="T1327">
            <v>0</v>
          </cell>
          <cell r="U1327">
            <v>0</v>
          </cell>
          <cell r="V1327">
            <v>0</v>
          </cell>
          <cell r="W1327">
            <v>0</v>
          </cell>
          <cell r="X1327">
            <v>0</v>
          </cell>
          <cell r="Y1327">
            <v>0</v>
          </cell>
          <cell r="Z1327">
            <v>0</v>
          </cell>
          <cell r="AA1327">
            <v>0</v>
          </cell>
          <cell r="AB1327">
            <v>0</v>
          </cell>
        </row>
        <row r="1328">
          <cell r="B1328">
            <v>0</v>
          </cell>
          <cell r="C1328" t="str">
            <v>- supply and placing of bituminous membrane for water proofing, attika aluminium cover (26 cm wide) and pebble layer on roof slab</v>
          </cell>
          <cell r="D1328">
            <v>0</v>
          </cell>
          <cell r="E1328">
            <v>0</v>
          </cell>
          <cell r="F1328">
            <v>0</v>
          </cell>
          <cell r="G1328">
            <v>0</v>
          </cell>
          <cell r="H1328">
            <v>0</v>
          </cell>
          <cell r="I1328">
            <v>0</v>
          </cell>
          <cell r="J1328">
            <v>0</v>
          </cell>
          <cell r="K1328">
            <v>0</v>
          </cell>
          <cell r="L1328">
            <v>0</v>
          </cell>
          <cell r="M1328">
            <v>0</v>
          </cell>
          <cell r="N1328">
            <v>0</v>
          </cell>
          <cell r="O1328">
            <v>0</v>
          </cell>
          <cell r="P1328">
            <v>0</v>
          </cell>
          <cell r="Q1328">
            <v>0</v>
          </cell>
          <cell r="R1328">
            <v>0</v>
          </cell>
          <cell r="S1328">
            <v>0</v>
          </cell>
          <cell r="T1328">
            <v>0</v>
          </cell>
          <cell r="U1328">
            <v>0</v>
          </cell>
          <cell r="V1328">
            <v>0</v>
          </cell>
          <cell r="W1328">
            <v>0</v>
          </cell>
          <cell r="X1328">
            <v>0</v>
          </cell>
          <cell r="Y1328">
            <v>0</v>
          </cell>
          <cell r="Z1328">
            <v>0</v>
          </cell>
          <cell r="AA1328">
            <v>0</v>
          </cell>
          <cell r="AB1328">
            <v>0</v>
          </cell>
        </row>
        <row r="1329">
          <cell r="B1329">
            <v>0</v>
          </cell>
          <cell r="C1329" t="str">
            <v>- supply and placing of septic tank, including manhole cover B125 and PVC drain pipes DN 150</v>
          </cell>
          <cell r="D1329">
            <v>0</v>
          </cell>
          <cell r="E1329">
            <v>0</v>
          </cell>
          <cell r="F1329">
            <v>0</v>
          </cell>
          <cell r="G1329">
            <v>0</v>
          </cell>
          <cell r="H1329">
            <v>0</v>
          </cell>
          <cell r="I1329">
            <v>0</v>
          </cell>
          <cell r="J1329">
            <v>0</v>
          </cell>
          <cell r="K1329">
            <v>0</v>
          </cell>
          <cell r="L1329">
            <v>0</v>
          </cell>
          <cell r="M1329">
            <v>0</v>
          </cell>
          <cell r="N1329">
            <v>0</v>
          </cell>
          <cell r="O1329">
            <v>0</v>
          </cell>
          <cell r="P1329">
            <v>0</v>
          </cell>
          <cell r="Q1329">
            <v>0</v>
          </cell>
          <cell r="R1329">
            <v>0</v>
          </cell>
          <cell r="S1329">
            <v>0</v>
          </cell>
          <cell r="T1329">
            <v>0</v>
          </cell>
          <cell r="U1329">
            <v>0</v>
          </cell>
          <cell r="V1329">
            <v>0</v>
          </cell>
          <cell r="W1329">
            <v>0</v>
          </cell>
          <cell r="X1329">
            <v>0</v>
          </cell>
          <cell r="Y1329">
            <v>0</v>
          </cell>
          <cell r="Z1329">
            <v>0</v>
          </cell>
          <cell r="AA1329">
            <v>0</v>
          </cell>
          <cell r="AB1329">
            <v>0</v>
          </cell>
        </row>
        <row r="1330">
          <cell r="B1330">
            <v>0</v>
          </cell>
          <cell r="C1330" t="str">
            <v>- plastering and painting of all internal and outside walls and ceilings</v>
          </cell>
          <cell r="D1330">
            <v>0</v>
          </cell>
          <cell r="E1330">
            <v>0</v>
          </cell>
          <cell r="F1330">
            <v>0</v>
          </cell>
          <cell r="G1330">
            <v>0</v>
          </cell>
          <cell r="H1330">
            <v>0</v>
          </cell>
          <cell r="I1330">
            <v>0</v>
          </cell>
          <cell r="J1330">
            <v>0</v>
          </cell>
          <cell r="K1330">
            <v>0</v>
          </cell>
          <cell r="L1330">
            <v>0</v>
          </cell>
          <cell r="M1330">
            <v>0</v>
          </cell>
          <cell r="N1330">
            <v>0</v>
          </cell>
          <cell r="O1330">
            <v>0</v>
          </cell>
          <cell r="P1330">
            <v>0</v>
          </cell>
          <cell r="Q1330">
            <v>0</v>
          </cell>
          <cell r="R1330">
            <v>0</v>
          </cell>
          <cell r="S1330">
            <v>0</v>
          </cell>
          <cell r="T1330">
            <v>0</v>
          </cell>
          <cell r="U1330">
            <v>0</v>
          </cell>
          <cell r="V1330">
            <v>0</v>
          </cell>
          <cell r="W1330">
            <v>0</v>
          </cell>
          <cell r="X1330">
            <v>0</v>
          </cell>
          <cell r="Y1330">
            <v>0</v>
          </cell>
          <cell r="Z1330">
            <v>0</v>
          </cell>
          <cell r="AA1330">
            <v>0</v>
          </cell>
          <cell r="AB1330">
            <v>0</v>
          </cell>
        </row>
        <row r="1331">
          <cell r="B1331">
            <v>0</v>
          </cell>
          <cell r="C1331" t="str">
            <v>- supply and installation of 1m3 steel water tank, to be mounted on roof, including all piping, fittings, ladders, plumbing and connections, as shown on the drawings</v>
          </cell>
          <cell r="D1331">
            <v>0</v>
          </cell>
          <cell r="E1331">
            <v>0</v>
          </cell>
          <cell r="F1331">
            <v>0</v>
          </cell>
          <cell r="G1331">
            <v>0</v>
          </cell>
          <cell r="H1331">
            <v>0</v>
          </cell>
          <cell r="I1331">
            <v>0</v>
          </cell>
          <cell r="J1331">
            <v>0</v>
          </cell>
          <cell r="K1331">
            <v>0</v>
          </cell>
          <cell r="L1331">
            <v>0</v>
          </cell>
          <cell r="M1331">
            <v>0</v>
          </cell>
          <cell r="N1331">
            <v>0</v>
          </cell>
          <cell r="O1331">
            <v>0</v>
          </cell>
          <cell r="P1331">
            <v>0</v>
          </cell>
          <cell r="Q1331">
            <v>0</v>
          </cell>
          <cell r="R1331">
            <v>0</v>
          </cell>
          <cell r="S1331">
            <v>0</v>
          </cell>
          <cell r="T1331">
            <v>0</v>
          </cell>
          <cell r="U1331">
            <v>0</v>
          </cell>
          <cell r="V1331">
            <v>0</v>
          </cell>
          <cell r="W1331">
            <v>0</v>
          </cell>
          <cell r="X1331">
            <v>0</v>
          </cell>
          <cell r="Y1331">
            <v>0</v>
          </cell>
          <cell r="Z1331">
            <v>0</v>
          </cell>
          <cell r="AA1331">
            <v>0</v>
          </cell>
          <cell r="AB1331">
            <v>0</v>
          </cell>
        </row>
        <row r="1332">
          <cell r="B1332">
            <v>0</v>
          </cell>
          <cell r="C1332" t="str">
            <v>- supply and installation of all sanitary equipment and piping, such as washing basins, toilets (eastern type), water taps, etc. and any related plumbing.</v>
          </cell>
          <cell r="D1332">
            <v>0</v>
          </cell>
          <cell r="E1332">
            <v>0</v>
          </cell>
          <cell r="F1332">
            <v>0</v>
          </cell>
          <cell r="G1332">
            <v>0</v>
          </cell>
          <cell r="H1332">
            <v>0</v>
          </cell>
          <cell r="I1332">
            <v>0</v>
          </cell>
          <cell r="J1332">
            <v>0</v>
          </cell>
          <cell r="K1332">
            <v>0</v>
          </cell>
          <cell r="L1332">
            <v>0</v>
          </cell>
          <cell r="M1332">
            <v>0</v>
          </cell>
          <cell r="N1332">
            <v>0</v>
          </cell>
          <cell r="O1332">
            <v>0</v>
          </cell>
          <cell r="P1332">
            <v>0</v>
          </cell>
          <cell r="Q1332">
            <v>0</v>
          </cell>
          <cell r="R1332">
            <v>0</v>
          </cell>
          <cell r="S1332">
            <v>0</v>
          </cell>
          <cell r="T1332">
            <v>0</v>
          </cell>
          <cell r="U1332">
            <v>0</v>
          </cell>
          <cell r="V1332">
            <v>0</v>
          </cell>
          <cell r="W1332">
            <v>0</v>
          </cell>
          <cell r="X1332">
            <v>0</v>
          </cell>
          <cell r="Y1332">
            <v>0</v>
          </cell>
          <cell r="Z1332">
            <v>0</v>
          </cell>
          <cell r="AA1332">
            <v>0</v>
          </cell>
          <cell r="AB1332">
            <v>0</v>
          </cell>
        </row>
        <row r="1333">
          <cell r="B1333">
            <v>0</v>
          </cell>
          <cell r="C1333" t="str">
            <v>- supply of good quality and brand new furniture (bed, chair, table) to be approved by the Engineer</v>
          </cell>
          <cell r="D1333">
            <v>0</v>
          </cell>
          <cell r="E1333">
            <v>0</v>
          </cell>
          <cell r="F1333">
            <v>0</v>
          </cell>
          <cell r="G1333">
            <v>0</v>
          </cell>
          <cell r="H1333">
            <v>0</v>
          </cell>
          <cell r="I1333">
            <v>0</v>
          </cell>
          <cell r="J1333">
            <v>0</v>
          </cell>
          <cell r="K1333">
            <v>0</v>
          </cell>
          <cell r="L1333">
            <v>0</v>
          </cell>
          <cell r="M1333">
            <v>0</v>
          </cell>
          <cell r="N1333">
            <v>0</v>
          </cell>
          <cell r="O1333">
            <v>0</v>
          </cell>
          <cell r="P1333">
            <v>0</v>
          </cell>
          <cell r="Q1333">
            <v>0</v>
          </cell>
          <cell r="R1333">
            <v>0</v>
          </cell>
          <cell r="S1333">
            <v>0</v>
          </cell>
          <cell r="T1333">
            <v>0</v>
          </cell>
          <cell r="U1333">
            <v>0</v>
          </cell>
          <cell r="V1333">
            <v>0</v>
          </cell>
          <cell r="W1333">
            <v>0</v>
          </cell>
          <cell r="X1333">
            <v>0</v>
          </cell>
          <cell r="Y1333">
            <v>0</v>
          </cell>
          <cell r="Z1333">
            <v>0</v>
          </cell>
          <cell r="AA1333">
            <v>0</v>
          </cell>
          <cell r="AB1333">
            <v>0</v>
          </cell>
        </row>
        <row r="1334">
          <cell r="B1334">
            <v>0</v>
          </cell>
          <cell r="C1334" t="str">
            <v>The unit rate shall include all materials, labour, equipment, tools and other incidental costs required to complete the works and which are not covered under other item of the BoQ. Payment shall be made per piece of completed structure approved and accepted by the Engineer</v>
          </cell>
          <cell r="D1334">
            <v>0</v>
          </cell>
          <cell r="E1334">
            <v>0</v>
          </cell>
          <cell r="F1334">
            <v>0</v>
          </cell>
          <cell r="G1334">
            <v>0</v>
          </cell>
          <cell r="H1334">
            <v>0</v>
          </cell>
          <cell r="I1334">
            <v>0</v>
          </cell>
          <cell r="J1334">
            <v>0</v>
          </cell>
          <cell r="K1334">
            <v>0</v>
          </cell>
          <cell r="L1334">
            <v>0</v>
          </cell>
          <cell r="M1334">
            <v>0</v>
          </cell>
          <cell r="N1334">
            <v>0</v>
          </cell>
          <cell r="O1334">
            <v>0</v>
          </cell>
          <cell r="P1334">
            <v>0</v>
          </cell>
          <cell r="Q1334">
            <v>0</v>
          </cell>
          <cell r="R1334">
            <v>0</v>
          </cell>
          <cell r="S1334">
            <v>0</v>
          </cell>
          <cell r="T1334">
            <v>0</v>
          </cell>
          <cell r="U1334">
            <v>0</v>
          </cell>
          <cell r="V1334">
            <v>0</v>
          </cell>
          <cell r="W1334">
            <v>0</v>
          </cell>
          <cell r="X1334">
            <v>0</v>
          </cell>
          <cell r="Y1334">
            <v>0</v>
          </cell>
          <cell r="Z1334">
            <v>0</v>
          </cell>
          <cell r="AA1334">
            <v>0</v>
          </cell>
          <cell r="AB1334">
            <v>0</v>
          </cell>
        </row>
        <row r="1335">
          <cell r="B1335" t="str">
            <v>40.21.01</v>
          </cell>
          <cell r="C1335" t="str">
            <v>Construction of guard house</v>
          </cell>
          <cell r="D1335" t="str">
            <v>pce.</v>
          </cell>
          <cell r="E1335">
            <v>10000</v>
          </cell>
          <cell r="F1335">
            <v>0</v>
          </cell>
          <cell r="G1335">
            <v>0</v>
          </cell>
          <cell r="H1335">
            <v>0</v>
          </cell>
          <cell r="I1335">
            <v>0</v>
          </cell>
          <cell r="J1335">
            <v>0</v>
          </cell>
          <cell r="K1335">
            <v>0</v>
          </cell>
          <cell r="L1335">
            <v>0</v>
          </cell>
          <cell r="M1335">
            <v>0</v>
          </cell>
          <cell r="N1335">
            <v>0</v>
          </cell>
          <cell r="O1335">
            <v>0</v>
          </cell>
          <cell r="P1335">
            <v>0</v>
          </cell>
          <cell r="Q1335">
            <v>0</v>
          </cell>
          <cell r="R1335">
            <v>0</v>
          </cell>
          <cell r="S1335">
            <v>0</v>
          </cell>
          <cell r="T1335">
            <v>0</v>
          </cell>
          <cell r="U1335">
            <v>0</v>
          </cell>
          <cell r="V1335">
            <v>0</v>
          </cell>
          <cell r="W1335">
            <v>0</v>
          </cell>
          <cell r="X1335">
            <v>0</v>
          </cell>
          <cell r="Y1335">
            <v>0</v>
          </cell>
          <cell r="Z1335">
            <v>0</v>
          </cell>
          <cell r="AA1335">
            <v>0</v>
          </cell>
          <cell r="AB1335">
            <v>0</v>
          </cell>
        </row>
        <row r="1336">
          <cell r="B1336" t="str">
            <v>40.22</v>
          </cell>
          <cell r="C1336" t="str">
            <v>Construction of pumping station at reservoir site B</v>
          </cell>
          <cell r="D1336">
            <v>0</v>
          </cell>
          <cell r="E1336">
            <v>0</v>
          </cell>
          <cell r="F1336">
            <v>0</v>
          </cell>
          <cell r="G1336">
            <v>0</v>
          </cell>
          <cell r="H1336">
            <v>0</v>
          </cell>
          <cell r="I1336">
            <v>0</v>
          </cell>
          <cell r="J1336">
            <v>0</v>
          </cell>
          <cell r="K1336">
            <v>0</v>
          </cell>
          <cell r="L1336">
            <v>0</v>
          </cell>
          <cell r="M1336">
            <v>0</v>
          </cell>
          <cell r="N1336">
            <v>0</v>
          </cell>
          <cell r="O1336">
            <v>0</v>
          </cell>
          <cell r="P1336">
            <v>0</v>
          </cell>
          <cell r="Q1336">
            <v>0</v>
          </cell>
          <cell r="R1336">
            <v>0</v>
          </cell>
          <cell r="S1336">
            <v>0</v>
          </cell>
          <cell r="T1336">
            <v>0</v>
          </cell>
          <cell r="U1336">
            <v>0</v>
          </cell>
          <cell r="V1336">
            <v>0</v>
          </cell>
          <cell r="W1336">
            <v>0</v>
          </cell>
          <cell r="X1336">
            <v>0</v>
          </cell>
          <cell r="Y1336">
            <v>0</v>
          </cell>
          <cell r="Z1336">
            <v>0</v>
          </cell>
          <cell r="AA1336">
            <v>0</v>
          </cell>
          <cell r="AB1336">
            <v>0</v>
          </cell>
        </row>
        <row r="1337">
          <cell r="B1337">
            <v>0</v>
          </cell>
          <cell r="C1337" t="str">
            <v>The works shall comprise the supply of all material and complete civil works for pumping station at reservoir site B as per tender drawings R-B-2.12 - R-B-2.13 and STR-B-1.04 and in accordance wit the Work Requirements Part B+C</v>
          </cell>
          <cell r="D1337">
            <v>0</v>
          </cell>
          <cell r="E1337">
            <v>0</v>
          </cell>
          <cell r="F1337">
            <v>0</v>
          </cell>
          <cell r="G1337">
            <v>0</v>
          </cell>
          <cell r="H1337">
            <v>0</v>
          </cell>
          <cell r="I1337">
            <v>0</v>
          </cell>
          <cell r="J1337">
            <v>0</v>
          </cell>
          <cell r="K1337">
            <v>0</v>
          </cell>
          <cell r="L1337">
            <v>0</v>
          </cell>
          <cell r="M1337">
            <v>0</v>
          </cell>
          <cell r="N1337">
            <v>0</v>
          </cell>
          <cell r="O1337">
            <v>0</v>
          </cell>
          <cell r="P1337">
            <v>0</v>
          </cell>
          <cell r="Q1337">
            <v>0</v>
          </cell>
          <cell r="R1337">
            <v>0</v>
          </cell>
          <cell r="S1337">
            <v>0</v>
          </cell>
          <cell r="T1337">
            <v>0</v>
          </cell>
          <cell r="U1337">
            <v>0</v>
          </cell>
          <cell r="V1337">
            <v>0</v>
          </cell>
          <cell r="W1337">
            <v>0</v>
          </cell>
          <cell r="X1337">
            <v>0</v>
          </cell>
          <cell r="Y1337">
            <v>0</v>
          </cell>
          <cell r="Z1337">
            <v>0</v>
          </cell>
          <cell r="AA1337">
            <v>0</v>
          </cell>
          <cell r="AB1337">
            <v>0</v>
          </cell>
        </row>
        <row r="1338">
          <cell r="B1338">
            <v>0</v>
          </cell>
          <cell r="C1338" t="str">
            <v>The works shall include, in particular, but not be limited to the following:</v>
          </cell>
          <cell r="D1338">
            <v>0</v>
          </cell>
          <cell r="E1338">
            <v>0</v>
          </cell>
          <cell r="F1338">
            <v>0</v>
          </cell>
          <cell r="G1338">
            <v>0</v>
          </cell>
          <cell r="H1338">
            <v>0</v>
          </cell>
          <cell r="I1338">
            <v>0</v>
          </cell>
          <cell r="J1338">
            <v>0</v>
          </cell>
          <cell r="K1338">
            <v>0</v>
          </cell>
          <cell r="L1338">
            <v>0</v>
          </cell>
          <cell r="M1338">
            <v>0</v>
          </cell>
          <cell r="N1338">
            <v>0</v>
          </cell>
          <cell r="O1338">
            <v>0</v>
          </cell>
          <cell r="P1338">
            <v>0</v>
          </cell>
          <cell r="Q1338">
            <v>0</v>
          </cell>
          <cell r="R1338">
            <v>0</v>
          </cell>
          <cell r="S1338">
            <v>0</v>
          </cell>
          <cell r="T1338">
            <v>0</v>
          </cell>
          <cell r="U1338">
            <v>0</v>
          </cell>
          <cell r="V1338">
            <v>0</v>
          </cell>
          <cell r="W1338">
            <v>0</v>
          </cell>
          <cell r="X1338">
            <v>0</v>
          </cell>
          <cell r="Y1338">
            <v>0</v>
          </cell>
          <cell r="Z1338">
            <v>0</v>
          </cell>
          <cell r="AA1338">
            <v>0</v>
          </cell>
          <cell r="AB1338">
            <v>0</v>
          </cell>
        </row>
        <row r="1339">
          <cell r="B1339">
            <v>0</v>
          </cell>
          <cell r="C1339" t="str">
            <v>- earthworks incl. excavation, backfilling, compaction, transport and disposal of surplus material to Contractors deposit within a radius of 20 km from the execution site,</v>
          </cell>
          <cell r="D1339">
            <v>0</v>
          </cell>
          <cell r="E1339">
            <v>0</v>
          </cell>
          <cell r="F1339">
            <v>0</v>
          </cell>
          <cell r="G1339">
            <v>0</v>
          </cell>
          <cell r="H1339">
            <v>0</v>
          </cell>
          <cell r="I1339">
            <v>0</v>
          </cell>
          <cell r="J1339">
            <v>0</v>
          </cell>
          <cell r="K1339">
            <v>0</v>
          </cell>
          <cell r="L1339">
            <v>0</v>
          </cell>
          <cell r="M1339">
            <v>0</v>
          </cell>
          <cell r="N1339">
            <v>0</v>
          </cell>
          <cell r="O1339">
            <v>0</v>
          </cell>
          <cell r="P1339">
            <v>0</v>
          </cell>
          <cell r="Q1339">
            <v>0</v>
          </cell>
          <cell r="R1339">
            <v>0</v>
          </cell>
          <cell r="S1339">
            <v>0</v>
          </cell>
          <cell r="T1339">
            <v>0</v>
          </cell>
          <cell r="U1339">
            <v>0</v>
          </cell>
          <cell r="V1339">
            <v>0</v>
          </cell>
          <cell r="W1339">
            <v>0</v>
          </cell>
          <cell r="X1339">
            <v>0</v>
          </cell>
          <cell r="Y1339">
            <v>0</v>
          </cell>
          <cell r="Z1339">
            <v>0</v>
          </cell>
          <cell r="AA1339">
            <v>0</v>
          </cell>
          <cell r="AB1339">
            <v>0</v>
          </cell>
        </row>
        <row r="1340">
          <cell r="B1340">
            <v>0</v>
          </cell>
          <cell r="C1340" t="str">
            <v>- placing of lean concrete,</v>
          </cell>
          <cell r="D1340">
            <v>0</v>
          </cell>
          <cell r="E1340">
            <v>0</v>
          </cell>
          <cell r="F1340">
            <v>0</v>
          </cell>
          <cell r="G1340">
            <v>0</v>
          </cell>
          <cell r="H1340">
            <v>0</v>
          </cell>
          <cell r="I1340">
            <v>0</v>
          </cell>
          <cell r="J1340">
            <v>0</v>
          </cell>
          <cell r="K1340">
            <v>0</v>
          </cell>
          <cell r="L1340">
            <v>0</v>
          </cell>
          <cell r="M1340">
            <v>0</v>
          </cell>
          <cell r="N1340">
            <v>0</v>
          </cell>
          <cell r="O1340">
            <v>0</v>
          </cell>
          <cell r="P1340">
            <v>0</v>
          </cell>
          <cell r="Q1340">
            <v>0</v>
          </cell>
          <cell r="R1340">
            <v>0</v>
          </cell>
          <cell r="S1340">
            <v>0</v>
          </cell>
          <cell r="T1340">
            <v>0</v>
          </cell>
          <cell r="U1340">
            <v>0</v>
          </cell>
          <cell r="V1340">
            <v>0</v>
          </cell>
          <cell r="W1340">
            <v>0</v>
          </cell>
          <cell r="X1340">
            <v>0</v>
          </cell>
          <cell r="Y1340">
            <v>0</v>
          </cell>
          <cell r="Z1340">
            <v>0</v>
          </cell>
          <cell r="AA1340">
            <v>0</v>
          </cell>
          <cell r="AB1340">
            <v>0</v>
          </cell>
        </row>
        <row r="1341">
          <cell r="B1341">
            <v>0</v>
          </cell>
          <cell r="C1341" t="str">
            <v>- placing of reinforced concrete or stones for foundation, base slab, roof slab, columns, cross beams, parapet, etc.</v>
          </cell>
          <cell r="D1341">
            <v>0</v>
          </cell>
          <cell r="E1341">
            <v>0</v>
          </cell>
          <cell r="F1341">
            <v>0</v>
          </cell>
          <cell r="G1341">
            <v>0</v>
          </cell>
          <cell r="H1341">
            <v>0</v>
          </cell>
          <cell r="I1341">
            <v>0</v>
          </cell>
          <cell r="J1341">
            <v>0</v>
          </cell>
          <cell r="K1341">
            <v>0</v>
          </cell>
          <cell r="L1341">
            <v>0</v>
          </cell>
          <cell r="M1341">
            <v>0</v>
          </cell>
          <cell r="N1341">
            <v>0</v>
          </cell>
          <cell r="O1341">
            <v>0</v>
          </cell>
          <cell r="P1341">
            <v>0</v>
          </cell>
          <cell r="Q1341">
            <v>0</v>
          </cell>
          <cell r="R1341">
            <v>0</v>
          </cell>
          <cell r="S1341">
            <v>0</v>
          </cell>
          <cell r="T1341">
            <v>0</v>
          </cell>
          <cell r="U1341">
            <v>0</v>
          </cell>
          <cell r="V1341">
            <v>0</v>
          </cell>
          <cell r="W1341">
            <v>0</v>
          </cell>
          <cell r="X1341">
            <v>0</v>
          </cell>
          <cell r="Y1341">
            <v>0</v>
          </cell>
          <cell r="Z1341">
            <v>0</v>
          </cell>
          <cell r="AA1341">
            <v>0</v>
          </cell>
          <cell r="AB1341">
            <v>0</v>
          </cell>
        </row>
        <row r="1342">
          <cell r="B1342">
            <v>0</v>
          </cell>
          <cell r="C1342" t="str">
            <v>- placing of hard top screed concrete  on base slab,</v>
          </cell>
          <cell r="D1342">
            <v>0</v>
          </cell>
          <cell r="E1342">
            <v>0</v>
          </cell>
          <cell r="F1342">
            <v>0</v>
          </cell>
          <cell r="G1342">
            <v>0</v>
          </cell>
          <cell r="H1342">
            <v>0</v>
          </cell>
          <cell r="I1342">
            <v>0</v>
          </cell>
          <cell r="J1342">
            <v>0</v>
          </cell>
          <cell r="K1342">
            <v>0</v>
          </cell>
          <cell r="L1342">
            <v>0</v>
          </cell>
          <cell r="M1342">
            <v>0</v>
          </cell>
          <cell r="N1342">
            <v>0</v>
          </cell>
          <cell r="O1342">
            <v>0</v>
          </cell>
          <cell r="P1342">
            <v>0</v>
          </cell>
          <cell r="Q1342">
            <v>0</v>
          </cell>
          <cell r="R1342">
            <v>0</v>
          </cell>
          <cell r="S1342">
            <v>0</v>
          </cell>
          <cell r="T1342">
            <v>0</v>
          </cell>
          <cell r="U1342">
            <v>0</v>
          </cell>
          <cell r="V1342">
            <v>0</v>
          </cell>
          <cell r="W1342">
            <v>0</v>
          </cell>
          <cell r="X1342">
            <v>0</v>
          </cell>
          <cell r="Y1342">
            <v>0</v>
          </cell>
          <cell r="Z1342">
            <v>0</v>
          </cell>
          <cell r="AA1342">
            <v>0</v>
          </cell>
          <cell r="AB1342">
            <v>0</v>
          </cell>
        </row>
        <row r="1343">
          <cell r="B1343">
            <v>0</v>
          </cell>
          <cell r="C1343" t="str">
            <v>- supply and placing of all formworks,</v>
          </cell>
          <cell r="D1343">
            <v>0</v>
          </cell>
          <cell r="E1343">
            <v>0</v>
          </cell>
          <cell r="F1343">
            <v>0</v>
          </cell>
          <cell r="G1343">
            <v>0</v>
          </cell>
          <cell r="H1343">
            <v>0</v>
          </cell>
          <cell r="I1343">
            <v>0</v>
          </cell>
          <cell r="J1343">
            <v>0</v>
          </cell>
          <cell r="K1343">
            <v>0</v>
          </cell>
          <cell r="L1343">
            <v>0</v>
          </cell>
          <cell r="M1343">
            <v>0</v>
          </cell>
          <cell r="N1343">
            <v>0</v>
          </cell>
          <cell r="O1343">
            <v>0</v>
          </cell>
          <cell r="P1343">
            <v>0</v>
          </cell>
          <cell r="Q1343">
            <v>0</v>
          </cell>
          <cell r="R1343">
            <v>0</v>
          </cell>
          <cell r="S1343">
            <v>0</v>
          </cell>
          <cell r="T1343">
            <v>0</v>
          </cell>
          <cell r="U1343">
            <v>0</v>
          </cell>
          <cell r="V1343">
            <v>0</v>
          </cell>
          <cell r="W1343">
            <v>0</v>
          </cell>
          <cell r="X1343">
            <v>0</v>
          </cell>
          <cell r="Y1343">
            <v>0</v>
          </cell>
          <cell r="Z1343">
            <v>0</v>
          </cell>
          <cell r="AA1343">
            <v>0</v>
          </cell>
          <cell r="AB1343">
            <v>0</v>
          </cell>
        </row>
        <row r="1344">
          <cell r="B1344">
            <v>0</v>
          </cell>
          <cell r="C1344" t="str">
            <v>- supply and placing of reinforcement bars,</v>
          </cell>
          <cell r="D1344">
            <v>0</v>
          </cell>
          <cell r="E1344">
            <v>0</v>
          </cell>
          <cell r="F1344">
            <v>0</v>
          </cell>
          <cell r="G1344">
            <v>0</v>
          </cell>
          <cell r="H1344">
            <v>0</v>
          </cell>
          <cell r="I1344">
            <v>0</v>
          </cell>
          <cell r="J1344">
            <v>0</v>
          </cell>
          <cell r="K1344">
            <v>0</v>
          </cell>
          <cell r="L1344">
            <v>0</v>
          </cell>
          <cell r="M1344">
            <v>0</v>
          </cell>
          <cell r="N1344">
            <v>0</v>
          </cell>
          <cell r="O1344">
            <v>0</v>
          </cell>
          <cell r="P1344">
            <v>0</v>
          </cell>
          <cell r="Q1344">
            <v>0</v>
          </cell>
          <cell r="R1344">
            <v>0</v>
          </cell>
          <cell r="S1344">
            <v>0</v>
          </cell>
          <cell r="T1344">
            <v>0</v>
          </cell>
          <cell r="U1344">
            <v>0</v>
          </cell>
          <cell r="V1344">
            <v>0</v>
          </cell>
          <cell r="W1344">
            <v>0</v>
          </cell>
          <cell r="X1344">
            <v>0</v>
          </cell>
          <cell r="Y1344">
            <v>0</v>
          </cell>
          <cell r="Z1344">
            <v>0</v>
          </cell>
          <cell r="AA1344">
            <v>0</v>
          </cell>
          <cell r="AB1344">
            <v>0</v>
          </cell>
        </row>
        <row r="1345">
          <cell r="B1345">
            <v>0</v>
          </cell>
          <cell r="C1345" t="str">
            <v>- brick or stone masonry works, fair-faced of hard burnt bricks or concrete blocks</v>
          </cell>
          <cell r="D1345">
            <v>0</v>
          </cell>
          <cell r="E1345">
            <v>0</v>
          </cell>
          <cell r="F1345">
            <v>0</v>
          </cell>
          <cell r="G1345">
            <v>0</v>
          </cell>
          <cell r="H1345">
            <v>0</v>
          </cell>
          <cell r="I1345">
            <v>0</v>
          </cell>
          <cell r="J1345">
            <v>0</v>
          </cell>
          <cell r="K1345">
            <v>0</v>
          </cell>
          <cell r="L1345">
            <v>0</v>
          </cell>
          <cell r="M1345">
            <v>0</v>
          </cell>
          <cell r="N1345">
            <v>0</v>
          </cell>
          <cell r="O1345">
            <v>0</v>
          </cell>
          <cell r="P1345">
            <v>0</v>
          </cell>
          <cell r="Q1345">
            <v>0</v>
          </cell>
          <cell r="R1345">
            <v>0</v>
          </cell>
          <cell r="S1345">
            <v>0</v>
          </cell>
          <cell r="T1345">
            <v>0</v>
          </cell>
          <cell r="U1345">
            <v>0</v>
          </cell>
          <cell r="V1345">
            <v>0</v>
          </cell>
          <cell r="W1345">
            <v>0</v>
          </cell>
          <cell r="X1345">
            <v>0</v>
          </cell>
          <cell r="Y1345">
            <v>0</v>
          </cell>
          <cell r="Z1345">
            <v>0</v>
          </cell>
          <cell r="AA1345">
            <v>0</v>
          </cell>
          <cell r="AB1345">
            <v>0</v>
          </cell>
        </row>
        <row r="1346">
          <cell r="B1346">
            <v>0</v>
          </cell>
          <cell r="C1346" t="str">
            <v>- supply and installation steel doors with slats: 3x double winged (W=1.9m, H=2.2m), with slats (0.6m x0.7m), with corrosion protection</v>
          </cell>
          <cell r="D1346">
            <v>0</v>
          </cell>
          <cell r="E1346">
            <v>0</v>
          </cell>
          <cell r="F1346">
            <v>0</v>
          </cell>
          <cell r="G1346">
            <v>0</v>
          </cell>
          <cell r="H1346">
            <v>0</v>
          </cell>
          <cell r="I1346">
            <v>0</v>
          </cell>
          <cell r="J1346">
            <v>0</v>
          </cell>
          <cell r="K1346">
            <v>0</v>
          </cell>
          <cell r="L1346">
            <v>0</v>
          </cell>
          <cell r="M1346">
            <v>0</v>
          </cell>
          <cell r="N1346">
            <v>0</v>
          </cell>
          <cell r="O1346">
            <v>0</v>
          </cell>
          <cell r="P1346">
            <v>0</v>
          </cell>
          <cell r="Q1346">
            <v>0</v>
          </cell>
          <cell r="R1346">
            <v>0</v>
          </cell>
          <cell r="S1346">
            <v>0</v>
          </cell>
          <cell r="T1346">
            <v>0</v>
          </cell>
          <cell r="U1346">
            <v>0</v>
          </cell>
          <cell r="V1346">
            <v>0</v>
          </cell>
          <cell r="W1346">
            <v>0</v>
          </cell>
          <cell r="X1346">
            <v>0</v>
          </cell>
          <cell r="Y1346">
            <v>0</v>
          </cell>
          <cell r="Z1346">
            <v>0</v>
          </cell>
          <cell r="AA1346">
            <v>0</v>
          </cell>
          <cell r="AB1346">
            <v>0</v>
          </cell>
        </row>
        <row r="1347">
          <cell r="B1347">
            <v>0</v>
          </cell>
          <cell r="C1347" t="str">
            <v>- supply and installation steel slat windows: 2x windows W=1.0m, H=0.6m</v>
          </cell>
          <cell r="D1347">
            <v>0</v>
          </cell>
          <cell r="E1347">
            <v>0</v>
          </cell>
          <cell r="F1347">
            <v>0</v>
          </cell>
          <cell r="G1347">
            <v>0</v>
          </cell>
          <cell r="H1347">
            <v>0</v>
          </cell>
          <cell r="I1347">
            <v>0</v>
          </cell>
          <cell r="J1347">
            <v>0</v>
          </cell>
          <cell r="K1347">
            <v>0</v>
          </cell>
          <cell r="L1347">
            <v>0</v>
          </cell>
          <cell r="M1347">
            <v>0</v>
          </cell>
          <cell r="N1347">
            <v>0</v>
          </cell>
          <cell r="O1347">
            <v>0</v>
          </cell>
          <cell r="P1347">
            <v>0</v>
          </cell>
          <cell r="Q1347">
            <v>0</v>
          </cell>
          <cell r="R1347">
            <v>0</v>
          </cell>
          <cell r="S1347">
            <v>0</v>
          </cell>
          <cell r="T1347">
            <v>0</v>
          </cell>
          <cell r="U1347">
            <v>0</v>
          </cell>
          <cell r="V1347">
            <v>0</v>
          </cell>
          <cell r="W1347">
            <v>0</v>
          </cell>
          <cell r="X1347">
            <v>0</v>
          </cell>
          <cell r="Y1347">
            <v>0</v>
          </cell>
          <cell r="Z1347">
            <v>0</v>
          </cell>
          <cell r="AA1347">
            <v>0</v>
          </cell>
          <cell r="AB1347">
            <v>0</v>
          </cell>
        </row>
        <row r="1348">
          <cell r="B1348">
            <v>0</v>
          </cell>
          <cell r="C1348" t="str">
            <v xml:space="preserve"> - supply and installation of vent pipes and exhaust pipe</v>
          </cell>
          <cell r="D1348">
            <v>0</v>
          </cell>
          <cell r="E1348">
            <v>0</v>
          </cell>
          <cell r="F1348">
            <v>0</v>
          </cell>
          <cell r="G1348">
            <v>0</v>
          </cell>
          <cell r="H1348">
            <v>0</v>
          </cell>
          <cell r="I1348">
            <v>0</v>
          </cell>
          <cell r="J1348">
            <v>0</v>
          </cell>
          <cell r="K1348">
            <v>0</v>
          </cell>
          <cell r="L1348">
            <v>0</v>
          </cell>
          <cell r="M1348">
            <v>0</v>
          </cell>
          <cell r="N1348">
            <v>0</v>
          </cell>
          <cell r="O1348">
            <v>0</v>
          </cell>
          <cell r="P1348">
            <v>0</v>
          </cell>
          <cell r="Q1348">
            <v>0</v>
          </cell>
          <cell r="R1348">
            <v>0</v>
          </cell>
          <cell r="S1348">
            <v>0</v>
          </cell>
          <cell r="T1348">
            <v>0</v>
          </cell>
          <cell r="U1348">
            <v>0</v>
          </cell>
          <cell r="V1348">
            <v>0</v>
          </cell>
          <cell r="W1348">
            <v>0</v>
          </cell>
          <cell r="X1348">
            <v>0</v>
          </cell>
          <cell r="Y1348">
            <v>0</v>
          </cell>
          <cell r="Z1348">
            <v>0</v>
          </cell>
          <cell r="AA1348">
            <v>0</v>
          </cell>
          <cell r="AB1348">
            <v>0</v>
          </cell>
        </row>
        <row r="1349">
          <cell r="B1349">
            <v>0</v>
          </cell>
          <cell r="C1349" t="str">
            <v>- block outs for pipes and grouting after pipe installation works,</v>
          </cell>
          <cell r="D1349">
            <v>0</v>
          </cell>
          <cell r="E1349">
            <v>0</v>
          </cell>
          <cell r="F1349">
            <v>0</v>
          </cell>
          <cell r="G1349">
            <v>0</v>
          </cell>
          <cell r="H1349">
            <v>0</v>
          </cell>
          <cell r="I1349">
            <v>0</v>
          </cell>
          <cell r="J1349">
            <v>0</v>
          </cell>
          <cell r="K1349">
            <v>0</v>
          </cell>
          <cell r="L1349">
            <v>0</v>
          </cell>
          <cell r="M1349">
            <v>0</v>
          </cell>
          <cell r="N1349">
            <v>0</v>
          </cell>
          <cell r="O1349">
            <v>0</v>
          </cell>
          <cell r="P1349">
            <v>0</v>
          </cell>
          <cell r="Q1349">
            <v>0</v>
          </cell>
          <cell r="R1349">
            <v>0</v>
          </cell>
          <cell r="S1349">
            <v>0</v>
          </cell>
          <cell r="T1349">
            <v>0</v>
          </cell>
          <cell r="U1349">
            <v>0</v>
          </cell>
          <cell r="V1349">
            <v>0</v>
          </cell>
          <cell r="W1349">
            <v>0</v>
          </cell>
          <cell r="X1349">
            <v>0</v>
          </cell>
          <cell r="Y1349">
            <v>0</v>
          </cell>
          <cell r="Z1349">
            <v>0</v>
          </cell>
          <cell r="AA1349">
            <v>0</v>
          </cell>
          <cell r="AB1349">
            <v>0</v>
          </cell>
        </row>
        <row r="1350">
          <cell r="B1350">
            <v>0</v>
          </cell>
          <cell r="C1350" t="str">
            <v>- supply and installation of roof drain pipes</v>
          </cell>
          <cell r="D1350">
            <v>0</v>
          </cell>
          <cell r="E1350">
            <v>0</v>
          </cell>
          <cell r="F1350">
            <v>0</v>
          </cell>
          <cell r="G1350">
            <v>0</v>
          </cell>
          <cell r="H1350">
            <v>0</v>
          </cell>
          <cell r="I1350">
            <v>0</v>
          </cell>
          <cell r="J1350">
            <v>0</v>
          </cell>
          <cell r="K1350">
            <v>0</v>
          </cell>
          <cell r="L1350">
            <v>0</v>
          </cell>
          <cell r="M1350">
            <v>0</v>
          </cell>
          <cell r="N1350">
            <v>0</v>
          </cell>
          <cell r="O1350">
            <v>0</v>
          </cell>
          <cell r="P1350">
            <v>0</v>
          </cell>
          <cell r="Q1350">
            <v>0</v>
          </cell>
          <cell r="R1350">
            <v>0</v>
          </cell>
          <cell r="S1350">
            <v>0</v>
          </cell>
          <cell r="T1350">
            <v>0</v>
          </cell>
          <cell r="U1350">
            <v>0</v>
          </cell>
          <cell r="V1350">
            <v>0</v>
          </cell>
          <cell r="W1350">
            <v>0</v>
          </cell>
          <cell r="X1350">
            <v>0</v>
          </cell>
          <cell r="Y1350">
            <v>0</v>
          </cell>
          <cell r="Z1350">
            <v>0</v>
          </cell>
          <cell r="AA1350">
            <v>0</v>
          </cell>
          <cell r="AB1350">
            <v>0</v>
          </cell>
        </row>
        <row r="1351">
          <cell r="B1351">
            <v>0</v>
          </cell>
          <cell r="C1351" t="str">
            <v>- supply and placing of bituminous membrane for water proofing, attic aluminium cover (26 cm wide) and pebble layer on roof slab</v>
          </cell>
          <cell r="D1351">
            <v>0</v>
          </cell>
          <cell r="E1351">
            <v>0</v>
          </cell>
          <cell r="F1351">
            <v>0</v>
          </cell>
          <cell r="G1351">
            <v>0</v>
          </cell>
          <cell r="H1351">
            <v>0</v>
          </cell>
          <cell r="I1351">
            <v>0</v>
          </cell>
          <cell r="J1351">
            <v>0</v>
          </cell>
          <cell r="K1351">
            <v>0</v>
          </cell>
          <cell r="L1351">
            <v>0</v>
          </cell>
          <cell r="M1351">
            <v>0</v>
          </cell>
          <cell r="N1351">
            <v>0</v>
          </cell>
          <cell r="O1351">
            <v>0</v>
          </cell>
          <cell r="P1351">
            <v>0</v>
          </cell>
          <cell r="Q1351">
            <v>0</v>
          </cell>
          <cell r="R1351">
            <v>0</v>
          </cell>
          <cell r="S1351">
            <v>0</v>
          </cell>
          <cell r="T1351">
            <v>0</v>
          </cell>
          <cell r="U1351">
            <v>0</v>
          </cell>
          <cell r="V1351">
            <v>0</v>
          </cell>
          <cell r="W1351">
            <v>0</v>
          </cell>
          <cell r="X1351">
            <v>0</v>
          </cell>
          <cell r="Y1351">
            <v>0</v>
          </cell>
          <cell r="Z1351">
            <v>0</v>
          </cell>
          <cell r="AA1351">
            <v>0</v>
          </cell>
          <cell r="AB1351">
            <v>0</v>
          </cell>
        </row>
        <row r="1352">
          <cell r="B1352">
            <v>0</v>
          </cell>
          <cell r="C1352" t="str">
            <v>- plastering and painting of all internal and outside walls and ceilings</v>
          </cell>
          <cell r="D1352">
            <v>0</v>
          </cell>
          <cell r="E1352">
            <v>0</v>
          </cell>
          <cell r="F1352">
            <v>0</v>
          </cell>
          <cell r="G1352">
            <v>0</v>
          </cell>
          <cell r="H1352">
            <v>0</v>
          </cell>
          <cell r="I1352">
            <v>0</v>
          </cell>
          <cell r="J1352">
            <v>0</v>
          </cell>
          <cell r="K1352">
            <v>0</v>
          </cell>
          <cell r="L1352">
            <v>0</v>
          </cell>
          <cell r="M1352">
            <v>0</v>
          </cell>
          <cell r="N1352">
            <v>0</v>
          </cell>
          <cell r="O1352">
            <v>0</v>
          </cell>
          <cell r="P1352">
            <v>0</v>
          </cell>
          <cell r="Q1352">
            <v>0</v>
          </cell>
          <cell r="R1352">
            <v>0</v>
          </cell>
          <cell r="S1352">
            <v>0</v>
          </cell>
          <cell r="T1352">
            <v>0</v>
          </cell>
          <cell r="U1352">
            <v>0</v>
          </cell>
          <cell r="V1352">
            <v>0</v>
          </cell>
          <cell r="W1352">
            <v>0</v>
          </cell>
          <cell r="X1352">
            <v>0</v>
          </cell>
          <cell r="Y1352">
            <v>0</v>
          </cell>
          <cell r="Z1352">
            <v>0</v>
          </cell>
          <cell r="AA1352">
            <v>0</v>
          </cell>
          <cell r="AB1352">
            <v>0</v>
          </cell>
        </row>
        <row r="1353">
          <cell r="B1353">
            <v>0</v>
          </cell>
          <cell r="C1353" t="str">
            <v>- supply and installation of chlorine proof floor drain with odour trap incl. chlorine proof drain pipes,</v>
          </cell>
          <cell r="D1353">
            <v>0</v>
          </cell>
          <cell r="E1353">
            <v>0</v>
          </cell>
          <cell r="F1353">
            <v>0</v>
          </cell>
          <cell r="G1353">
            <v>0</v>
          </cell>
          <cell r="H1353">
            <v>0</v>
          </cell>
          <cell r="I1353">
            <v>0</v>
          </cell>
          <cell r="J1353">
            <v>0</v>
          </cell>
          <cell r="K1353">
            <v>0</v>
          </cell>
          <cell r="L1353">
            <v>0</v>
          </cell>
          <cell r="M1353">
            <v>0</v>
          </cell>
          <cell r="N1353">
            <v>0</v>
          </cell>
          <cell r="O1353">
            <v>0</v>
          </cell>
          <cell r="P1353">
            <v>0</v>
          </cell>
          <cell r="Q1353">
            <v>0</v>
          </cell>
          <cell r="R1353">
            <v>0</v>
          </cell>
          <cell r="S1353">
            <v>0</v>
          </cell>
          <cell r="T1353">
            <v>0</v>
          </cell>
          <cell r="U1353">
            <v>0</v>
          </cell>
          <cell r="V1353">
            <v>0</v>
          </cell>
          <cell r="W1353">
            <v>0</v>
          </cell>
          <cell r="X1353">
            <v>0</v>
          </cell>
          <cell r="Y1353">
            <v>0</v>
          </cell>
          <cell r="Z1353">
            <v>0</v>
          </cell>
          <cell r="AA1353">
            <v>0</v>
          </cell>
          <cell r="AB1353">
            <v>0</v>
          </cell>
        </row>
        <row r="1354">
          <cell r="B1354">
            <v>0</v>
          </cell>
          <cell r="C1354" t="str">
            <v>- supply and placing of sleeves for pipes and cables</v>
          </cell>
          <cell r="D1354">
            <v>0</v>
          </cell>
          <cell r="E1354">
            <v>0</v>
          </cell>
          <cell r="F1354">
            <v>0</v>
          </cell>
          <cell r="G1354">
            <v>0</v>
          </cell>
          <cell r="H1354">
            <v>0</v>
          </cell>
          <cell r="I1354">
            <v>0</v>
          </cell>
          <cell r="J1354">
            <v>0</v>
          </cell>
          <cell r="K1354">
            <v>0</v>
          </cell>
          <cell r="L1354">
            <v>0</v>
          </cell>
          <cell r="M1354">
            <v>0</v>
          </cell>
          <cell r="N1354">
            <v>0</v>
          </cell>
          <cell r="O1354">
            <v>0</v>
          </cell>
          <cell r="P1354">
            <v>0</v>
          </cell>
          <cell r="Q1354">
            <v>0</v>
          </cell>
          <cell r="R1354">
            <v>0</v>
          </cell>
          <cell r="S1354">
            <v>0</v>
          </cell>
          <cell r="T1354">
            <v>0</v>
          </cell>
          <cell r="U1354">
            <v>0</v>
          </cell>
          <cell r="V1354">
            <v>0</v>
          </cell>
          <cell r="W1354">
            <v>0</v>
          </cell>
          <cell r="X1354">
            <v>0</v>
          </cell>
          <cell r="Y1354">
            <v>0</v>
          </cell>
          <cell r="Z1354">
            <v>0</v>
          </cell>
          <cell r="AA1354">
            <v>0</v>
          </cell>
          <cell r="AB1354">
            <v>0</v>
          </cell>
        </row>
        <row r="1355">
          <cell r="B1355">
            <v>0</v>
          </cell>
          <cell r="C1355" t="str">
            <v>The unit rate shall include all materials, labour, equipment, tools and other incidental costs required to complete the works. Supply and installation of hydraulic equipment, pipes and fittings will be paid for under separate items. Payment shall be made per piece of completed structure approved and accepted by the Engineer</v>
          </cell>
          <cell r="D1355">
            <v>0</v>
          </cell>
          <cell r="E1355">
            <v>0</v>
          </cell>
          <cell r="F1355">
            <v>0</v>
          </cell>
          <cell r="G1355">
            <v>0</v>
          </cell>
          <cell r="H1355">
            <v>0</v>
          </cell>
          <cell r="I1355">
            <v>0</v>
          </cell>
          <cell r="J1355">
            <v>0</v>
          </cell>
          <cell r="K1355">
            <v>0</v>
          </cell>
          <cell r="L1355">
            <v>0</v>
          </cell>
          <cell r="M1355">
            <v>0</v>
          </cell>
          <cell r="N1355">
            <v>0</v>
          </cell>
          <cell r="O1355">
            <v>0</v>
          </cell>
          <cell r="P1355">
            <v>0</v>
          </cell>
          <cell r="Q1355">
            <v>0</v>
          </cell>
          <cell r="R1355">
            <v>0</v>
          </cell>
          <cell r="S1355">
            <v>0</v>
          </cell>
          <cell r="T1355">
            <v>0</v>
          </cell>
          <cell r="U1355">
            <v>0</v>
          </cell>
          <cell r="V1355">
            <v>0</v>
          </cell>
          <cell r="W1355">
            <v>0</v>
          </cell>
          <cell r="X1355">
            <v>0</v>
          </cell>
          <cell r="Y1355">
            <v>0</v>
          </cell>
          <cell r="Z1355">
            <v>0</v>
          </cell>
          <cell r="AA1355">
            <v>0</v>
          </cell>
          <cell r="AB1355">
            <v>0</v>
          </cell>
        </row>
        <row r="1356">
          <cell r="B1356" t="str">
            <v>40.22.01</v>
          </cell>
          <cell r="C1356" t="str">
            <v>Construction of pumping station at reservoir site B</v>
          </cell>
          <cell r="D1356" t="str">
            <v>pce.</v>
          </cell>
          <cell r="E1356">
            <v>12000</v>
          </cell>
          <cell r="F1356">
            <v>0</v>
          </cell>
          <cell r="G1356">
            <v>0</v>
          </cell>
          <cell r="H1356">
            <v>0</v>
          </cell>
          <cell r="I1356">
            <v>0</v>
          </cell>
          <cell r="J1356">
            <v>0</v>
          </cell>
          <cell r="K1356">
            <v>0</v>
          </cell>
          <cell r="L1356">
            <v>0</v>
          </cell>
          <cell r="M1356">
            <v>0</v>
          </cell>
          <cell r="N1356">
            <v>0</v>
          </cell>
          <cell r="O1356">
            <v>0</v>
          </cell>
          <cell r="P1356">
            <v>0</v>
          </cell>
          <cell r="Q1356">
            <v>0</v>
          </cell>
          <cell r="R1356">
            <v>0</v>
          </cell>
          <cell r="S1356">
            <v>0</v>
          </cell>
          <cell r="T1356">
            <v>0</v>
          </cell>
          <cell r="U1356">
            <v>0</v>
          </cell>
          <cell r="V1356">
            <v>0</v>
          </cell>
          <cell r="W1356">
            <v>0</v>
          </cell>
          <cell r="X1356">
            <v>0</v>
          </cell>
          <cell r="Y1356">
            <v>0</v>
          </cell>
          <cell r="Z1356">
            <v>0</v>
          </cell>
          <cell r="AA1356">
            <v>0</v>
          </cell>
          <cell r="AB1356">
            <v>0</v>
          </cell>
        </row>
        <row r="1357">
          <cell r="B1357" t="str">
            <v>40.25</v>
          </cell>
          <cell r="C1357" t="str">
            <v>Construction of chlorination building at reservoir site D</v>
          </cell>
          <cell r="D1357">
            <v>0</v>
          </cell>
          <cell r="E1357">
            <v>0</v>
          </cell>
          <cell r="F1357">
            <v>0</v>
          </cell>
          <cell r="G1357">
            <v>0</v>
          </cell>
          <cell r="H1357">
            <v>0</v>
          </cell>
          <cell r="I1357">
            <v>0</v>
          </cell>
          <cell r="J1357">
            <v>0</v>
          </cell>
          <cell r="K1357">
            <v>0</v>
          </cell>
          <cell r="L1357">
            <v>0</v>
          </cell>
          <cell r="M1357">
            <v>0</v>
          </cell>
          <cell r="N1357">
            <v>0</v>
          </cell>
          <cell r="O1357">
            <v>0</v>
          </cell>
          <cell r="P1357">
            <v>0</v>
          </cell>
          <cell r="Q1357">
            <v>0</v>
          </cell>
          <cell r="R1357">
            <v>0</v>
          </cell>
          <cell r="S1357">
            <v>0</v>
          </cell>
          <cell r="T1357">
            <v>0</v>
          </cell>
          <cell r="U1357">
            <v>0</v>
          </cell>
          <cell r="V1357">
            <v>0</v>
          </cell>
          <cell r="W1357">
            <v>0</v>
          </cell>
          <cell r="X1357">
            <v>0</v>
          </cell>
          <cell r="Y1357">
            <v>0</v>
          </cell>
          <cell r="Z1357">
            <v>0</v>
          </cell>
          <cell r="AA1357">
            <v>0</v>
          </cell>
          <cell r="AB1357">
            <v>0</v>
          </cell>
        </row>
        <row r="1358">
          <cell r="B1358">
            <v>0</v>
          </cell>
          <cell r="C1358" t="str">
            <v>The works shall comprise the supply of all material and complete civil works for construction of chlorination house as per tender drawings R-D-2.24 - R-D-2.28 and STR-D-3.04 and in accordance wit the Work Requirements Part B+C</v>
          </cell>
          <cell r="D1358">
            <v>0</v>
          </cell>
          <cell r="E1358">
            <v>0</v>
          </cell>
          <cell r="F1358">
            <v>0</v>
          </cell>
          <cell r="G1358">
            <v>0</v>
          </cell>
          <cell r="H1358">
            <v>0</v>
          </cell>
          <cell r="I1358">
            <v>0</v>
          </cell>
          <cell r="J1358">
            <v>0</v>
          </cell>
          <cell r="K1358">
            <v>0</v>
          </cell>
          <cell r="L1358">
            <v>0</v>
          </cell>
          <cell r="M1358">
            <v>0</v>
          </cell>
          <cell r="N1358">
            <v>0</v>
          </cell>
          <cell r="O1358">
            <v>0</v>
          </cell>
          <cell r="P1358">
            <v>0</v>
          </cell>
          <cell r="Q1358">
            <v>0</v>
          </cell>
          <cell r="R1358">
            <v>0</v>
          </cell>
          <cell r="S1358">
            <v>0</v>
          </cell>
          <cell r="T1358">
            <v>0</v>
          </cell>
          <cell r="U1358">
            <v>0</v>
          </cell>
          <cell r="V1358">
            <v>0</v>
          </cell>
          <cell r="W1358">
            <v>0</v>
          </cell>
          <cell r="X1358">
            <v>0</v>
          </cell>
          <cell r="Y1358">
            <v>0</v>
          </cell>
          <cell r="Z1358">
            <v>0</v>
          </cell>
          <cell r="AA1358">
            <v>0</v>
          </cell>
          <cell r="AB1358">
            <v>0</v>
          </cell>
        </row>
        <row r="1359">
          <cell r="B1359">
            <v>0</v>
          </cell>
          <cell r="C1359" t="str">
            <v>The works shall include, in particular, but not be limited to the following:</v>
          </cell>
          <cell r="D1359">
            <v>0</v>
          </cell>
          <cell r="E1359">
            <v>0</v>
          </cell>
          <cell r="F1359">
            <v>0</v>
          </cell>
          <cell r="G1359">
            <v>0</v>
          </cell>
          <cell r="H1359">
            <v>0</v>
          </cell>
          <cell r="I1359">
            <v>0</v>
          </cell>
          <cell r="J1359">
            <v>0</v>
          </cell>
          <cell r="K1359">
            <v>0</v>
          </cell>
          <cell r="L1359">
            <v>0</v>
          </cell>
          <cell r="M1359">
            <v>0</v>
          </cell>
          <cell r="N1359">
            <v>0</v>
          </cell>
          <cell r="O1359">
            <v>0</v>
          </cell>
          <cell r="P1359">
            <v>0</v>
          </cell>
          <cell r="Q1359">
            <v>0</v>
          </cell>
          <cell r="R1359">
            <v>0</v>
          </cell>
          <cell r="S1359">
            <v>0</v>
          </cell>
          <cell r="T1359">
            <v>0</v>
          </cell>
          <cell r="U1359">
            <v>0</v>
          </cell>
          <cell r="V1359">
            <v>0</v>
          </cell>
          <cell r="W1359">
            <v>0</v>
          </cell>
          <cell r="X1359">
            <v>0</v>
          </cell>
          <cell r="Y1359">
            <v>0</v>
          </cell>
          <cell r="Z1359">
            <v>0</v>
          </cell>
          <cell r="AA1359">
            <v>0</v>
          </cell>
          <cell r="AB1359">
            <v>0</v>
          </cell>
        </row>
        <row r="1360">
          <cell r="B1360">
            <v>0</v>
          </cell>
          <cell r="C1360" t="str">
            <v>- earthworks incl. excavation, backfilling, compaction, transport and disposal of surplus material to Contractors deposit within a radius of 20 km from the execution site,</v>
          </cell>
          <cell r="D1360">
            <v>0</v>
          </cell>
          <cell r="E1360">
            <v>0</v>
          </cell>
          <cell r="F1360">
            <v>0</v>
          </cell>
          <cell r="G1360">
            <v>0</v>
          </cell>
          <cell r="H1360">
            <v>0</v>
          </cell>
          <cell r="I1360">
            <v>0</v>
          </cell>
          <cell r="J1360">
            <v>0</v>
          </cell>
          <cell r="K1360">
            <v>0</v>
          </cell>
          <cell r="L1360">
            <v>0</v>
          </cell>
          <cell r="M1360">
            <v>0</v>
          </cell>
          <cell r="N1360">
            <v>0</v>
          </cell>
          <cell r="O1360">
            <v>0</v>
          </cell>
          <cell r="P1360">
            <v>0</v>
          </cell>
          <cell r="Q1360">
            <v>0</v>
          </cell>
          <cell r="R1360">
            <v>0</v>
          </cell>
          <cell r="S1360">
            <v>0</v>
          </cell>
          <cell r="T1360">
            <v>0</v>
          </cell>
          <cell r="U1360">
            <v>0</v>
          </cell>
          <cell r="V1360">
            <v>0</v>
          </cell>
          <cell r="W1360">
            <v>0</v>
          </cell>
          <cell r="X1360">
            <v>0</v>
          </cell>
          <cell r="Y1360">
            <v>0</v>
          </cell>
          <cell r="Z1360">
            <v>0</v>
          </cell>
          <cell r="AA1360">
            <v>0</v>
          </cell>
          <cell r="AB1360">
            <v>0</v>
          </cell>
        </row>
        <row r="1361">
          <cell r="B1361">
            <v>0</v>
          </cell>
          <cell r="C1361" t="str">
            <v>- placing of lean concrete,</v>
          </cell>
          <cell r="D1361">
            <v>0</v>
          </cell>
          <cell r="E1361">
            <v>0</v>
          </cell>
          <cell r="F1361">
            <v>0</v>
          </cell>
          <cell r="G1361">
            <v>0</v>
          </cell>
          <cell r="H1361">
            <v>0</v>
          </cell>
          <cell r="I1361">
            <v>0</v>
          </cell>
          <cell r="J1361">
            <v>0</v>
          </cell>
          <cell r="K1361">
            <v>0</v>
          </cell>
          <cell r="L1361">
            <v>0</v>
          </cell>
          <cell r="M1361">
            <v>0</v>
          </cell>
          <cell r="N1361">
            <v>0</v>
          </cell>
          <cell r="O1361">
            <v>0</v>
          </cell>
          <cell r="P1361">
            <v>0</v>
          </cell>
          <cell r="Q1361">
            <v>0</v>
          </cell>
          <cell r="R1361">
            <v>0</v>
          </cell>
          <cell r="S1361">
            <v>0</v>
          </cell>
          <cell r="T1361">
            <v>0</v>
          </cell>
          <cell r="U1361">
            <v>0</v>
          </cell>
          <cell r="V1361">
            <v>0</v>
          </cell>
          <cell r="W1361">
            <v>0</v>
          </cell>
          <cell r="X1361">
            <v>0</v>
          </cell>
          <cell r="Y1361">
            <v>0</v>
          </cell>
          <cell r="Z1361">
            <v>0</v>
          </cell>
          <cell r="AA1361">
            <v>0</v>
          </cell>
          <cell r="AB1361">
            <v>0</v>
          </cell>
        </row>
        <row r="1362">
          <cell r="B1362">
            <v>0</v>
          </cell>
          <cell r="C1362" t="str">
            <v>- placing of reinforced concrete or stones for foundation, base slab, roof slab, columns, cross beams, parapet, etc.</v>
          </cell>
          <cell r="D1362">
            <v>0</v>
          </cell>
          <cell r="E1362">
            <v>0</v>
          </cell>
          <cell r="F1362">
            <v>0</v>
          </cell>
          <cell r="G1362">
            <v>0</v>
          </cell>
          <cell r="H1362">
            <v>0</v>
          </cell>
          <cell r="I1362">
            <v>0</v>
          </cell>
          <cell r="J1362">
            <v>0</v>
          </cell>
          <cell r="K1362">
            <v>0</v>
          </cell>
          <cell r="L1362">
            <v>0</v>
          </cell>
          <cell r="M1362">
            <v>0</v>
          </cell>
          <cell r="N1362">
            <v>0</v>
          </cell>
          <cell r="O1362">
            <v>0</v>
          </cell>
          <cell r="P1362">
            <v>0</v>
          </cell>
          <cell r="Q1362">
            <v>0</v>
          </cell>
          <cell r="R1362">
            <v>0</v>
          </cell>
          <cell r="S1362">
            <v>0</v>
          </cell>
          <cell r="T1362">
            <v>0</v>
          </cell>
          <cell r="U1362">
            <v>0</v>
          </cell>
          <cell r="V1362">
            <v>0</v>
          </cell>
          <cell r="W1362">
            <v>0</v>
          </cell>
          <cell r="X1362">
            <v>0</v>
          </cell>
          <cell r="Y1362">
            <v>0</v>
          </cell>
          <cell r="Z1362">
            <v>0</v>
          </cell>
          <cell r="AA1362">
            <v>0</v>
          </cell>
          <cell r="AB1362">
            <v>0</v>
          </cell>
        </row>
        <row r="1363">
          <cell r="B1363">
            <v>0</v>
          </cell>
          <cell r="C1363" t="str">
            <v>- placing of hard top screed concrete  on base slab,</v>
          </cell>
          <cell r="D1363">
            <v>0</v>
          </cell>
          <cell r="E1363">
            <v>0</v>
          </cell>
          <cell r="F1363">
            <v>0</v>
          </cell>
          <cell r="G1363">
            <v>0</v>
          </cell>
          <cell r="H1363">
            <v>0</v>
          </cell>
          <cell r="I1363">
            <v>0</v>
          </cell>
          <cell r="J1363">
            <v>0</v>
          </cell>
          <cell r="K1363">
            <v>0</v>
          </cell>
          <cell r="L1363">
            <v>0</v>
          </cell>
          <cell r="M1363">
            <v>0</v>
          </cell>
          <cell r="N1363">
            <v>0</v>
          </cell>
          <cell r="O1363">
            <v>0</v>
          </cell>
          <cell r="P1363">
            <v>0</v>
          </cell>
          <cell r="Q1363">
            <v>0</v>
          </cell>
          <cell r="R1363">
            <v>0</v>
          </cell>
          <cell r="S1363">
            <v>0</v>
          </cell>
          <cell r="T1363">
            <v>0</v>
          </cell>
          <cell r="U1363">
            <v>0</v>
          </cell>
          <cell r="V1363">
            <v>0</v>
          </cell>
          <cell r="W1363">
            <v>0</v>
          </cell>
          <cell r="X1363">
            <v>0</v>
          </cell>
          <cell r="Y1363">
            <v>0</v>
          </cell>
          <cell r="Z1363">
            <v>0</v>
          </cell>
          <cell r="AA1363">
            <v>0</v>
          </cell>
          <cell r="AB1363">
            <v>0</v>
          </cell>
        </row>
        <row r="1364">
          <cell r="B1364">
            <v>0</v>
          </cell>
          <cell r="C1364" t="str">
            <v>- supply and placing of all formworks,</v>
          </cell>
          <cell r="D1364">
            <v>0</v>
          </cell>
          <cell r="E1364">
            <v>0</v>
          </cell>
          <cell r="F1364">
            <v>0</v>
          </cell>
          <cell r="G1364">
            <v>0</v>
          </cell>
          <cell r="H1364">
            <v>0</v>
          </cell>
          <cell r="I1364">
            <v>0</v>
          </cell>
          <cell r="J1364">
            <v>0</v>
          </cell>
          <cell r="K1364">
            <v>0</v>
          </cell>
          <cell r="L1364">
            <v>0</v>
          </cell>
          <cell r="M1364">
            <v>0</v>
          </cell>
          <cell r="N1364">
            <v>0</v>
          </cell>
          <cell r="O1364">
            <v>0</v>
          </cell>
          <cell r="P1364">
            <v>0</v>
          </cell>
          <cell r="Q1364">
            <v>0</v>
          </cell>
          <cell r="R1364">
            <v>0</v>
          </cell>
          <cell r="S1364">
            <v>0</v>
          </cell>
          <cell r="T1364">
            <v>0</v>
          </cell>
          <cell r="U1364">
            <v>0</v>
          </cell>
          <cell r="V1364">
            <v>0</v>
          </cell>
          <cell r="W1364">
            <v>0</v>
          </cell>
          <cell r="X1364">
            <v>0</v>
          </cell>
          <cell r="Y1364">
            <v>0</v>
          </cell>
          <cell r="Z1364">
            <v>0</v>
          </cell>
          <cell r="AA1364">
            <v>0</v>
          </cell>
          <cell r="AB1364">
            <v>0</v>
          </cell>
        </row>
        <row r="1365">
          <cell r="B1365">
            <v>0</v>
          </cell>
          <cell r="C1365" t="str">
            <v>- supply and placing of reinforcement bars,</v>
          </cell>
          <cell r="D1365">
            <v>0</v>
          </cell>
          <cell r="E1365">
            <v>0</v>
          </cell>
          <cell r="F1365">
            <v>0</v>
          </cell>
          <cell r="G1365">
            <v>0</v>
          </cell>
          <cell r="H1365">
            <v>0</v>
          </cell>
          <cell r="I1365">
            <v>0</v>
          </cell>
          <cell r="J1365">
            <v>0</v>
          </cell>
          <cell r="K1365">
            <v>0</v>
          </cell>
          <cell r="L1365">
            <v>0</v>
          </cell>
          <cell r="M1365">
            <v>0</v>
          </cell>
          <cell r="N1365">
            <v>0</v>
          </cell>
          <cell r="O1365">
            <v>0</v>
          </cell>
          <cell r="P1365">
            <v>0</v>
          </cell>
          <cell r="Q1365">
            <v>0</v>
          </cell>
          <cell r="R1365">
            <v>0</v>
          </cell>
          <cell r="S1365">
            <v>0</v>
          </cell>
          <cell r="T1365">
            <v>0</v>
          </cell>
          <cell r="U1365">
            <v>0</v>
          </cell>
          <cell r="V1365">
            <v>0</v>
          </cell>
          <cell r="W1365">
            <v>0</v>
          </cell>
          <cell r="X1365">
            <v>0</v>
          </cell>
          <cell r="Y1365">
            <v>0</v>
          </cell>
          <cell r="Z1365">
            <v>0</v>
          </cell>
          <cell r="AA1365">
            <v>0</v>
          </cell>
          <cell r="AB1365">
            <v>0</v>
          </cell>
        </row>
        <row r="1366">
          <cell r="B1366">
            <v>0</v>
          </cell>
          <cell r="C1366" t="str">
            <v>- brick or stone masonry works, fair-faced of hard burnt bricks or concrete blocks</v>
          </cell>
          <cell r="D1366">
            <v>0</v>
          </cell>
          <cell r="E1366">
            <v>0</v>
          </cell>
          <cell r="F1366">
            <v>0</v>
          </cell>
          <cell r="G1366">
            <v>0</v>
          </cell>
          <cell r="H1366">
            <v>0</v>
          </cell>
          <cell r="I1366">
            <v>0</v>
          </cell>
          <cell r="J1366">
            <v>0</v>
          </cell>
          <cell r="K1366">
            <v>0</v>
          </cell>
          <cell r="L1366">
            <v>0</v>
          </cell>
          <cell r="M1366">
            <v>0</v>
          </cell>
          <cell r="N1366">
            <v>0</v>
          </cell>
          <cell r="O1366">
            <v>0</v>
          </cell>
          <cell r="P1366">
            <v>0</v>
          </cell>
          <cell r="Q1366">
            <v>0</v>
          </cell>
          <cell r="R1366">
            <v>0</v>
          </cell>
          <cell r="S1366">
            <v>0</v>
          </cell>
          <cell r="T1366">
            <v>0</v>
          </cell>
          <cell r="U1366">
            <v>0</v>
          </cell>
          <cell r="V1366">
            <v>0</v>
          </cell>
          <cell r="W1366">
            <v>0</v>
          </cell>
          <cell r="X1366">
            <v>0</v>
          </cell>
          <cell r="Y1366">
            <v>0</v>
          </cell>
          <cell r="Z1366">
            <v>0</v>
          </cell>
          <cell r="AA1366">
            <v>0</v>
          </cell>
          <cell r="AB1366">
            <v>0</v>
          </cell>
        </row>
        <row r="1367">
          <cell r="B1367">
            <v>0</v>
          </cell>
          <cell r="C1367" t="str">
            <v>- supply and installation steel doors with slats: 4x double winged (W=1.9m, H=2.2m), with slats (0.6m x0.7m), with corrosion protection</v>
          </cell>
          <cell r="D1367">
            <v>0</v>
          </cell>
          <cell r="E1367">
            <v>0</v>
          </cell>
          <cell r="F1367">
            <v>0</v>
          </cell>
          <cell r="G1367">
            <v>0</v>
          </cell>
          <cell r="H1367">
            <v>0</v>
          </cell>
          <cell r="I1367">
            <v>0</v>
          </cell>
          <cell r="J1367">
            <v>0</v>
          </cell>
          <cell r="K1367">
            <v>0</v>
          </cell>
          <cell r="L1367">
            <v>0</v>
          </cell>
          <cell r="M1367">
            <v>0</v>
          </cell>
          <cell r="N1367">
            <v>0</v>
          </cell>
          <cell r="O1367">
            <v>0</v>
          </cell>
          <cell r="P1367">
            <v>0</v>
          </cell>
          <cell r="Q1367">
            <v>0</v>
          </cell>
          <cell r="R1367">
            <v>0</v>
          </cell>
          <cell r="S1367">
            <v>0</v>
          </cell>
          <cell r="T1367">
            <v>0</v>
          </cell>
          <cell r="U1367">
            <v>0</v>
          </cell>
          <cell r="V1367">
            <v>0</v>
          </cell>
          <cell r="W1367">
            <v>0</v>
          </cell>
          <cell r="X1367">
            <v>0</v>
          </cell>
          <cell r="Y1367">
            <v>0</v>
          </cell>
          <cell r="Z1367">
            <v>0</v>
          </cell>
          <cell r="AA1367">
            <v>0</v>
          </cell>
          <cell r="AB1367">
            <v>0</v>
          </cell>
        </row>
        <row r="1368">
          <cell r="B1368">
            <v>0</v>
          </cell>
          <cell r="C1368" t="str">
            <v>- supply and installation steel doors with slats: 1x single winged (W=1.0m, H=2.1m), with corrosion protection</v>
          </cell>
          <cell r="D1368">
            <v>0</v>
          </cell>
          <cell r="E1368">
            <v>0</v>
          </cell>
          <cell r="F1368">
            <v>0</v>
          </cell>
          <cell r="G1368">
            <v>0</v>
          </cell>
          <cell r="H1368">
            <v>0</v>
          </cell>
          <cell r="I1368">
            <v>0</v>
          </cell>
          <cell r="J1368">
            <v>0</v>
          </cell>
          <cell r="K1368">
            <v>0</v>
          </cell>
          <cell r="L1368">
            <v>0</v>
          </cell>
          <cell r="M1368">
            <v>0</v>
          </cell>
          <cell r="N1368">
            <v>0</v>
          </cell>
          <cell r="O1368">
            <v>0</v>
          </cell>
          <cell r="P1368">
            <v>0</v>
          </cell>
          <cell r="Q1368">
            <v>0</v>
          </cell>
          <cell r="R1368">
            <v>0</v>
          </cell>
          <cell r="S1368">
            <v>0</v>
          </cell>
          <cell r="T1368">
            <v>0</v>
          </cell>
          <cell r="U1368">
            <v>0</v>
          </cell>
          <cell r="V1368">
            <v>0</v>
          </cell>
          <cell r="W1368">
            <v>0</v>
          </cell>
          <cell r="X1368">
            <v>0</v>
          </cell>
          <cell r="Y1368">
            <v>0</v>
          </cell>
          <cell r="Z1368">
            <v>0</v>
          </cell>
          <cell r="AA1368">
            <v>0</v>
          </cell>
          <cell r="AB1368">
            <v>0</v>
          </cell>
        </row>
        <row r="1369">
          <cell r="B1369">
            <v>0</v>
          </cell>
          <cell r="C1369" t="str">
            <v>- supply and installation steel slat windows: 2x windows W=1.0m, H=0.6m</v>
          </cell>
          <cell r="D1369">
            <v>0</v>
          </cell>
          <cell r="E1369">
            <v>0</v>
          </cell>
          <cell r="F1369">
            <v>0</v>
          </cell>
          <cell r="G1369">
            <v>0</v>
          </cell>
          <cell r="H1369">
            <v>0</v>
          </cell>
          <cell r="I1369">
            <v>0</v>
          </cell>
          <cell r="J1369">
            <v>0</v>
          </cell>
          <cell r="K1369">
            <v>0</v>
          </cell>
          <cell r="L1369">
            <v>0</v>
          </cell>
          <cell r="M1369">
            <v>0</v>
          </cell>
          <cell r="N1369">
            <v>0</v>
          </cell>
          <cell r="O1369">
            <v>0</v>
          </cell>
          <cell r="P1369">
            <v>0</v>
          </cell>
          <cell r="Q1369">
            <v>0</v>
          </cell>
          <cell r="R1369">
            <v>0</v>
          </cell>
          <cell r="S1369">
            <v>0</v>
          </cell>
          <cell r="T1369">
            <v>0</v>
          </cell>
          <cell r="U1369">
            <v>0</v>
          </cell>
          <cell r="V1369">
            <v>0</v>
          </cell>
          <cell r="W1369">
            <v>0</v>
          </cell>
          <cell r="X1369">
            <v>0</v>
          </cell>
          <cell r="Y1369">
            <v>0</v>
          </cell>
          <cell r="Z1369">
            <v>0</v>
          </cell>
          <cell r="AA1369">
            <v>0</v>
          </cell>
          <cell r="AB1369">
            <v>0</v>
          </cell>
        </row>
        <row r="1370">
          <cell r="B1370">
            <v>0</v>
          </cell>
          <cell r="C1370" t="str">
            <v xml:space="preserve"> - supply and installation of vent pipes and exhaust pipe</v>
          </cell>
          <cell r="D1370">
            <v>0</v>
          </cell>
          <cell r="E1370">
            <v>0</v>
          </cell>
          <cell r="F1370">
            <v>0</v>
          </cell>
          <cell r="G1370">
            <v>0</v>
          </cell>
          <cell r="H1370">
            <v>0</v>
          </cell>
          <cell r="I1370">
            <v>0</v>
          </cell>
          <cell r="J1370">
            <v>0</v>
          </cell>
          <cell r="K1370">
            <v>0</v>
          </cell>
          <cell r="L1370">
            <v>0</v>
          </cell>
          <cell r="M1370">
            <v>0</v>
          </cell>
          <cell r="N1370">
            <v>0</v>
          </cell>
          <cell r="O1370">
            <v>0</v>
          </cell>
          <cell r="P1370">
            <v>0</v>
          </cell>
          <cell r="Q1370">
            <v>0</v>
          </cell>
          <cell r="R1370">
            <v>0</v>
          </cell>
          <cell r="S1370">
            <v>0</v>
          </cell>
          <cell r="T1370">
            <v>0</v>
          </cell>
          <cell r="U1370">
            <v>0</v>
          </cell>
          <cell r="V1370">
            <v>0</v>
          </cell>
          <cell r="W1370">
            <v>0</v>
          </cell>
          <cell r="X1370">
            <v>0</v>
          </cell>
          <cell r="Y1370">
            <v>0</v>
          </cell>
          <cell r="Z1370">
            <v>0</v>
          </cell>
          <cell r="AA1370">
            <v>0</v>
          </cell>
          <cell r="AB1370">
            <v>0</v>
          </cell>
        </row>
        <row r="1371">
          <cell r="B1371">
            <v>0</v>
          </cell>
          <cell r="C1371" t="str">
            <v>- block outs for pipes and grouting after pipe installation works,</v>
          </cell>
          <cell r="D1371">
            <v>0</v>
          </cell>
          <cell r="E1371">
            <v>0</v>
          </cell>
          <cell r="F1371">
            <v>0</v>
          </cell>
          <cell r="G1371">
            <v>0</v>
          </cell>
          <cell r="H1371">
            <v>0</v>
          </cell>
          <cell r="I1371">
            <v>0</v>
          </cell>
          <cell r="J1371">
            <v>0</v>
          </cell>
          <cell r="K1371">
            <v>0</v>
          </cell>
          <cell r="L1371">
            <v>0</v>
          </cell>
          <cell r="M1371">
            <v>0</v>
          </cell>
          <cell r="N1371">
            <v>0</v>
          </cell>
          <cell r="O1371">
            <v>0</v>
          </cell>
          <cell r="P1371">
            <v>0</v>
          </cell>
          <cell r="Q1371">
            <v>0</v>
          </cell>
          <cell r="R1371">
            <v>0</v>
          </cell>
          <cell r="S1371">
            <v>0</v>
          </cell>
          <cell r="T1371">
            <v>0</v>
          </cell>
          <cell r="U1371">
            <v>0</v>
          </cell>
          <cell r="V1371">
            <v>0</v>
          </cell>
          <cell r="W1371">
            <v>0</v>
          </cell>
          <cell r="X1371">
            <v>0</v>
          </cell>
          <cell r="Y1371">
            <v>0</v>
          </cell>
          <cell r="Z1371">
            <v>0</v>
          </cell>
          <cell r="AA1371">
            <v>0</v>
          </cell>
          <cell r="AB1371">
            <v>0</v>
          </cell>
        </row>
        <row r="1372">
          <cell r="B1372">
            <v>0</v>
          </cell>
          <cell r="C1372" t="str">
            <v>- supply and installation of roof drain pipes</v>
          </cell>
          <cell r="D1372">
            <v>0</v>
          </cell>
          <cell r="E1372">
            <v>0</v>
          </cell>
          <cell r="F1372">
            <v>0</v>
          </cell>
          <cell r="G1372">
            <v>0</v>
          </cell>
          <cell r="H1372">
            <v>0</v>
          </cell>
          <cell r="I1372">
            <v>0</v>
          </cell>
          <cell r="J1372">
            <v>0</v>
          </cell>
          <cell r="K1372">
            <v>0</v>
          </cell>
          <cell r="L1372">
            <v>0</v>
          </cell>
          <cell r="M1372">
            <v>0</v>
          </cell>
          <cell r="N1372">
            <v>0</v>
          </cell>
          <cell r="O1372">
            <v>0</v>
          </cell>
          <cell r="P1372">
            <v>0</v>
          </cell>
          <cell r="Q1372">
            <v>0</v>
          </cell>
          <cell r="R1372">
            <v>0</v>
          </cell>
          <cell r="S1372">
            <v>0</v>
          </cell>
          <cell r="T1372">
            <v>0</v>
          </cell>
          <cell r="U1372">
            <v>0</v>
          </cell>
          <cell r="V1372">
            <v>0</v>
          </cell>
          <cell r="W1372">
            <v>0</v>
          </cell>
          <cell r="X1372">
            <v>0</v>
          </cell>
          <cell r="Y1372">
            <v>0</v>
          </cell>
          <cell r="Z1372">
            <v>0</v>
          </cell>
          <cell r="AA1372">
            <v>0</v>
          </cell>
          <cell r="AB1372">
            <v>0</v>
          </cell>
        </row>
        <row r="1373">
          <cell r="B1373">
            <v>0</v>
          </cell>
          <cell r="C1373" t="str">
            <v>- supply and placing of bituminous membrane for water proofing, attic aluminium cover (26 cm wide) and pebble layer on roof slab</v>
          </cell>
          <cell r="D1373">
            <v>0</v>
          </cell>
          <cell r="E1373">
            <v>0</v>
          </cell>
          <cell r="F1373">
            <v>0</v>
          </cell>
          <cell r="G1373">
            <v>0</v>
          </cell>
          <cell r="H1373">
            <v>0</v>
          </cell>
          <cell r="I1373">
            <v>0</v>
          </cell>
          <cell r="J1373">
            <v>0</v>
          </cell>
          <cell r="K1373">
            <v>0</v>
          </cell>
          <cell r="L1373">
            <v>0</v>
          </cell>
          <cell r="M1373">
            <v>0</v>
          </cell>
          <cell r="N1373">
            <v>0</v>
          </cell>
          <cell r="O1373">
            <v>0</v>
          </cell>
          <cell r="P1373">
            <v>0</v>
          </cell>
          <cell r="Q1373">
            <v>0</v>
          </cell>
          <cell r="R1373">
            <v>0</v>
          </cell>
          <cell r="S1373">
            <v>0</v>
          </cell>
          <cell r="T1373">
            <v>0</v>
          </cell>
          <cell r="U1373">
            <v>0</v>
          </cell>
          <cell r="V1373">
            <v>0</v>
          </cell>
          <cell r="W1373">
            <v>0</v>
          </cell>
          <cell r="X1373">
            <v>0</v>
          </cell>
          <cell r="Y1373">
            <v>0</v>
          </cell>
          <cell r="Z1373">
            <v>0</v>
          </cell>
          <cell r="AA1373">
            <v>0</v>
          </cell>
          <cell r="AB1373">
            <v>0</v>
          </cell>
        </row>
        <row r="1374">
          <cell r="B1374">
            <v>0</v>
          </cell>
          <cell r="C1374" t="str">
            <v>- plastering and painting of all internal and outside walls and ceilings</v>
          </cell>
          <cell r="D1374">
            <v>0</v>
          </cell>
          <cell r="E1374">
            <v>0</v>
          </cell>
          <cell r="F1374">
            <v>0</v>
          </cell>
          <cell r="G1374">
            <v>0</v>
          </cell>
          <cell r="H1374">
            <v>0</v>
          </cell>
          <cell r="I1374">
            <v>0</v>
          </cell>
          <cell r="J1374">
            <v>0</v>
          </cell>
          <cell r="K1374">
            <v>0</v>
          </cell>
          <cell r="L1374">
            <v>0</v>
          </cell>
          <cell r="M1374">
            <v>0</v>
          </cell>
          <cell r="N1374">
            <v>0</v>
          </cell>
          <cell r="O1374">
            <v>0</v>
          </cell>
          <cell r="P1374">
            <v>0</v>
          </cell>
          <cell r="Q1374">
            <v>0</v>
          </cell>
          <cell r="R1374">
            <v>0</v>
          </cell>
          <cell r="S1374">
            <v>0</v>
          </cell>
          <cell r="T1374">
            <v>0</v>
          </cell>
          <cell r="U1374">
            <v>0</v>
          </cell>
          <cell r="V1374">
            <v>0</v>
          </cell>
          <cell r="W1374">
            <v>0</v>
          </cell>
          <cell r="X1374">
            <v>0</v>
          </cell>
          <cell r="Y1374">
            <v>0</v>
          </cell>
          <cell r="Z1374">
            <v>0</v>
          </cell>
          <cell r="AA1374">
            <v>0</v>
          </cell>
          <cell r="AB1374">
            <v>0</v>
          </cell>
        </row>
        <row r="1375">
          <cell r="B1375">
            <v>0</v>
          </cell>
          <cell r="C1375" t="str">
            <v>- supply and installation of chlorine proof floor drain with odour trap incl. chlorine proof drain pipes,</v>
          </cell>
          <cell r="D1375">
            <v>0</v>
          </cell>
          <cell r="E1375">
            <v>0</v>
          </cell>
          <cell r="F1375">
            <v>0</v>
          </cell>
          <cell r="G1375">
            <v>0</v>
          </cell>
          <cell r="H1375">
            <v>0</v>
          </cell>
          <cell r="I1375">
            <v>0</v>
          </cell>
          <cell r="J1375">
            <v>0</v>
          </cell>
          <cell r="K1375">
            <v>0</v>
          </cell>
          <cell r="L1375">
            <v>0</v>
          </cell>
          <cell r="M1375">
            <v>0</v>
          </cell>
          <cell r="N1375">
            <v>0</v>
          </cell>
          <cell r="O1375">
            <v>0</v>
          </cell>
          <cell r="P1375">
            <v>0</v>
          </cell>
          <cell r="Q1375">
            <v>0</v>
          </cell>
          <cell r="R1375">
            <v>0</v>
          </cell>
          <cell r="S1375">
            <v>0</v>
          </cell>
          <cell r="T1375">
            <v>0</v>
          </cell>
          <cell r="U1375">
            <v>0</v>
          </cell>
          <cell r="V1375">
            <v>0</v>
          </cell>
          <cell r="W1375">
            <v>0</v>
          </cell>
          <cell r="X1375">
            <v>0</v>
          </cell>
          <cell r="Y1375">
            <v>0</v>
          </cell>
          <cell r="Z1375">
            <v>0</v>
          </cell>
          <cell r="AA1375">
            <v>0</v>
          </cell>
          <cell r="AB1375">
            <v>0</v>
          </cell>
        </row>
        <row r="1376">
          <cell r="B1376">
            <v>0</v>
          </cell>
          <cell r="C1376" t="str">
            <v>- supply and placing of sleeves for pipes and cables</v>
          </cell>
          <cell r="D1376">
            <v>0</v>
          </cell>
          <cell r="E1376">
            <v>0</v>
          </cell>
          <cell r="F1376">
            <v>0</v>
          </cell>
          <cell r="G1376">
            <v>0</v>
          </cell>
          <cell r="H1376">
            <v>0</v>
          </cell>
          <cell r="I1376">
            <v>0</v>
          </cell>
          <cell r="J1376">
            <v>0</v>
          </cell>
          <cell r="K1376">
            <v>0</v>
          </cell>
          <cell r="L1376">
            <v>0</v>
          </cell>
          <cell r="M1376">
            <v>0</v>
          </cell>
          <cell r="N1376">
            <v>0</v>
          </cell>
          <cell r="O1376">
            <v>0</v>
          </cell>
          <cell r="P1376">
            <v>0</v>
          </cell>
          <cell r="Q1376">
            <v>0</v>
          </cell>
          <cell r="R1376">
            <v>0</v>
          </cell>
          <cell r="S1376">
            <v>0</v>
          </cell>
          <cell r="T1376">
            <v>0</v>
          </cell>
          <cell r="U1376">
            <v>0</v>
          </cell>
          <cell r="V1376">
            <v>0</v>
          </cell>
          <cell r="W1376">
            <v>0</v>
          </cell>
          <cell r="X1376">
            <v>0</v>
          </cell>
          <cell r="Y1376">
            <v>0</v>
          </cell>
          <cell r="Z1376">
            <v>0</v>
          </cell>
          <cell r="AA1376">
            <v>0</v>
          </cell>
          <cell r="AB1376">
            <v>0</v>
          </cell>
        </row>
        <row r="1377">
          <cell r="B1377">
            <v>0</v>
          </cell>
          <cell r="C1377" t="str">
            <v>- service water connection</v>
          </cell>
          <cell r="D1377">
            <v>0</v>
          </cell>
          <cell r="E1377">
            <v>0</v>
          </cell>
          <cell r="F1377">
            <v>0</v>
          </cell>
          <cell r="G1377">
            <v>0</v>
          </cell>
          <cell r="H1377">
            <v>0</v>
          </cell>
          <cell r="I1377">
            <v>0</v>
          </cell>
          <cell r="J1377">
            <v>0</v>
          </cell>
          <cell r="K1377">
            <v>0</v>
          </cell>
          <cell r="L1377">
            <v>0</v>
          </cell>
          <cell r="M1377">
            <v>0</v>
          </cell>
          <cell r="N1377">
            <v>0</v>
          </cell>
          <cell r="O1377">
            <v>0</v>
          </cell>
          <cell r="P1377">
            <v>0</v>
          </cell>
          <cell r="Q1377">
            <v>0</v>
          </cell>
          <cell r="R1377">
            <v>0</v>
          </cell>
          <cell r="S1377">
            <v>0</v>
          </cell>
          <cell r="T1377">
            <v>0</v>
          </cell>
          <cell r="U1377">
            <v>0</v>
          </cell>
          <cell r="V1377">
            <v>0</v>
          </cell>
          <cell r="W1377">
            <v>0</v>
          </cell>
          <cell r="X1377">
            <v>0</v>
          </cell>
          <cell r="Y1377">
            <v>0</v>
          </cell>
          <cell r="Z1377">
            <v>0</v>
          </cell>
          <cell r="AA1377">
            <v>0</v>
          </cell>
          <cell r="AB1377">
            <v>0</v>
          </cell>
        </row>
        <row r="1378">
          <cell r="B1378">
            <v>0</v>
          </cell>
          <cell r="C1378" t="str">
            <v>The unit rate shall include all materials, labour, equipment, tools and other incidental costs required to complete the works. Supply and installation of hydraulic equipment, pipes and fittings will be paid for under separate items. Payment shall be made per piece of completed structure approved and accepted by the Engineer</v>
          </cell>
          <cell r="D1378">
            <v>0</v>
          </cell>
          <cell r="E1378">
            <v>0</v>
          </cell>
          <cell r="F1378">
            <v>0</v>
          </cell>
          <cell r="G1378">
            <v>0</v>
          </cell>
          <cell r="H1378">
            <v>0</v>
          </cell>
          <cell r="I1378">
            <v>0</v>
          </cell>
          <cell r="J1378">
            <v>0</v>
          </cell>
          <cell r="K1378">
            <v>0</v>
          </cell>
          <cell r="L1378">
            <v>0</v>
          </cell>
          <cell r="M1378">
            <v>0</v>
          </cell>
          <cell r="N1378">
            <v>0</v>
          </cell>
          <cell r="O1378">
            <v>0</v>
          </cell>
          <cell r="P1378">
            <v>0</v>
          </cell>
          <cell r="Q1378">
            <v>0</v>
          </cell>
          <cell r="R1378">
            <v>0</v>
          </cell>
          <cell r="S1378">
            <v>0</v>
          </cell>
          <cell r="T1378">
            <v>0</v>
          </cell>
          <cell r="U1378">
            <v>0</v>
          </cell>
          <cell r="V1378">
            <v>0</v>
          </cell>
          <cell r="W1378">
            <v>0</v>
          </cell>
          <cell r="X1378">
            <v>0</v>
          </cell>
          <cell r="Y1378">
            <v>0</v>
          </cell>
          <cell r="Z1378">
            <v>0</v>
          </cell>
          <cell r="AA1378">
            <v>0</v>
          </cell>
          <cell r="AB1378">
            <v>0</v>
          </cell>
        </row>
        <row r="1379">
          <cell r="B1379" t="str">
            <v>40.25.01</v>
          </cell>
          <cell r="C1379" t="str">
            <v>Construction of chlorination building at reservoir site D</v>
          </cell>
          <cell r="D1379" t="str">
            <v>pce.</v>
          </cell>
          <cell r="E1379">
            <v>26000</v>
          </cell>
          <cell r="F1379">
            <v>0</v>
          </cell>
          <cell r="G1379">
            <v>0</v>
          </cell>
          <cell r="H1379">
            <v>0</v>
          </cell>
          <cell r="I1379">
            <v>0</v>
          </cell>
          <cell r="J1379">
            <v>0</v>
          </cell>
          <cell r="K1379">
            <v>0</v>
          </cell>
          <cell r="L1379">
            <v>0</v>
          </cell>
          <cell r="M1379">
            <v>0</v>
          </cell>
          <cell r="N1379">
            <v>0</v>
          </cell>
          <cell r="O1379">
            <v>0</v>
          </cell>
          <cell r="P1379">
            <v>0</v>
          </cell>
          <cell r="Q1379">
            <v>0</v>
          </cell>
          <cell r="R1379">
            <v>0</v>
          </cell>
          <cell r="S1379">
            <v>0</v>
          </cell>
          <cell r="T1379">
            <v>0</v>
          </cell>
          <cell r="U1379">
            <v>0</v>
          </cell>
          <cell r="V1379">
            <v>0</v>
          </cell>
          <cell r="W1379">
            <v>0</v>
          </cell>
          <cell r="X1379">
            <v>0</v>
          </cell>
          <cell r="Y1379">
            <v>0</v>
          </cell>
          <cell r="Z1379">
            <v>0</v>
          </cell>
          <cell r="AA1379">
            <v>0</v>
          </cell>
          <cell r="AB1379">
            <v>0</v>
          </cell>
        </row>
        <row r="1380">
          <cell r="B1380" t="str">
            <v>40.26</v>
          </cell>
          <cell r="C1380" t="str">
            <v>Construction of Water Kiosk acc. to Tender Drawings  STD-3.01 -3.03</v>
          </cell>
          <cell r="D1380">
            <v>0</v>
          </cell>
          <cell r="E1380">
            <v>0</v>
          </cell>
          <cell r="F1380">
            <v>0</v>
          </cell>
          <cell r="G1380">
            <v>0</v>
          </cell>
          <cell r="H1380">
            <v>0</v>
          </cell>
          <cell r="I1380">
            <v>0</v>
          </cell>
          <cell r="J1380">
            <v>0</v>
          </cell>
          <cell r="K1380">
            <v>0</v>
          </cell>
          <cell r="L1380">
            <v>0</v>
          </cell>
          <cell r="M1380">
            <v>0</v>
          </cell>
          <cell r="N1380">
            <v>0</v>
          </cell>
          <cell r="O1380">
            <v>0</v>
          </cell>
          <cell r="P1380">
            <v>0</v>
          </cell>
          <cell r="Q1380">
            <v>0</v>
          </cell>
          <cell r="R1380">
            <v>0</v>
          </cell>
          <cell r="S1380">
            <v>0</v>
          </cell>
          <cell r="T1380">
            <v>0</v>
          </cell>
          <cell r="U1380">
            <v>0</v>
          </cell>
          <cell r="V1380">
            <v>0</v>
          </cell>
          <cell r="W1380">
            <v>0</v>
          </cell>
          <cell r="X1380">
            <v>0</v>
          </cell>
          <cell r="Y1380">
            <v>0</v>
          </cell>
          <cell r="Z1380">
            <v>0</v>
          </cell>
          <cell r="AA1380">
            <v>0</v>
          </cell>
          <cell r="AB1380">
            <v>0</v>
          </cell>
        </row>
        <row r="1381">
          <cell r="B1381">
            <v>0</v>
          </cell>
          <cell r="C1381" t="str">
            <v>The works shall comprise the supply and installation of all material and complete civil works for construction of water kiosks as per standard drawing  STD-3.01 -3.03 and in accordance wit the Work Requirements Part B+C</v>
          </cell>
          <cell r="D1381">
            <v>0</v>
          </cell>
          <cell r="E1381">
            <v>0</v>
          </cell>
          <cell r="F1381">
            <v>0</v>
          </cell>
          <cell r="G1381">
            <v>0</v>
          </cell>
          <cell r="H1381">
            <v>0</v>
          </cell>
          <cell r="I1381">
            <v>0</v>
          </cell>
          <cell r="J1381">
            <v>0</v>
          </cell>
          <cell r="K1381">
            <v>0</v>
          </cell>
          <cell r="L1381">
            <v>0</v>
          </cell>
          <cell r="M1381">
            <v>0</v>
          </cell>
          <cell r="N1381">
            <v>0</v>
          </cell>
          <cell r="O1381">
            <v>0</v>
          </cell>
          <cell r="P1381">
            <v>0</v>
          </cell>
          <cell r="Q1381">
            <v>0</v>
          </cell>
          <cell r="R1381">
            <v>0</v>
          </cell>
          <cell r="S1381">
            <v>0</v>
          </cell>
          <cell r="T1381">
            <v>0</v>
          </cell>
          <cell r="U1381">
            <v>0</v>
          </cell>
          <cell r="V1381">
            <v>0</v>
          </cell>
          <cell r="W1381">
            <v>0</v>
          </cell>
          <cell r="X1381">
            <v>0</v>
          </cell>
          <cell r="Y1381">
            <v>0</v>
          </cell>
          <cell r="Z1381">
            <v>0</v>
          </cell>
          <cell r="AA1381">
            <v>0</v>
          </cell>
          <cell r="AB1381">
            <v>0</v>
          </cell>
        </row>
        <row r="1382">
          <cell r="B1382">
            <v>0</v>
          </cell>
          <cell r="C1382" t="str">
            <v>The works shall include, in particular, but not be limited to the following:</v>
          </cell>
          <cell r="D1382">
            <v>0</v>
          </cell>
          <cell r="E1382">
            <v>0</v>
          </cell>
          <cell r="F1382">
            <v>0</v>
          </cell>
          <cell r="G1382">
            <v>0</v>
          </cell>
          <cell r="H1382">
            <v>0</v>
          </cell>
          <cell r="I1382">
            <v>0</v>
          </cell>
          <cell r="J1382">
            <v>0</v>
          </cell>
          <cell r="K1382">
            <v>0</v>
          </cell>
          <cell r="L1382">
            <v>0</v>
          </cell>
          <cell r="M1382">
            <v>0</v>
          </cell>
          <cell r="N1382">
            <v>0</v>
          </cell>
          <cell r="O1382">
            <v>0</v>
          </cell>
          <cell r="P1382">
            <v>0</v>
          </cell>
          <cell r="Q1382">
            <v>0</v>
          </cell>
          <cell r="R1382">
            <v>0</v>
          </cell>
          <cell r="S1382">
            <v>0</v>
          </cell>
          <cell r="T1382">
            <v>0</v>
          </cell>
          <cell r="U1382">
            <v>0</v>
          </cell>
          <cell r="V1382">
            <v>0</v>
          </cell>
          <cell r="W1382">
            <v>0</v>
          </cell>
          <cell r="X1382">
            <v>0</v>
          </cell>
          <cell r="Y1382">
            <v>0</v>
          </cell>
          <cell r="Z1382">
            <v>0</v>
          </cell>
          <cell r="AA1382">
            <v>0</v>
          </cell>
          <cell r="AB1382">
            <v>0</v>
          </cell>
        </row>
        <row r="1383">
          <cell r="B1383">
            <v>0</v>
          </cell>
          <cell r="C1383" t="str">
            <v>- earthworks incl. excavation, backfilling, compaction and related tests, transport and disposal of surplus material to Contractors deposit within a radius of 20 km from the execution site</v>
          </cell>
          <cell r="D1383">
            <v>0</v>
          </cell>
          <cell r="E1383">
            <v>0</v>
          </cell>
          <cell r="F1383">
            <v>0</v>
          </cell>
          <cell r="G1383">
            <v>0</v>
          </cell>
          <cell r="H1383">
            <v>0</v>
          </cell>
          <cell r="I1383">
            <v>0</v>
          </cell>
          <cell r="J1383">
            <v>0</v>
          </cell>
          <cell r="K1383">
            <v>0</v>
          </cell>
          <cell r="L1383">
            <v>0</v>
          </cell>
          <cell r="M1383">
            <v>0</v>
          </cell>
          <cell r="N1383">
            <v>0</v>
          </cell>
          <cell r="O1383">
            <v>0</v>
          </cell>
          <cell r="P1383">
            <v>0</v>
          </cell>
          <cell r="Q1383">
            <v>0</v>
          </cell>
          <cell r="R1383">
            <v>0</v>
          </cell>
          <cell r="S1383">
            <v>0</v>
          </cell>
          <cell r="T1383">
            <v>0</v>
          </cell>
          <cell r="U1383">
            <v>0</v>
          </cell>
          <cell r="V1383">
            <v>0</v>
          </cell>
          <cell r="W1383">
            <v>0</v>
          </cell>
          <cell r="X1383">
            <v>0</v>
          </cell>
          <cell r="Y1383">
            <v>0</v>
          </cell>
          <cell r="Z1383">
            <v>0</v>
          </cell>
          <cell r="AA1383">
            <v>0</v>
          </cell>
          <cell r="AB1383">
            <v>0</v>
          </cell>
        </row>
        <row r="1384">
          <cell r="B1384">
            <v>0</v>
          </cell>
          <cell r="C1384" t="str">
            <v>- placing of lean concrete,</v>
          </cell>
          <cell r="D1384">
            <v>0</v>
          </cell>
          <cell r="E1384">
            <v>0</v>
          </cell>
          <cell r="F1384">
            <v>0</v>
          </cell>
          <cell r="G1384">
            <v>0</v>
          </cell>
          <cell r="H1384">
            <v>0</v>
          </cell>
          <cell r="I1384">
            <v>0</v>
          </cell>
          <cell r="J1384">
            <v>0</v>
          </cell>
          <cell r="K1384">
            <v>0</v>
          </cell>
          <cell r="L1384">
            <v>0</v>
          </cell>
          <cell r="M1384">
            <v>0</v>
          </cell>
          <cell r="N1384">
            <v>0</v>
          </cell>
          <cell r="O1384">
            <v>0</v>
          </cell>
          <cell r="P1384">
            <v>0</v>
          </cell>
          <cell r="Q1384">
            <v>0</v>
          </cell>
          <cell r="R1384">
            <v>0</v>
          </cell>
          <cell r="S1384">
            <v>0</v>
          </cell>
          <cell r="T1384">
            <v>0</v>
          </cell>
          <cell r="U1384">
            <v>0</v>
          </cell>
          <cell r="V1384">
            <v>0</v>
          </cell>
          <cell r="W1384">
            <v>0</v>
          </cell>
          <cell r="X1384">
            <v>0</v>
          </cell>
          <cell r="Y1384">
            <v>0</v>
          </cell>
          <cell r="Z1384">
            <v>0</v>
          </cell>
          <cell r="AA1384">
            <v>0</v>
          </cell>
          <cell r="AB1384">
            <v>0</v>
          </cell>
        </row>
        <row r="1385">
          <cell r="B1385">
            <v>0</v>
          </cell>
          <cell r="C1385" t="str">
            <v>- placing of concrete for foundation,</v>
          </cell>
          <cell r="D1385">
            <v>0</v>
          </cell>
          <cell r="E1385">
            <v>0</v>
          </cell>
          <cell r="F1385">
            <v>0</v>
          </cell>
          <cell r="G1385">
            <v>0</v>
          </cell>
          <cell r="H1385">
            <v>0</v>
          </cell>
          <cell r="I1385">
            <v>0</v>
          </cell>
          <cell r="J1385">
            <v>0</v>
          </cell>
          <cell r="K1385">
            <v>0</v>
          </cell>
          <cell r="L1385">
            <v>0</v>
          </cell>
          <cell r="M1385">
            <v>0</v>
          </cell>
          <cell r="N1385">
            <v>0</v>
          </cell>
          <cell r="O1385">
            <v>0</v>
          </cell>
          <cell r="P1385">
            <v>0</v>
          </cell>
          <cell r="Q1385">
            <v>0</v>
          </cell>
          <cell r="R1385">
            <v>0</v>
          </cell>
          <cell r="S1385">
            <v>0</v>
          </cell>
          <cell r="T1385">
            <v>0</v>
          </cell>
          <cell r="U1385">
            <v>0</v>
          </cell>
          <cell r="V1385">
            <v>0</v>
          </cell>
          <cell r="W1385">
            <v>0</v>
          </cell>
          <cell r="X1385">
            <v>0</v>
          </cell>
          <cell r="Y1385">
            <v>0</v>
          </cell>
          <cell r="Z1385">
            <v>0</v>
          </cell>
          <cell r="AA1385">
            <v>0</v>
          </cell>
          <cell r="AB1385">
            <v>0</v>
          </cell>
        </row>
        <row r="1386">
          <cell r="B1386">
            <v>0</v>
          </cell>
          <cell r="C1386" t="str">
            <v>- placing of hard top screed concrete on base slab,</v>
          </cell>
          <cell r="D1386">
            <v>0</v>
          </cell>
          <cell r="E1386">
            <v>0</v>
          </cell>
          <cell r="F1386">
            <v>0</v>
          </cell>
          <cell r="G1386">
            <v>0</v>
          </cell>
          <cell r="H1386">
            <v>0</v>
          </cell>
          <cell r="I1386">
            <v>0</v>
          </cell>
          <cell r="J1386">
            <v>0</v>
          </cell>
          <cell r="K1386">
            <v>0</v>
          </cell>
          <cell r="L1386">
            <v>0</v>
          </cell>
          <cell r="M1386">
            <v>0</v>
          </cell>
          <cell r="N1386">
            <v>0</v>
          </cell>
          <cell r="O1386">
            <v>0</v>
          </cell>
          <cell r="P1386">
            <v>0</v>
          </cell>
          <cell r="Q1386">
            <v>0</v>
          </cell>
          <cell r="R1386">
            <v>0</v>
          </cell>
          <cell r="S1386">
            <v>0</v>
          </cell>
          <cell r="T1386">
            <v>0</v>
          </cell>
          <cell r="U1386">
            <v>0</v>
          </cell>
          <cell r="V1386">
            <v>0</v>
          </cell>
          <cell r="W1386">
            <v>0</v>
          </cell>
          <cell r="X1386">
            <v>0</v>
          </cell>
          <cell r="Y1386">
            <v>0</v>
          </cell>
          <cell r="Z1386">
            <v>0</v>
          </cell>
          <cell r="AA1386">
            <v>0</v>
          </cell>
          <cell r="AB1386">
            <v>0</v>
          </cell>
        </row>
        <row r="1387">
          <cell r="B1387">
            <v>0</v>
          </cell>
          <cell r="C1387" t="str">
            <v>- supply and placing of all formworks,</v>
          </cell>
          <cell r="D1387">
            <v>0</v>
          </cell>
          <cell r="E1387">
            <v>0</v>
          </cell>
          <cell r="F1387">
            <v>0</v>
          </cell>
          <cell r="G1387">
            <v>0</v>
          </cell>
          <cell r="H1387">
            <v>0</v>
          </cell>
          <cell r="I1387">
            <v>0</v>
          </cell>
          <cell r="J1387">
            <v>0</v>
          </cell>
          <cell r="K1387">
            <v>0</v>
          </cell>
          <cell r="L1387">
            <v>0</v>
          </cell>
          <cell r="M1387">
            <v>0</v>
          </cell>
          <cell r="N1387">
            <v>0</v>
          </cell>
          <cell r="O1387">
            <v>0</v>
          </cell>
          <cell r="P1387">
            <v>0</v>
          </cell>
          <cell r="Q1387">
            <v>0</v>
          </cell>
          <cell r="R1387">
            <v>0</v>
          </cell>
          <cell r="S1387">
            <v>0</v>
          </cell>
          <cell r="T1387">
            <v>0</v>
          </cell>
          <cell r="U1387">
            <v>0</v>
          </cell>
          <cell r="V1387">
            <v>0</v>
          </cell>
          <cell r="W1387">
            <v>0</v>
          </cell>
          <cell r="X1387">
            <v>0</v>
          </cell>
          <cell r="Y1387">
            <v>0</v>
          </cell>
          <cell r="Z1387">
            <v>0</v>
          </cell>
          <cell r="AA1387">
            <v>0</v>
          </cell>
          <cell r="AB1387">
            <v>0</v>
          </cell>
        </row>
        <row r="1388">
          <cell r="B1388">
            <v>0</v>
          </cell>
          <cell r="C1388" t="str">
            <v>- supply and placing of reinforcement bars,</v>
          </cell>
          <cell r="D1388">
            <v>0</v>
          </cell>
          <cell r="E1388">
            <v>0</v>
          </cell>
          <cell r="F1388">
            <v>0</v>
          </cell>
          <cell r="G1388">
            <v>0</v>
          </cell>
          <cell r="H1388">
            <v>0</v>
          </cell>
          <cell r="I1388">
            <v>0</v>
          </cell>
          <cell r="J1388">
            <v>0</v>
          </cell>
          <cell r="K1388">
            <v>0</v>
          </cell>
          <cell r="L1388">
            <v>0</v>
          </cell>
          <cell r="M1388">
            <v>0</v>
          </cell>
          <cell r="N1388">
            <v>0</v>
          </cell>
          <cell r="O1388">
            <v>0</v>
          </cell>
          <cell r="P1388">
            <v>0</v>
          </cell>
          <cell r="Q1388">
            <v>0</v>
          </cell>
          <cell r="R1388">
            <v>0</v>
          </cell>
          <cell r="S1388">
            <v>0</v>
          </cell>
          <cell r="T1388">
            <v>0</v>
          </cell>
          <cell r="U1388">
            <v>0</v>
          </cell>
          <cell r="V1388">
            <v>0</v>
          </cell>
          <cell r="W1388">
            <v>0</v>
          </cell>
          <cell r="X1388">
            <v>0</v>
          </cell>
          <cell r="Y1388">
            <v>0</v>
          </cell>
          <cell r="Z1388">
            <v>0</v>
          </cell>
          <cell r="AA1388">
            <v>0</v>
          </cell>
          <cell r="AB1388">
            <v>0</v>
          </cell>
        </row>
        <row r="1389">
          <cell r="B1389">
            <v>0</v>
          </cell>
          <cell r="C1389" t="str">
            <v xml:space="preserve">- brick masonry works, fair-faced of first class hard burnt bricks </v>
          </cell>
          <cell r="D1389">
            <v>0</v>
          </cell>
          <cell r="E1389">
            <v>0</v>
          </cell>
          <cell r="F1389">
            <v>0</v>
          </cell>
          <cell r="G1389">
            <v>0</v>
          </cell>
          <cell r="H1389">
            <v>0</v>
          </cell>
          <cell r="I1389">
            <v>0</v>
          </cell>
          <cell r="J1389">
            <v>0</v>
          </cell>
          <cell r="K1389">
            <v>0</v>
          </cell>
          <cell r="L1389">
            <v>0</v>
          </cell>
          <cell r="M1389">
            <v>0</v>
          </cell>
          <cell r="N1389">
            <v>0</v>
          </cell>
          <cell r="O1389">
            <v>0</v>
          </cell>
          <cell r="P1389">
            <v>0</v>
          </cell>
          <cell r="Q1389">
            <v>0</v>
          </cell>
          <cell r="R1389">
            <v>0</v>
          </cell>
          <cell r="S1389">
            <v>0</v>
          </cell>
          <cell r="T1389">
            <v>0</v>
          </cell>
          <cell r="U1389">
            <v>0</v>
          </cell>
          <cell r="V1389">
            <v>0</v>
          </cell>
          <cell r="W1389">
            <v>0</v>
          </cell>
          <cell r="X1389">
            <v>0</v>
          </cell>
          <cell r="Y1389">
            <v>0</v>
          </cell>
          <cell r="Z1389">
            <v>0</v>
          </cell>
          <cell r="AA1389">
            <v>0</v>
          </cell>
          <cell r="AB1389">
            <v>0</v>
          </cell>
        </row>
        <row r="1390">
          <cell r="B1390">
            <v>0</v>
          </cell>
          <cell r="C1390" t="str">
            <v>- supply and installation of steel doors corrosion protected</v>
          </cell>
          <cell r="D1390">
            <v>0</v>
          </cell>
          <cell r="E1390">
            <v>0</v>
          </cell>
          <cell r="F1390">
            <v>0</v>
          </cell>
          <cell r="G1390">
            <v>0</v>
          </cell>
          <cell r="H1390">
            <v>0</v>
          </cell>
          <cell r="I1390">
            <v>0</v>
          </cell>
          <cell r="J1390">
            <v>0</v>
          </cell>
          <cell r="K1390">
            <v>0</v>
          </cell>
          <cell r="L1390">
            <v>0</v>
          </cell>
          <cell r="M1390">
            <v>0</v>
          </cell>
          <cell r="N1390">
            <v>0</v>
          </cell>
          <cell r="O1390">
            <v>0</v>
          </cell>
          <cell r="P1390">
            <v>0</v>
          </cell>
          <cell r="Q1390">
            <v>0</v>
          </cell>
          <cell r="R1390">
            <v>0</v>
          </cell>
          <cell r="S1390">
            <v>0</v>
          </cell>
          <cell r="T1390">
            <v>0</v>
          </cell>
          <cell r="U1390">
            <v>0</v>
          </cell>
          <cell r="V1390">
            <v>0</v>
          </cell>
          <cell r="W1390">
            <v>0</v>
          </cell>
          <cell r="X1390">
            <v>0</v>
          </cell>
          <cell r="Y1390">
            <v>0</v>
          </cell>
          <cell r="Z1390">
            <v>0</v>
          </cell>
          <cell r="AA1390">
            <v>0</v>
          </cell>
          <cell r="AB1390">
            <v>0</v>
          </cell>
        </row>
        <row r="1391">
          <cell r="B1391">
            <v>0</v>
          </cell>
          <cell r="C1391" t="str">
            <v>- supply and installation of windows, with single panes and PVC-frame with metal core</v>
          </cell>
          <cell r="D1391">
            <v>0</v>
          </cell>
          <cell r="E1391">
            <v>0</v>
          </cell>
          <cell r="F1391">
            <v>0</v>
          </cell>
          <cell r="G1391">
            <v>0</v>
          </cell>
          <cell r="H1391">
            <v>0</v>
          </cell>
          <cell r="I1391">
            <v>0</v>
          </cell>
          <cell r="J1391">
            <v>0</v>
          </cell>
          <cell r="K1391">
            <v>0</v>
          </cell>
          <cell r="L1391">
            <v>0</v>
          </cell>
          <cell r="M1391">
            <v>0</v>
          </cell>
          <cell r="N1391">
            <v>0</v>
          </cell>
          <cell r="O1391">
            <v>0</v>
          </cell>
          <cell r="P1391">
            <v>0</v>
          </cell>
          <cell r="Q1391">
            <v>0</v>
          </cell>
          <cell r="R1391">
            <v>0</v>
          </cell>
          <cell r="S1391">
            <v>0</v>
          </cell>
          <cell r="T1391">
            <v>0</v>
          </cell>
          <cell r="U1391">
            <v>0</v>
          </cell>
          <cell r="V1391">
            <v>0</v>
          </cell>
          <cell r="W1391">
            <v>0</v>
          </cell>
          <cell r="X1391">
            <v>0</v>
          </cell>
          <cell r="Y1391">
            <v>0</v>
          </cell>
          <cell r="Z1391">
            <v>0</v>
          </cell>
          <cell r="AA1391">
            <v>0</v>
          </cell>
          <cell r="AB1391">
            <v>0</v>
          </cell>
        </row>
        <row r="1392">
          <cell r="B1392">
            <v>0</v>
          </cell>
          <cell r="C1392" t="str">
            <v>- block outs for pipes and grouting after pipe installation works,</v>
          </cell>
          <cell r="D1392">
            <v>0</v>
          </cell>
          <cell r="E1392">
            <v>0</v>
          </cell>
          <cell r="F1392">
            <v>0</v>
          </cell>
          <cell r="G1392">
            <v>0</v>
          </cell>
          <cell r="H1392">
            <v>0</v>
          </cell>
          <cell r="I1392">
            <v>0</v>
          </cell>
          <cell r="J1392">
            <v>0</v>
          </cell>
          <cell r="K1392">
            <v>0</v>
          </cell>
          <cell r="L1392">
            <v>0</v>
          </cell>
          <cell r="M1392">
            <v>0</v>
          </cell>
          <cell r="N1392">
            <v>0</v>
          </cell>
          <cell r="O1392">
            <v>0</v>
          </cell>
          <cell r="P1392">
            <v>0</v>
          </cell>
          <cell r="Q1392">
            <v>0</v>
          </cell>
          <cell r="R1392">
            <v>0</v>
          </cell>
          <cell r="S1392">
            <v>0</v>
          </cell>
          <cell r="T1392">
            <v>0</v>
          </cell>
          <cell r="U1392">
            <v>0</v>
          </cell>
          <cell r="V1392">
            <v>0</v>
          </cell>
          <cell r="W1392">
            <v>0</v>
          </cell>
          <cell r="X1392">
            <v>0</v>
          </cell>
          <cell r="Y1392">
            <v>0</v>
          </cell>
          <cell r="Z1392">
            <v>0</v>
          </cell>
          <cell r="AA1392">
            <v>0</v>
          </cell>
          <cell r="AB1392">
            <v>0</v>
          </cell>
        </row>
        <row r="1393">
          <cell r="B1393">
            <v>0</v>
          </cell>
          <cell r="C1393" t="str">
            <v>- supply and installation of roof drain pipes</v>
          </cell>
          <cell r="D1393">
            <v>0</v>
          </cell>
          <cell r="E1393">
            <v>0</v>
          </cell>
          <cell r="F1393">
            <v>0</v>
          </cell>
          <cell r="G1393">
            <v>0</v>
          </cell>
          <cell r="H1393">
            <v>0</v>
          </cell>
          <cell r="I1393">
            <v>0</v>
          </cell>
          <cell r="J1393">
            <v>0</v>
          </cell>
          <cell r="K1393">
            <v>0</v>
          </cell>
          <cell r="L1393">
            <v>0</v>
          </cell>
          <cell r="M1393">
            <v>0</v>
          </cell>
          <cell r="N1393">
            <v>0</v>
          </cell>
          <cell r="O1393">
            <v>0</v>
          </cell>
          <cell r="P1393">
            <v>0</v>
          </cell>
          <cell r="Q1393">
            <v>0</v>
          </cell>
          <cell r="R1393">
            <v>0</v>
          </cell>
          <cell r="S1393">
            <v>0</v>
          </cell>
          <cell r="T1393">
            <v>0</v>
          </cell>
          <cell r="U1393">
            <v>0</v>
          </cell>
          <cell r="V1393">
            <v>0</v>
          </cell>
          <cell r="W1393">
            <v>0</v>
          </cell>
          <cell r="X1393">
            <v>0</v>
          </cell>
          <cell r="Y1393">
            <v>0</v>
          </cell>
          <cell r="Z1393">
            <v>0</v>
          </cell>
          <cell r="AA1393">
            <v>0</v>
          </cell>
          <cell r="AB1393">
            <v>0</v>
          </cell>
        </row>
        <row r="1394">
          <cell r="B1394">
            <v>0</v>
          </cell>
          <cell r="C1394" t="str">
            <v>- placing of bituminous sheets and pebble layer on roof slab</v>
          </cell>
          <cell r="D1394">
            <v>0</v>
          </cell>
          <cell r="E1394">
            <v>0</v>
          </cell>
          <cell r="F1394">
            <v>0</v>
          </cell>
          <cell r="G1394">
            <v>0</v>
          </cell>
          <cell r="H1394">
            <v>0</v>
          </cell>
          <cell r="I1394">
            <v>0</v>
          </cell>
          <cell r="J1394">
            <v>0</v>
          </cell>
          <cell r="K1394">
            <v>0</v>
          </cell>
          <cell r="L1394">
            <v>0</v>
          </cell>
          <cell r="M1394">
            <v>0</v>
          </cell>
          <cell r="N1394">
            <v>0</v>
          </cell>
          <cell r="O1394">
            <v>0</v>
          </cell>
          <cell r="P1394">
            <v>0</v>
          </cell>
          <cell r="Q1394">
            <v>0</v>
          </cell>
          <cell r="R1394">
            <v>0</v>
          </cell>
          <cell r="S1394">
            <v>0</v>
          </cell>
          <cell r="T1394">
            <v>0</v>
          </cell>
          <cell r="U1394">
            <v>0</v>
          </cell>
          <cell r="V1394">
            <v>0</v>
          </cell>
          <cell r="W1394">
            <v>0</v>
          </cell>
          <cell r="X1394">
            <v>0</v>
          </cell>
          <cell r="Y1394">
            <v>0</v>
          </cell>
          <cell r="Z1394">
            <v>0</v>
          </cell>
          <cell r="AA1394">
            <v>0</v>
          </cell>
          <cell r="AB1394">
            <v>0</v>
          </cell>
        </row>
        <row r="1395">
          <cell r="B1395">
            <v>0</v>
          </cell>
          <cell r="C1395" t="str">
            <v>-supply and installation of tin roof</v>
          </cell>
          <cell r="D1395">
            <v>0</v>
          </cell>
          <cell r="E1395">
            <v>0</v>
          </cell>
          <cell r="F1395">
            <v>0</v>
          </cell>
          <cell r="G1395">
            <v>0</v>
          </cell>
          <cell r="H1395">
            <v>0</v>
          </cell>
          <cell r="I1395">
            <v>0</v>
          </cell>
          <cell r="J1395">
            <v>0</v>
          </cell>
          <cell r="K1395">
            <v>0</v>
          </cell>
          <cell r="L1395">
            <v>0</v>
          </cell>
          <cell r="M1395">
            <v>0</v>
          </cell>
          <cell r="N1395">
            <v>0</v>
          </cell>
          <cell r="O1395">
            <v>0</v>
          </cell>
          <cell r="P1395">
            <v>0</v>
          </cell>
          <cell r="Q1395">
            <v>0</v>
          </cell>
          <cell r="R1395">
            <v>0</v>
          </cell>
          <cell r="S1395">
            <v>0</v>
          </cell>
          <cell r="T1395">
            <v>0</v>
          </cell>
          <cell r="U1395">
            <v>0</v>
          </cell>
          <cell r="V1395">
            <v>0</v>
          </cell>
          <cell r="W1395">
            <v>0</v>
          </cell>
          <cell r="X1395">
            <v>0</v>
          </cell>
          <cell r="Y1395">
            <v>0</v>
          </cell>
          <cell r="Z1395">
            <v>0</v>
          </cell>
          <cell r="AA1395">
            <v>0</v>
          </cell>
          <cell r="AB1395">
            <v>0</v>
          </cell>
        </row>
        <row r="1396">
          <cell r="B1396">
            <v>0</v>
          </cell>
          <cell r="C1396" t="str">
            <v>- plastering and painting of internal walls and ceiling,</v>
          </cell>
          <cell r="D1396">
            <v>0</v>
          </cell>
          <cell r="E1396">
            <v>0</v>
          </cell>
          <cell r="F1396">
            <v>0</v>
          </cell>
          <cell r="G1396">
            <v>0</v>
          </cell>
          <cell r="H1396">
            <v>0</v>
          </cell>
          <cell r="I1396">
            <v>0</v>
          </cell>
          <cell r="J1396">
            <v>0</v>
          </cell>
          <cell r="K1396">
            <v>0</v>
          </cell>
          <cell r="L1396">
            <v>0</v>
          </cell>
          <cell r="M1396">
            <v>0</v>
          </cell>
          <cell r="N1396">
            <v>0</v>
          </cell>
          <cell r="O1396">
            <v>0</v>
          </cell>
          <cell r="P1396">
            <v>0</v>
          </cell>
          <cell r="Q1396">
            <v>0</v>
          </cell>
          <cell r="R1396">
            <v>0</v>
          </cell>
          <cell r="S1396">
            <v>0</v>
          </cell>
          <cell r="T1396">
            <v>0</v>
          </cell>
          <cell r="U1396">
            <v>0</v>
          </cell>
          <cell r="V1396">
            <v>0</v>
          </cell>
          <cell r="W1396">
            <v>0</v>
          </cell>
          <cell r="X1396">
            <v>0</v>
          </cell>
          <cell r="Y1396">
            <v>0</v>
          </cell>
          <cell r="Z1396">
            <v>0</v>
          </cell>
          <cell r="AA1396">
            <v>0</v>
          </cell>
          <cell r="AB1396">
            <v>0</v>
          </cell>
        </row>
        <row r="1397">
          <cell r="B1397">
            <v>0</v>
          </cell>
          <cell r="C1397" t="str">
            <v>- supply and installation of gravel pack for sink hole and construction of sink hole</v>
          </cell>
          <cell r="D1397">
            <v>0</v>
          </cell>
          <cell r="E1397">
            <v>0</v>
          </cell>
          <cell r="F1397">
            <v>0</v>
          </cell>
          <cell r="G1397">
            <v>0</v>
          </cell>
          <cell r="H1397">
            <v>0</v>
          </cell>
          <cell r="I1397">
            <v>0</v>
          </cell>
          <cell r="J1397">
            <v>0</v>
          </cell>
          <cell r="K1397">
            <v>0</v>
          </cell>
          <cell r="L1397">
            <v>0</v>
          </cell>
          <cell r="M1397">
            <v>0</v>
          </cell>
          <cell r="N1397">
            <v>0</v>
          </cell>
          <cell r="O1397">
            <v>0</v>
          </cell>
          <cell r="P1397">
            <v>0</v>
          </cell>
          <cell r="Q1397">
            <v>0</v>
          </cell>
          <cell r="R1397">
            <v>0</v>
          </cell>
          <cell r="S1397">
            <v>0</v>
          </cell>
          <cell r="T1397">
            <v>0</v>
          </cell>
          <cell r="U1397">
            <v>0</v>
          </cell>
          <cell r="V1397">
            <v>0</v>
          </cell>
          <cell r="W1397">
            <v>0</v>
          </cell>
          <cell r="X1397">
            <v>0</v>
          </cell>
          <cell r="Y1397">
            <v>0</v>
          </cell>
          <cell r="Z1397">
            <v>0</v>
          </cell>
          <cell r="AA1397">
            <v>0</v>
          </cell>
          <cell r="AB1397">
            <v>0</v>
          </cell>
        </row>
        <row r="1398">
          <cell r="B1398">
            <v>0</v>
          </cell>
          <cell r="C1398" t="str">
            <v xml:space="preserve">The unit rate shall include all materials, labour, equipment, tools and other incidental costs required to complete the works. Payment shall be made as lump sum per piece of completed Kiosk and upon acceptance of all related supplies and works by the Engineer. </v>
          </cell>
          <cell r="D1398">
            <v>0</v>
          </cell>
          <cell r="E1398">
            <v>0</v>
          </cell>
          <cell r="F1398">
            <v>0</v>
          </cell>
          <cell r="G1398">
            <v>0</v>
          </cell>
          <cell r="H1398">
            <v>0</v>
          </cell>
          <cell r="I1398">
            <v>0</v>
          </cell>
          <cell r="J1398">
            <v>0</v>
          </cell>
          <cell r="K1398">
            <v>0</v>
          </cell>
          <cell r="L1398">
            <v>0</v>
          </cell>
          <cell r="M1398">
            <v>0</v>
          </cell>
          <cell r="N1398">
            <v>0</v>
          </cell>
          <cell r="O1398">
            <v>0</v>
          </cell>
          <cell r="P1398">
            <v>0</v>
          </cell>
          <cell r="Q1398">
            <v>0</v>
          </cell>
          <cell r="R1398">
            <v>0</v>
          </cell>
          <cell r="S1398">
            <v>0</v>
          </cell>
          <cell r="T1398">
            <v>0</v>
          </cell>
          <cell r="U1398">
            <v>0</v>
          </cell>
          <cell r="V1398">
            <v>0</v>
          </cell>
          <cell r="W1398">
            <v>0</v>
          </cell>
          <cell r="X1398">
            <v>0</v>
          </cell>
          <cell r="Y1398">
            <v>0</v>
          </cell>
          <cell r="Z1398">
            <v>0</v>
          </cell>
          <cell r="AA1398">
            <v>0</v>
          </cell>
          <cell r="AB1398">
            <v>0</v>
          </cell>
        </row>
        <row r="1399">
          <cell r="B1399">
            <v>0</v>
          </cell>
          <cell r="C1399" t="str">
            <v>Supply and installation of pipes and fittings will be paid for under separate items.</v>
          </cell>
          <cell r="D1399">
            <v>0</v>
          </cell>
          <cell r="E1399">
            <v>0</v>
          </cell>
          <cell r="F1399">
            <v>0</v>
          </cell>
          <cell r="G1399">
            <v>0</v>
          </cell>
          <cell r="H1399">
            <v>0</v>
          </cell>
          <cell r="I1399">
            <v>0</v>
          </cell>
          <cell r="J1399">
            <v>0</v>
          </cell>
          <cell r="K1399">
            <v>0</v>
          </cell>
          <cell r="L1399">
            <v>0</v>
          </cell>
          <cell r="M1399">
            <v>0</v>
          </cell>
          <cell r="N1399">
            <v>0</v>
          </cell>
          <cell r="O1399">
            <v>0</v>
          </cell>
          <cell r="P1399">
            <v>0</v>
          </cell>
          <cell r="Q1399">
            <v>0</v>
          </cell>
          <cell r="R1399">
            <v>0</v>
          </cell>
          <cell r="S1399">
            <v>0</v>
          </cell>
          <cell r="T1399">
            <v>0</v>
          </cell>
          <cell r="U1399">
            <v>0</v>
          </cell>
          <cell r="V1399">
            <v>0</v>
          </cell>
          <cell r="W1399">
            <v>0</v>
          </cell>
          <cell r="X1399">
            <v>0</v>
          </cell>
          <cell r="Y1399">
            <v>0</v>
          </cell>
          <cell r="Z1399">
            <v>0</v>
          </cell>
          <cell r="AA1399">
            <v>0</v>
          </cell>
          <cell r="AB1399">
            <v>0</v>
          </cell>
        </row>
        <row r="1400">
          <cell r="B1400" t="str">
            <v>40.26.01</v>
          </cell>
          <cell r="C1400" t="str">
            <v>Construction of Water Kiosk acc. to Tender Drawings  STD-3.01 -3.03</v>
          </cell>
          <cell r="D1400" t="str">
            <v>pce.</v>
          </cell>
          <cell r="E1400">
            <v>600</v>
          </cell>
          <cell r="F1400">
            <v>0</v>
          </cell>
          <cell r="G1400">
            <v>0</v>
          </cell>
          <cell r="H1400">
            <v>0</v>
          </cell>
          <cell r="I1400">
            <v>0</v>
          </cell>
          <cell r="J1400">
            <v>0</v>
          </cell>
          <cell r="K1400">
            <v>0</v>
          </cell>
          <cell r="L1400">
            <v>0</v>
          </cell>
          <cell r="M1400">
            <v>0</v>
          </cell>
          <cell r="N1400">
            <v>0</v>
          </cell>
          <cell r="O1400">
            <v>0</v>
          </cell>
          <cell r="P1400">
            <v>0</v>
          </cell>
          <cell r="Q1400">
            <v>0</v>
          </cell>
          <cell r="R1400">
            <v>0</v>
          </cell>
          <cell r="S1400">
            <v>0</v>
          </cell>
          <cell r="T1400">
            <v>0</v>
          </cell>
          <cell r="U1400">
            <v>0</v>
          </cell>
          <cell r="V1400">
            <v>0</v>
          </cell>
          <cell r="W1400">
            <v>0</v>
          </cell>
          <cell r="X1400">
            <v>0</v>
          </cell>
          <cell r="Y1400">
            <v>0</v>
          </cell>
          <cell r="Z1400">
            <v>0</v>
          </cell>
          <cell r="AA1400">
            <v>0</v>
          </cell>
          <cell r="AB1400">
            <v>0</v>
          </cell>
        </row>
        <row r="1401">
          <cell r="B1401" t="str">
            <v>41</v>
          </cell>
          <cell r="C1401" t="str">
            <v>CONCRETE  WORKS</v>
          </cell>
          <cell r="D1401">
            <v>0</v>
          </cell>
          <cell r="E1401">
            <v>0</v>
          </cell>
          <cell r="F1401">
            <v>0</v>
          </cell>
          <cell r="G1401">
            <v>0</v>
          </cell>
          <cell r="H1401">
            <v>0</v>
          </cell>
          <cell r="I1401">
            <v>0</v>
          </cell>
          <cell r="J1401">
            <v>0</v>
          </cell>
          <cell r="K1401">
            <v>0</v>
          </cell>
          <cell r="L1401">
            <v>0</v>
          </cell>
          <cell r="M1401">
            <v>0</v>
          </cell>
          <cell r="N1401">
            <v>0</v>
          </cell>
          <cell r="O1401">
            <v>0</v>
          </cell>
          <cell r="P1401">
            <v>0</v>
          </cell>
          <cell r="Q1401">
            <v>0</v>
          </cell>
          <cell r="R1401">
            <v>0</v>
          </cell>
          <cell r="S1401">
            <v>0</v>
          </cell>
          <cell r="T1401">
            <v>0</v>
          </cell>
          <cell r="U1401">
            <v>0</v>
          </cell>
          <cell r="V1401">
            <v>0</v>
          </cell>
          <cell r="W1401">
            <v>0</v>
          </cell>
          <cell r="X1401">
            <v>0</v>
          </cell>
          <cell r="Y1401">
            <v>0</v>
          </cell>
          <cell r="Z1401">
            <v>0</v>
          </cell>
          <cell r="AA1401">
            <v>0</v>
          </cell>
          <cell r="AB1401">
            <v>0</v>
          </cell>
        </row>
        <row r="1402">
          <cell r="B1402" t="str">
            <v>41.01</v>
          </cell>
          <cell r="C1402" t="str">
            <v>Supply and placing of plain concrete</v>
          </cell>
          <cell r="D1402">
            <v>0</v>
          </cell>
          <cell r="E1402">
            <v>0</v>
          </cell>
          <cell r="F1402">
            <v>0</v>
          </cell>
          <cell r="G1402">
            <v>0</v>
          </cell>
          <cell r="H1402">
            <v>0</v>
          </cell>
          <cell r="I1402">
            <v>0</v>
          </cell>
          <cell r="J1402">
            <v>0</v>
          </cell>
          <cell r="K1402">
            <v>0</v>
          </cell>
          <cell r="L1402">
            <v>0</v>
          </cell>
          <cell r="M1402">
            <v>0</v>
          </cell>
          <cell r="N1402">
            <v>0</v>
          </cell>
          <cell r="O1402">
            <v>0</v>
          </cell>
          <cell r="P1402">
            <v>0</v>
          </cell>
          <cell r="Q1402">
            <v>0</v>
          </cell>
          <cell r="R1402">
            <v>0</v>
          </cell>
          <cell r="S1402">
            <v>0</v>
          </cell>
          <cell r="T1402">
            <v>0</v>
          </cell>
          <cell r="U1402">
            <v>0</v>
          </cell>
          <cell r="V1402">
            <v>0</v>
          </cell>
          <cell r="W1402">
            <v>0</v>
          </cell>
          <cell r="X1402">
            <v>0</v>
          </cell>
          <cell r="Y1402">
            <v>0</v>
          </cell>
          <cell r="Z1402">
            <v>0</v>
          </cell>
          <cell r="AA1402">
            <v>0</v>
          </cell>
          <cell r="AB1402">
            <v>0</v>
          </cell>
        </row>
        <row r="1403">
          <cell r="B1403">
            <v>0</v>
          </cell>
          <cell r="C1403" t="str">
            <v>The works shall include the supply of all material and placing of concrete in accordance with Technical Specification and drawings, including:</v>
          </cell>
          <cell r="D1403">
            <v>0</v>
          </cell>
          <cell r="E1403">
            <v>0</v>
          </cell>
          <cell r="F1403">
            <v>0</v>
          </cell>
          <cell r="G1403">
            <v>0</v>
          </cell>
          <cell r="H1403">
            <v>0</v>
          </cell>
          <cell r="I1403">
            <v>0</v>
          </cell>
          <cell r="J1403">
            <v>0</v>
          </cell>
          <cell r="K1403">
            <v>0</v>
          </cell>
          <cell r="L1403">
            <v>0</v>
          </cell>
          <cell r="M1403">
            <v>0</v>
          </cell>
          <cell r="N1403">
            <v>0</v>
          </cell>
          <cell r="O1403">
            <v>0</v>
          </cell>
          <cell r="P1403">
            <v>0</v>
          </cell>
          <cell r="Q1403">
            <v>0</v>
          </cell>
          <cell r="R1403">
            <v>0</v>
          </cell>
          <cell r="S1403">
            <v>0</v>
          </cell>
          <cell r="T1403">
            <v>0</v>
          </cell>
          <cell r="U1403">
            <v>0</v>
          </cell>
          <cell r="V1403">
            <v>0</v>
          </cell>
          <cell r="W1403">
            <v>0</v>
          </cell>
          <cell r="X1403">
            <v>0</v>
          </cell>
          <cell r="Y1403">
            <v>0</v>
          </cell>
          <cell r="Z1403">
            <v>0</v>
          </cell>
          <cell r="AA1403">
            <v>0</v>
          </cell>
          <cell r="AB1403">
            <v>0</v>
          </cell>
        </row>
        <row r="1404">
          <cell r="B1404">
            <v>0</v>
          </cell>
          <cell r="C1404" t="str">
            <v>- preparation, mixing and transport of concrete,</v>
          </cell>
          <cell r="D1404">
            <v>0</v>
          </cell>
          <cell r="E1404">
            <v>0</v>
          </cell>
          <cell r="F1404">
            <v>0</v>
          </cell>
          <cell r="G1404">
            <v>0</v>
          </cell>
          <cell r="H1404">
            <v>0</v>
          </cell>
          <cell r="I1404">
            <v>0</v>
          </cell>
          <cell r="J1404">
            <v>0</v>
          </cell>
          <cell r="K1404">
            <v>0</v>
          </cell>
          <cell r="L1404">
            <v>0</v>
          </cell>
          <cell r="M1404">
            <v>0</v>
          </cell>
          <cell r="N1404">
            <v>0</v>
          </cell>
          <cell r="O1404">
            <v>0</v>
          </cell>
          <cell r="P1404">
            <v>0</v>
          </cell>
          <cell r="Q1404">
            <v>0</v>
          </cell>
          <cell r="R1404">
            <v>0</v>
          </cell>
          <cell r="S1404">
            <v>0</v>
          </cell>
          <cell r="T1404">
            <v>0</v>
          </cell>
          <cell r="U1404">
            <v>0</v>
          </cell>
          <cell r="V1404">
            <v>0</v>
          </cell>
          <cell r="W1404">
            <v>0</v>
          </cell>
          <cell r="X1404">
            <v>0</v>
          </cell>
          <cell r="Y1404">
            <v>0</v>
          </cell>
          <cell r="Z1404">
            <v>0</v>
          </cell>
          <cell r="AA1404">
            <v>0</v>
          </cell>
          <cell r="AB1404">
            <v>0</v>
          </cell>
        </row>
        <row r="1405">
          <cell r="B1405">
            <v>0</v>
          </cell>
          <cell r="C1405" t="str">
            <v>- placing of concrete incl. all formworks and compaction,</v>
          </cell>
          <cell r="D1405">
            <v>0</v>
          </cell>
          <cell r="E1405">
            <v>0</v>
          </cell>
          <cell r="F1405">
            <v>0</v>
          </cell>
          <cell r="G1405">
            <v>0</v>
          </cell>
          <cell r="H1405">
            <v>0</v>
          </cell>
          <cell r="I1405">
            <v>0</v>
          </cell>
          <cell r="J1405">
            <v>0</v>
          </cell>
          <cell r="K1405">
            <v>0</v>
          </cell>
          <cell r="L1405">
            <v>0</v>
          </cell>
          <cell r="M1405">
            <v>0</v>
          </cell>
          <cell r="N1405">
            <v>0</v>
          </cell>
          <cell r="O1405">
            <v>0</v>
          </cell>
          <cell r="P1405">
            <v>0</v>
          </cell>
          <cell r="Q1405">
            <v>0</v>
          </cell>
          <cell r="R1405">
            <v>0</v>
          </cell>
          <cell r="S1405">
            <v>0</v>
          </cell>
          <cell r="T1405">
            <v>0</v>
          </cell>
          <cell r="U1405">
            <v>0</v>
          </cell>
          <cell r="V1405">
            <v>0</v>
          </cell>
          <cell r="W1405">
            <v>0</v>
          </cell>
          <cell r="X1405">
            <v>0</v>
          </cell>
          <cell r="Y1405">
            <v>0</v>
          </cell>
          <cell r="Z1405">
            <v>0</v>
          </cell>
          <cell r="AA1405">
            <v>0</v>
          </cell>
          <cell r="AB1405">
            <v>0</v>
          </cell>
        </row>
        <row r="1406">
          <cell r="B1406">
            <v>0</v>
          </cell>
          <cell r="C1406" t="str">
            <v>- provision of block outs for pipes and openings and their refilling with concrete after installation works,</v>
          </cell>
          <cell r="D1406">
            <v>0</v>
          </cell>
          <cell r="E1406">
            <v>0</v>
          </cell>
          <cell r="F1406">
            <v>0</v>
          </cell>
          <cell r="G1406">
            <v>0</v>
          </cell>
          <cell r="H1406">
            <v>0</v>
          </cell>
          <cell r="I1406">
            <v>0</v>
          </cell>
          <cell r="J1406">
            <v>0</v>
          </cell>
          <cell r="K1406">
            <v>0</v>
          </cell>
          <cell r="L1406">
            <v>0</v>
          </cell>
          <cell r="M1406">
            <v>0</v>
          </cell>
          <cell r="N1406">
            <v>0</v>
          </cell>
          <cell r="O1406">
            <v>0</v>
          </cell>
          <cell r="P1406">
            <v>0</v>
          </cell>
          <cell r="Q1406">
            <v>0</v>
          </cell>
          <cell r="R1406">
            <v>0</v>
          </cell>
          <cell r="S1406">
            <v>0</v>
          </cell>
          <cell r="T1406">
            <v>0</v>
          </cell>
          <cell r="U1406">
            <v>0</v>
          </cell>
          <cell r="V1406">
            <v>0</v>
          </cell>
          <cell r="W1406">
            <v>0</v>
          </cell>
          <cell r="X1406">
            <v>0</v>
          </cell>
          <cell r="Y1406">
            <v>0</v>
          </cell>
          <cell r="Z1406">
            <v>0</v>
          </cell>
          <cell r="AA1406">
            <v>0</v>
          </cell>
          <cell r="AB1406">
            <v>0</v>
          </cell>
        </row>
        <row r="1407">
          <cell r="B1407">
            <v>0</v>
          </cell>
          <cell r="C1407" t="str">
            <v>- curing and surface finish of concrete,</v>
          </cell>
          <cell r="D1407">
            <v>0</v>
          </cell>
          <cell r="E1407">
            <v>0</v>
          </cell>
          <cell r="F1407">
            <v>0</v>
          </cell>
          <cell r="G1407">
            <v>0</v>
          </cell>
          <cell r="H1407">
            <v>0</v>
          </cell>
          <cell r="I1407">
            <v>0</v>
          </cell>
          <cell r="J1407">
            <v>0</v>
          </cell>
          <cell r="K1407">
            <v>0</v>
          </cell>
          <cell r="L1407">
            <v>0</v>
          </cell>
          <cell r="M1407">
            <v>0</v>
          </cell>
          <cell r="N1407">
            <v>0</v>
          </cell>
          <cell r="O1407">
            <v>0</v>
          </cell>
          <cell r="P1407">
            <v>0</v>
          </cell>
          <cell r="Q1407">
            <v>0</v>
          </cell>
          <cell r="R1407">
            <v>0</v>
          </cell>
          <cell r="S1407">
            <v>0</v>
          </cell>
          <cell r="T1407">
            <v>0</v>
          </cell>
          <cell r="U1407">
            <v>0</v>
          </cell>
          <cell r="V1407">
            <v>0</v>
          </cell>
          <cell r="W1407">
            <v>0</v>
          </cell>
          <cell r="X1407">
            <v>0</v>
          </cell>
          <cell r="Y1407">
            <v>0</v>
          </cell>
          <cell r="Z1407">
            <v>0</v>
          </cell>
          <cell r="AA1407">
            <v>0</v>
          </cell>
          <cell r="AB1407">
            <v>0</v>
          </cell>
        </row>
        <row r="1408">
          <cell r="B1408">
            <v>0</v>
          </cell>
          <cell r="C1408" t="str">
            <v>- taking of concrete samples and execution of concrete tests according to the Technical Specification,</v>
          </cell>
          <cell r="D1408">
            <v>0</v>
          </cell>
          <cell r="E1408">
            <v>0</v>
          </cell>
          <cell r="F1408">
            <v>0</v>
          </cell>
          <cell r="G1408">
            <v>0</v>
          </cell>
          <cell r="H1408">
            <v>0</v>
          </cell>
          <cell r="I1408">
            <v>0</v>
          </cell>
          <cell r="J1408">
            <v>0</v>
          </cell>
          <cell r="K1408">
            <v>0</v>
          </cell>
          <cell r="L1408">
            <v>0</v>
          </cell>
          <cell r="M1408">
            <v>0</v>
          </cell>
          <cell r="N1408">
            <v>0</v>
          </cell>
          <cell r="O1408">
            <v>0</v>
          </cell>
          <cell r="P1408">
            <v>0</v>
          </cell>
          <cell r="Q1408">
            <v>0</v>
          </cell>
          <cell r="R1408">
            <v>0</v>
          </cell>
          <cell r="S1408">
            <v>0</v>
          </cell>
          <cell r="T1408">
            <v>0</v>
          </cell>
          <cell r="U1408">
            <v>0</v>
          </cell>
          <cell r="V1408">
            <v>0</v>
          </cell>
          <cell r="W1408">
            <v>0</v>
          </cell>
          <cell r="X1408">
            <v>0</v>
          </cell>
          <cell r="Y1408">
            <v>0</v>
          </cell>
          <cell r="Z1408">
            <v>0</v>
          </cell>
          <cell r="AA1408">
            <v>0</v>
          </cell>
          <cell r="AB1408">
            <v>0</v>
          </cell>
        </row>
        <row r="1409">
          <cell r="B1409">
            <v>0</v>
          </cell>
          <cell r="C1409" t="str">
            <v>- careful preparation of working joints (no extra payment will be made)</v>
          </cell>
          <cell r="D1409">
            <v>0</v>
          </cell>
          <cell r="E1409">
            <v>0</v>
          </cell>
          <cell r="F1409">
            <v>0</v>
          </cell>
          <cell r="G1409">
            <v>0</v>
          </cell>
          <cell r="H1409">
            <v>0</v>
          </cell>
          <cell r="I1409">
            <v>0</v>
          </cell>
          <cell r="J1409">
            <v>0</v>
          </cell>
          <cell r="K1409">
            <v>0</v>
          </cell>
          <cell r="L1409">
            <v>0</v>
          </cell>
          <cell r="M1409">
            <v>0</v>
          </cell>
          <cell r="N1409">
            <v>0</v>
          </cell>
          <cell r="O1409">
            <v>0</v>
          </cell>
          <cell r="P1409">
            <v>0</v>
          </cell>
          <cell r="Q1409">
            <v>0</v>
          </cell>
          <cell r="R1409">
            <v>0</v>
          </cell>
          <cell r="S1409">
            <v>0</v>
          </cell>
          <cell r="T1409">
            <v>0</v>
          </cell>
          <cell r="U1409">
            <v>0</v>
          </cell>
          <cell r="V1409">
            <v>0</v>
          </cell>
          <cell r="W1409">
            <v>0</v>
          </cell>
          <cell r="X1409">
            <v>0</v>
          </cell>
          <cell r="Y1409">
            <v>0</v>
          </cell>
          <cell r="Z1409">
            <v>0</v>
          </cell>
          <cell r="AA1409">
            <v>0</v>
          </cell>
          <cell r="AB1409">
            <v>0</v>
          </cell>
        </row>
        <row r="1410">
          <cell r="B1410">
            <v>0</v>
          </cell>
          <cell r="C1410" t="str">
            <v>- for foundations, plinths, slabs, walls, columns etc.</v>
          </cell>
          <cell r="D1410">
            <v>0</v>
          </cell>
          <cell r="E1410">
            <v>0</v>
          </cell>
          <cell r="F1410">
            <v>0</v>
          </cell>
          <cell r="G1410">
            <v>0</v>
          </cell>
          <cell r="H1410">
            <v>0</v>
          </cell>
          <cell r="I1410">
            <v>0</v>
          </cell>
          <cell r="J1410">
            <v>0</v>
          </cell>
          <cell r="K1410">
            <v>0</v>
          </cell>
          <cell r="L1410">
            <v>0</v>
          </cell>
          <cell r="M1410">
            <v>0</v>
          </cell>
          <cell r="N1410">
            <v>0</v>
          </cell>
          <cell r="O1410">
            <v>0</v>
          </cell>
          <cell r="P1410">
            <v>0</v>
          </cell>
          <cell r="Q1410">
            <v>0</v>
          </cell>
          <cell r="R1410">
            <v>0</v>
          </cell>
          <cell r="S1410">
            <v>0</v>
          </cell>
          <cell r="T1410">
            <v>0</v>
          </cell>
          <cell r="U1410">
            <v>0</v>
          </cell>
          <cell r="V1410">
            <v>0</v>
          </cell>
          <cell r="W1410">
            <v>0</v>
          </cell>
          <cell r="X1410">
            <v>0</v>
          </cell>
          <cell r="Y1410">
            <v>0</v>
          </cell>
          <cell r="Z1410">
            <v>0</v>
          </cell>
          <cell r="AA1410">
            <v>0</v>
          </cell>
          <cell r="AB1410">
            <v>0</v>
          </cell>
        </row>
        <row r="1411">
          <cell r="B1411">
            <v>0</v>
          </cell>
          <cell r="C1411" t="str">
            <v>- Supply, bending and placing of reinforcement steel</v>
          </cell>
          <cell r="D1411">
            <v>0</v>
          </cell>
          <cell r="E1411">
            <v>0</v>
          </cell>
          <cell r="F1411">
            <v>0</v>
          </cell>
          <cell r="G1411">
            <v>0</v>
          </cell>
          <cell r="H1411">
            <v>0</v>
          </cell>
          <cell r="I1411">
            <v>0</v>
          </cell>
          <cell r="J1411">
            <v>0</v>
          </cell>
          <cell r="K1411">
            <v>0</v>
          </cell>
          <cell r="L1411">
            <v>0</v>
          </cell>
          <cell r="M1411">
            <v>0</v>
          </cell>
          <cell r="N1411">
            <v>0</v>
          </cell>
          <cell r="O1411">
            <v>0</v>
          </cell>
          <cell r="P1411">
            <v>0</v>
          </cell>
          <cell r="Q1411">
            <v>0</v>
          </cell>
          <cell r="R1411">
            <v>0</v>
          </cell>
          <cell r="S1411">
            <v>0</v>
          </cell>
          <cell r="T1411">
            <v>0</v>
          </cell>
          <cell r="U1411">
            <v>0</v>
          </cell>
          <cell r="V1411">
            <v>0</v>
          </cell>
          <cell r="W1411">
            <v>0</v>
          </cell>
          <cell r="X1411">
            <v>0</v>
          </cell>
          <cell r="Y1411">
            <v>0</v>
          </cell>
          <cell r="Z1411">
            <v>0</v>
          </cell>
          <cell r="AA1411">
            <v>0</v>
          </cell>
          <cell r="AB1411">
            <v>0</v>
          </cell>
        </row>
        <row r="1412">
          <cell r="B1412">
            <v>0</v>
          </cell>
          <cell r="C1412" t="str">
            <v xml:space="preserve">The unit price shall include all labour, materials, products, equipment, plant and tools, concrete batching, and all other incidental costs required to complete the work as specified. </v>
          </cell>
          <cell r="D1412">
            <v>0</v>
          </cell>
          <cell r="E1412">
            <v>0</v>
          </cell>
          <cell r="F1412">
            <v>0</v>
          </cell>
          <cell r="G1412">
            <v>0</v>
          </cell>
          <cell r="H1412">
            <v>0</v>
          </cell>
          <cell r="I1412">
            <v>0</v>
          </cell>
          <cell r="J1412">
            <v>0</v>
          </cell>
          <cell r="K1412">
            <v>0</v>
          </cell>
          <cell r="L1412">
            <v>0</v>
          </cell>
          <cell r="M1412">
            <v>0</v>
          </cell>
          <cell r="N1412">
            <v>0</v>
          </cell>
          <cell r="O1412">
            <v>0</v>
          </cell>
          <cell r="P1412">
            <v>0</v>
          </cell>
          <cell r="Q1412">
            <v>0</v>
          </cell>
          <cell r="R1412">
            <v>0</v>
          </cell>
          <cell r="S1412">
            <v>0</v>
          </cell>
          <cell r="T1412">
            <v>0</v>
          </cell>
          <cell r="U1412">
            <v>0</v>
          </cell>
          <cell r="V1412">
            <v>0</v>
          </cell>
          <cell r="W1412">
            <v>0</v>
          </cell>
          <cell r="X1412">
            <v>0</v>
          </cell>
          <cell r="Y1412">
            <v>0</v>
          </cell>
          <cell r="Z1412">
            <v>0</v>
          </cell>
          <cell r="AA1412">
            <v>0</v>
          </cell>
          <cell r="AB1412">
            <v>0</v>
          </cell>
        </row>
        <row r="1413">
          <cell r="B1413">
            <v>0</v>
          </cell>
          <cell r="C1413" t="str">
            <v xml:space="preserve">Payment shall be made per cubic meter of different type of concrete based on the dimensions shown on the Drawings, completed and approved by the Engineer. </v>
          </cell>
          <cell r="D1413">
            <v>0</v>
          </cell>
          <cell r="E1413">
            <v>0</v>
          </cell>
          <cell r="F1413">
            <v>0</v>
          </cell>
          <cell r="G1413">
            <v>0</v>
          </cell>
          <cell r="H1413">
            <v>0</v>
          </cell>
          <cell r="I1413">
            <v>0</v>
          </cell>
          <cell r="J1413">
            <v>0</v>
          </cell>
          <cell r="K1413">
            <v>0</v>
          </cell>
          <cell r="L1413">
            <v>0</v>
          </cell>
          <cell r="M1413">
            <v>0</v>
          </cell>
          <cell r="N1413">
            <v>0</v>
          </cell>
          <cell r="O1413">
            <v>0</v>
          </cell>
          <cell r="P1413">
            <v>0</v>
          </cell>
          <cell r="Q1413">
            <v>0</v>
          </cell>
          <cell r="R1413">
            <v>0</v>
          </cell>
          <cell r="S1413">
            <v>0</v>
          </cell>
          <cell r="T1413">
            <v>0</v>
          </cell>
          <cell r="U1413">
            <v>0</v>
          </cell>
          <cell r="V1413">
            <v>0</v>
          </cell>
          <cell r="W1413">
            <v>0</v>
          </cell>
          <cell r="X1413">
            <v>0</v>
          </cell>
          <cell r="Y1413">
            <v>0</v>
          </cell>
          <cell r="Z1413">
            <v>0</v>
          </cell>
          <cell r="AA1413">
            <v>0</v>
          </cell>
          <cell r="AB1413">
            <v>0</v>
          </cell>
        </row>
        <row r="1414">
          <cell r="B1414" t="str">
            <v>41.01.01</v>
          </cell>
          <cell r="C1414" t="str">
            <v>Supply and placing of plain concrete C8/10</v>
          </cell>
          <cell r="D1414" t="str">
            <v>cu.m</v>
          </cell>
          <cell r="E1414">
            <v>150</v>
          </cell>
          <cell r="F1414">
            <v>0</v>
          </cell>
          <cell r="G1414">
            <v>0</v>
          </cell>
          <cell r="H1414">
            <v>0</v>
          </cell>
          <cell r="I1414">
            <v>0</v>
          </cell>
          <cell r="J1414">
            <v>0</v>
          </cell>
          <cell r="K1414">
            <v>0</v>
          </cell>
          <cell r="L1414">
            <v>0</v>
          </cell>
          <cell r="M1414">
            <v>0</v>
          </cell>
          <cell r="N1414">
            <v>0</v>
          </cell>
          <cell r="O1414">
            <v>0</v>
          </cell>
          <cell r="P1414">
            <v>0</v>
          </cell>
          <cell r="Q1414">
            <v>0</v>
          </cell>
          <cell r="R1414">
            <v>0</v>
          </cell>
          <cell r="S1414">
            <v>0</v>
          </cell>
          <cell r="T1414">
            <v>0</v>
          </cell>
          <cell r="U1414">
            <v>0</v>
          </cell>
          <cell r="V1414">
            <v>0</v>
          </cell>
          <cell r="W1414">
            <v>0</v>
          </cell>
          <cell r="X1414">
            <v>0</v>
          </cell>
          <cell r="Y1414">
            <v>0</v>
          </cell>
          <cell r="Z1414">
            <v>0</v>
          </cell>
          <cell r="AA1414">
            <v>0</v>
          </cell>
          <cell r="AB1414">
            <v>0</v>
          </cell>
        </row>
        <row r="1415">
          <cell r="B1415" t="str">
            <v>41.01.02</v>
          </cell>
          <cell r="C1415" t="str">
            <v>Supply and placing of plain concrete C12/15</v>
          </cell>
          <cell r="D1415" t="str">
            <v>cu.m</v>
          </cell>
          <cell r="E1415">
            <v>170</v>
          </cell>
          <cell r="F1415">
            <v>0</v>
          </cell>
          <cell r="G1415">
            <v>0</v>
          </cell>
          <cell r="H1415">
            <v>0</v>
          </cell>
          <cell r="I1415">
            <v>0</v>
          </cell>
          <cell r="J1415">
            <v>0</v>
          </cell>
          <cell r="K1415">
            <v>0</v>
          </cell>
          <cell r="L1415">
            <v>0</v>
          </cell>
          <cell r="M1415">
            <v>0</v>
          </cell>
          <cell r="N1415">
            <v>0</v>
          </cell>
          <cell r="O1415">
            <v>0</v>
          </cell>
          <cell r="P1415">
            <v>0</v>
          </cell>
          <cell r="Q1415">
            <v>0</v>
          </cell>
          <cell r="R1415">
            <v>0</v>
          </cell>
          <cell r="S1415">
            <v>0</v>
          </cell>
          <cell r="T1415">
            <v>0</v>
          </cell>
          <cell r="U1415">
            <v>0</v>
          </cell>
          <cell r="V1415">
            <v>0</v>
          </cell>
          <cell r="W1415">
            <v>0</v>
          </cell>
          <cell r="X1415">
            <v>0</v>
          </cell>
          <cell r="Y1415">
            <v>0</v>
          </cell>
          <cell r="Z1415">
            <v>0</v>
          </cell>
          <cell r="AA1415">
            <v>0</v>
          </cell>
          <cell r="AB1415">
            <v>0</v>
          </cell>
        </row>
        <row r="1416">
          <cell r="B1416" t="str">
            <v>41.01.03</v>
          </cell>
          <cell r="C1416" t="str">
            <v>Supply and placing of plain concrete C20/25</v>
          </cell>
          <cell r="D1416" t="str">
            <v>cu.m</v>
          </cell>
          <cell r="E1416">
            <v>200</v>
          </cell>
          <cell r="F1416">
            <v>0</v>
          </cell>
          <cell r="G1416">
            <v>0</v>
          </cell>
          <cell r="H1416">
            <v>0</v>
          </cell>
          <cell r="I1416">
            <v>0</v>
          </cell>
          <cell r="J1416">
            <v>0</v>
          </cell>
          <cell r="K1416">
            <v>0</v>
          </cell>
          <cell r="L1416">
            <v>0</v>
          </cell>
          <cell r="M1416">
            <v>0</v>
          </cell>
          <cell r="N1416">
            <v>0</v>
          </cell>
          <cell r="O1416">
            <v>0</v>
          </cell>
          <cell r="P1416">
            <v>0</v>
          </cell>
          <cell r="Q1416">
            <v>0</v>
          </cell>
          <cell r="R1416">
            <v>0</v>
          </cell>
          <cell r="S1416">
            <v>0</v>
          </cell>
          <cell r="T1416">
            <v>0</v>
          </cell>
          <cell r="U1416">
            <v>0</v>
          </cell>
          <cell r="V1416">
            <v>0</v>
          </cell>
          <cell r="W1416">
            <v>0</v>
          </cell>
          <cell r="X1416">
            <v>0</v>
          </cell>
          <cell r="Y1416">
            <v>0</v>
          </cell>
          <cell r="Z1416">
            <v>0</v>
          </cell>
          <cell r="AA1416">
            <v>0</v>
          </cell>
          <cell r="AB1416">
            <v>0</v>
          </cell>
        </row>
        <row r="1417">
          <cell r="B1417" t="str">
            <v>41.02</v>
          </cell>
          <cell r="C1417" t="str">
            <v>Supply and placing of reinforced concrete</v>
          </cell>
          <cell r="D1417">
            <v>0</v>
          </cell>
          <cell r="E1417">
            <v>0</v>
          </cell>
          <cell r="F1417">
            <v>0</v>
          </cell>
          <cell r="G1417">
            <v>0</v>
          </cell>
          <cell r="H1417">
            <v>0</v>
          </cell>
          <cell r="I1417">
            <v>0</v>
          </cell>
          <cell r="J1417">
            <v>0</v>
          </cell>
          <cell r="K1417">
            <v>0</v>
          </cell>
          <cell r="L1417">
            <v>0</v>
          </cell>
          <cell r="M1417">
            <v>0</v>
          </cell>
          <cell r="N1417">
            <v>0</v>
          </cell>
          <cell r="O1417">
            <v>0</v>
          </cell>
          <cell r="P1417">
            <v>0</v>
          </cell>
          <cell r="Q1417">
            <v>0</v>
          </cell>
          <cell r="R1417">
            <v>0</v>
          </cell>
          <cell r="S1417">
            <v>0</v>
          </cell>
          <cell r="T1417">
            <v>0</v>
          </cell>
          <cell r="U1417">
            <v>0</v>
          </cell>
          <cell r="V1417">
            <v>0</v>
          </cell>
          <cell r="W1417">
            <v>0</v>
          </cell>
          <cell r="X1417">
            <v>0</v>
          </cell>
          <cell r="Y1417">
            <v>0</v>
          </cell>
          <cell r="Z1417">
            <v>0</v>
          </cell>
          <cell r="AA1417">
            <v>0</v>
          </cell>
          <cell r="AB1417">
            <v>0</v>
          </cell>
        </row>
        <row r="1418">
          <cell r="B1418">
            <v>0</v>
          </cell>
          <cell r="C1418" t="str">
            <v>The works shall be as described under Item 41.01, but for placing of reinforced concrete. Supply and placing of formwork and reinforcement shall be paid extra.</v>
          </cell>
          <cell r="D1418">
            <v>0</v>
          </cell>
          <cell r="E1418">
            <v>0</v>
          </cell>
          <cell r="F1418">
            <v>0</v>
          </cell>
          <cell r="G1418">
            <v>0</v>
          </cell>
          <cell r="H1418">
            <v>0</v>
          </cell>
          <cell r="I1418">
            <v>0</v>
          </cell>
          <cell r="J1418">
            <v>0</v>
          </cell>
          <cell r="K1418">
            <v>0</v>
          </cell>
          <cell r="L1418">
            <v>0</v>
          </cell>
          <cell r="M1418">
            <v>0</v>
          </cell>
          <cell r="N1418">
            <v>0</v>
          </cell>
          <cell r="O1418">
            <v>0</v>
          </cell>
          <cell r="P1418">
            <v>0</v>
          </cell>
          <cell r="Q1418">
            <v>0</v>
          </cell>
          <cell r="R1418">
            <v>0</v>
          </cell>
          <cell r="S1418">
            <v>0</v>
          </cell>
          <cell r="T1418">
            <v>0</v>
          </cell>
          <cell r="U1418">
            <v>0</v>
          </cell>
          <cell r="V1418">
            <v>0</v>
          </cell>
          <cell r="W1418">
            <v>0</v>
          </cell>
          <cell r="X1418">
            <v>0</v>
          </cell>
          <cell r="Y1418">
            <v>0</v>
          </cell>
          <cell r="Z1418">
            <v>0</v>
          </cell>
          <cell r="AA1418">
            <v>0</v>
          </cell>
          <cell r="AB1418">
            <v>0</v>
          </cell>
        </row>
        <row r="1419">
          <cell r="B1419">
            <v>0</v>
          </cell>
          <cell r="C1419" t="str">
            <v>- application of high-grade waterstop for working joints in watertight concrete</v>
          </cell>
          <cell r="D1419">
            <v>0</v>
          </cell>
          <cell r="E1419">
            <v>0</v>
          </cell>
          <cell r="F1419">
            <v>0</v>
          </cell>
          <cell r="G1419">
            <v>0</v>
          </cell>
          <cell r="H1419">
            <v>0</v>
          </cell>
          <cell r="I1419">
            <v>0</v>
          </cell>
          <cell r="J1419">
            <v>0</v>
          </cell>
          <cell r="K1419">
            <v>0</v>
          </cell>
          <cell r="L1419">
            <v>0</v>
          </cell>
          <cell r="M1419">
            <v>0</v>
          </cell>
          <cell r="N1419">
            <v>0</v>
          </cell>
          <cell r="O1419">
            <v>0</v>
          </cell>
          <cell r="P1419">
            <v>0</v>
          </cell>
          <cell r="Q1419">
            <v>0</v>
          </cell>
          <cell r="R1419">
            <v>0</v>
          </cell>
          <cell r="S1419">
            <v>0</v>
          </cell>
          <cell r="T1419">
            <v>0</v>
          </cell>
          <cell r="U1419">
            <v>0</v>
          </cell>
          <cell r="V1419">
            <v>0</v>
          </cell>
          <cell r="W1419">
            <v>0</v>
          </cell>
          <cell r="X1419">
            <v>0</v>
          </cell>
          <cell r="Y1419">
            <v>0</v>
          </cell>
          <cell r="Z1419">
            <v>0</v>
          </cell>
          <cell r="AA1419">
            <v>0</v>
          </cell>
          <cell r="AB1419">
            <v>0</v>
          </cell>
        </row>
        <row r="1420">
          <cell r="B1420">
            <v>0</v>
          </cell>
          <cell r="C1420" t="str">
            <v xml:space="preserve">The unit price shall include all labour, materials, products, equipment, plant and tools, concrete batching, and all other incidental costs required to complete the work as specified. </v>
          </cell>
          <cell r="D1420">
            <v>0</v>
          </cell>
          <cell r="E1420">
            <v>0</v>
          </cell>
          <cell r="F1420">
            <v>0</v>
          </cell>
          <cell r="G1420">
            <v>0</v>
          </cell>
          <cell r="H1420">
            <v>0</v>
          </cell>
          <cell r="I1420">
            <v>0</v>
          </cell>
          <cell r="J1420">
            <v>0</v>
          </cell>
          <cell r="K1420">
            <v>0</v>
          </cell>
          <cell r="L1420">
            <v>0</v>
          </cell>
          <cell r="M1420">
            <v>0</v>
          </cell>
          <cell r="N1420">
            <v>0</v>
          </cell>
          <cell r="O1420">
            <v>0</v>
          </cell>
          <cell r="P1420">
            <v>0</v>
          </cell>
          <cell r="Q1420">
            <v>0</v>
          </cell>
          <cell r="R1420">
            <v>0</v>
          </cell>
          <cell r="S1420">
            <v>0</v>
          </cell>
          <cell r="T1420">
            <v>0</v>
          </cell>
          <cell r="U1420">
            <v>0</v>
          </cell>
          <cell r="V1420">
            <v>0</v>
          </cell>
          <cell r="W1420">
            <v>0</v>
          </cell>
          <cell r="X1420">
            <v>0</v>
          </cell>
          <cell r="Y1420">
            <v>0</v>
          </cell>
          <cell r="Z1420">
            <v>0</v>
          </cell>
          <cell r="AA1420">
            <v>0</v>
          </cell>
          <cell r="AB1420">
            <v>0</v>
          </cell>
        </row>
        <row r="1421">
          <cell r="B1421">
            <v>0</v>
          </cell>
          <cell r="C1421" t="str">
            <v xml:space="preserve">Payment shall be made per cubic meter of different type of concrete based on the dimensions shown on the Drawings, completed and approved by the Engineer. </v>
          </cell>
          <cell r="D1421">
            <v>0</v>
          </cell>
          <cell r="E1421">
            <v>0</v>
          </cell>
          <cell r="F1421">
            <v>0</v>
          </cell>
          <cell r="G1421">
            <v>0</v>
          </cell>
          <cell r="H1421">
            <v>0</v>
          </cell>
          <cell r="I1421">
            <v>0</v>
          </cell>
          <cell r="J1421">
            <v>0</v>
          </cell>
          <cell r="K1421">
            <v>0</v>
          </cell>
          <cell r="L1421">
            <v>0</v>
          </cell>
          <cell r="M1421">
            <v>0</v>
          </cell>
          <cell r="N1421">
            <v>0</v>
          </cell>
          <cell r="O1421">
            <v>0</v>
          </cell>
          <cell r="P1421">
            <v>0</v>
          </cell>
          <cell r="Q1421">
            <v>0</v>
          </cell>
          <cell r="R1421">
            <v>0</v>
          </cell>
          <cell r="S1421">
            <v>0</v>
          </cell>
          <cell r="T1421">
            <v>0</v>
          </cell>
          <cell r="U1421">
            <v>0</v>
          </cell>
          <cell r="V1421">
            <v>0</v>
          </cell>
          <cell r="W1421">
            <v>0</v>
          </cell>
          <cell r="X1421">
            <v>0</v>
          </cell>
          <cell r="Y1421">
            <v>0</v>
          </cell>
          <cell r="Z1421">
            <v>0</v>
          </cell>
          <cell r="AA1421">
            <v>0</v>
          </cell>
          <cell r="AB1421">
            <v>0</v>
          </cell>
        </row>
        <row r="1422">
          <cell r="B1422" t="str">
            <v>41.02.01</v>
          </cell>
          <cell r="C1422" t="str">
            <v>Supply and placing of reinforced concrete C20/25 for floor slab or abutments,</v>
          </cell>
          <cell r="D1422" t="str">
            <v>cu.m</v>
          </cell>
          <cell r="E1422">
            <v>350</v>
          </cell>
          <cell r="F1422">
            <v>0</v>
          </cell>
          <cell r="G1422">
            <v>0</v>
          </cell>
          <cell r="H1422">
            <v>0</v>
          </cell>
          <cell r="I1422">
            <v>0</v>
          </cell>
          <cell r="J1422">
            <v>0</v>
          </cell>
          <cell r="K1422">
            <v>0</v>
          </cell>
          <cell r="L1422">
            <v>0</v>
          </cell>
          <cell r="M1422">
            <v>0</v>
          </cell>
          <cell r="N1422">
            <v>0</v>
          </cell>
          <cell r="O1422">
            <v>0</v>
          </cell>
          <cell r="P1422">
            <v>0</v>
          </cell>
          <cell r="Q1422">
            <v>0</v>
          </cell>
          <cell r="R1422">
            <v>0</v>
          </cell>
          <cell r="S1422">
            <v>0</v>
          </cell>
          <cell r="T1422">
            <v>0</v>
          </cell>
          <cell r="U1422">
            <v>0</v>
          </cell>
          <cell r="V1422">
            <v>0</v>
          </cell>
          <cell r="W1422">
            <v>0</v>
          </cell>
          <cell r="X1422">
            <v>0</v>
          </cell>
          <cell r="Y1422">
            <v>0</v>
          </cell>
          <cell r="Z1422">
            <v>0</v>
          </cell>
          <cell r="AA1422">
            <v>0</v>
          </cell>
          <cell r="AB1422">
            <v>0</v>
          </cell>
        </row>
        <row r="1423">
          <cell r="B1423" t="str">
            <v>41.02.02</v>
          </cell>
          <cell r="C1423" t="str">
            <v>Supply and placing of reinforced concrete C20/25 for walls,</v>
          </cell>
          <cell r="D1423" t="str">
            <v>cu.m</v>
          </cell>
          <cell r="E1423">
            <v>350</v>
          </cell>
          <cell r="F1423">
            <v>0</v>
          </cell>
          <cell r="G1423">
            <v>0</v>
          </cell>
          <cell r="H1423">
            <v>0</v>
          </cell>
          <cell r="I1423">
            <v>0</v>
          </cell>
          <cell r="J1423">
            <v>0</v>
          </cell>
          <cell r="K1423">
            <v>0</v>
          </cell>
          <cell r="L1423">
            <v>0</v>
          </cell>
          <cell r="M1423">
            <v>0</v>
          </cell>
          <cell r="N1423">
            <v>0</v>
          </cell>
          <cell r="O1423">
            <v>0</v>
          </cell>
          <cell r="P1423">
            <v>0</v>
          </cell>
          <cell r="Q1423">
            <v>0</v>
          </cell>
          <cell r="R1423">
            <v>0</v>
          </cell>
          <cell r="S1423">
            <v>0</v>
          </cell>
          <cell r="T1423">
            <v>0</v>
          </cell>
          <cell r="U1423">
            <v>0</v>
          </cell>
          <cell r="V1423">
            <v>0</v>
          </cell>
          <cell r="W1423">
            <v>0</v>
          </cell>
          <cell r="X1423">
            <v>0</v>
          </cell>
          <cell r="Y1423">
            <v>0</v>
          </cell>
          <cell r="Z1423">
            <v>0</v>
          </cell>
          <cell r="AA1423">
            <v>0</v>
          </cell>
          <cell r="AB1423">
            <v>0</v>
          </cell>
        </row>
        <row r="1424">
          <cell r="B1424" t="str">
            <v>41.02.10</v>
          </cell>
          <cell r="C1424" t="str">
            <v>Supply and placing of reinforced concrete C25/30 for foundation slabs or abutments</v>
          </cell>
          <cell r="D1424" t="str">
            <v>cu.m</v>
          </cell>
          <cell r="E1424">
            <v>420</v>
          </cell>
          <cell r="F1424">
            <v>0</v>
          </cell>
          <cell r="G1424">
            <v>0</v>
          </cell>
          <cell r="H1424">
            <v>0</v>
          </cell>
          <cell r="I1424">
            <v>0</v>
          </cell>
          <cell r="J1424">
            <v>0</v>
          </cell>
          <cell r="K1424">
            <v>0</v>
          </cell>
          <cell r="L1424">
            <v>0</v>
          </cell>
          <cell r="M1424">
            <v>0</v>
          </cell>
          <cell r="N1424">
            <v>0</v>
          </cell>
          <cell r="O1424">
            <v>0</v>
          </cell>
          <cell r="P1424">
            <v>0</v>
          </cell>
          <cell r="Q1424">
            <v>0</v>
          </cell>
          <cell r="R1424">
            <v>0</v>
          </cell>
          <cell r="S1424">
            <v>0</v>
          </cell>
          <cell r="T1424">
            <v>0</v>
          </cell>
          <cell r="U1424">
            <v>0</v>
          </cell>
          <cell r="V1424">
            <v>0</v>
          </cell>
          <cell r="W1424">
            <v>0</v>
          </cell>
          <cell r="X1424">
            <v>0</v>
          </cell>
          <cell r="Y1424">
            <v>0</v>
          </cell>
          <cell r="Z1424">
            <v>0</v>
          </cell>
          <cell r="AA1424">
            <v>0</v>
          </cell>
          <cell r="AB1424">
            <v>0</v>
          </cell>
        </row>
        <row r="1425">
          <cell r="B1425" t="str">
            <v>41.02.11</v>
          </cell>
          <cell r="C1425" t="str">
            <v>Supply and placing of reinforced concrete C25/30 for walls,</v>
          </cell>
          <cell r="D1425" t="str">
            <v>cu.m</v>
          </cell>
          <cell r="E1425">
            <v>380</v>
          </cell>
          <cell r="F1425">
            <v>0</v>
          </cell>
          <cell r="G1425">
            <v>0</v>
          </cell>
          <cell r="H1425">
            <v>0</v>
          </cell>
          <cell r="I1425">
            <v>0</v>
          </cell>
          <cell r="J1425">
            <v>0</v>
          </cell>
          <cell r="K1425">
            <v>0</v>
          </cell>
          <cell r="L1425">
            <v>0</v>
          </cell>
          <cell r="M1425">
            <v>0</v>
          </cell>
          <cell r="N1425">
            <v>0</v>
          </cell>
          <cell r="O1425">
            <v>0</v>
          </cell>
          <cell r="P1425">
            <v>0</v>
          </cell>
          <cell r="Q1425">
            <v>0</v>
          </cell>
          <cell r="R1425">
            <v>0</v>
          </cell>
          <cell r="S1425">
            <v>0</v>
          </cell>
          <cell r="T1425">
            <v>0</v>
          </cell>
          <cell r="U1425">
            <v>0</v>
          </cell>
          <cell r="V1425">
            <v>0</v>
          </cell>
          <cell r="W1425">
            <v>0</v>
          </cell>
          <cell r="X1425">
            <v>0</v>
          </cell>
          <cell r="Y1425">
            <v>0</v>
          </cell>
          <cell r="Z1425">
            <v>0</v>
          </cell>
          <cell r="AA1425">
            <v>0</v>
          </cell>
          <cell r="AB1425">
            <v>0</v>
          </cell>
        </row>
        <row r="1426">
          <cell r="B1426" t="str">
            <v>41.02.12</v>
          </cell>
          <cell r="C1426" t="str">
            <v>Supply and placing of reinforced concrete C25/30 for columns,</v>
          </cell>
          <cell r="D1426" t="str">
            <v>cu.m</v>
          </cell>
          <cell r="E1426">
            <v>380</v>
          </cell>
          <cell r="F1426">
            <v>0</v>
          </cell>
          <cell r="G1426">
            <v>0</v>
          </cell>
          <cell r="H1426">
            <v>0</v>
          </cell>
          <cell r="I1426">
            <v>0</v>
          </cell>
          <cell r="J1426">
            <v>0</v>
          </cell>
          <cell r="K1426">
            <v>0</v>
          </cell>
          <cell r="L1426">
            <v>0</v>
          </cell>
          <cell r="M1426">
            <v>0</v>
          </cell>
          <cell r="N1426">
            <v>0</v>
          </cell>
          <cell r="O1426">
            <v>0</v>
          </cell>
          <cell r="P1426">
            <v>0</v>
          </cell>
          <cell r="Q1426">
            <v>0</v>
          </cell>
          <cell r="R1426">
            <v>0</v>
          </cell>
          <cell r="S1426">
            <v>0</v>
          </cell>
          <cell r="T1426">
            <v>0</v>
          </cell>
          <cell r="U1426">
            <v>0</v>
          </cell>
          <cell r="V1426">
            <v>0</v>
          </cell>
          <cell r="W1426">
            <v>0</v>
          </cell>
          <cell r="X1426">
            <v>0</v>
          </cell>
          <cell r="Y1426">
            <v>0</v>
          </cell>
          <cell r="Z1426">
            <v>0</v>
          </cell>
          <cell r="AA1426">
            <v>0</v>
          </cell>
          <cell r="AB1426">
            <v>0</v>
          </cell>
        </row>
        <row r="1427">
          <cell r="B1427" t="str">
            <v>41.02.13</v>
          </cell>
          <cell r="C1427" t="str">
            <v>Supply and placing of reinforced concrete C25/30 for ceiling slabs, roof upstands, beams, stairs</v>
          </cell>
          <cell r="D1427" t="str">
            <v>cu.m</v>
          </cell>
          <cell r="E1427">
            <v>450</v>
          </cell>
          <cell r="F1427">
            <v>0</v>
          </cell>
          <cell r="G1427">
            <v>0</v>
          </cell>
          <cell r="H1427">
            <v>0</v>
          </cell>
          <cell r="I1427">
            <v>0</v>
          </cell>
          <cell r="J1427">
            <v>0</v>
          </cell>
          <cell r="K1427">
            <v>0</v>
          </cell>
          <cell r="L1427">
            <v>0</v>
          </cell>
          <cell r="M1427">
            <v>0</v>
          </cell>
          <cell r="N1427">
            <v>0</v>
          </cell>
          <cell r="O1427">
            <v>0</v>
          </cell>
          <cell r="P1427">
            <v>0</v>
          </cell>
          <cell r="Q1427">
            <v>0</v>
          </cell>
          <cell r="R1427">
            <v>0</v>
          </cell>
          <cell r="S1427">
            <v>0</v>
          </cell>
          <cell r="T1427">
            <v>0</v>
          </cell>
          <cell r="U1427">
            <v>0</v>
          </cell>
          <cell r="V1427">
            <v>0</v>
          </cell>
          <cell r="W1427">
            <v>0</v>
          </cell>
          <cell r="X1427">
            <v>0</v>
          </cell>
          <cell r="Y1427">
            <v>0</v>
          </cell>
          <cell r="Z1427">
            <v>0</v>
          </cell>
          <cell r="AA1427">
            <v>0</v>
          </cell>
          <cell r="AB1427">
            <v>0</v>
          </cell>
        </row>
        <row r="1428">
          <cell r="B1428" t="str">
            <v>42</v>
          </cell>
          <cell r="C1428" t="str">
            <v>MASONRY WORKS</v>
          </cell>
          <cell r="D1428">
            <v>0</v>
          </cell>
          <cell r="E1428">
            <v>0</v>
          </cell>
          <cell r="F1428">
            <v>0</v>
          </cell>
          <cell r="G1428">
            <v>0</v>
          </cell>
          <cell r="H1428">
            <v>0</v>
          </cell>
          <cell r="I1428">
            <v>0</v>
          </cell>
          <cell r="J1428">
            <v>0</v>
          </cell>
          <cell r="K1428">
            <v>0</v>
          </cell>
          <cell r="L1428">
            <v>0</v>
          </cell>
          <cell r="M1428">
            <v>0</v>
          </cell>
          <cell r="N1428">
            <v>0</v>
          </cell>
          <cell r="O1428">
            <v>0</v>
          </cell>
          <cell r="P1428">
            <v>0</v>
          </cell>
          <cell r="Q1428">
            <v>0</v>
          </cell>
          <cell r="R1428">
            <v>0</v>
          </cell>
          <cell r="S1428">
            <v>0</v>
          </cell>
          <cell r="T1428">
            <v>0</v>
          </cell>
          <cell r="U1428">
            <v>0</v>
          </cell>
          <cell r="V1428">
            <v>0</v>
          </cell>
          <cell r="W1428">
            <v>0</v>
          </cell>
          <cell r="X1428">
            <v>0</v>
          </cell>
          <cell r="Y1428">
            <v>0</v>
          </cell>
          <cell r="Z1428">
            <v>0</v>
          </cell>
          <cell r="AA1428">
            <v>0</v>
          </cell>
          <cell r="AB1428">
            <v>0</v>
          </cell>
        </row>
        <row r="1429">
          <cell r="B1429" t="str">
            <v>42.06</v>
          </cell>
          <cell r="C1429" t="str">
            <v>Brick masonry walls</v>
          </cell>
          <cell r="D1429">
            <v>0</v>
          </cell>
          <cell r="E1429">
            <v>0</v>
          </cell>
          <cell r="F1429">
            <v>0</v>
          </cell>
          <cell r="G1429">
            <v>0</v>
          </cell>
          <cell r="H1429">
            <v>0</v>
          </cell>
          <cell r="I1429">
            <v>0</v>
          </cell>
          <cell r="J1429">
            <v>0</v>
          </cell>
          <cell r="K1429">
            <v>0</v>
          </cell>
          <cell r="L1429">
            <v>0</v>
          </cell>
          <cell r="M1429">
            <v>0</v>
          </cell>
          <cell r="N1429">
            <v>0</v>
          </cell>
          <cell r="O1429">
            <v>0</v>
          </cell>
          <cell r="P1429">
            <v>0</v>
          </cell>
          <cell r="Q1429">
            <v>0</v>
          </cell>
          <cell r="R1429">
            <v>0</v>
          </cell>
          <cell r="S1429">
            <v>0</v>
          </cell>
          <cell r="T1429">
            <v>0</v>
          </cell>
          <cell r="U1429">
            <v>0</v>
          </cell>
          <cell r="V1429">
            <v>0</v>
          </cell>
          <cell r="W1429">
            <v>0</v>
          </cell>
          <cell r="X1429">
            <v>0</v>
          </cell>
          <cell r="Y1429">
            <v>0</v>
          </cell>
          <cell r="Z1429">
            <v>0</v>
          </cell>
          <cell r="AA1429">
            <v>0</v>
          </cell>
          <cell r="AB1429">
            <v>0</v>
          </cell>
        </row>
        <row r="1430">
          <cell r="B1430">
            <v>0</v>
          </cell>
          <cell r="C1430" t="str">
            <v xml:space="preserve">The works shall include the supply of all material and construction of brick masonry walls in accordance with Works Requirements Part B+C and tender drawings. </v>
          </cell>
          <cell r="D1430">
            <v>0</v>
          </cell>
          <cell r="E1430">
            <v>0</v>
          </cell>
          <cell r="F1430">
            <v>0</v>
          </cell>
          <cell r="G1430">
            <v>0</v>
          </cell>
          <cell r="H1430">
            <v>0</v>
          </cell>
          <cell r="I1430">
            <v>0</v>
          </cell>
          <cell r="J1430">
            <v>0</v>
          </cell>
          <cell r="K1430">
            <v>0</v>
          </cell>
          <cell r="L1430">
            <v>0</v>
          </cell>
          <cell r="M1430">
            <v>0</v>
          </cell>
          <cell r="N1430">
            <v>0</v>
          </cell>
          <cell r="O1430">
            <v>0</v>
          </cell>
          <cell r="P1430">
            <v>0</v>
          </cell>
          <cell r="Q1430">
            <v>0</v>
          </cell>
          <cell r="R1430">
            <v>0</v>
          </cell>
          <cell r="S1430">
            <v>0</v>
          </cell>
          <cell r="T1430">
            <v>0</v>
          </cell>
          <cell r="U1430">
            <v>0</v>
          </cell>
          <cell r="V1430">
            <v>0</v>
          </cell>
          <cell r="W1430">
            <v>0</v>
          </cell>
          <cell r="X1430">
            <v>0</v>
          </cell>
          <cell r="Y1430">
            <v>0</v>
          </cell>
          <cell r="Z1430">
            <v>0</v>
          </cell>
          <cell r="AA1430">
            <v>0</v>
          </cell>
          <cell r="AB1430">
            <v>0</v>
          </cell>
        </row>
        <row r="1431">
          <cell r="B1431">
            <v>0</v>
          </cell>
          <cell r="C1431" t="str">
            <v>Fair-faced masonry work shall include for careful pointing of joints with mortar.</v>
          </cell>
          <cell r="D1431">
            <v>0</v>
          </cell>
          <cell r="E1431">
            <v>0</v>
          </cell>
          <cell r="F1431">
            <v>0</v>
          </cell>
          <cell r="G1431">
            <v>0</v>
          </cell>
          <cell r="H1431">
            <v>0</v>
          </cell>
          <cell r="I1431">
            <v>0</v>
          </cell>
          <cell r="J1431">
            <v>0</v>
          </cell>
          <cell r="K1431">
            <v>0</v>
          </cell>
          <cell r="L1431">
            <v>0</v>
          </cell>
          <cell r="M1431">
            <v>0</v>
          </cell>
          <cell r="N1431">
            <v>0</v>
          </cell>
          <cell r="O1431">
            <v>0</v>
          </cell>
          <cell r="P1431">
            <v>0</v>
          </cell>
          <cell r="Q1431">
            <v>0</v>
          </cell>
          <cell r="R1431">
            <v>0</v>
          </cell>
          <cell r="S1431">
            <v>0</v>
          </cell>
          <cell r="T1431">
            <v>0</v>
          </cell>
          <cell r="U1431">
            <v>0</v>
          </cell>
          <cell r="V1431">
            <v>0</v>
          </cell>
          <cell r="W1431">
            <v>0</v>
          </cell>
          <cell r="X1431">
            <v>0</v>
          </cell>
          <cell r="Y1431">
            <v>0</v>
          </cell>
          <cell r="Z1431">
            <v>0</v>
          </cell>
          <cell r="AA1431">
            <v>0</v>
          </cell>
          <cell r="AB1431">
            <v>0</v>
          </cell>
        </row>
        <row r="1432">
          <cell r="B1432">
            <v>0</v>
          </cell>
          <cell r="C1432" t="str">
            <v>The unit price shall include all labour, materials, products, equipment, plant and tools and all other incidental costs required to complete the work as specified, including ladders, scaffolding or the like.</v>
          </cell>
          <cell r="D1432">
            <v>0</v>
          </cell>
          <cell r="E1432">
            <v>0</v>
          </cell>
          <cell r="F1432">
            <v>0</v>
          </cell>
          <cell r="G1432">
            <v>0</v>
          </cell>
          <cell r="H1432">
            <v>0</v>
          </cell>
          <cell r="I1432">
            <v>0</v>
          </cell>
          <cell r="J1432">
            <v>0</v>
          </cell>
          <cell r="K1432">
            <v>0</v>
          </cell>
          <cell r="L1432">
            <v>0</v>
          </cell>
          <cell r="M1432">
            <v>0</v>
          </cell>
          <cell r="N1432">
            <v>0</v>
          </cell>
          <cell r="O1432">
            <v>0</v>
          </cell>
          <cell r="P1432">
            <v>0</v>
          </cell>
          <cell r="Q1432">
            <v>0</v>
          </cell>
          <cell r="R1432">
            <v>0</v>
          </cell>
          <cell r="S1432">
            <v>0</v>
          </cell>
          <cell r="T1432">
            <v>0</v>
          </cell>
          <cell r="U1432">
            <v>0</v>
          </cell>
          <cell r="V1432">
            <v>0</v>
          </cell>
          <cell r="W1432">
            <v>0</v>
          </cell>
          <cell r="X1432">
            <v>0</v>
          </cell>
          <cell r="Y1432">
            <v>0</v>
          </cell>
          <cell r="Z1432">
            <v>0</v>
          </cell>
          <cell r="AA1432">
            <v>0</v>
          </cell>
          <cell r="AB1432">
            <v>0</v>
          </cell>
        </row>
        <row r="1433">
          <cell r="B1433">
            <v>0</v>
          </cell>
          <cell r="C1433" t="str">
            <v>Payment shall be made per square meter based on the dimensions shown on the Drawings, completed and approved by the Engineer.</v>
          </cell>
          <cell r="D1433">
            <v>0</v>
          </cell>
          <cell r="E1433">
            <v>0</v>
          </cell>
          <cell r="F1433">
            <v>0</v>
          </cell>
          <cell r="G1433">
            <v>0</v>
          </cell>
          <cell r="H1433">
            <v>0</v>
          </cell>
          <cell r="I1433">
            <v>0</v>
          </cell>
          <cell r="J1433">
            <v>0</v>
          </cell>
          <cell r="K1433">
            <v>0</v>
          </cell>
          <cell r="L1433">
            <v>0</v>
          </cell>
          <cell r="M1433">
            <v>0</v>
          </cell>
          <cell r="N1433">
            <v>0</v>
          </cell>
          <cell r="O1433">
            <v>0</v>
          </cell>
          <cell r="P1433">
            <v>0</v>
          </cell>
          <cell r="Q1433">
            <v>0</v>
          </cell>
          <cell r="R1433">
            <v>0</v>
          </cell>
          <cell r="S1433">
            <v>0</v>
          </cell>
          <cell r="T1433">
            <v>0</v>
          </cell>
          <cell r="U1433">
            <v>0</v>
          </cell>
          <cell r="V1433">
            <v>0</v>
          </cell>
          <cell r="W1433">
            <v>0</v>
          </cell>
          <cell r="X1433">
            <v>0</v>
          </cell>
          <cell r="Y1433">
            <v>0</v>
          </cell>
          <cell r="Z1433">
            <v>0</v>
          </cell>
          <cell r="AA1433">
            <v>0</v>
          </cell>
          <cell r="AB1433">
            <v>0</v>
          </cell>
        </row>
        <row r="1434">
          <cell r="B1434" t="str">
            <v>42.06.01</v>
          </cell>
          <cell r="C1434" t="str">
            <v>Construction of ordinary brick masonry walls one stone thick (ca. 24cm)</v>
          </cell>
          <cell r="D1434" t="str">
            <v>sq.m</v>
          </cell>
          <cell r="E1434">
            <v>50</v>
          </cell>
          <cell r="F1434">
            <v>0</v>
          </cell>
          <cell r="G1434">
            <v>0</v>
          </cell>
          <cell r="H1434">
            <v>0</v>
          </cell>
          <cell r="I1434">
            <v>0</v>
          </cell>
          <cell r="J1434">
            <v>0</v>
          </cell>
          <cell r="K1434">
            <v>0</v>
          </cell>
          <cell r="L1434">
            <v>0</v>
          </cell>
          <cell r="M1434">
            <v>0</v>
          </cell>
          <cell r="N1434">
            <v>0</v>
          </cell>
          <cell r="O1434">
            <v>0</v>
          </cell>
          <cell r="P1434">
            <v>0</v>
          </cell>
          <cell r="Q1434">
            <v>0</v>
          </cell>
          <cell r="R1434">
            <v>0</v>
          </cell>
          <cell r="S1434">
            <v>0</v>
          </cell>
          <cell r="T1434">
            <v>0</v>
          </cell>
          <cell r="U1434">
            <v>0</v>
          </cell>
          <cell r="V1434">
            <v>0</v>
          </cell>
          <cell r="W1434">
            <v>0</v>
          </cell>
          <cell r="X1434">
            <v>0</v>
          </cell>
          <cell r="Y1434">
            <v>0</v>
          </cell>
          <cell r="Z1434">
            <v>0</v>
          </cell>
          <cell r="AA1434">
            <v>0</v>
          </cell>
          <cell r="AB1434">
            <v>0</v>
          </cell>
        </row>
        <row r="1435">
          <cell r="B1435" t="str">
            <v>42.06.02</v>
          </cell>
          <cell r="C1435" t="str">
            <v>Construction of ordinary brick masonry walls one-and-half stone-thick (ca. 36cm)</v>
          </cell>
          <cell r="D1435" t="str">
            <v>sq.m</v>
          </cell>
          <cell r="E1435">
            <v>50</v>
          </cell>
          <cell r="F1435">
            <v>0</v>
          </cell>
          <cell r="G1435">
            <v>0</v>
          </cell>
          <cell r="H1435">
            <v>0</v>
          </cell>
          <cell r="I1435">
            <v>0</v>
          </cell>
          <cell r="J1435">
            <v>0</v>
          </cell>
          <cell r="K1435">
            <v>0</v>
          </cell>
          <cell r="L1435">
            <v>0</v>
          </cell>
          <cell r="M1435">
            <v>0</v>
          </cell>
          <cell r="N1435">
            <v>0</v>
          </cell>
          <cell r="O1435">
            <v>0</v>
          </cell>
          <cell r="P1435">
            <v>0</v>
          </cell>
          <cell r="Q1435">
            <v>0</v>
          </cell>
          <cell r="R1435">
            <v>0</v>
          </cell>
          <cell r="S1435">
            <v>0</v>
          </cell>
          <cell r="T1435">
            <v>0</v>
          </cell>
          <cell r="U1435">
            <v>0</v>
          </cell>
          <cell r="V1435">
            <v>0</v>
          </cell>
          <cell r="W1435">
            <v>0</v>
          </cell>
          <cell r="X1435">
            <v>0</v>
          </cell>
          <cell r="Y1435">
            <v>0</v>
          </cell>
          <cell r="Z1435">
            <v>0</v>
          </cell>
          <cell r="AA1435">
            <v>0</v>
          </cell>
          <cell r="AB1435">
            <v>0</v>
          </cell>
        </row>
        <row r="1436">
          <cell r="B1436" t="str">
            <v>42.06.04</v>
          </cell>
          <cell r="C1436" t="str">
            <v>Construction of first class, hard-burnt brick masonry walls one stone thick, both sides fair-faced</v>
          </cell>
          <cell r="D1436" t="str">
            <v>sq.m</v>
          </cell>
          <cell r="E1436">
            <v>50</v>
          </cell>
          <cell r="F1436">
            <v>0</v>
          </cell>
          <cell r="G1436">
            <v>0</v>
          </cell>
          <cell r="H1436">
            <v>0</v>
          </cell>
          <cell r="I1436">
            <v>0</v>
          </cell>
          <cell r="J1436">
            <v>0</v>
          </cell>
          <cell r="K1436">
            <v>0</v>
          </cell>
          <cell r="L1436">
            <v>0</v>
          </cell>
          <cell r="M1436">
            <v>0</v>
          </cell>
          <cell r="N1436">
            <v>0</v>
          </cell>
          <cell r="O1436">
            <v>0</v>
          </cell>
          <cell r="P1436">
            <v>0</v>
          </cell>
          <cell r="Q1436">
            <v>0</v>
          </cell>
          <cell r="R1436">
            <v>0</v>
          </cell>
          <cell r="S1436">
            <v>0</v>
          </cell>
          <cell r="T1436">
            <v>0</v>
          </cell>
          <cell r="U1436">
            <v>0</v>
          </cell>
          <cell r="V1436">
            <v>0</v>
          </cell>
          <cell r="W1436">
            <v>0</v>
          </cell>
          <cell r="X1436">
            <v>0</v>
          </cell>
          <cell r="Y1436">
            <v>0</v>
          </cell>
          <cell r="Z1436">
            <v>0</v>
          </cell>
          <cell r="AA1436">
            <v>0</v>
          </cell>
          <cell r="AB1436">
            <v>0</v>
          </cell>
        </row>
        <row r="1437">
          <cell r="B1437" t="str">
            <v>42.06.05</v>
          </cell>
          <cell r="C1437" t="str">
            <v>Construction of first class, hard-burnt brick masonry walls one-and-half stone-thick, both sides fair-faced</v>
          </cell>
          <cell r="D1437" t="str">
            <v>sq.m</v>
          </cell>
          <cell r="E1437">
            <v>50</v>
          </cell>
          <cell r="F1437">
            <v>0</v>
          </cell>
          <cell r="G1437">
            <v>0</v>
          </cell>
          <cell r="H1437">
            <v>0</v>
          </cell>
          <cell r="I1437">
            <v>0</v>
          </cell>
          <cell r="J1437">
            <v>0</v>
          </cell>
          <cell r="K1437">
            <v>0</v>
          </cell>
          <cell r="L1437">
            <v>0</v>
          </cell>
          <cell r="M1437">
            <v>0</v>
          </cell>
          <cell r="N1437">
            <v>0</v>
          </cell>
          <cell r="O1437">
            <v>0</v>
          </cell>
          <cell r="P1437">
            <v>0</v>
          </cell>
          <cell r="Q1437">
            <v>0</v>
          </cell>
          <cell r="R1437">
            <v>0</v>
          </cell>
          <cell r="S1437">
            <v>0</v>
          </cell>
          <cell r="T1437">
            <v>0</v>
          </cell>
          <cell r="U1437">
            <v>0</v>
          </cell>
          <cell r="V1437">
            <v>0</v>
          </cell>
          <cell r="W1437">
            <v>0</v>
          </cell>
          <cell r="X1437">
            <v>0</v>
          </cell>
          <cell r="Y1437">
            <v>0</v>
          </cell>
          <cell r="Z1437">
            <v>0</v>
          </cell>
          <cell r="AA1437">
            <v>0</v>
          </cell>
          <cell r="AB1437">
            <v>0</v>
          </cell>
        </row>
        <row r="1438">
          <cell r="B1438" t="str">
            <v>42.08</v>
          </cell>
          <cell r="C1438" t="str">
            <v>Masonry walls of hollow blocks</v>
          </cell>
          <cell r="D1438">
            <v>0</v>
          </cell>
          <cell r="E1438">
            <v>0</v>
          </cell>
          <cell r="F1438">
            <v>0</v>
          </cell>
          <cell r="G1438">
            <v>0</v>
          </cell>
          <cell r="H1438">
            <v>0</v>
          </cell>
          <cell r="I1438">
            <v>0</v>
          </cell>
          <cell r="J1438">
            <v>0</v>
          </cell>
          <cell r="K1438">
            <v>0</v>
          </cell>
          <cell r="L1438">
            <v>0</v>
          </cell>
          <cell r="M1438">
            <v>0</v>
          </cell>
          <cell r="N1438">
            <v>0</v>
          </cell>
          <cell r="O1438">
            <v>0</v>
          </cell>
          <cell r="P1438">
            <v>0</v>
          </cell>
          <cell r="Q1438">
            <v>0</v>
          </cell>
          <cell r="R1438">
            <v>0</v>
          </cell>
          <cell r="S1438">
            <v>0</v>
          </cell>
          <cell r="T1438">
            <v>0</v>
          </cell>
          <cell r="U1438">
            <v>0</v>
          </cell>
          <cell r="V1438">
            <v>0</v>
          </cell>
          <cell r="W1438">
            <v>0</v>
          </cell>
          <cell r="X1438">
            <v>0</v>
          </cell>
          <cell r="Y1438">
            <v>0</v>
          </cell>
          <cell r="Z1438">
            <v>0</v>
          </cell>
          <cell r="AA1438">
            <v>0</v>
          </cell>
          <cell r="AB1438">
            <v>0</v>
          </cell>
        </row>
        <row r="1439">
          <cell r="B1439">
            <v>0</v>
          </cell>
          <cell r="C1439" t="str">
            <v xml:space="preserve">The works shall include the supply of all material and construction of hollow block masonry walls in accordance with Works Requirements Part B+C and tender drawings. </v>
          </cell>
          <cell r="D1439">
            <v>0</v>
          </cell>
          <cell r="E1439">
            <v>0</v>
          </cell>
          <cell r="F1439">
            <v>0</v>
          </cell>
          <cell r="G1439">
            <v>0</v>
          </cell>
          <cell r="H1439">
            <v>0</v>
          </cell>
          <cell r="I1439">
            <v>0</v>
          </cell>
          <cell r="J1439">
            <v>0</v>
          </cell>
          <cell r="K1439">
            <v>0</v>
          </cell>
          <cell r="L1439">
            <v>0</v>
          </cell>
          <cell r="M1439">
            <v>0</v>
          </cell>
          <cell r="N1439">
            <v>0</v>
          </cell>
          <cell r="O1439">
            <v>0</v>
          </cell>
          <cell r="P1439">
            <v>0</v>
          </cell>
          <cell r="Q1439">
            <v>0</v>
          </cell>
          <cell r="R1439">
            <v>0</v>
          </cell>
          <cell r="S1439">
            <v>0</v>
          </cell>
          <cell r="T1439">
            <v>0</v>
          </cell>
          <cell r="U1439">
            <v>0</v>
          </cell>
          <cell r="V1439">
            <v>0</v>
          </cell>
          <cell r="W1439">
            <v>0</v>
          </cell>
          <cell r="X1439">
            <v>0</v>
          </cell>
          <cell r="Y1439">
            <v>0</v>
          </cell>
          <cell r="Z1439">
            <v>0</v>
          </cell>
          <cell r="AA1439">
            <v>0</v>
          </cell>
          <cell r="AB1439">
            <v>0</v>
          </cell>
        </row>
        <row r="1440">
          <cell r="B1440">
            <v>0</v>
          </cell>
          <cell r="C1440" t="str">
            <v>The unit price shall include all labour, materials, products, equipment, plant and tools and all other incidental costs required to complete the work as specified, including ladders, scaffolding or the like.</v>
          </cell>
          <cell r="D1440">
            <v>0</v>
          </cell>
          <cell r="E1440">
            <v>0</v>
          </cell>
          <cell r="F1440">
            <v>0</v>
          </cell>
          <cell r="G1440">
            <v>0</v>
          </cell>
          <cell r="H1440">
            <v>0</v>
          </cell>
          <cell r="I1440">
            <v>0</v>
          </cell>
          <cell r="J1440">
            <v>0</v>
          </cell>
          <cell r="K1440">
            <v>0</v>
          </cell>
          <cell r="L1440">
            <v>0</v>
          </cell>
          <cell r="M1440">
            <v>0</v>
          </cell>
          <cell r="N1440">
            <v>0</v>
          </cell>
          <cell r="O1440">
            <v>0</v>
          </cell>
          <cell r="P1440">
            <v>0</v>
          </cell>
          <cell r="Q1440">
            <v>0</v>
          </cell>
          <cell r="R1440">
            <v>0</v>
          </cell>
          <cell r="S1440">
            <v>0</v>
          </cell>
          <cell r="T1440">
            <v>0</v>
          </cell>
          <cell r="U1440">
            <v>0</v>
          </cell>
          <cell r="V1440">
            <v>0</v>
          </cell>
          <cell r="W1440">
            <v>0</v>
          </cell>
          <cell r="X1440">
            <v>0</v>
          </cell>
          <cell r="Y1440">
            <v>0</v>
          </cell>
          <cell r="Z1440">
            <v>0</v>
          </cell>
          <cell r="AA1440">
            <v>0</v>
          </cell>
          <cell r="AB1440">
            <v>0</v>
          </cell>
        </row>
        <row r="1441">
          <cell r="B1441">
            <v>0</v>
          </cell>
          <cell r="C1441" t="str">
            <v xml:space="preserve"> Payment shall be made per square meter based on the dimensions shown on the Drawings, completed and approved by the Engineer.</v>
          </cell>
          <cell r="D1441">
            <v>0</v>
          </cell>
          <cell r="E1441">
            <v>0</v>
          </cell>
          <cell r="F1441">
            <v>0</v>
          </cell>
          <cell r="G1441">
            <v>0</v>
          </cell>
          <cell r="H1441">
            <v>0</v>
          </cell>
          <cell r="I1441">
            <v>0</v>
          </cell>
          <cell r="J1441">
            <v>0</v>
          </cell>
          <cell r="K1441">
            <v>0</v>
          </cell>
          <cell r="L1441">
            <v>0</v>
          </cell>
          <cell r="M1441">
            <v>0</v>
          </cell>
          <cell r="N1441">
            <v>0</v>
          </cell>
          <cell r="O1441">
            <v>0</v>
          </cell>
          <cell r="P1441">
            <v>0</v>
          </cell>
          <cell r="Q1441">
            <v>0</v>
          </cell>
          <cell r="R1441">
            <v>0</v>
          </cell>
          <cell r="S1441">
            <v>0</v>
          </cell>
          <cell r="T1441">
            <v>0</v>
          </cell>
          <cell r="U1441">
            <v>0</v>
          </cell>
          <cell r="V1441">
            <v>0</v>
          </cell>
          <cell r="W1441">
            <v>0</v>
          </cell>
          <cell r="X1441">
            <v>0</v>
          </cell>
          <cell r="Y1441">
            <v>0</v>
          </cell>
          <cell r="Z1441">
            <v>0</v>
          </cell>
          <cell r="AA1441">
            <v>0</v>
          </cell>
          <cell r="AB1441">
            <v>0</v>
          </cell>
        </row>
        <row r="1442">
          <cell r="B1442" t="str">
            <v>42.08.01</v>
          </cell>
          <cell r="C1442" t="str">
            <v>Supply and construction of hollow block masonry walls, thickness 20 cm</v>
          </cell>
          <cell r="D1442" t="str">
            <v>sq.m</v>
          </cell>
          <cell r="E1442">
            <v>40</v>
          </cell>
          <cell r="F1442">
            <v>0</v>
          </cell>
          <cell r="G1442">
            <v>0</v>
          </cell>
          <cell r="H1442">
            <v>0</v>
          </cell>
          <cell r="I1442">
            <v>0</v>
          </cell>
          <cell r="J1442">
            <v>0</v>
          </cell>
          <cell r="K1442">
            <v>0</v>
          </cell>
          <cell r="L1442">
            <v>0</v>
          </cell>
          <cell r="M1442">
            <v>0</v>
          </cell>
          <cell r="N1442">
            <v>0</v>
          </cell>
          <cell r="O1442">
            <v>0</v>
          </cell>
          <cell r="P1442">
            <v>0</v>
          </cell>
          <cell r="Q1442">
            <v>0</v>
          </cell>
          <cell r="R1442">
            <v>0</v>
          </cell>
          <cell r="S1442">
            <v>0</v>
          </cell>
          <cell r="T1442">
            <v>0</v>
          </cell>
          <cell r="U1442">
            <v>0</v>
          </cell>
          <cell r="V1442">
            <v>0</v>
          </cell>
          <cell r="W1442">
            <v>0</v>
          </cell>
          <cell r="X1442">
            <v>0</v>
          </cell>
          <cell r="Y1442">
            <v>0</v>
          </cell>
          <cell r="Z1442">
            <v>0</v>
          </cell>
          <cell r="AA1442">
            <v>0</v>
          </cell>
          <cell r="AB1442">
            <v>0</v>
          </cell>
        </row>
        <row r="1443">
          <cell r="B1443">
            <v>47</v>
          </cell>
          <cell r="C1443" t="str">
            <v>METALWORKS</v>
          </cell>
          <cell r="D1443">
            <v>0</v>
          </cell>
          <cell r="E1443">
            <v>0</v>
          </cell>
          <cell r="F1443">
            <v>0</v>
          </cell>
          <cell r="G1443">
            <v>0</v>
          </cell>
          <cell r="H1443">
            <v>0</v>
          </cell>
          <cell r="I1443">
            <v>0</v>
          </cell>
          <cell r="J1443">
            <v>0</v>
          </cell>
          <cell r="K1443">
            <v>0</v>
          </cell>
          <cell r="L1443">
            <v>0</v>
          </cell>
          <cell r="M1443">
            <v>0</v>
          </cell>
          <cell r="N1443">
            <v>0</v>
          </cell>
          <cell r="O1443">
            <v>0</v>
          </cell>
          <cell r="P1443">
            <v>0</v>
          </cell>
          <cell r="Q1443">
            <v>0</v>
          </cell>
          <cell r="R1443">
            <v>0</v>
          </cell>
          <cell r="S1443">
            <v>0</v>
          </cell>
          <cell r="T1443">
            <v>0</v>
          </cell>
          <cell r="U1443">
            <v>0</v>
          </cell>
          <cell r="V1443">
            <v>0</v>
          </cell>
          <cell r="W1443">
            <v>0</v>
          </cell>
          <cell r="X1443">
            <v>0</v>
          </cell>
          <cell r="Y1443">
            <v>0</v>
          </cell>
          <cell r="Z1443">
            <v>0</v>
          </cell>
          <cell r="AA1443">
            <v>0</v>
          </cell>
          <cell r="AB1443">
            <v>0</v>
          </cell>
        </row>
        <row r="1444">
          <cell r="B1444" t="str">
            <v>47.01</v>
          </cell>
          <cell r="C1444" t="str">
            <v>Construction of Steel Guardrails</v>
          </cell>
          <cell r="D1444">
            <v>0</v>
          </cell>
          <cell r="E1444">
            <v>0</v>
          </cell>
          <cell r="F1444">
            <v>0</v>
          </cell>
          <cell r="G1444">
            <v>0</v>
          </cell>
          <cell r="H1444">
            <v>0</v>
          </cell>
          <cell r="I1444">
            <v>0</v>
          </cell>
          <cell r="J1444">
            <v>0</v>
          </cell>
          <cell r="K1444">
            <v>0</v>
          </cell>
          <cell r="L1444">
            <v>0</v>
          </cell>
          <cell r="M1444">
            <v>0</v>
          </cell>
          <cell r="N1444">
            <v>0</v>
          </cell>
          <cell r="O1444">
            <v>0</v>
          </cell>
          <cell r="P1444">
            <v>0</v>
          </cell>
          <cell r="Q1444">
            <v>0</v>
          </cell>
          <cell r="R1444">
            <v>0</v>
          </cell>
          <cell r="S1444">
            <v>0</v>
          </cell>
          <cell r="T1444">
            <v>0</v>
          </cell>
          <cell r="U1444">
            <v>0</v>
          </cell>
          <cell r="V1444">
            <v>0</v>
          </cell>
          <cell r="W1444">
            <v>0</v>
          </cell>
          <cell r="X1444">
            <v>0</v>
          </cell>
          <cell r="Y1444">
            <v>0</v>
          </cell>
          <cell r="Z1444">
            <v>0</v>
          </cell>
          <cell r="AA1444">
            <v>0</v>
          </cell>
          <cell r="AB1444">
            <v>0</v>
          </cell>
        </row>
        <row r="1445">
          <cell r="B1445">
            <v>0</v>
          </cell>
          <cell r="C1445" t="str">
            <v>Works shall include:</v>
          </cell>
          <cell r="D1445">
            <v>0</v>
          </cell>
          <cell r="E1445">
            <v>0</v>
          </cell>
          <cell r="F1445">
            <v>0</v>
          </cell>
          <cell r="G1445">
            <v>0</v>
          </cell>
          <cell r="H1445">
            <v>0</v>
          </cell>
          <cell r="I1445">
            <v>0</v>
          </cell>
          <cell r="J1445">
            <v>0</v>
          </cell>
          <cell r="K1445">
            <v>0</v>
          </cell>
          <cell r="L1445">
            <v>0</v>
          </cell>
          <cell r="M1445">
            <v>0</v>
          </cell>
          <cell r="N1445">
            <v>0</v>
          </cell>
          <cell r="O1445">
            <v>0</v>
          </cell>
          <cell r="P1445">
            <v>0</v>
          </cell>
          <cell r="Q1445">
            <v>0</v>
          </cell>
          <cell r="R1445">
            <v>0</v>
          </cell>
          <cell r="S1445">
            <v>0</v>
          </cell>
          <cell r="T1445">
            <v>0</v>
          </cell>
          <cell r="U1445">
            <v>0</v>
          </cell>
          <cell r="V1445">
            <v>0</v>
          </cell>
          <cell r="W1445">
            <v>0</v>
          </cell>
          <cell r="X1445">
            <v>0</v>
          </cell>
          <cell r="Y1445">
            <v>0</v>
          </cell>
          <cell r="Z1445">
            <v>0</v>
          </cell>
          <cell r="AA1445">
            <v>0</v>
          </cell>
          <cell r="AB1445">
            <v>0</v>
          </cell>
        </row>
        <row r="1446">
          <cell r="B1446">
            <v>0</v>
          </cell>
          <cell r="C1446" t="str">
            <v>Supply of all materials and installation of guard rails of steel tube profiles consisting of 3 horizontal bars.</v>
          </cell>
          <cell r="D1446">
            <v>0</v>
          </cell>
          <cell r="E1446">
            <v>0</v>
          </cell>
          <cell r="F1446">
            <v>0</v>
          </cell>
          <cell r="G1446">
            <v>0</v>
          </cell>
          <cell r="H1446">
            <v>0</v>
          </cell>
          <cell r="I1446">
            <v>0</v>
          </cell>
          <cell r="J1446">
            <v>0</v>
          </cell>
          <cell r="K1446">
            <v>0</v>
          </cell>
          <cell r="L1446">
            <v>0</v>
          </cell>
          <cell r="M1446">
            <v>0</v>
          </cell>
          <cell r="N1446">
            <v>0</v>
          </cell>
          <cell r="O1446">
            <v>0</v>
          </cell>
          <cell r="P1446">
            <v>0</v>
          </cell>
          <cell r="Q1446">
            <v>0</v>
          </cell>
          <cell r="R1446">
            <v>0</v>
          </cell>
          <cell r="S1446">
            <v>0</v>
          </cell>
          <cell r="T1446">
            <v>0</v>
          </cell>
          <cell r="U1446">
            <v>0</v>
          </cell>
          <cell r="V1446">
            <v>0</v>
          </cell>
          <cell r="W1446">
            <v>0</v>
          </cell>
          <cell r="X1446">
            <v>0</v>
          </cell>
          <cell r="Y1446">
            <v>0</v>
          </cell>
          <cell r="Z1446">
            <v>0</v>
          </cell>
          <cell r="AA1446">
            <v>0</v>
          </cell>
          <cell r="AB1446">
            <v>0</v>
          </cell>
        </row>
        <row r="1447">
          <cell r="B1447">
            <v>0</v>
          </cell>
          <cell r="C1447" t="str">
            <v>All surfaces to be galvanized after cutting and welding. Fastening materials of galvanized bolts, nuts and washers.</v>
          </cell>
          <cell r="D1447">
            <v>0</v>
          </cell>
          <cell r="E1447">
            <v>0</v>
          </cell>
          <cell r="F1447">
            <v>0</v>
          </cell>
          <cell r="G1447">
            <v>0</v>
          </cell>
          <cell r="H1447">
            <v>0</v>
          </cell>
          <cell r="I1447">
            <v>0</v>
          </cell>
          <cell r="J1447">
            <v>0</v>
          </cell>
          <cell r="K1447">
            <v>0</v>
          </cell>
          <cell r="L1447">
            <v>0</v>
          </cell>
          <cell r="M1447">
            <v>0</v>
          </cell>
          <cell r="N1447">
            <v>0</v>
          </cell>
          <cell r="O1447">
            <v>0</v>
          </cell>
          <cell r="P1447">
            <v>0</v>
          </cell>
          <cell r="Q1447">
            <v>0</v>
          </cell>
          <cell r="R1447">
            <v>0</v>
          </cell>
          <cell r="S1447">
            <v>0</v>
          </cell>
          <cell r="T1447">
            <v>0</v>
          </cell>
          <cell r="U1447">
            <v>0</v>
          </cell>
          <cell r="V1447">
            <v>0</v>
          </cell>
          <cell r="W1447">
            <v>0</v>
          </cell>
          <cell r="X1447">
            <v>0</v>
          </cell>
          <cell r="Y1447">
            <v>0</v>
          </cell>
          <cell r="Z1447">
            <v>0</v>
          </cell>
          <cell r="AA1447">
            <v>0</v>
          </cell>
          <cell r="AB1447">
            <v>0</v>
          </cell>
        </row>
        <row r="1448">
          <cell r="B1448">
            <v>0</v>
          </cell>
          <cell r="C1448" t="str">
            <v>Grouted or bolted to the structure.</v>
          </cell>
          <cell r="D1448">
            <v>0</v>
          </cell>
          <cell r="E1448">
            <v>0</v>
          </cell>
          <cell r="F1448">
            <v>0</v>
          </cell>
          <cell r="G1448">
            <v>0</v>
          </cell>
          <cell r="H1448">
            <v>0</v>
          </cell>
          <cell r="I1448">
            <v>0</v>
          </cell>
          <cell r="J1448">
            <v>0</v>
          </cell>
          <cell r="K1448">
            <v>0</v>
          </cell>
          <cell r="L1448">
            <v>0</v>
          </cell>
          <cell r="M1448">
            <v>0</v>
          </cell>
          <cell r="N1448">
            <v>0</v>
          </cell>
          <cell r="O1448">
            <v>0</v>
          </cell>
          <cell r="P1448">
            <v>0</v>
          </cell>
          <cell r="Q1448">
            <v>0</v>
          </cell>
          <cell r="R1448">
            <v>0</v>
          </cell>
          <cell r="S1448">
            <v>0</v>
          </cell>
          <cell r="T1448">
            <v>0</v>
          </cell>
          <cell r="U1448">
            <v>0</v>
          </cell>
          <cell r="V1448">
            <v>0</v>
          </cell>
          <cell r="W1448">
            <v>0</v>
          </cell>
          <cell r="X1448">
            <v>0</v>
          </cell>
          <cell r="Y1448">
            <v>0</v>
          </cell>
          <cell r="Z1448">
            <v>0</v>
          </cell>
          <cell r="AA1448">
            <v>0</v>
          </cell>
          <cell r="AB1448">
            <v>0</v>
          </cell>
        </row>
        <row r="1449">
          <cell r="B1449">
            <v>0</v>
          </cell>
          <cell r="C1449" t="str">
            <v>The unit price shall include all labour, materials, products, equipment, plant and tools and all other incidental costs required to complete the work as specified, including ladders, scaffolding or the like</v>
          </cell>
          <cell r="D1449">
            <v>0</v>
          </cell>
          <cell r="E1449">
            <v>0</v>
          </cell>
          <cell r="F1449">
            <v>0</v>
          </cell>
          <cell r="G1449">
            <v>0</v>
          </cell>
          <cell r="H1449">
            <v>0</v>
          </cell>
          <cell r="I1449">
            <v>0</v>
          </cell>
          <cell r="J1449">
            <v>0</v>
          </cell>
          <cell r="K1449">
            <v>0</v>
          </cell>
          <cell r="L1449">
            <v>0</v>
          </cell>
          <cell r="M1449">
            <v>0</v>
          </cell>
          <cell r="N1449">
            <v>0</v>
          </cell>
          <cell r="O1449">
            <v>0</v>
          </cell>
          <cell r="P1449">
            <v>0</v>
          </cell>
          <cell r="Q1449">
            <v>0</v>
          </cell>
          <cell r="R1449">
            <v>0</v>
          </cell>
          <cell r="S1449">
            <v>0</v>
          </cell>
          <cell r="T1449">
            <v>0</v>
          </cell>
          <cell r="U1449">
            <v>0</v>
          </cell>
          <cell r="V1449">
            <v>0</v>
          </cell>
          <cell r="W1449">
            <v>0</v>
          </cell>
          <cell r="X1449">
            <v>0</v>
          </cell>
          <cell r="Y1449">
            <v>0</v>
          </cell>
          <cell r="Z1449">
            <v>0</v>
          </cell>
          <cell r="AA1449">
            <v>0</v>
          </cell>
          <cell r="AB1449">
            <v>0</v>
          </cell>
        </row>
        <row r="1450">
          <cell r="B1450">
            <v>0</v>
          </cell>
          <cell r="C1450" t="str">
            <v xml:space="preserve">Payment shall be made per lin. m. of guardrail installed and accepted by the Engineer. </v>
          </cell>
          <cell r="D1450">
            <v>0</v>
          </cell>
          <cell r="E1450">
            <v>0</v>
          </cell>
          <cell r="F1450">
            <v>0</v>
          </cell>
          <cell r="G1450">
            <v>0</v>
          </cell>
          <cell r="H1450">
            <v>0</v>
          </cell>
          <cell r="I1450">
            <v>0</v>
          </cell>
          <cell r="J1450">
            <v>0</v>
          </cell>
          <cell r="K1450">
            <v>0</v>
          </cell>
          <cell r="L1450">
            <v>0</v>
          </cell>
          <cell r="M1450">
            <v>0</v>
          </cell>
          <cell r="N1450">
            <v>0</v>
          </cell>
          <cell r="O1450">
            <v>0</v>
          </cell>
          <cell r="P1450">
            <v>0</v>
          </cell>
          <cell r="Q1450">
            <v>0</v>
          </cell>
          <cell r="R1450">
            <v>0</v>
          </cell>
          <cell r="S1450">
            <v>0</v>
          </cell>
          <cell r="T1450">
            <v>0</v>
          </cell>
          <cell r="U1450">
            <v>0</v>
          </cell>
          <cell r="V1450">
            <v>0</v>
          </cell>
          <cell r="W1450">
            <v>0</v>
          </cell>
          <cell r="X1450">
            <v>0</v>
          </cell>
          <cell r="Y1450">
            <v>0</v>
          </cell>
          <cell r="Z1450">
            <v>0</v>
          </cell>
          <cell r="AA1450">
            <v>0</v>
          </cell>
          <cell r="AB1450">
            <v>0</v>
          </cell>
        </row>
        <row r="1451">
          <cell r="B1451" t="str">
            <v>47.01.01</v>
          </cell>
          <cell r="C1451" t="str">
            <v>Construction of Steel Guardrails</v>
          </cell>
          <cell r="D1451" t="str">
            <v>lin.m</v>
          </cell>
          <cell r="E1451">
            <v>120</v>
          </cell>
          <cell r="F1451">
            <v>0</v>
          </cell>
          <cell r="G1451">
            <v>0</v>
          </cell>
          <cell r="H1451">
            <v>0</v>
          </cell>
          <cell r="I1451">
            <v>0</v>
          </cell>
          <cell r="J1451">
            <v>0</v>
          </cell>
          <cell r="K1451">
            <v>0</v>
          </cell>
          <cell r="L1451">
            <v>0</v>
          </cell>
          <cell r="M1451">
            <v>0</v>
          </cell>
          <cell r="N1451">
            <v>0</v>
          </cell>
          <cell r="O1451">
            <v>0</v>
          </cell>
          <cell r="P1451">
            <v>0</v>
          </cell>
          <cell r="Q1451">
            <v>0</v>
          </cell>
          <cell r="R1451">
            <v>0</v>
          </cell>
          <cell r="S1451">
            <v>0</v>
          </cell>
          <cell r="T1451">
            <v>0</v>
          </cell>
          <cell r="U1451">
            <v>0</v>
          </cell>
          <cell r="V1451">
            <v>0</v>
          </cell>
          <cell r="W1451">
            <v>0</v>
          </cell>
          <cell r="X1451">
            <v>0</v>
          </cell>
          <cell r="Y1451">
            <v>0</v>
          </cell>
          <cell r="Z1451">
            <v>0</v>
          </cell>
          <cell r="AA1451">
            <v>0</v>
          </cell>
          <cell r="AB1451">
            <v>0</v>
          </cell>
        </row>
        <row r="1452">
          <cell r="B1452" t="str">
            <v>47.03</v>
          </cell>
          <cell r="C1452" t="str">
            <v>Construction of complete Aluminium Ladders for Reservoirs</v>
          </cell>
          <cell r="D1452">
            <v>0</v>
          </cell>
          <cell r="E1452">
            <v>0</v>
          </cell>
          <cell r="F1452">
            <v>0</v>
          </cell>
          <cell r="G1452">
            <v>0</v>
          </cell>
          <cell r="H1452">
            <v>0</v>
          </cell>
          <cell r="I1452">
            <v>0</v>
          </cell>
          <cell r="J1452">
            <v>0</v>
          </cell>
          <cell r="K1452">
            <v>0</v>
          </cell>
          <cell r="L1452">
            <v>0</v>
          </cell>
          <cell r="M1452">
            <v>0</v>
          </cell>
          <cell r="N1452">
            <v>0</v>
          </cell>
          <cell r="O1452">
            <v>0</v>
          </cell>
          <cell r="P1452">
            <v>0</v>
          </cell>
          <cell r="Q1452">
            <v>0</v>
          </cell>
          <cell r="R1452">
            <v>0</v>
          </cell>
          <cell r="S1452">
            <v>0</v>
          </cell>
          <cell r="T1452">
            <v>0</v>
          </cell>
          <cell r="U1452">
            <v>0</v>
          </cell>
          <cell r="V1452">
            <v>0</v>
          </cell>
          <cell r="W1452">
            <v>0</v>
          </cell>
          <cell r="X1452">
            <v>0</v>
          </cell>
          <cell r="Y1452">
            <v>0</v>
          </cell>
          <cell r="Z1452">
            <v>0</v>
          </cell>
          <cell r="AA1452">
            <v>0</v>
          </cell>
          <cell r="AB1452">
            <v>0</v>
          </cell>
        </row>
        <row r="1453">
          <cell r="B1453">
            <v>0</v>
          </cell>
          <cell r="C1453" t="str">
            <v>Works shall include:</v>
          </cell>
          <cell r="D1453">
            <v>0</v>
          </cell>
          <cell r="E1453">
            <v>0</v>
          </cell>
          <cell r="F1453">
            <v>0</v>
          </cell>
          <cell r="G1453">
            <v>0</v>
          </cell>
          <cell r="H1453">
            <v>0</v>
          </cell>
          <cell r="I1453">
            <v>0</v>
          </cell>
          <cell r="J1453">
            <v>0</v>
          </cell>
          <cell r="K1453">
            <v>0</v>
          </cell>
          <cell r="L1453">
            <v>0</v>
          </cell>
          <cell r="M1453">
            <v>0</v>
          </cell>
          <cell r="N1453">
            <v>0</v>
          </cell>
          <cell r="O1453">
            <v>0</v>
          </cell>
          <cell r="P1453">
            <v>0</v>
          </cell>
          <cell r="Q1453">
            <v>0</v>
          </cell>
          <cell r="R1453">
            <v>0</v>
          </cell>
          <cell r="S1453">
            <v>0</v>
          </cell>
          <cell r="T1453">
            <v>0</v>
          </cell>
          <cell r="U1453">
            <v>0</v>
          </cell>
          <cell r="V1453">
            <v>0</v>
          </cell>
          <cell r="W1453">
            <v>0</v>
          </cell>
          <cell r="X1453">
            <v>0</v>
          </cell>
          <cell r="Y1453">
            <v>0</v>
          </cell>
          <cell r="Z1453">
            <v>0</v>
          </cell>
          <cell r="AA1453">
            <v>0</v>
          </cell>
          <cell r="AB1453">
            <v>0</v>
          </cell>
        </row>
        <row r="1454">
          <cell r="B1454">
            <v>0</v>
          </cell>
          <cell r="C1454" t="str">
            <v>Supply of all materials and installation of stairs of aluminium profiles and grates, together with the guard rails and fall prevention</v>
          </cell>
          <cell r="D1454">
            <v>0</v>
          </cell>
          <cell r="E1454">
            <v>0</v>
          </cell>
          <cell r="F1454">
            <v>0</v>
          </cell>
          <cell r="G1454">
            <v>0</v>
          </cell>
          <cell r="H1454">
            <v>0</v>
          </cell>
          <cell r="I1454">
            <v>0</v>
          </cell>
          <cell r="J1454">
            <v>0</v>
          </cell>
          <cell r="K1454">
            <v>0</v>
          </cell>
          <cell r="L1454">
            <v>0</v>
          </cell>
          <cell r="M1454">
            <v>0</v>
          </cell>
          <cell r="N1454">
            <v>0</v>
          </cell>
          <cell r="O1454">
            <v>0</v>
          </cell>
          <cell r="P1454">
            <v>0</v>
          </cell>
          <cell r="Q1454">
            <v>0</v>
          </cell>
          <cell r="R1454">
            <v>0</v>
          </cell>
          <cell r="S1454">
            <v>0</v>
          </cell>
          <cell r="T1454">
            <v>0</v>
          </cell>
          <cell r="U1454">
            <v>0</v>
          </cell>
          <cell r="V1454">
            <v>0</v>
          </cell>
          <cell r="W1454">
            <v>0</v>
          </cell>
          <cell r="X1454">
            <v>0</v>
          </cell>
          <cell r="Y1454">
            <v>0</v>
          </cell>
          <cell r="Z1454">
            <v>0</v>
          </cell>
          <cell r="AA1454">
            <v>0</v>
          </cell>
          <cell r="AB1454">
            <v>0</v>
          </cell>
        </row>
        <row r="1455">
          <cell r="B1455">
            <v>0</v>
          </cell>
          <cell r="C1455" t="str">
            <v>Fastening materials of stainless steel bolts, nuts and washers.</v>
          </cell>
          <cell r="D1455">
            <v>0</v>
          </cell>
          <cell r="E1455">
            <v>0</v>
          </cell>
          <cell r="F1455">
            <v>0</v>
          </cell>
          <cell r="G1455">
            <v>0</v>
          </cell>
          <cell r="H1455">
            <v>0</v>
          </cell>
          <cell r="I1455">
            <v>0</v>
          </cell>
          <cell r="J1455">
            <v>0</v>
          </cell>
          <cell r="K1455">
            <v>0</v>
          </cell>
          <cell r="L1455">
            <v>0</v>
          </cell>
          <cell r="M1455">
            <v>0</v>
          </cell>
          <cell r="N1455">
            <v>0</v>
          </cell>
          <cell r="O1455">
            <v>0</v>
          </cell>
          <cell r="P1455">
            <v>0</v>
          </cell>
          <cell r="Q1455">
            <v>0</v>
          </cell>
          <cell r="R1455">
            <v>0</v>
          </cell>
          <cell r="S1455">
            <v>0</v>
          </cell>
          <cell r="T1455">
            <v>0</v>
          </cell>
          <cell r="U1455">
            <v>0</v>
          </cell>
          <cell r="V1455">
            <v>0</v>
          </cell>
          <cell r="W1455">
            <v>0</v>
          </cell>
          <cell r="X1455">
            <v>0</v>
          </cell>
          <cell r="Y1455">
            <v>0</v>
          </cell>
          <cell r="Z1455">
            <v>0</v>
          </cell>
          <cell r="AA1455">
            <v>0</v>
          </cell>
          <cell r="AB1455">
            <v>0</v>
          </cell>
        </row>
        <row r="1456">
          <cell r="B1456">
            <v>0</v>
          </cell>
          <cell r="C1456" t="str">
            <v>Grouted or bolted to the structure.</v>
          </cell>
          <cell r="D1456">
            <v>0</v>
          </cell>
          <cell r="E1456">
            <v>0</v>
          </cell>
          <cell r="F1456">
            <v>0</v>
          </cell>
          <cell r="G1456">
            <v>0</v>
          </cell>
          <cell r="H1456">
            <v>0</v>
          </cell>
          <cell r="I1456">
            <v>0</v>
          </cell>
          <cell r="J1456">
            <v>0</v>
          </cell>
          <cell r="K1456">
            <v>0</v>
          </cell>
          <cell r="L1456">
            <v>0</v>
          </cell>
          <cell r="M1456">
            <v>0</v>
          </cell>
          <cell r="N1456">
            <v>0</v>
          </cell>
          <cell r="O1456">
            <v>0</v>
          </cell>
          <cell r="P1456">
            <v>0</v>
          </cell>
          <cell r="Q1456">
            <v>0</v>
          </cell>
          <cell r="R1456">
            <v>0</v>
          </cell>
          <cell r="S1456">
            <v>0</v>
          </cell>
          <cell r="T1456">
            <v>0</v>
          </cell>
          <cell r="U1456">
            <v>0</v>
          </cell>
          <cell r="V1456">
            <v>0</v>
          </cell>
          <cell r="W1456">
            <v>0</v>
          </cell>
          <cell r="X1456">
            <v>0</v>
          </cell>
          <cell r="Y1456">
            <v>0</v>
          </cell>
          <cell r="Z1456">
            <v>0</v>
          </cell>
          <cell r="AA1456">
            <v>0</v>
          </cell>
          <cell r="AB1456">
            <v>0</v>
          </cell>
        </row>
        <row r="1457">
          <cell r="B1457">
            <v>0</v>
          </cell>
          <cell r="C1457" t="str">
            <v>The unit price shall include all labour, materials, products, equipment, plant and tools and all other incidental costs required to complete the work as specified, including ladders, scaffolding or the like</v>
          </cell>
          <cell r="D1457">
            <v>0</v>
          </cell>
          <cell r="E1457">
            <v>0</v>
          </cell>
          <cell r="F1457">
            <v>0</v>
          </cell>
          <cell r="G1457">
            <v>0</v>
          </cell>
          <cell r="H1457">
            <v>0</v>
          </cell>
          <cell r="I1457">
            <v>0</v>
          </cell>
          <cell r="J1457">
            <v>0</v>
          </cell>
          <cell r="K1457">
            <v>0</v>
          </cell>
          <cell r="L1457">
            <v>0</v>
          </cell>
          <cell r="M1457">
            <v>0</v>
          </cell>
          <cell r="N1457">
            <v>0</v>
          </cell>
          <cell r="O1457">
            <v>0</v>
          </cell>
          <cell r="P1457">
            <v>0</v>
          </cell>
          <cell r="Q1457">
            <v>0</v>
          </cell>
          <cell r="R1457">
            <v>0</v>
          </cell>
          <cell r="S1457">
            <v>0</v>
          </cell>
          <cell r="T1457">
            <v>0</v>
          </cell>
          <cell r="U1457">
            <v>0</v>
          </cell>
          <cell r="V1457">
            <v>0</v>
          </cell>
          <cell r="W1457">
            <v>0</v>
          </cell>
          <cell r="X1457">
            <v>0</v>
          </cell>
          <cell r="Y1457">
            <v>0</v>
          </cell>
          <cell r="Z1457">
            <v>0</v>
          </cell>
          <cell r="AA1457">
            <v>0</v>
          </cell>
          <cell r="AB1457">
            <v>0</v>
          </cell>
        </row>
        <row r="1458">
          <cell r="B1458">
            <v>0</v>
          </cell>
          <cell r="C1458" t="str">
            <v xml:space="preserve">Payment shall be made per piece, installed and accepted by the Engineer. </v>
          </cell>
          <cell r="D1458">
            <v>0</v>
          </cell>
          <cell r="E1458">
            <v>0</v>
          </cell>
          <cell r="F1458">
            <v>0</v>
          </cell>
          <cell r="G1458">
            <v>0</v>
          </cell>
          <cell r="H1458">
            <v>0</v>
          </cell>
          <cell r="I1458">
            <v>0</v>
          </cell>
          <cell r="J1458">
            <v>0</v>
          </cell>
          <cell r="K1458">
            <v>0</v>
          </cell>
          <cell r="L1458">
            <v>0</v>
          </cell>
          <cell r="M1458">
            <v>0</v>
          </cell>
          <cell r="N1458">
            <v>0</v>
          </cell>
          <cell r="O1458">
            <v>0</v>
          </cell>
          <cell r="P1458">
            <v>0</v>
          </cell>
          <cell r="Q1458">
            <v>0</v>
          </cell>
          <cell r="R1458">
            <v>0</v>
          </cell>
          <cell r="S1458">
            <v>0</v>
          </cell>
          <cell r="T1458">
            <v>0</v>
          </cell>
          <cell r="U1458">
            <v>0</v>
          </cell>
          <cell r="V1458">
            <v>0</v>
          </cell>
          <cell r="W1458">
            <v>0</v>
          </cell>
          <cell r="X1458">
            <v>0</v>
          </cell>
          <cell r="Y1458">
            <v>0</v>
          </cell>
          <cell r="Z1458">
            <v>0</v>
          </cell>
          <cell r="AA1458">
            <v>0</v>
          </cell>
          <cell r="AB1458">
            <v>0</v>
          </cell>
        </row>
        <row r="1459">
          <cell r="B1459" t="str">
            <v>47.03.01</v>
          </cell>
          <cell r="C1459" t="str">
            <v>Construction of complete Aluminium Ladders</v>
          </cell>
          <cell r="D1459" t="str">
            <v>pce.</v>
          </cell>
          <cell r="E1459">
            <v>300</v>
          </cell>
          <cell r="F1459">
            <v>0</v>
          </cell>
          <cell r="G1459">
            <v>0</v>
          </cell>
          <cell r="H1459">
            <v>0</v>
          </cell>
          <cell r="I1459">
            <v>0</v>
          </cell>
          <cell r="J1459">
            <v>0</v>
          </cell>
          <cell r="K1459">
            <v>0</v>
          </cell>
          <cell r="L1459">
            <v>0</v>
          </cell>
          <cell r="M1459">
            <v>0</v>
          </cell>
          <cell r="N1459">
            <v>0</v>
          </cell>
          <cell r="O1459">
            <v>0</v>
          </cell>
          <cell r="P1459">
            <v>0</v>
          </cell>
          <cell r="Q1459">
            <v>0</v>
          </cell>
          <cell r="R1459">
            <v>0</v>
          </cell>
          <cell r="S1459">
            <v>0</v>
          </cell>
          <cell r="T1459">
            <v>0</v>
          </cell>
          <cell r="U1459">
            <v>0</v>
          </cell>
          <cell r="V1459">
            <v>0</v>
          </cell>
          <cell r="W1459">
            <v>0</v>
          </cell>
          <cell r="X1459">
            <v>0</v>
          </cell>
          <cell r="Y1459">
            <v>0</v>
          </cell>
          <cell r="Z1459">
            <v>0</v>
          </cell>
          <cell r="AA1459">
            <v>0</v>
          </cell>
          <cell r="AB1459">
            <v>0</v>
          </cell>
        </row>
        <row r="1460">
          <cell r="B1460" t="str">
            <v>47.04</v>
          </cell>
          <cell r="C1460" t="str">
            <v>Construction of Vent pipes</v>
          </cell>
          <cell r="D1460">
            <v>0</v>
          </cell>
          <cell r="E1460">
            <v>0</v>
          </cell>
          <cell r="F1460">
            <v>0</v>
          </cell>
          <cell r="G1460">
            <v>0</v>
          </cell>
          <cell r="H1460">
            <v>0</v>
          </cell>
          <cell r="I1460">
            <v>0</v>
          </cell>
          <cell r="J1460">
            <v>0</v>
          </cell>
          <cell r="K1460">
            <v>0</v>
          </cell>
          <cell r="L1460">
            <v>0</v>
          </cell>
          <cell r="M1460">
            <v>0</v>
          </cell>
          <cell r="N1460">
            <v>0</v>
          </cell>
          <cell r="O1460">
            <v>0</v>
          </cell>
          <cell r="P1460">
            <v>0</v>
          </cell>
          <cell r="Q1460">
            <v>0</v>
          </cell>
          <cell r="R1460">
            <v>0</v>
          </cell>
          <cell r="S1460">
            <v>0</v>
          </cell>
          <cell r="T1460">
            <v>0</v>
          </cell>
          <cell r="U1460">
            <v>0</v>
          </cell>
          <cell r="V1460">
            <v>0</v>
          </cell>
          <cell r="W1460">
            <v>0</v>
          </cell>
          <cell r="X1460">
            <v>0</v>
          </cell>
          <cell r="Y1460">
            <v>0</v>
          </cell>
          <cell r="Z1460">
            <v>0</v>
          </cell>
          <cell r="AA1460">
            <v>0</v>
          </cell>
          <cell r="AB1460">
            <v>0</v>
          </cell>
        </row>
        <row r="1461">
          <cell r="B1461">
            <v>0</v>
          </cell>
          <cell r="C1461" t="str">
            <v>Works shall include:</v>
          </cell>
          <cell r="D1461">
            <v>0</v>
          </cell>
          <cell r="E1461">
            <v>0</v>
          </cell>
          <cell r="F1461">
            <v>0</v>
          </cell>
          <cell r="G1461">
            <v>0</v>
          </cell>
          <cell r="H1461">
            <v>0</v>
          </cell>
          <cell r="I1461">
            <v>0</v>
          </cell>
          <cell r="J1461">
            <v>0</v>
          </cell>
          <cell r="K1461">
            <v>0</v>
          </cell>
          <cell r="L1461">
            <v>0</v>
          </cell>
          <cell r="M1461">
            <v>0</v>
          </cell>
          <cell r="N1461">
            <v>0</v>
          </cell>
          <cell r="O1461">
            <v>0</v>
          </cell>
          <cell r="P1461">
            <v>0</v>
          </cell>
          <cell r="Q1461">
            <v>0</v>
          </cell>
          <cell r="R1461">
            <v>0</v>
          </cell>
          <cell r="S1461">
            <v>0</v>
          </cell>
          <cell r="T1461">
            <v>0</v>
          </cell>
          <cell r="U1461">
            <v>0</v>
          </cell>
          <cell r="V1461">
            <v>0</v>
          </cell>
          <cell r="W1461">
            <v>0</v>
          </cell>
          <cell r="X1461">
            <v>0</v>
          </cell>
          <cell r="Y1461">
            <v>0</v>
          </cell>
          <cell r="Z1461">
            <v>0</v>
          </cell>
          <cell r="AA1461">
            <v>0</v>
          </cell>
          <cell r="AB1461">
            <v>0</v>
          </cell>
        </row>
        <row r="1462">
          <cell r="B1462">
            <v>0</v>
          </cell>
          <cell r="C1462" t="str">
            <v>Supply of all materials and installation of vent pipes with fly screens as shown on the tender drawings for reservoirs and any chambers.</v>
          </cell>
          <cell r="D1462">
            <v>0</v>
          </cell>
          <cell r="E1462">
            <v>0</v>
          </cell>
          <cell r="F1462">
            <v>0</v>
          </cell>
          <cell r="G1462">
            <v>0</v>
          </cell>
          <cell r="H1462">
            <v>0</v>
          </cell>
          <cell r="I1462">
            <v>0</v>
          </cell>
          <cell r="J1462">
            <v>0</v>
          </cell>
          <cell r="K1462">
            <v>0</v>
          </cell>
          <cell r="L1462">
            <v>0</v>
          </cell>
          <cell r="M1462">
            <v>0</v>
          </cell>
          <cell r="N1462">
            <v>0</v>
          </cell>
          <cell r="O1462">
            <v>0</v>
          </cell>
          <cell r="P1462">
            <v>0</v>
          </cell>
          <cell r="Q1462">
            <v>0</v>
          </cell>
          <cell r="R1462">
            <v>0</v>
          </cell>
          <cell r="S1462">
            <v>0</v>
          </cell>
          <cell r="T1462">
            <v>0</v>
          </cell>
          <cell r="U1462">
            <v>0</v>
          </cell>
          <cell r="V1462">
            <v>0</v>
          </cell>
          <cell r="W1462">
            <v>0</v>
          </cell>
          <cell r="X1462">
            <v>0</v>
          </cell>
          <cell r="Y1462">
            <v>0</v>
          </cell>
          <cell r="Z1462">
            <v>0</v>
          </cell>
          <cell r="AA1462">
            <v>0</v>
          </cell>
          <cell r="AB1462">
            <v>0</v>
          </cell>
        </row>
        <row r="1463">
          <cell r="B1463">
            <v>0</v>
          </cell>
          <cell r="C1463" t="str">
            <v>Fly screen shall be of stainless steel mesh</v>
          </cell>
          <cell r="D1463">
            <v>0</v>
          </cell>
          <cell r="E1463">
            <v>0</v>
          </cell>
          <cell r="F1463">
            <v>0</v>
          </cell>
          <cell r="G1463">
            <v>0</v>
          </cell>
          <cell r="H1463">
            <v>0</v>
          </cell>
          <cell r="I1463">
            <v>0</v>
          </cell>
          <cell r="J1463">
            <v>0</v>
          </cell>
          <cell r="K1463">
            <v>0</v>
          </cell>
          <cell r="L1463">
            <v>0</v>
          </cell>
          <cell r="M1463">
            <v>0</v>
          </cell>
          <cell r="N1463">
            <v>0</v>
          </cell>
          <cell r="O1463">
            <v>0</v>
          </cell>
          <cell r="P1463">
            <v>0</v>
          </cell>
          <cell r="Q1463">
            <v>0</v>
          </cell>
          <cell r="R1463">
            <v>0</v>
          </cell>
          <cell r="S1463">
            <v>0</v>
          </cell>
          <cell r="T1463">
            <v>0</v>
          </cell>
          <cell r="U1463">
            <v>0</v>
          </cell>
          <cell r="V1463">
            <v>0</v>
          </cell>
          <cell r="W1463">
            <v>0</v>
          </cell>
          <cell r="X1463">
            <v>0</v>
          </cell>
          <cell r="Y1463">
            <v>0</v>
          </cell>
          <cell r="Z1463">
            <v>0</v>
          </cell>
          <cell r="AA1463">
            <v>0</v>
          </cell>
          <cell r="AB1463">
            <v>0</v>
          </cell>
        </row>
        <row r="1464">
          <cell r="B1464">
            <v>0</v>
          </cell>
          <cell r="C1464" t="str">
            <v xml:space="preserve">All steel surfaces to be galvanized after bending, cutting and welding. </v>
          </cell>
          <cell r="D1464">
            <v>0</v>
          </cell>
          <cell r="E1464">
            <v>0</v>
          </cell>
          <cell r="F1464">
            <v>0</v>
          </cell>
          <cell r="G1464">
            <v>0</v>
          </cell>
          <cell r="H1464">
            <v>0</v>
          </cell>
          <cell r="I1464">
            <v>0</v>
          </cell>
          <cell r="J1464">
            <v>0</v>
          </cell>
          <cell r="K1464">
            <v>0</v>
          </cell>
          <cell r="L1464">
            <v>0</v>
          </cell>
          <cell r="M1464">
            <v>0</v>
          </cell>
          <cell r="N1464">
            <v>0</v>
          </cell>
          <cell r="O1464">
            <v>0</v>
          </cell>
          <cell r="P1464">
            <v>0</v>
          </cell>
          <cell r="Q1464">
            <v>0</v>
          </cell>
          <cell r="R1464">
            <v>0</v>
          </cell>
          <cell r="S1464">
            <v>0</v>
          </cell>
          <cell r="T1464">
            <v>0</v>
          </cell>
          <cell r="U1464">
            <v>0</v>
          </cell>
          <cell r="V1464">
            <v>0</v>
          </cell>
          <cell r="W1464">
            <v>0</v>
          </cell>
          <cell r="X1464">
            <v>0</v>
          </cell>
          <cell r="Y1464">
            <v>0</v>
          </cell>
          <cell r="Z1464">
            <v>0</v>
          </cell>
          <cell r="AA1464">
            <v>0</v>
          </cell>
          <cell r="AB1464">
            <v>0</v>
          </cell>
        </row>
        <row r="1465">
          <cell r="B1465">
            <v>0</v>
          </cell>
          <cell r="C1465" t="str">
            <v>The unit price shall include all labour, materials, products, equipment, plant and tools and all other incidental costs required to complete the work as specified, including ladders, scaffolding or the like</v>
          </cell>
          <cell r="D1465">
            <v>0</v>
          </cell>
          <cell r="E1465">
            <v>0</v>
          </cell>
          <cell r="F1465">
            <v>0</v>
          </cell>
          <cell r="G1465">
            <v>0</v>
          </cell>
          <cell r="H1465">
            <v>0</v>
          </cell>
          <cell r="I1465">
            <v>0</v>
          </cell>
          <cell r="J1465">
            <v>0</v>
          </cell>
          <cell r="K1465">
            <v>0</v>
          </cell>
          <cell r="L1465">
            <v>0</v>
          </cell>
          <cell r="M1465">
            <v>0</v>
          </cell>
          <cell r="N1465">
            <v>0</v>
          </cell>
          <cell r="O1465">
            <v>0</v>
          </cell>
          <cell r="P1465">
            <v>0</v>
          </cell>
          <cell r="Q1465">
            <v>0</v>
          </cell>
          <cell r="R1465">
            <v>0</v>
          </cell>
          <cell r="S1465">
            <v>0</v>
          </cell>
          <cell r="T1465">
            <v>0</v>
          </cell>
          <cell r="U1465">
            <v>0</v>
          </cell>
          <cell r="V1465">
            <v>0</v>
          </cell>
          <cell r="W1465">
            <v>0</v>
          </cell>
          <cell r="X1465">
            <v>0</v>
          </cell>
          <cell r="Y1465">
            <v>0</v>
          </cell>
          <cell r="Z1465">
            <v>0</v>
          </cell>
          <cell r="AA1465">
            <v>0</v>
          </cell>
          <cell r="AB1465">
            <v>0</v>
          </cell>
        </row>
        <row r="1466">
          <cell r="B1466">
            <v>0</v>
          </cell>
          <cell r="C1466" t="str">
            <v>Payment shall be made per piece for vent pipe, installed and accepted by the Engineer</v>
          </cell>
          <cell r="D1466">
            <v>0</v>
          </cell>
          <cell r="E1466">
            <v>0</v>
          </cell>
          <cell r="F1466">
            <v>0</v>
          </cell>
          <cell r="G1466">
            <v>0</v>
          </cell>
          <cell r="H1466">
            <v>0</v>
          </cell>
          <cell r="I1466">
            <v>0</v>
          </cell>
          <cell r="J1466">
            <v>0</v>
          </cell>
          <cell r="K1466">
            <v>0</v>
          </cell>
          <cell r="L1466">
            <v>0</v>
          </cell>
          <cell r="M1466">
            <v>0</v>
          </cell>
          <cell r="N1466">
            <v>0</v>
          </cell>
          <cell r="O1466">
            <v>0</v>
          </cell>
          <cell r="P1466">
            <v>0</v>
          </cell>
          <cell r="Q1466">
            <v>0</v>
          </cell>
          <cell r="R1466">
            <v>0</v>
          </cell>
          <cell r="S1466">
            <v>0</v>
          </cell>
          <cell r="T1466">
            <v>0</v>
          </cell>
          <cell r="U1466">
            <v>0</v>
          </cell>
          <cell r="V1466">
            <v>0</v>
          </cell>
          <cell r="W1466">
            <v>0</v>
          </cell>
          <cell r="X1466">
            <v>0</v>
          </cell>
          <cell r="Y1466">
            <v>0</v>
          </cell>
          <cell r="Z1466">
            <v>0</v>
          </cell>
          <cell r="AA1466">
            <v>0</v>
          </cell>
          <cell r="AB1466">
            <v>0</v>
          </cell>
        </row>
        <row r="1467">
          <cell r="B1467" t="str">
            <v>47.04.01</v>
          </cell>
          <cell r="C1467" t="str">
            <v>Construction of Vent pipe with fly-screen</v>
          </cell>
          <cell r="D1467" t="str">
            <v>pce.</v>
          </cell>
          <cell r="E1467">
            <v>220</v>
          </cell>
          <cell r="F1467">
            <v>0</v>
          </cell>
          <cell r="G1467">
            <v>0</v>
          </cell>
          <cell r="H1467">
            <v>0</v>
          </cell>
          <cell r="I1467">
            <v>0</v>
          </cell>
          <cell r="J1467">
            <v>0</v>
          </cell>
          <cell r="K1467">
            <v>0</v>
          </cell>
          <cell r="L1467">
            <v>0</v>
          </cell>
          <cell r="M1467">
            <v>0</v>
          </cell>
          <cell r="N1467">
            <v>0</v>
          </cell>
          <cell r="O1467">
            <v>0</v>
          </cell>
          <cell r="P1467">
            <v>0</v>
          </cell>
          <cell r="Q1467">
            <v>0</v>
          </cell>
          <cell r="R1467">
            <v>0</v>
          </cell>
          <cell r="S1467">
            <v>0</v>
          </cell>
          <cell r="T1467">
            <v>0</v>
          </cell>
          <cell r="U1467">
            <v>0</v>
          </cell>
          <cell r="V1467">
            <v>0</v>
          </cell>
          <cell r="W1467">
            <v>0</v>
          </cell>
          <cell r="X1467">
            <v>0</v>
          </cell>
          <cell r="Y1467">
            <v>0</v>
          </cell>
          <cell r="Z1467">
            <v>0</v>
          </cell>
          <cell r="AA1467">
            <v>0</v>
          </cell>
          <cell r="AB1467">
            <v>0</v>
          </cell>
        </row>
        <row r="1468">
          <cell r="B1468" t="str">
            <v>47.05</v>
          </cell>
          <cell r="C1468" t="str">
            <v>Construction of steel iron steps for concrete chambers</v>
          </cell>
          <cell r="D1468">
            <v>0</v>
          </cell>
          <cell r="E1468">
            <v>0</v>
          </cell>
          <cell r="F1468">
            <v>0</v>
          </cell>
          <cell r="G1468">
            <v>0</v>
          </cell>
          <cell r="H1468">
            <v>0</v>
          </cell>
          <cell r="I1468">
            <v>0</v>
          </cell>
          <cell r="J1468">
            <v>0</v>
          </cell>
          <cell r="K1468">
            <v>0</v>
          </cell>
          <cell r="L1468">
            <v>0</v>
          </cell>
          <cell r="M1468">
            <v>0</v>
          </cell>
          <cell r="N1468">
            <v>0</v>
          </cell>
          <cell r="O1468">
            <v>0</v>
          </cell>
          <cell r="P1468">
            <v>0</v>
          </cell>
          <cell r="Q1468">
            <v>0</v>
          </cell>
          <cell r="R1468">
            <v>0</v>
          </cell>
          <cell r="S1468">
            <v>0</v>
          </cell>
          <cell r="T1468">
            <v>0</v>
          </cell>
          <cell r="U1468">
            <v>0</v>
          </cell>
          <cell r="V1468">
            <v>0</v>
          </cell>
          <cell r="W1468">
            <v>0</v>
          </cell>
          <cell r="X1468">
            <v>0</v>
          </cell>
          <cell r="Y1468">
            <v>0</v>
          </cell>
          <cell r="Z1468">
            <v>0</v>
          </cell>
          <cell r="AA1468">
            <v>0</v>
          </cell>
          <cell r="AB1468">
            <v>0</v>
          </cell>
        </row>
        <row r="1469">
          <cell r="B1469">
            <v>0</v>
          </cell>
          <cell r="C1469" t="str">
            <v>Works shall include</v>
          </cell>
          <cell r="D1469">
            <v>0</v>
          </cell>
          <cell r="E1469">
            <v>0</v>
          </cell>
          <cell r="F1469">
            <v>0</v>
          </cell>
          <cell r="G1469">
            <v>0</v>
          </cell>
          <cell r="H1469">
            <v>0</v>
          </cell>
          <cell r="I1469">
            <v>0</v>
          </cell>
          <cell r="J1469">
            <v>0</v>
          </cell>
          <cell r="K1469">
            <v>0</v>
          </cell>
          <cell r="L1469">
            <v>0</v>
          </cell>
          <cell r="M1469">
            <v>0</v>
          </cell>
          <cell r="N1469">
            <v>0</v>
          </cell>
          <cell r="O1469">
            <v>0</v>
          </cell>
          <cell r="P1469">
            <v>0</v>
          </cell>
          <cell r="Q1469">
            <v>0</v>
          </cell>
          <cell r="R1469">
            <v>0</v>
          </cell>
          <cell r="S1469">
            <v>0</v>
          </cell>
          <cell r="T1469">
            <v>0</v>
          </cell>
          <cell r="U1469">
            <v>0</v>
          </cell>
          <cell r="V1469">
            <v>0</v>
          </cell>
          <cell r="W1469">
            <v>0</v>
          </cell>
          <cell r="X1469">
            <v>0</v>
          </cell>
          <cell r="Y1469">
            <v>0</v>
          </cell>
          <cell r="Z1469">
            <v>0</v>
          </cell>
          <cell r="AA1469">
            <v>0</v>
          </cell>
          <cell r="AB1469">
            <v>0</v>
          </cell>
        </row>
        <row r="1470">
          <cell r="B1470">
            <v>0</v>
          </cell>
          <cell r="C1470" t="str">
            <v>Supply of all materials and installation of iron steps for concrete chambers</v>
          </cell>
          <cell r="D1470">
            <v>0</v>
          </cell>
          <cell r="E1470">
            <v>0</v>
          </cell>
          <cell r="F1470">
            <v>0</v>
          </cell>
          <cell r="G1470">
            <v>0</v>
          </cell>
          <cell r="H1470">
            <v>0</v>
          </cell>
          <cell r="I1470">
            <v>0</v>
          </cell>
          <cell r="J1470">
            <v>0</v>
          </cell>
          <cell r="K1470">
            <v>0</v>
          </cell>
          <cell r="L1470">
            <v>0</v>
          </cell>
          <cell r="M1470">
            <v>0</v>
          </cell>
          <cell r="N1470">
            <v>0</v>
          </cell>
          <cell r="O1470">
            <v>0</v>
          </cell>
          <cell r="P1470">
            <v>0</v>
          </cell>
          <cell r="Q1470">
            <v>0</v>
          </cell>
          <cell r="R1470">
            <v>0</v>
          </cell>
          <cell r="S1470">
            <v>0</v>
          </cell>
          <cell r="T1470">
            <v>0</v>
          </cell>
          <cell r="U1470">
            <v>0</v>
          </cell>
          <cell r="V1470">
            <v>0</v>
          </cell>
          <cell r="W1470">
            <v>0</v>
          </cell>
          <cell r="X1470">
            <v>0</v>
          </cell>
          <cell r="Y1470">
            <v>0</v>
          </cell>
          <cell r="Z1470">
            <v>0</v>
          </cell>
          <cell r="AA1470">
            <v>0</v>
          </cell>
          <cell r="AB1470">
            <v>0</v>
          </cell>
        </row>
        <row r="1471">
          <cell r="B1471">
            <v>0</v>
          </cell>
          <cell r="C1471" t="str">
            <v>All surfaces to be hot dip galvanized.</v>
          </cell>
          <cell r="D1471">
            <v>0</v>
          </cell>
          <cell r="E1471">
            <v>0</v>
          </cell>
          <cell r="F1471">
            <v>0</v>
          </cell>
          <cell r="G1471">
            <v>0</v>
          </cell>
          <cell r="H1471">
            <v>0</v>
          </cell>
          <cell r="I1471">
            <v>0</v>
          </cell>
          <cell r="J1471">
            <v>0</v>
          </cell>
          <cell r="K1471">
            <v>0</v>
          </cell>
          <cell r="L1471">
            <v>0</v>
          </cell>
          <cell r="M1471">
            <v>0</v>
          </cell>
          <cell r="N1471">
            <v>0</v>
          </cell>
          <cell r="O1471">
            <v>0</v>
          </cell>
          <cell r="P1471">
            <v>0</v>
          </cell>
          <cell r="Q1471">
            <v>0</v>
          </cell>
          <cell r="R1471">
            <v>0</v>
          </cell>
          <cell r="S1471">
            <v>0</v>
          </cell>
          <cell r="T1471">
            <v>0</v>
          </cell>
          <cell r="U1471">
            <v>0</v>
          </cell>
          <cell r="V1471">
            <v>0</v>
          </cell>
          <cell r="W1471">
            <v>0</v>
          </cell>
          <cell r="X1471">
            <v>0</v>
          </cell>
          <cell r="Y1471">
            <v>0</v>
          </cell>
          <cell r="Z1471">
            <v>0</v>
          </cell>
          <cell r="AA1471">
            <v>0</v>
          </cell>
          <cell r="AB1471">
            <v>0</v>
          </cell>
        </row>
        <row r="1472">
          <cell r="B1472">
            <v>0</v>
          </cell>
          <cell r="C1472" t="str">
            <v>The unit price shall include all labour, materials, products, equipment, plant and tools and all other incidental costs required to complete the work as specified or directed by the Engineer.</v>
          </cell>
          <cell r="D1472">
            <v>0</v>
          </cell>
          <cell r="E1472">
            <v>0</v>
          </cell>
          <cell r="F1472">
            <v>0</v>
          </cell>
          <cell r="G1472">
            <v>0</v>
          </cell>
          <cell r="H1472">
            <v>0</v>
          </cell>
          <cell r="I1472">
            <v>0</v>
          </cell>
          <cell r="J1472">
            <v>0</v>
          </cell>
          <cell r="K1472">
            <v>0</v>
          </cell>
          <cell r="L1472">
            <v>0</v>
          </cell>
          <cell r="M1472">
            <v>0</v>
          </cell>
          <cell r="N1472">
            <v>0</v>
          </cell>
          <cell r="O1472">
            <v>0</v>
          </cell>
          <cell r="P1472">
            <v>0</v>
          </cell>
          <cell r="Q1472">
            <v>0</v>
          </cell>
          <cell r="R1472">
            <v>0</v>
          </cell>
          <cell r="S1472">
            <v>0</v>
          </cell>
          <cell r="T1472">
            <v>0</v>
          </cell>
          <cell r="U1472">
            <v>0</v>
          </cell>
          <cell r="V1472">
            <v>0</v>
          </cell>
          <cell r="W1472">
            <v>0</v>
          </cell>
          <cell r="X1472">
            <v>0</v>
          </cell>
          <cell r="Y1472">
            <v>0</v>
          </cell>
          <cell r="Z1472">
            <v>0</v>
          </cell>
          <cell r="AA1472">
            <v>0</v>
          </cell>
          <cell r="AB1472">
            <v>0</v>
          </cell>
        </row>
        <row r="1473">
          <cell r="B1473">
            <v>0</v>
          </cell>
          <cell r="C1473" t="str">
            <v>Payment shall be made per piece.</v>
          </cell>
          <cell r="D1473">
            <v>0</v>
          </cell>
          <cell r="E1473">
            <v>0</v>
          </cell>
          <cell r="F1473">
            <v>0</v>
          </cell>
          <cell r="G1473">
            <v>0</v>
          </cell>
          <cell r="H1473">
            <v>0</v>
          </cell>
          <cell r="I1473">
            <v>0</v>
          </cell>
          <cell r="J1473">
            <v>0</v>
          </cell>
          <cell r="K1473">
            <v>0</v>
          </cell>
          <cell r="L1473">
            <v>0</v>
          </cell>
          <cell r="M1473">
            <v>0</v>
          </cell>
          <cell r="N1473">
            <v>0</v>
          </cell>
          <cell r="O1473">
            <v>0</v>
          </cell>
          <cell r="P1473">
            <v>0</v>
          </cell>
          <cell r="Q1473">
            <v>0</v>
          </cell>
          <cell r="R1473">
            <v>0</v>
          </cell>
          <cell r="S1473">
            <v>0</v>
          </cell>
          <cell r="T1473">
            <v>0</v>
          </cell>
          <cell r="U1473">
            <v>0</v>
          </cell>
          <cell r="V1473">
            <v>0</v>
          </cell>
          <cell r="W1473">
            <v>0</v>
          </cell>
          <cell r="X1473">
            <v>0</v>
          </cell>
          <cell r="Y1473">
            <v>0</v>
          </cell>
          <cell r="Z1473">
            <v>0</v>
          </cell>
          <cell r="AA1473">
            <v>0</v>
          </cell>
          <cell r="AB1473">
            <v>0</v>
          </cell>
        </row>
        <row r="1474">
          <cell r="B1474" t="str">
            <v>47.05.01</v>
          </cell>
          <cell r="C1474" t="str">
            <v>Construction of steel iron steps for concrete chambers</v>
          </cell>
          <cell r="D1474" t="str">
            <v>pce.</v>
          </cell>
          <cell r="E1474">
            <v>30</v>
          </cell>
          <cell r="F1474">
            <v>0</v>
          </cell>
          <cell r="G1474">
            <v>0</v>
          </cell>
          <cell r="H1474">
            <v>0</v>
          </cell>
          <cell r="I1474">
            <v>0</v>
          </cell>
          <cell r="J1474">
            <v>0</v>
          </cell>
          <cell r="K1474">
            <v>0</v>
          </cell>
          <cell r="L1474">
            <v>0</v>
          </cell>
          <cell r="M1474">
            <v>0</v>
          </cell>
          <cell r="N1474">
            <v>0</v>
          </cell>
          <cell r="O1474">
            <v>0</v>
          </cell>
          <cell r="P1474">
            <v>0</v>
          </cell>
          <cell r="Q1474">
            <v>0</v>
          </cell>
          <cell r="R1474">
            <v>0</v>
          </cell>
          <cell r="S1474">
            <v>0</v>
          </cell>
          <cell r="T1474">
            <v>0</v>
          </cell>
          <cell r="U1474">
            <v>0</v>
          </cell>
          <cell r="V1474">
            <v>0</v>
          </cell>
          <cell r="W1474">
            <v>0</v>
          </cell>
          <cell r="X1474">
            <v>0</v>
          </cell>
          <cell r="Y1474">
            <v>0</v>
          </cell>
          <cell r="Z1474">
            <v>0</v>
          </cell>
        </row>
        <row r="1475">
          <cell r="B1475" t="str">
            <v>47.06</v>
          </cell>
          <cell r="C1475" t="str">
            <v>Construction of steel grate covers in pump sumps</v>
          </cell>
          <cell r="D1475">
            <v>0</v>
          </cell>
          <cell r="E1475">
            <v>0</v>
          </cell>
          <cell r="F1475">
            <v>0</v>
          </cell>
          <cell r="G1475">
            <v>0</v>
          </cell>
          <cell r="H1475">
            <v>0</v>
          </cell>
          <cell r="I1475">
            <v>0</v>
          </cell>
          <cell r="J1475">
            <v>0</v>
          </cell>
          <cell r="K1475">
            <v>0</v>
          </cell>
          <cell r="L1475">
            <v>0</v>
          </cell>
          <cell r="M1475">
            <v>0</v>
          </cell>
          <cell r="N1475">
            <v>0</v>
          </cell>
          <cell r="O1475">
            <v>0</v>
          </cell>
          <cell r="P1475">
            <v>0</v>
          </cell>
          <cell r="Q1475">
            <v>0</v>
          </cell>
          <cell r="R1475">
            <v>0</v>
          </cell>
          <cell r="S1475">
            <v>0</v>
          </cell>
          <cell r="T1475">
            <v>0</v>
          </cell>
          <cell r="U1475">
            <v>0</v>
          </cell>
          <cell r="V1475">
            <v>0</v>
          </cell>
          <cell r="W1475">
            <v>0</v>
          </cell>
          <cell r="X1475">
            <v>0</v>
          </cell>
          <cell r="Y1475">
            <v>0</v>
          </cell>
          <cell r="Z1475">
            <v>0</v>
          </cell>
          <cell r="AA1475">
            <v>0</v>
          </cell>
          <cell r="AB1475">
            <v>0</v>
          </cell>
        </row>
        <row r="1476">
          <cell r="B1476">
            <v>0</v>
          </cell>
          <cell r="C1476" t="str">
            <v>Works shall include</v>
          </cell>
          <cell r="D1476">
            <v>0</v>
          </cell>
          <cell r="E1476">
            <v>0</v>
          </cell>
          <cell r="F1476">
            <v>0</v>
          </cell>
          <cell r="G1476">
            <v>0</v>
          </cell>
          <cell r="H1476">
            <v>0</v>
          </cell>
          <cell r="I1476">
            <v>0</v>
          </cell>
          <cell r="J1476">
            <v>0</v>
          </cell>
          <cell r="K1476">
            <v>0</v>
          </cell>
          <cell r="L1476">
            <v>0</v>
          </cell>
          <cell r="M1476">
            <v>0</v>
          </cell>
          <cell r="N1476">
            <v>0</v>
          </cell>
          <cell r="O1476">
            <v>0</v>
          </cell>
          <cell r="P1476">
            <v>0</v>
          </cell>
          <cell r="Q1476">
            <v>0</v>
          </cell>
          <cell r="R1476">
            <v>0</v>
          </cell>
          <cell r="S1476">
            <v>0</v>
          </cell>
          <cell r="T1476">
            <v>0</v>
          </cell>
          <cell r="U1476">
            <v>0</v>
          </cell>
          <cell r="V1476">
            <v>0</v>
          </cell>
          <cell r="W1476">
            <v>0</v>
          </cell>
          <cell r="X1476">
            <v>0</v>
          </cell>
          <cell r="Y1476">
            <v>0</v>
          </cell>
          <cell r="Z1476">
            <v>0</v>
          </cell>
          <cell r="AA1476">
            <v>0</v>
          </cell>
          <cell r="AB1476">
            <v>0</v>
          </cell>
        </row>
        <row r="1477">
          <cell r="B1477">
            <v>0</v>
          </cell>
          <cell r="C1477" t="str">
            <v>Supply of all materials and installation of steel grate covers, movable</v>
          </cell>
          <cell r="D1477">
            <v>0</v>
          </cell>
          <cell r="E1477">
            <v>0</v>
          </cell>
          <cell r="F1477">
            <v>0</v>
          </cell>
          <cell r="G1477">
            <v>0</v>
          </cell>
          <cell r="H1477">
            <v>0</v>
          </cell>
          <cell r="I1477">
            <v>0</v>
          </cell>
          <cell r="J1477">
            <v>0</v>
          </cell>
          <cell r="K1477">
            <v>0</v>
          </cell>
          <cell r="L1477">
            <v>0</v>
          </cell>
          <cell r="M1477">
            <v>0</v>
          </cell>
          <cell r="N1477">
            <v>0</v>
          </cell>
          <cell r="O1477">
            <v>0</v>
          </cell>
          <cell r="P1477">
            <v>0</v>
          </cell>
          <cell r="Q1477">
            <v>0</v>
          </cell>
          <cell r="R1477">
            <v>0</v>
          </cell>
          <cell r="S1477">
            <v>0</v>
          </cell>
          <cell r="T1477">
            <v>0</v>
          </cell>
          <cell r="U1477">
            <v>0</v>
          </cell>
          <cell r="V1477">
            <v>0</v>
          </cell>
          <cell r="W1477">
            <v>0</v>
          </cell>
          <cell r="X1477">
            <v>0</v>
          </cell>
          <cell r="Y1477">
            <v>0</v>
          </cell>
          <cell r="Z1477">
            <v>0</v>
          </cell>
          <cell r="AA1477">
            <v>0</v>
          </cell>
          <cell r="AB1477">
            <v>0</v>
          </cell>
        </row>
        <row r="1478">
          <cell r="B1478">
            <v>0</v>
          </cell>
          <cell r="C1478" t="str">
            <v>All surfaces to be hot dip galvanized after cutting and welding.</v>
          </cell>
          <cell r="D1478">
            <v>0</v>
          </cell>
          <cell r="E1478">
            <v>0</v>
          </cell>
          <cell r="F1478">
            <v>0</v>
          </cell>
          <cell r="G1478">
            <v>0</v>
          </cell>
          <cell r="H1478">
            <v>0</v>
          </cell>
          <cell r="I1478">
            <v>0</v>
          </cell>
          <cell r="J1478">
            <v>0</v>
          </cell>
          <cell r="K1478">
            <v>0</v>
          </cell>
          <cell r="L1478">
            <v>0</v>
          </cell>
          <cell r="M1478">
            <v>0</v>
          </cell>
          <cell r="N1478">
            <v>0</v>
          </cell>
          <cell r="O1478">
            <v>0</v>
          </cell>
          <cell r="P1478">
            <v>0</v>
          </cell>
          <cell r="Q1478">
            <v>0</v>
          </cell>
          <cell r="R1478">
            <v>0</v>
          </cell>
          <cell r="S1478">
            <v>0</v>
          </cell>
          <cell r="T1478">
            <v>0</v>
          </cell>
          <cell r="U1478">
            <v>0</v>
          </cell>
          <cell r="V1478">
            <v>0</v>
          </cell>
          <cell r="W1478">
            <v>0</v>
          </cell>
          <cell r="X1478">
            <v>0</v>
          </cell>
          <cell r="Y1478">
            <v>0</v>
          </cell>
          <cell r="Z1478">
            <v>0</v>
          </cell>
          <cell r="AA1478">
            <v>0</v>
          </cell>
          <cell r="AB1478">
            <v>0</v>
          </cell>
        </row>
        <row r="1479">
          <cell r="B1479">
            <v>0</v>
          </cell>
          <cell r="C1479" t="str">
            <v>The unit price shall include all labour, materials, products, equipment, plant and tools and all other incidental costs required to complete the work as specified or directed by the Engineer.</v>
          </cell>
          <cell r="D1479">
            <v>0</v>
          </cell>
          <cell r="E1479">
            <v>0</v>
          </cell>
          <cell r="F1479">
            <v>0</v>
          </cell>
          <cell r="G1479">
            <v>0</v>
          </cell>
          <cell r="H1479">
            <v>0</v>
          </cell>
          <cell r="I1479">
            <v>0</v>
          </cell>
          <cell r="J1479">
            <v>0</v>
          </cell>
          <cell r="K1479">
            <v>0</v>
          </cell>
          <cell r="L1479">
            <v>0</v>
          </cell>
          <cell r="M1479">
            <v>0</v>
          </cell>
          <cell r="N1479">
            <v>0</v>
          </cell>
          <cell r="O1479">
            <v>0</v>
          </cell>
          <cell r="P1479">
            <v>0</v>
          </cell>
          <cell r="Q1479">
            <v>0</v>
          </cell>
          <cell r="R1479">
            <v>0</v>
          </cell>
          <cell r="S1479">
            <v>0</v>
          </cell>
          <cell r="T1479">
            <v>0</v>
          </cell>
          <cell r="U1479">
            <v>0</v>
          </cell>
          <cell r="V1479">
            <v>0</v>
          </cell>
          <cell r="W1479">
            <v>0</v>
          </cell>
          <cell r="X1479">
            <v>0</v>
          </cell>
          <cell r="Y1479">
            <v>0</v>
          </cell>
          <cell r="Z1479">
            <v>0</v>
          </cell>
          <cell r="AA1479">
            <v>0</v>
          </cell>
          <cell r="AB1479">
            <v>0</v>
          </cell>
        </row>
        <row r="1480">
          <cell r="B1480">
            <v>0</v>
          </cell>
          <cell r="C1480" t="str">
            <v>Payment shall be made per piece.</v>
          </cell>
          <cell r="D1480">
            <v>0</v>
          </cell>
          <cell r="E1480">
            <v>0</v>
          </cell>
          <cell r="F1480">
            <v>0</v>
          </cell>
          <cell r="G1480">
            <v>0</v>
          </cell>
          <cell r="H1480">
            <v>0</v>
          </cell>
          <cell r="I1480">
            <v>0</v>
          </cell>
          <cell r="J1480">
            <v>0</v>
          </cell>
          <cell r="K1480">
            <v>0</v>
          </cell>
          <cell r="L1480">
            <v>0</v>
          </cell>
          <cell r="M1480">
            <v>0</v>
          </cell>
          <cell r="N1480">
            <v>0</v>
          </cell>
          <cell r="O1480">
            <v>0</v>
          </cell>
          <cell r="P1480">
            <v>0</v>
          </cell>
          <cell r="Q1480">
            <v>0</v>
          </cell>
          <cell r="R1480">
            <v>0</v>
          </cell>
          <cell r="S1480">
            <v>0</v>
          </cell>
          <cell r="T1480">
            <v>0</v>
          </cell>
          <cell r="U1480">
            <v>0</v>
          </cell>
          <cell r="V1480">
            <v>0</v>
          </cell>
          <cell r="W1480">
            <v>0</v>
          </cell>
          <cell r="X1480">
            <v>0</v>
          </cell>
          <cell r="Y1480">
            <v>0</v>
          </cell>
          <cell r="Z1480">
            <v>0</v>
          </cell>
          <cell r="AA1480">
            <v>0</v>
          </cell>
          <cell r="AB1480">
            <v>0</v>
          </cell>
        </row>
        <row r="1481">
          <cell r="B1481" t="str">
            <v>47.06.01</v>
          </cell>
          <cell r="C1481" t="str">
            <v>Construction of covers of steel grate cover in pump sumps, for 5kN/m2 live load, 0.50m x 0.50m clear width</v>
          </cell>
          <cell r="D1481" t="str">
            <v>pce.</v>
          </cell>
          <cell r="E1481">
            <v>60</v>
          </cell>
          <cell r="F1481">
            <v>0</v>
          </cell>
          <cell r="G1481">
            <v>0</v>
          </cell>
          <cell r="H1481">
            <v>0</v>
          </cell>
          <cell r="I1481">
            <v>0</v>
          </cell>
          <cell r="J1481">
            <v>0</v>
          </cell>
          <cell r="K1481">
            <v>0</v>
          </cell>
          <cell r="L1481">
            <v>0</v>
          </cell>
          <cell r="M1481">
            <v>0</v>
          </cell>
          <cell r="N1481">
            <v>0</v>
          </cell>
          <cell r="O1481">
            <v>0</v>
          </cell>
          <cell r="P1481">
            <v>0</v>
          </cell>
          <cell r="Q1481">
            <v>0</v>
          </cell>
          <cell r="R1481">
            <v>0</v>
          </cell>
          <cell r="S1481">
            <v>0</v>
          </cell>
          <cell r="T1481">
            <v>0</v>
          </cell>
          <cell r="U1481">
            <v>0</v>
          </cell>
          <cell r="V1481">
            <v>0</v>
          </cell>
          <cell r="W1481">
            <v>0</v>
          </cell>
          <cell r="X1481">
            <v>0</v>
          </cell>
          <cell r="Y1481">
            <v>0</v>
          </cell>
          <cell r="Z1481">
            <v>0</v>
          </cell>
          <cell r="AA1481">
            <v>0</v>
          </cell>
          <cell r="AB1481">
            <v>0</v>
          </cell>
        </row>
        <row r="1482">
          <cell r="B1482" t="str">
            <v>48</v>
          </cell>
          <cell r="C1482" t="str">
            <v>FENCING</v>
          </cell>
          <cell r="D1482">
            <v>0</v>
          </cell>
          <cell r="E1482">
            <v>0</v>
          </cell>
          <cell r="F1482">
            <v>0</v>
          </cell>
          <cell r="G1482">
            <v>0</v>
          </cell>
          <cell r="H1482">
            <v>0</v>
          </cell>
          <cell r="I1482">
            <v>0</v>
          </cell>
          <cell r="J1482">
            <v>0</v>
          </cell>
          <cell r="K1482">
            <v>0</v>
          </cell>
          <cell r="L1482">
            <v>0</v>
          </cell>
          <cell r="M1482">
            <v>0</v>
          </cell>
          <cell r="N1482">
            <v>0</v>
          </cell>
          <cell r="O1482">
            <v>0</v>
          </cell>
          <cell r="P1482">
            <v>0</v>
          </cell>
          <cell r="Q1482">
            <v>0</v>
          </cell>
          <cell r="R1482">
            <v>0</v>
          </cell>
          <cell r="S1482">
            <v>0</v>
          </cell>
          <cell r="T1482">
            <v>0</v>
          </cell>
          <cell r="U1482">
            <v>0</v>
          </cell>
          <cell r="V1482">
            <v>0</v>
          </cell>
          <cell r="W1482">
            <v>0</v>
          </cell>
          <cell r="X1482">
            <v>0</v>
          </cell>
          <cell r="Y1482">
            <v>0</v>
          </cell>
          <cell r="Z1482">
            <v>0</v>
          </cell>
          <cell r="AA1482">
            <v>0</v>
          </cell>
          <cell r="AB1482">
            <v>0</v>
          </cell>
        </row>
        <row r="1483">
          <cell r="B1483" t="str">
            <v>48.01</v>
          </cell>
          <cell r="C1483" t="str">
            <v>Fence walls</v>
          </cell>
          <cell r="D1483">
            <v>0</v>
          </cell>
          <cell r="E1483">
            <v>0</v>
          </cell>
          <cell r="F1483">
            <v>0</v>
          </cell>
          <cell r="G1483">
            <v>0</v>
          </cell>
          <cell r="H1483">
            <v>0</v>
          </cell>
          <cell r="I1483">
            <v>0</v>
          </cell>
          <cell r="J1483">
            <v>0</v>
          </cell>
          <cell r="K1483">
            <v>0</v>
          </cell>
          <cell r="L1483">
            <v>0</v>
          </cell>
          <cell r="M1483">
            <v>0</v>
          </cell>
          <cell r="N1483">
            <v>0</v>
          </cell>
          <cell r="O1483">
            <v>0</v>
          </cell>
          <cell r="P1483">
            <v>0</v>
          </cell>
          <cell r="Q1483">
            <v>0</v>
          </cell>
          <cell r="R1483">
            <v>0</v>
          </cell>
          <cell r="S1483">
            <v>0</v>
          </cell>
          <cell r="T1483">
            <v>0</v>
          </cell>
          <cell r="U1483">
            <v>0</v>
          </cell>
          <cell r="V1483">
            <v>0</v>
          </cell>
          <cell r="W1483">
            <v>0</v>
          </cell>
          <cell r="X1483">
            <v>0</v>
          </cell>
          <cell r="Y1483">
            <v>0</v>
          </cell>
          <cell r="Z1483">
            <v>0</v>
          </cell>
          <cell r="AA1483">
            <v>0</v>
          </cell>
          <cell r="AB1483">
            <v>0</v>
          </cell>
        </row>
        <row r="1484">
          <cell r="B1484">
            <v>0</v>
          </cell>
          <cell r="C1484" t="str">
            <v xml:space="preserve">Works shall include: </v>
          </cell>
          <cell r="D1484">
            <v>0</v>
          </cell>
          <cell r="E1484">
            <v>0</v>
          </cell>
          <cell r="F1484">
            <v>0</v>
          </cell>
          <cell r="G1484">
            <v>0</v>
          </cell>
          <cell r="H1484">
            <v>0</v>
          </cell>
          <cell r="I1484">
            <v>0</v>
          </cell>
          <cell r="J1484">
            <v>0</v>
          </cell>
          <cell r="K1484">
            <v>0</v>
          </cell>
          <cell r="L1484">
            <v>0</v>
          </cell>
          <cell r="M1484">
            <v>0</v>
          </cell>
          <cell r="N1484">
            <v>0</v>
          </cell>
          <cell r="O1484">
            <v>0</v>
          </cell>
          <cell r="P1484">
            <v>0</v>
          </cell>
          <cell r="Q1484">
            <v>0</v>
          </cell>
          <cell r="R1484">
            <v>0</v>
          </cell>
          <cell r="S1484">
            <v>0</v>
          </cell>
          <cell r="T1484">
            <v>0</v>
          </cell>
          <cell r="U1484">
            <v>0</v>
          </cell>
          <cell r="V1484">
            <v>0</v>
          </cell>
          <cell r="W1484">
            <v>0</v>
          </cell>
          <cell r="X1484">
            <v>0</v>
          </cell>
          <cell r="Y1484">
            <v>0</v>
          </cell>
          <cell r="Z1484">
            <v>0</v>
          </cell>
          <cell r="AA1484">
            <v>0</v>
          </cell>
          <cell r="AB1484">
            <v>0</v>
          </cell>
        </row>
        <row r="1485">
          <cell r="B1485">
            <v>0</v>
          </cell>
          <cell r="C1485" t="str">
            <v xml:space="preserve">Construction of a concrete fence foundation and poles </v>
          </cell>
          <cell r="D1485">
            <v>0</v>
          </cell>
          <cell r="E1485">
            <v>0</v>
          </cell>
          <cell r="F1485">
            <v>0</v>
          </cell>
          <cell r="G1485">
            <v>0</v>
          </cell>
          <cell r="H1485">
            <v>0</v>
          </cell>
          <cell r="I1485">
            <v>0</v>
          </cell>
          <cell r="J1485">
            <v>0</v>
          </cell>
          <cell r="K1485">
            <v>0</v>
          </cell>
          <cell r="L1485">
            <v>0</v>
          </cell>
          <cell r="M1485">
            <v>0</v>
          </cell>
          <cell r="N1485">
            <v>0</v>
          </cell>
          <cell r="O1485">
            <v>0</v>
          </cell>
          <cell r="P1485">
            <v>0</v>
          </cell>
          <cell r="Q1485">
            <v>0</v>
          </cell>
          <cell r="R1485">
            <v>0</v>
          </cell>
          <cell r="S1485">
            <v>0</v>
          </cell>
          <cell r="T1485">
            <v>0</v>
          </cell>
          <cell r="U1485">
            <v>0</v>
          </cell>
          <cell r="V1485">
            <v>0</v>
          </cell>
          <cell r="W1485">
            <v>0</v>
          </cell>
          <cell r="X1485">
            <v>0</v>
          </cell>
          <cell r="Y1485">
            <v>0</v>
          </cell>
          <cell r="Z1485">
            <v>0</v>
          </cell>
          <cell r="AA1485">
            <v>0</v>
          </cell>
          <cell r="AB1485">
            <v>0</v>
          </cell>
        </row>
        <row r="1486">
          <cell r="B1486">
            <v>0</v>
          </cell>
          <cell r="C1486" t="str">
            <v>Construction of a fence wall of brickwork as per tender drawing STD-4.01 and in accordance wit the Work Requirements Part B+C, of good workmanship with smooth joints, with foundation wall and topped with barbed wire D=50cm, coil fixed by brackets of galvanized steel. The wall shall be of hollow concrete blocks, 2.8m high above foundation wall, 36cm thick, including lean concrete C12/15 and reinforced concrete pillars C20/25, 50cm x 50 cm, every 7.5m.</v>
          </cell>
          <cell r="D1486">
            <v>0</v>
          </cell>
          <cell r="E1486">
            <v>0</v>
          </cell>
          <cell r="F1486">
            <v>0</v>
          </cell>
          <cell r="G1486">
            <v>0</v>
          </cell>
          <cell r="H1486">
            <v>0</v>
          </cell>
          <cell r="I1486">
            <v>0</v>
          </cell>
          <cell r="J1486">
            <v>0</v>
          </cell>
          <cell r="K1486">
            <v>0</v>
          </cell>
          <cell r="L1486">
            <v>0</v>
          </cell>
          <cell r="M1486">
            <v>0</v>
          </cell>
          <cell r="N1486">
            <v>0</v>
          </cell>
          <cell r="O1486">
            <v>0</v>
          </cell>
          <cell r="P1486">
            <v>0</v>
          </cell>
          <cell r="Q1486">
            <v>0</v>
          </cell>
          <cell r="R1486">
            <v>0</v>
          </cell>
          <cell r="S1486">
            <v>0</v>
          </cell>
          <cell r="T1486">
            <v>0</v>
          </cell>
          <cell r="U1486">
            <v>0</v>
          </cell>
          <cell r="V1486">
            <v>0</v>
          </cell>
          <cell r="W1486">
            <v>0</v>
          </cell>
          <cell r="X1486">
            <v>0</v>
          </cell>
          <cell r="Y1486">
            <v>0</v>
          </cell>
          <cell r="Z1486">
            <v>0</v>
          </cell>
          <cell r="AA1486">
            <v>0</v>
          </cell>
          <cell r="AB1486">
            <v>0</v>
          </cell>
        </row>
        <row r="1487">
          <cell r="B1487">
            <v>0</v>
          </cell>
          <cell r="C1487" t="str">
            <v>The unit price shall include all labour, materials, products, equipment, plant and tools and all other incidental costs required to complete the work as specified, including ladders, scaffolding or the like.</v>
          </cell>
          <cell r="D1487">
            <v>0</v>
          </cell>
          <cell r="E1487">
            <v>0</v>
          </cell>
          <cell r="F1487">
            <v>0</v>
          </cell>
          <cell r="G1487">
            <v>0</v>
          </cell>
          <cell r="H1487">
            <v>0</v>
          </cell>
          <cell r="I1487">
            <v>0</v>
          </cell>
          <cell r="J1487">
            <v>0</v>
          </cell>
          <cell r="K1487">
            <v>0</v>
          </cell>
          <cell r="L1487">
            <v>0</v>
          </cell>
          <cell r="M1487">
            <v>0</v>
          </cell>
          <cell r="N1487">
            <v>0</v>
          </cell>
          <cell r="O1487">
            <v>0</v>
          </cell>
          <cell r="P1487">
            <v>0</v>
          </cell>
          <cell r="Q1487">
            <v>0</v>
          </cell>
          <cell r="R1487">
            <v>0</v>
          </cell>
          <cell r="S1487">
            <v>0</v>
          </cell>
          <cell r="T1487">
            <v>0</v>
          </cell>
          <cell r="U1487">
            <v>0</v>
          </cell>
          <cell r="V1487">
            <v>0</v>
          </cell>
          <cell r="W1487">
            <v>0</v>
          </cell>
          <cell r="X1487">
            <v>0</v>
          </cell>
          <cell r="Y1487">
            <v>0</v>
          </cell>
          <cell r="Z1487">
            <v>0</v>
          </cell>
          <cell r="AA1487">
            <v>0</v>
          </cell>
          <cell r="AB1487">
            <v>0</v>
          </cell>
        </row>
        <row r="1488">
          <cell r="B1488">
            <v>0</v>
          </cell>
          <cell r="C1488" t="str">
            <v>Payment shall be made for linear meter of fence wall complete incl. poles and barbed wire, completed and accepted by the Engineer.</v>
          </cell>
          <cell r="D1488">
            <v>0</v>
          </cell>
          <cell r="E1488">
            <v>0</v>
          </cell>
          <cell r="F1488">
            <v>0</v>
          </cell>
          <cell r="G1488">
            <v>0</v>
          </cell>
          <cell r="H1488">
            <v>0</v>
          </cell>
          <cell r="I1488">
            <v>0</v>
          </cell>
          <cell r="J1488">
            <v>0</v>
          </cell>
          <cell r="K1488">
            <v>0</v>
          </cell>
          <cell r="L1488">
            <v>0</v>
          </cell>
          <cell r="M1488">
            <v>0</v>
          </cell>
          <cell r="N1488">
            <v>0</v>
          </cell>
          <cell r="O1488">
            <v>0</v>
          </cell>
          <cell r="P1488">
            <v>0</v>
          </cell>
          <cell r="Q1488">
            <v>0</v>
          </cell>
          <cell r="R1488">
            <v>0</v>
          </cell>
          <cell r="S1488">
            <v>0</v>
          </cell>
          <cell r="T1488">
            <v>0</v>
          </cell>
          <cell r="U1488">
            <v>0</v>
          </cell>
          <cell r="V1488">
            <v>0</v>
          </cell>
          <cell r="W1488">
            <v>0</v>
          </cell>
          <cell r="X1488">
            <v>0</v>
          </cell>
          <cell r="Y1488">
            <v>0</v>
          </cell>
          <cell r="Z1488">
            <v>0</v>
          </cell>
          <cell r="AA1488">
            <v>0</v>
          </cell>
          <cell r="AB1488">
            <v>0</v>
          </cell>
        </row>
        <row r="1489">
          <cell r="B1489" t="str">
            <v>48.01.01</v>
          </cell>
          <cell r="C1489" t="str">
            <v>Construction of fence wall of hollow concrete blocks, incl. foundation and concrete poles as shown on tender drawing STD-4.</v>
          </cell>
          <cell r="D1489" t="str">
            <v>lin.m</v>
          </cell>
          <cell r="E1489">
            <v>170</v>
          </cell>
          <cell r="F1489">
            <v>0</v>
          </cell>
          <cell r="G1489">
            <v>0</v>
          </cell>
          <cell r="H1489">
            <v>0</v>
          </cell>
          <cell r="I1489">
            <v>0</v>
          </cell>
          <cell r="J1489">
            <v>0</v>
          </cell>
          <cell r="K1489">
            <v>0</v>
          </cell>
          <cell r="L1489">
            <v>0</v>
          </cell>
          <cell r="M1489">
            <v>0</v>
          </cell>
          <cell r="N1489">
            <v>0</v>
          </cell>
          <cell r="O1489">
            <v>0</v>
          </cell>
          <cell r="P1489">
            <v>0</v>
          </cell>
          <cell r="Q1489">
            <v>0</v>
          </cell>
          <cell r="R1489">
            <v>0</v>
          </cell>
          <cell r="S1489">
            <v>0</v>
          </cell>
          <cell r="T1489">
            <v>0</v>
          </cell>
          <cell r="U1489">
            <v>0</v>
          </cell>
          <cell r="V1489">
            <v>0</v>
          </cell>
          <cell r="W1489">
            <v>0</v>
          </cell>
          <cell r="X1489">
            <v>0</v>
          </cell>
          <cell r="Y1489">
            <v>0</v>
          </cell>
          <cell r="Z1489">
            <v>0</v>
          </cell>
          <cell r="AA1489">
            <v>0</v>
          </cell>
          <cell r="AB1489">
            <v>0</v>
          </cell>
        </row>
        <row r="1490">
          <cell r="B1490" t="str">
            <v>48.03</v>
          </cell>
          <cell r="C1490" t="str">
            <v>Steel entrance gates</v>
          </cell>
          <cell r="D1490">
            <v>0</v>
          </cell>
          <cell r="E1490">
            <v>0</v>
          </cell>
          <cell r="F1490">
            <v>0</v>
          </cell>
          <cell r="G1490">
            <v>0</v>
          </cell>
          <cell r="H1490">
            <v>0</v>
          </cell>
          <cell r="I1490">
            <v>0</v>
          </cell>
          <cell r="J1490">
            <v>0</v>
          </cell>
          <cell r="K1490">
            <v>0</v>
          </cell>
          <cell r="L1490">
            <v>0</v>
          </cell>
          <cell r="M1490">
            <v>0</v>
          </cell>
          <cell r="N1490">
            <v>0</v>
          </cell>
          <cell r="O1490">
            <v>0</v>
          </cell>
          <cell r="P1490">
            <v>0</v>
          </cell>
          <cell r="Q1490">
            <v>0</v>
          </cell>
          <cell r="R1490">
            <v>0</v>
          </cell>
          <cell r="S1490">
            <v>0</v>
          </cell>
          <cell r="T1490">
            <v>0</v>
          </cell>
          <cell r="U1490">
            <v>0</v>
          </cell>
          <cell r="V1490">
            <v>0</v>
          </cell>
          <cell r="W1490">
            <v>0</v>
          </cell>
          <cell r="X1490">
            <v>0</v>
          </cell>
          <cell r="Y1490">
            <v>0</v>
          </cell>
          <cell r="Z1490">
            <v>0</v>
          </cell>
          <cell r="AA1490">
            <v>0</v>
          </cell>
          <cell r="AB1490">
            <v>0</v>
          </cell>
        </row>
        <row r="1491">
          <cell r="B1491">
            <v>0</v>
          </cell>
          <cell r="C1491" t="str">
            <v>Works shall include R.C. beams as doorsill.</v>
          </cell>
          <cell r="D1491">
            <v>0</v>
          </cell>
          <cell r="E1491">
            <v>0</v>
          </cell>
          <cell r="F1491">
            <v>0</v>
          </cell>
          <cell r="G1491">
            <v>0</v>
          </cell>
          <cell r="H1491">
            <v>0</v>
          </cell>
          <cell r="I1491">
            <v>0</v>
          </cell>
          <cell r="J1491">
            <v>0</v>
          </cell>
          <cell r="K1491">
            <v>0</v>
          </cell>
          <cell r="L1491">
            <v>0</v>
          </cell>
          <cell r="M1491">
            <v>0</v>
          </cell>
          <cell r="N1491">
            <v>0</v>
          </cell>
          <cell r="O1491">
            <v>0</v>
          </cell>
          <cell r="P1491">
            <v>0</v>
          </cell>
          <cell r="Q1491">
            <v>0</v>
          </cell>
          <cell r="R1491">
            <v>0</v>
          </cell>
          <cell r="S1491">
            <v>0</v>
          </cell>
          <cell r="T1491">
            <v>0</v>
          </cell>
          <cell r="U1491">
            <v>0</v>
          </cell>
          <cell r="V1491">
            <v>0</v>
          </cell>
          <cell r="W1491">
            <v>0</v>
          </cell>
          <cell r="X1491">
            <v>0</v>
          </cell>
          <cell r="Y1491">
            <v>0</v>
          </cell>
          <cell r="Z1491">
            <v>0</v>
          </cell>
          <cell r="AA1491">
            <v>0</v>
          </cell>
          <cell r="AB1491">
            <v>0</v>
          </cell>
        </row>
        <row r="1492">
          <cell r="B1492">
            <v>0</v>
          </cell>
          <cell r="C1492" t="str">
            <v>Supply and construction of steel entrance gates as per tender drawing STD-4.01and in accordance wit the Work Requirements Part B+C</v>
          </cell>
          <cell r="D1492">
            <v>0</v>
          </cell>
          <cell r="E1492">
            <v>0</v>
          </cell>
          <cell r="F1492">
            <v>0</v>
          </cell>
          <cell r="G1492">
            <v>0</v>
          </cell>
          <cell r="H1492">
            <v>0</v>
          </cell>
          <cell r="I1492">
            <v>0</v>
          </cell>
          <cell r="J1492">
            <v>0</v>
          </cell>
          <cell r="K1492">
            <v>0</v>
          </cell>
          <cell r="L1492">
            <v>0</v>
          </cell>
          <cell r="M1492">
            <v>0</v>
          </cell>
          <cell r="N1492">
            <v>0</v>
          </cell>
          <cell r="O1492">
            <v>0</v>
          </cell>
          <cell r="P1492">
            <v>0</v>
          </cell>
          <cell r="Q1492">
            <v>0</v>
          </cell>
          <cell r="R1492">
            <v>0</v>
          </cell>
          <cell r="S1492">
            <v>0</v>
          </cell>
          <cell r="T1492">
            <v>0</v>
          </cell>
          <cell r="U1492">
            <v>0</v>
          </cell>
          <cell r="V1492">
            <v>0</v>
          </cell>
          <cell r="W1492">
            <v>0</v>
          </cell>
          <cell r="X1492">
            <v>0</v>
          </cell>
          <cell r="Y1492">
            <v>0</v>
          </cell>
          <cell r="Z1492">
            <v>0</v>
          </cell>
          <cell r="AA1492">
            <v>0</v>
          </cell>
          <cell r="AB1492">
            <v>0</v>
          </cell>
        </row>
        <row r="1493">
          <cell r="B1493">
            <v>0</v>
          </cell>
          <cell r="C1493" t="str">
            <v>The unit price shall include all labour, materials, products, equipment, plant and tools and all other incidental costs required to complete the works.</v>
          </cell>
          <cell r="D1493">
            <v>0</v>
          </cell>
          <cell r="E1493">
            <v>0</v>
          </cell>
          <cell r="F1493">
            <v>0</v>
          </cell>
          <cell r="G1493">
            <v>0</v>
          </cell>
          <cell r="H1493">
            <v>0</v>
          </cell>
          <cell r="I1493">
            <v>0</v>
          </cell>
          <cell r="J1493">
            <v>0</v>
          </cell>
          <cell r="K1493">
            <v>0</v>
          </cell>
          <cell r="L1493">
            <v>0</v>
          </cell>
          <cell r="M1493">
            <v>0</v>
          </cell>
          <cell r="N1493">
            <v>0</v>
          </cell>
          <cell r="O1493">
            <v>0</v>
          </cell>
          <cell r="P1493">
            <v>0</v>
          </cell>
          <cell r="Q1493">
            <v>0</v>
          </cell>
          <cell r="R1493">
            <v>0</v>
          </cell>
          <cell r="S1493">
            <v>0</v>
          </cell>
          <cell r="T1493">
            <v>0</v>
          </cell>
          <cell r="U1493">
            <v>0</v>
          </cell>
          <cell r="V1493">
            <v>0</v>
          </cell>
          <cell r="W1493">
            <v>0</v>
          </cell>
          <cell r="X1493">
            <v>0</v>
          </cell>
          <cell r="Y1493">
            <v>0</v>
          </cell>
          <cell r="Z1493">
            <v>0</v>
          </cell>
          <cell r="AA1493">
            <v>0</v>
          </cell>
          <cell r="AB1493">
            <v>0</v>
          </cell>
        </row>
        <row r="1494">
          <cell r="B1494">
            <v>0</v>
          </cell>
          <cell r="C1494" t="str">
            <v>Payment shall be made per piece, completed and accepted by the Engineer.</v>
          </cell>
          <cell r="D1494">
            <v>0</v>
          </cell>
          <cell r="E1494">
            <v>0</v>
          </cell>
          <cell r="F1494">
            <v>0</v>
          </cell>
          <cell r="G1494">
            <v>0</v>
          </cell>
          <cell r="H1494">
            <v>0</v>
          </cell>
          <cell r="I1494">
            <v>0</v>
          </cell>
          <cell r="J1494">
            <v>0</v>
          </cell>
          <cell r="K1494">
            <v>0</v>
          </cell>
          <cell r="L1494">
            <v>0</v>
          </cell>
          <cell r="M1494">
            <v>0</v>
          </cell>
          <cell r="N1494">
            <v>0</v>
          </cell>
          <cell r="O1494">
            <v>0</v>
          </cell>
          <cell r="P1494">
            <v>0</v>
          </cell>
          <cell r="Q1494">
            <v>0</v>
          </cell>
          <cell r="R1494">
            <v>0</v>
          </cell>
          <cell r="S1494">
            <v>0</v>
          </cell>
          <cell r="T1494">
            <v>0</v>
          </cell>
          <cell r="U1494">
            <v>0</v>
          </cell>
          <cell r="V1494">
            <v>0</v>
          </cell>
          <cell r="W1494">
            <v>0</v>
          </cell>
          <cell r="X1494">
            <v>0</v>
          </cell>
          <cell r="Y1494">
            <v>0</v>
          </cell>
          <cell r="Z1494">
            <v>0</v>
          </cell>
          <cell r="AA1494">
            <v>0</v>
          </cell>
          <cell r="AB1494">
            <v>0</v>
          </cell>
        </row>
        <row r="1495">
          <cell r="B1495" t="str">
            <v>48.03.01</v>
          </cell>
          <cell r="C1495" t="str">
            <v>Supply and installation of double-winged steel entrance gates, 4 m width, incl. hinges and locks, as shown on STD-4.01</v>
          </cell>
          <cell r="D1495" t="str">
            <v>pce.</v>
          </cell>
          <cell r="E1495">
            <v>2000</v>
          </cell>
          <cell r="F1495">
            <v>0</v>
          </cell>
          <cell r="G1495">
            <v>0</v>
          </cell>
          <cell r="H1495">
            <v>0</v>
          </cell>
          <cell r="I1495">
            <v>0</v>
          </cell>
          <cell r="J1495">
            <v>0</v>
          </cell>
          <cell r="K1495">
            <v>0</v>
          </cell>
          <cell r="L1495">
            <v>0</v>
          </cell>
          <cell r="M1495">
            <v>0</v>
          </cell>
          <cell r="N1495">
            <v>0</v>
          </cell>
          <cell r="O1495">
            <v>0</v>
          </cell>
          <cell r="P1495">
            <v>0</v>
          </cell>
          <cell r="Q1495">
            <v>0</v>
          </cell>
          <cell r="R1495">
            <v>0</v>
          </cell>
          <cell r="S1495">
            <v>0</v>
          </cell>
          <cell r="T1495">
            <v>0</v>
          </cell>
          <cell r="U1495">
            <v>0</v>
          </cell>
          <cell r="V1495">
            <v>0</v>
          </cell>
          <cell r="W1495">
            <v>0</v>
          </cell>
          <cell r="X1495">
            <v>0</v>
          </cell>
          <cell r="Y1495">
            <v>0</v>
          </cell>
          <cell r="Z1495">
            <v>0</v>
          </cell>
          <cell r="AA1495">
            <v>0</v>
          </cell>
          <cell r="AB1495">
            <v>0</v>
          </cell>
        </row>
        <row r="1496">
          <cell r="B1496" t="str">
            <v>5</v>
          </cell>
          <cell r="C1496" t="str">
            <v>MECHANICAL AND HYDRAULIC EQUIPMENT</v>
          </cell>
          <cell r="D1496">
            <v>0</v>
          </cell>
          <cell r="E1496">
            <v>0</v>
          </cell>
          <cell r="F1496">
            <v>0</v>
          </cell>
          <cell r="G1496">
            <v>0</v>
          </cell>
          <cell r="H1496">
            <v>0</v>
          </cell>
          <cell r="I1496">
            <v>0</v>
          </cell>
          <cell r="J1496">
            <v>0</v>
          </cell>
          <cell r="K1496">
            <v>0</v>
          </cell>
          <cell r="L1496">
            <v>0</v>
          </cell>
          <cell r="M1496">
            <v>0</v>
          </cell>
          <cell r="N1496">
            <v>0</v>
          </cell>
          <cell r="O1496">
            <v>0</v>
          </cell>
          <cell r="P1496">
            <v>0</v>
          </cell>
          <cell r="Q1496">
            <v>0</v>
          </cell>
          <cell r="R1496">
            <v>0</v>
          </cell>
          <cell r="S1496">
            <v>0</v>
          </cell>
          <cell r="T1496">
            <v>0</v>
          </cell>
          <cell r="U1496">
            <v>0</v>
          </cell>
          <cell r="V1496">
            <v>0</v>
          </cell>
          <cell r="W1496">
            <v>0</v>
          </cell>
          <cell r="X1496">
            <v>0</v>
          </cell>
          <cell r="Y1496">
            <v>0</v>
          </cell>
          <cell r="Z1496">
            <v>0</v>
          </cell>
          <cell r="AA1496">
            <v>0</v>
          </cell>
          <cell r="AB1496">
            <v>0</v>
          </cell>
        </row>
        <row r="1497">
          <cell r="B1497" t="str">
            <v>55</v>
          </cell>
          <cell r="C1497" t="str">
            <v>SUPPLY OF TREATMENT EQUIPMENT</v>
          </cell>
          <cell r="D1497">
            <v>0</v>
          </cell>
          <cell r="E1497">
            <v>0</v>
          </cell>
          <cell r="F1497">
            <v>0</v>
          </cell>
          <cell r="G1497">
            <v>0</v>
          </cell>
          <cell r="H1497">
            <v>0</v>
          </cell>
          <cell r="I1497">
            <v>0</v>
          </cell>
          <cell r="J1497">
            <v>0</v>
          </cell>
          <cell r="K1497">
            <v>0</v>
          </cell>
          <cell r="L1497">
            <v>0</v>
          </cell>
          <cell r="M1497">
            <v>0</v>
          </cell>
          <cell r="N1497">
            <v>0</v>
          </cell>
          <cell r="O1497">
            <v>0</v>
          </cell>
          <cell r="P1497">
            <v>0</v>
          </cell>
          <cell r="Q1497">
            <v>0</v>
          </cell>
          <cell r="R1497">
            <v>0</v>
          </cell>
          <cell r="S1497">
            <v>0</v>
          </cell>
          <cell r="T1497">
            <v>0</v>
          </cell>
          <cell r="U1497">
            <v>0</v>
          </cell>
          <cell r="V1497">
            <v>0</v>
          </cell>
          <cell r="W1497">
            <v>0</v>
          </cell>
          <cell r="X1497">
            <v>0</v>
          </cell>
          <cell r="Y1497">
            <v>0</v>
          </cell>
          <cell r="Z1497">
            <v>0</v>
          </cell>
          <cell r="AA1497">
            <v>0</v>
          </cell>
          <cell r="AB1497">
            <v>0</v>
          </cell>
        </row>
        <row r="1498">
          <cell r="B1498" t="str">
            <v>55.01</v>
          </cell>
          <cell r="C1498" t="str">
            <v>Supply of chlorination unit with capacity of 1kg/h active chlorine, dosage unit and auxiliary equipment for reservoir site D</v>
          </cell>
          <cell r="D1498">
            <v>0</v>
          </cell>
          <cell r="E1498">
            <v>0</v>
          </cell>
          <cell r="F1498">
            <v>0</v>
          </cell>
          <cell r="G1498">
            <v>0</v>
          </cell>
          <cell r="H1498">
            <v>0</v>
          </cell>
          <cell r="I1498">
            <v>0</v>
          </cell>
          <cell r="J1498">
            <v>0</v>
          </cell>
          <cell r="K1498">
            <v>0</v>
          </cell>
          <cell r="L1498">
            <v>0</v>
          </cell>
          <cell r="M1498">
            <v>0</v>
          </cell>
          <cell r="N1498">
            <v>0</v>
          </cell>
          <cell r="O1498">
            <v>0</v>
          </cell>
          <cell r="P1498">
            <v>0</v>
          </cell>
          <cell r="Q1498">
            <v>0</v>
          </cell>
          <cell r="R1498">
            <v>0</v>
          </cell>
          <cell r="S1498">
            <v>0</v>
          </cell>
          <cell r="T1498">
            <v>0</v>
          </cell>
          <cell r="U1498">
            <v>0</v>
          </cell>
          <cell r="V1498">
            <v>0</v>
          </cell>
          <cell r="W1498">
            <v>0</v>
          </cell>
          <cell r="X1498">
            <v>0</v>
          </cell>
          <cell r="Y1498">
            <v>0</v>
          </cell>
          <cell r="Z1498">
            <v>0</v>
          </cell>
          <cell r="AA1498">
            <v>0</v>
          </cell>
          <cell r="AB1498">
            <v>0</v>
          </cell>
        </row>
        <row r="1499">
          <cell r="B1499">
            <v>0</v>
          </cell>
          <cell r="C1499" t="str">
            <v>The Chlorination unit should produce sodium hypochlorite on-demand and on-site through the electrolysis of a brine solution. The works shall include the supply of a complete chlorination unit incl. all accessories and auxiliary equipment in accordance with drawings R-D-2.24 / -2.28, Works Requirements Part B+C and as directed by the Engineer.</v>
          </cell>
          <cell r="D1499">
            <v>0</v>
          </cell>
          <cell r="E1499">
            <v>0</v>
          </cell>
          <cell r="F1499">
            <v>0</v>
          </cell>
          <cell r="G1499">
            <v>0</v>
          </cell>
          <cell r="H1499">
            <v>0</v>
          </cell>
          <cell r="I1499">
            <v>0</v>
          </cell>
          <cell r="J1499">
            <v>0</v>
          </cell>
          <cell r="K1499">
            <v>0</v>
          </cell>
          <cell r="L1499">
            <v>0</v>
          </cell>
          <cell r="M1499">
            <v>0</v>
          </cell>
          <cell r="N1499">
            <v>0</v>
          </cell>
          <cell r="O1499">
            <v>0</v>
          </cell>
          <cell r="P1499">
            <v>0</v>
          </cell>
          <cell r="Q1499">
            <v>0</v>
          </cell>
          <cell r="R1499">
            <v>0</v>
          </cell>
          <cell r="S1499">
            <v>0</v>
          </cell>
          <cell r="T1499">
            <v>0</v>
          </cell>
          <cell r="U1499">
            <v>0</v>
          </cell>
          <cell r="V1499">
            <v>0</v>
          </cell>
          <cell r="W1499">
            <v>0</v>
          </cell>
          <cell r="X1499">
            <v>0</v>
          </cell>
          <cell r="Y1499">
            <v>0</v>
          </cell>
          <cell r="Z1499">
            <v>0</v>
          </cell>
          <cell r="AA1499">
            <v>0</v>
          </cell>
          <cell r="AB1499">
            <v>0</v>
          </cell>
        </row>
        <row r="1500">
          <cell r="B1500">
            <v>0</v>
          </cell>
          <cell r="C1500" t="str">
            <v xml:space="preserve">The station shall consist of: </v>
          </cell>
          <cell r="D1500">
            <v>0</v>
          </cell>
          <cell r="E1500">
            <v>0</v>
          </cell>
          <cell r="F1500">
            <v>0</v>
          </cell>
          <cell r="G1500">
            <v>0</v>
          </cell>
          <cell r="H1500">
            <v>0</v>
          </cell>
          <cell r="I1500">
            <v>0</v>
          </cell>
          <cell r="J1500">
            <v>0</v>
          </cell>
          <cell r="K1500">
            <v>0</v>
          </cell>
          <cell r="L1500">
            <v>0</v>
          </cell>
          <cell r="M1500">
            <v>0</v>
          </cell>
          <cell r="N1500">
            <v>0</v>
          </cell>
          <cell r="O1500">
            <v>0</v>
          </cell>
          <cell r="P1500">
            <v>0</v>
          </cell>
          <cell r="Q1500">
            <v>0</v>
          </cell>
          <cell r="R1500">
            <v>0</v>
          </cell>
          <cell r="S1500">
            <v>0</v>
          </cell>
          <cell r="T1500">
            <v>0</v>
          </cell>
          <cell r="U1500">
            <v>0</v>
          </cell>
          <cell r="V1500">
            <v>0</v>
          </cell>
          <cell r="W1500">
            <v>0</v>
          </cell>
          <cell r="X1500">
            <v>0</v>
          </cell>
          <cell r="Y1500">
            <v>0</v>
          </cell>
          <cell r="Z1500">
            <v>0</v>
          </cell>
          <cell r="AA1500">
            <v>0</v>
          </cell>
          <cell r="AB1500">
            <v>0</v>
          </cell>
        </row>
        <row r="1501">
          <cell r="B1501">
            <v>0</v>
          </cell>
          <cell r="C1501" t="str">
            <v xml:space="preserve">Salt dissolving tank </v>
          </cell>
          <cell r="D1501">
            <v>0</v>
          </cell>
          <cell r="E1501">
            <v>0</v>
          </cell>
          <cell r="F1501">
            <v>0</v>
          </cell>
          <cell r="G1501">
            <v>0</v>
          </cell>
          <cell r="H1501">
            <v>0</v>
          </cell>
          <cell r="I1501">
            <v>0</v>
          </cell>
          <cell r="J1501">
            <v>0</v>
          </cell>
          <cell r="K1501">
            <v>0</v>
          </cell>
          <cell r="L1501">
            <v>0</v>
          </cell>
          <cell r="M1501">
            <v>0</v>
          </cell>
          <cell r="N1501">
            <v>0</v>
          </cell>
          <cell r="O1501">
            <v>0</v>
          </cell>
          <cell r="P1501">
            <v>0</v>
          </cell>
          <cell r="Q1501">
            <v>0</v>
          </cell>
          <cell r="R1501">
            <v>0</v>
          </cell>
          <cell r="S1501">
            <v>0</v>
          </cell>
          <cell r="T1501">
            <v>0</v>
          </cell>
          <cell r="U1501">
            <v>0</v>
          </cell>
          <cell r="V1501">
            <v>0</v>
          </cell>
          <cell r="W1501">
            <v>0</v>
          </cell>
          <cell r="X1501">
            <v>0</v>
          </cell>
          <cell r="Y1501">
            <v>0</v>
          </cell>
          <cell r="Z1501">
            <v>0</v>
          </cell>
          <cell r="AA1501">
            <v>0</v>
          </cell>
          <cell r="AB1501">
            <v>0</v>
          </cell>
        </row>
        <row r="1502">
          <cell r="B1502">
            <v>0</v>
          </cell>
          <cell r="C1502" t="str">
            <v>Cylindrical tank made of transparent PE, complete with level control, perforated bottom and removable lid.Accessories:- overflow- 2 PVC ball valves for filling and withdrawal and connecting pipes or PVC hoses.Technical Data:Nominal volume: 750 lSalt storage capacity: 500 kg max.Diameter: 1160 mmHeight: 1030 mmConnections: Filling, Withdrawal and Overflow</v>
          </cell>
          <cell r="D1502">
            <v>0</v>
          </cell>
          <cell r="E1502">
            <v>0</v>
          </cell>
          <cell r="F1502">
            <v>0</v>
          </cell>
          <cell r="G1502">
            <v>0</v>
          </cell>
          <cell r="H1502">
            <v>0</v>
          </cell>
          <cell r="I1502">
            <v>0</v>
          </cell>
          <cell r="J1502">
            <v>0</v>
          </cell>
          <cell r="K1502">
            <v>0</v>
          </cell>
          <cell r="L1502">
            <v>0</v>
          </cell>
          <cell r="M1502">
            <v>0</v>
          </cell>
          <cell r="N1502">
            <v>0</v>
          </cell>
          <cell r="O1502">
            <v>0</v>
          </cell>
          <cell r="P1502">
            <v>0</v>
          </cell>
          <cell r="Q1502">
            <v>0</v>
          </cell>
          <cell r="R1502">
            <v>0</v>
          </cell>
          <cell r="S1502">
            <v>0</v>
          </cell>
          <cell r="T1502">
            <v>0</v>
          </cell>
          <cell r="U1502">
            <v>0</v>
          </cell>
          <cell r="V1502">
            <v>0</v>
          </cell>
          <cell r="W1502">
            <v>0</v>
          </cell>
          <cell r="X1502">
            <v>0</v>
          </cell>
          <cell r="Y1502">
            <v>0</v>
          </cell>
          <cell r="Z1502">
            <v>0</v>
          </cell>
          <cell r="AA1502">
            <v>0</v>
          </cell>
          <cell r="AB1502">
            <v>0</v>
          </cell>
        </row>
        <row r="1503">
          <cell r="B1503">
            <v>0</v>
          </cell>
          <cell r="C1503" t="str">
            <v xml:space="preserve">Chlorine electrolyser </v>
          </cell>
          <cell r="D1503">
            <v>0</v>
          </cell>
          <cell r="E1503">
            <v>0</v>
          </cell>
          <cell r="F1503">
            <v>0</v>
          </cell>
          <cell r="G1503">
            <v>0</v>
          </cell>
          <cell r="H1503">
            <v>0</v>
          </cell>
          <cell r="I1503">
            <v>0</v>
          </cell>
          <cell r="J1503">
            <v>0</v>
          </cell>
          <cell r="K1503">
            <v>0</v>
          </cell>
          <cell r="L1503">
            <v>0</v>
          </cell>
          <cell r="M1503">
            <v>0</v>
          </cell>
          <cell r="N1503">
            <v>0</v>
          </cell>
          <cell r="O1503">
            <v>0</v>
          </cell>
          <cell r="P1503">
            <v>0</v>
          </cell>
          <cell r="Q1503">
            <v>0</v>
          </cell>
          <cell r="R1503">
            <v>0</v>
          </cell>
          <cell r="S1503">
            <v>0</v>
          </cell>
          <cell r="T1503">
            <v>0</v>
          </cell>
          <cell r="U1503">
            <v>0</v>
          </cell>
          <cell r="V1503">
            <v>0</v>
          </cell>
          <cell r="W1503">
            <v>0</v>
          </cell>
          <cell r="X1503">
            <v>0</v>
          </cell>
          <cell r="Y1503">
            <v>0</v>
          </cell>
          <cell r="Z1503">
            <v>0</v>
          </cell>
          <cell r="AA1503">
            <v>0</v>
          </cell>
          <cell r="AB1503">
            <v>0</v>
          </cell>
        </row>
        <row r="1504">
          <cell r="B1504">
            <v>0</v>
          </cell>
          <cell r="C1504" t="str">
            <v>Capacity: 1000 g/h active chlorine for the preparation of an aqueous sodium hypochlorite solution from saturated brine</v>
          </cell>
          <cell r="D1504">
            <v>0</v>
          </cell>
          <cell r="E1504">
            <v>0</v>
          </cell>
          <cell r="F1504">
            <v>0</v>
          </cell>
          <cell r="G1504">
            <v>0</v>
          </cell>
          <cell r="H1504">
            <v>0</v>
          </cell>
          <cell r="I1504">
            <v>0</v>
          </cell>
          <cell r="J1504">
            <v>0</v>
          </cell>
          <cell r="K1504">
            <v>0</v>
          </cell>
          <cell r="L1504">
            <v>0</v>
          </cell>
          <cell r="M1504">
            <v>0</v>
          </cell>
          <cell r="N1504">
            <v>0</v>
          </cell>
          <cell r="O1504">
            <v>0</v>
          </cell>
          <cell r="P1504">
            <v>0</v>
          </cell>
          <cell r="Q1504">
            <v>0</v>
          </cell>
          <cell r="R1504">
            <v>0</v>
          </cell>
          <cell r="S1504">
            <v>0</v>
          </cell>
          <cell r="T1504">
            <v>0</v>
          </cell>
          <cell r="U1504">
            <v>0</v>
          </cell>
          <cell r="V1504">
            <v>0</v>
          </cell>
          <cell r="W1504">
            <v>0</v>
          </cell>
          <cell r="X1504">
            <v>0</v>
          </cell>
          <cell r="Y1504">
            <v>0</v>
          </cell>
          <cell r="Z1504">
            <v>0</v>
          </cell>
          <cell r="AA1504">
            <v>0</v>
          </cell>
          <cell r="AB1504">
            <v>0</v>
          </cell>
        </row>
        <row r="1505">
          <cell r="B1505">
            <v>0</v>
          </cell>
          <cell r="C1505" t="str">
            <v>The plant consists of the following main components:</v>
          </cell>
          <cell r="D1505">
            <v>0</v>
          </cell>
          <cell r="E1505">
            <v>0</v>
          </cell>
          <cell r="F1505">
            <v>0</v>
          </cell>
          <cell r="G1505">
            <v>0</v>
          </cell>
          <cell r="H1505">
            <v>0</v>
          </cell>
          <cell r="I1505">
            <v>0</v>
          </cell>
          <cell r="J1505">
            <v>0</v>
          </cell>
          <cell r="K1505">
            <v>0</v>
          </cell>
          <cell r="L1505">
            <v>0</v>
          </cell>
          <cell r="M1505">
            <v>0</v>
          </cell>
          <cell r="N1505">
            <v>0</v>
          </cell>
          <cell r="O1505">
            <v>0</v>
          </cell>
          <cell r="P1505">
            <v>0</v>
          </cell>
          <cell r="Q1505">
            <v>0</v>
          </cell>
          <cell r="R1505">
            <v>0</v>
          </cell>
          <cell r="S1505">
            <v>0</v>
          </cell>
          <cell r="T1505">
            <v>0</v>
          </cell>
          <cell r="U1505">
            <v>0</v>
          </cell>
          <cell r="V1505">
            <v>0</v>
          </cell>
          <cell r="W1505">
            <v>0</v>
          </cell>
          <cell r="X1505">
            <v>0</v>
          </cell>
          <cell r="Y1505">
            <v>0</v>
          </cell>
          <cell r="Z1505">
            <v>0</v>
          </cell>
          <cell r="AA1505">
            <v>0</v>
          </cell>
          <cell r="AB1505">
            <v>0</v>
          </cell>
        </row>
        <row r="1506">
          <cell r="B1506">
            <v>0</v>
          </cell>
          <cell r="C1506" t="str">
            <v>electrolyser cell</v>
          </cell>
          <cell r="D1506">
            <v>0</v>
          </cell>
          <cell r="E1506">
            <v>0</v>
          </cell>
          <cell r="F1506">
            <v>0</v>
          </cell>
          <cell r="G1506">
            <v>0</v>
          </cell>
          <cell r="H1506">
            <v>0</v>
          </cell>
          <cell r="I1506">
            <v>0</v>
          </cell>
          <cell r="J1506">
            <v>0</v>
          </cell>
          <cell r="K1506">
            <v>0</v>
          </cell>
          <cell r="L1506">
            <v>0</v>
          </cell>
          <cell r="M1506">
            <v>0</v>
          </cell>
          <cell r="N1506">
            <v>0</v>
          </cell>
          <cell r="O1506">
            <v>0</v>
          </cell>
          <cell r="P1506">
            <v>0</v>
          </cell>
          <cell r="Q1506">
            <v>0</v>
          </cell>
          <cell r="R1506">
            <v>0</v>
          </cell>
          <cell r="S1506">
            <v>0</v>
          </cell>
          <cell r="T1506">
            <v>0</v>
          </cell>
          <cell r="U1506">
            <v>0</v>
          </cell>
          <cell r="V1506">
            <v>0</v>
          </cell>
          <cell r="W1506">
            <v>0</v>
          </cell>
          <cell r="X1506">
            <v>0</v>
          </cell>
          <cell r="Y1506">
            <v>0</v>
          </cell>
          <cell r="Z1506">
            <v>0</v>
          </cell>
          <cell r="AA1506">
            <v>0</v>
          </cell>
          <cell r="AB1506">
            <v>0</v>
          </cell>
        </row>
        <row r="1507">
          <cell r="B1507">
            <v>0</v>
          </cell>
          <cell r="C1507" t="str">
            <v>automatic flow proportional</v>
          </cell>
          <cell r="D1507">
            <v>0</v>
          </cell>
          <cell r="E1507">
            <v>0</v>
          </cell>
          <cell r="F1507">
            <v>0</v>
          </cell>
          <cell r="G1507">
            <v>0</v>
          </cell>
          <cell r="H1507">
            <v>0</v>
          </cell>
          <cell r="I1507">
            <v>0</v>
          </cell>
          <cell r="J1507">
            <v>0</v>
          </cell>
          <cell r="K1507">
            <v>0</v>
          </cell>
          <cell r="L1507">
            <v>0</v>
          </cell>
          <cell r="M1507">
            <v>0</v>
          </cell>
          <cell r="N1507">
            <v>0</v>
          </cell>
          <cell r="O1507">
            <v>0</v>
          </cell>
          <cell r="P1507">
            <v>0</v>
          </cell>
          <cell r="Q1507">
            <v>0</v>
          </cell>
          <cell r="R1507">
            <v>0</v>
          </cell>
          <cell r="S1507">
            <v>0</v>
          </cell>
          <cell r="T1507">
            <v>0</v>
          </cell>
          <cell r="U1507">
            <v>0</v>
          </cell>
          <cell r="V1507">
            <v>0</v>
          </cell>
          <cell r="W1507">
            <v>0</v>
          </cell>
          <cell r="X1507">
            <v>0</v>
          </cell>
          <cell r="Y1507">
            <v>0</v>
          </cell>
          <cell r="Z1507">
            <v>0</v>
          </cell>
          <cell r="AA1507">
            <v>0</v>
          </cell>
          <cell r="AB1507">
            <v>0</v>
          </cell>
        </row>
        <row r="1508">
          <cell r="B1508">
            <v>0</v>
          </cell>
          <cell r="C1508" t="str">
            <v>water softener</v>
          </cell>
          <cell r="D1508">
            <v>0</v>
          </cell>
          <cell r="E1508">
            <v>0</v>
          </cell>
          <cell r="F1508">
            <v>0</v>
          </cell>
          <cell r="G1508">
            <v>0</v>
          </cell>
          <cell r="H1508">
            <v>0</v>
          </cell>
          <cell r="I1508">
            <v>0</v>
          </cell>
          <cell r="J1508">
            <v>0</v>
          </cell>
          <cell r="K1508">
            <v>0</v>
          </cell>
          <cell r="L1508">
            <v>0</v>
          </cell>
          <cell r="M1508">
            <v>0</v>
          </cell>
          <cell r="N1508">
            <v>0</v>
          </cell>
          <cell r="O1508">
            <v>0</v>
          </cell>
          <cell r="P1508">
            <v>0</v>
          </cell>
          <cell r="Q1508">
            <v>0</v>
          </cell>
          <cell r="R1508">
            <v>0</v>
          </cell>
          <cell r="S1508">
            <v>0</v>
          </cell>
          <cell r="T1508">
            <v>0</v>
          </cell>
          <cell r="U1508">
            <v>0</v>
          </cell>
          <cell r="V1508">
            <v>0</v>
          </cell>
          <cell r="W1508">
            <v>0</v>
          </cell>
          <cell r="X1508">
            <v>0</v>
          </cell>
          <cell r="Y1508">
            <v>0</v>
          </cell>
          <cell r="Z1508">
            <v>0</v>
          </cell>
          <cell r="AA1508">
            <v>0</v>
          </cell>
          <cell r="AB1508">
            <v>0</v>
          </cell>
        </row>
        <row r="1509">
          <cell r="B1509">
            <v>0</v>
          </cell>
          <cell r="C1509" t="str">
            <v>flow meter for dilution water</v>
          </cell>
          <cell r="D1509">
            <v>0</v>
          </cell>
          <cell r="E1509">
            <v>0</v>
          </cell>
          <cell r="F1509">
            <v>0</v>
          </cell>
          <cell r="G1509">
            <v>0</v>
          </cell>
          <cell r="H1509">
            <v>0</v>
          </cell>
          <cell r="I1509">
            <v>0</v>
          </cell>
          <cell r="J1509">
            <v>0</v>
          </cell>
          <cell r="K1509">
            <v>0</v>
          </cell>
          <cell r="L1509">
            <v>0</v>
          </cell>
          <cell r="M1509">
            <v>0</v>
          </cell>
          <cell r="N1509">
            <v>0</v>
          </cell>
          <cell r="O1509">
            <v>0</v>
          </cell>
          <cell r="P1509">
            <v>0</v>
          </cell>
          <cell r="Q1509">
            <v>0</v>
          </cell>
          <cell r="R1509">
            <v>0</v>
          </cell>
          <cell r="S1509">
            <v>0</v>
          </cell>
          <cell r="T1509">
            <v>0</v>
          </cell>
          <cell r="U1509">
            <v>0</v>
          </cell>
          <cell r="V1509">
            <v>0</v>
          </cell>
          <cell r="W1509">
            <v>0</v>
          </cell>
          <cell r="X1509">
            <v>0</v>
          </cell>
          <cell r="Y1509">
            <v>0</v>
          </cell>
          <cell r="Z1509">
            <v>0</v>
          </cell>
          <cell r="AA1509">
            <v>0</v>
          </cell>
          <cell r="AB1509">
            <v>0</v>
          </cell>
        </row>
        <row r="1510">
          <cell r="B1510">
            <v>0</v>
          </cell>
          <cell r="C1510" t="str">
            <v>metering pump for saturated brine</v>
          </cell>
          <cell r="D1510">
            <v>0</v>
          </cell>
          <cell r="E1510">
            <v>0</v>
          </cell>
          <cell r="F1510">
            <v>0</v>
          </cell>
          <cell r="G1510">
            <v>0</v>
          </cell>
          <cell r="H1510">
            <v>0</v>
          </cell>
          <cell r="I1510">
            <v>0</v>
          </cell>
          <cell r="J1510">
            <v>0</v>
          </cell>
          <cell r="K1510">
            <v>0</v>
          </cell>
          <cell r="L1510">
            <v>0</v>
          </cell>
          <cell r="M1510">
            <v>0</v>
          </cell>
          <cell r="N1510">
            <v>0</v>
          </cell>
          <cell r="O1510">
            <v>0</v>
          </cell>
          <cell r="P1510">
            <v>0</v>
          </cell>
          <cell r="Q1510">
            <v>0</v>
          </cell>
          <cell r="R1510">
            <v>0</v>
          </cell>
          <cell r="S1510">
            <v>0</v>
          </cell>
          <cell r="T1510">
            <v>0</v>
          </cell>
          <cell r="U1510">
            <v>0</v>
          </cell>
          <cell r="V1510">
            <v>0</v>
          </cell>
          <cell r="W1510">
            <v>0</v>
          </cell>
          <cell r="X1510">
            <v>0</v>
          </cell>
          <cell r="Y1510">
            <v>0</v>
          </cell>
          <cell r="Z1510">
            <v>0</v>
          </cell>
          <cell r="AA1510">
            <v>0</v>
          </cell>
          <cell r="AB1510">
            <v>0</v>
          </cell>
        </row>
        <row r="1511">
          <cell r="B1511">
            <v>0</v>
          </cell>
          <cell r="C1511" t="str">
            <v>flow meter for saturated brine</v>
          </cell>
          <cell r="D1511">
            <v>0</v>
          </cell>
          <cell r="E1511">
            <v>0</v>
          </cell>
          <cell r="F1511">
            <v>0</v>
          </cell>
          <cell r="G1511">
            <v>0</v>
          </cell>
          <cell r="H1511">
            <v>0</v>
          </cell>
          <cell r="I1511">
            <v>0</v>
          </cell>
          <cell r="J1511">
            <v>0</v>
          </cell>
          <cell r="K1511">
            <v>0</v>
          </cell>
          <cell r="L1511">
            <v>0</v>
          </cell>
          <cell r="M1511">
            <v>0</v>
          </cell>
          <cell r="N1511">
            <v>0</v>
          </cell>
          <cell r="O1511">
            <v>0</v>
          </cell>
          <cell r="P1511">
            <v>0</v>
          </cell>
          <cell r="Q1511">
            <v>0</v>
          </cell>
          <cell r="R1511">
            <v>0</v>
          </cell>
          <cell r="S1511">
            <v>0</v>
          </cell>
          <cell r="T1511">
            <v>0</v>
          </cell>
          <cell r="U1511">
            <v>0</v>
          </cell>
          <cell r="V1511">
            <v>0</v>
          </cell>
          <cell r="W1511">
            <v>0</v>
          </cell>
          <cell r="X1511">
            <v>0</v>
          </cell>
          <cell r="Y1511">
            <v>0</v>
          </cell>
          <cell r="Z1511">
            <v>0</v>
          </cell>
          <cell r="AA1511">
            <v>0</v>
          </cell>
          <cell r="AB1511">
            <v>0</v>
          </cell>
        </row>
        <row r="1512">
          <cell r="B1512">
            <v>0</v>
          </cell>
          <cell r="C1512" t="str">
            <v>duplex type thermostat for monitoring of sodium hypochlorite temperature</v>
          </cell>
          <cell r="D1512">
            <v>0</v>
          </cell>
          <cell r="E1512">
            <v>0</v>
          </cell>
          <cell r="F1512">
            <v>0</v>
          </cell>
          <cell r="G1512">
            <v>0</v>
          </cell>
          <cell r="H1512">
            <v>0</v>
          </cell>
          <cell r="I1512">
            <v>0</v>
          </cell>
          <cell r="J1512">
            <v>0</v>
          </cell>
          <cell r="K1512">
            <v>0</v>
          </cell>
          <cell r="L1512">
            <v>0</v>
          </cell>
          <cell r="M1512">
            <v>0</v>
          </cell>
          <cell r="N1512">
            <v>0</v>
          </cell>
          <cell r="O1512">
            <v>0</v>
          </cell>
          <cell r="P1512">
            <v>0</v>
          </cell>
          <cell r="Q1512">
            <v>0</v>
          </cell>
          <cell r="R1512">
            <v>0</v>
          </cell>
          <cell r="S1512">
            <v>0</v>
          </cell>
          <cell r="T1512">
            <v>0</v>
          </cell>
          <cell r="U1512">
            <v>0</v>
          </cell>
          <cell r="V1512">
            <v>0</v>
          </cell>
          <cell r="W1512">
            <v>0</v>
          </cell>
          <cell r="X1512">
            <v>0</v>
          </cell>
          <cell r="Y1512">
            <v>0</v>
          </cell>
          <cell r="Z1512">
            <v>0</v>
          </cell>
          <cell r="AA1512">
            <v>0</v>
          </cell>
          <cell r="AB1512">
            <v>0</v>
          </cell>
        </row>
        <row r="1513">
          <cell r="B1513">
            <v>0</v>
          </cell>
          <cell r="C1513" t="str">
            <v>automatic cleaning system for the electrolyser cell, using hydrochloric acid</v>
          </cell>
          <cell r="D1513">
            <v>0</v>
          </cell>
          <cell r="E1513">
            <v>0</v>
          </cell>
          <cell r="F1513">
            <v>0</v>
          </cell>
          <cell r="G1513">
            <v>0</v>
          </cell>
          <cell r="H1513">
            <v>0</v>
          </cell>
          <cell r="I1513">
            <v>0</v>
          </cell>
          <cell r="J1513">
            <v>0</v>
          </cell>
          <cell r="K1513">
            <v>0</v>
          </cell>
          <cell r="L1513">
            <v>0</v>
          </cell>
          <cell r="M1513">
            <v>0</v>
          </cell>
          <cell r="N1513">
            <v>0</v>
          </cell>
          <cell r="O1513">
            <v>0</v>
          </cell>
          <cell r="P1513">
            <v>0</v>
          </cell>
          <cell r="Q1513">
            <v>0</v>
          </cell>
          <cell r="R1513">
            <v>0</v>
          </cell>
          <cell r="S1513">
            <v>0</v>
          </cell>
          <cell r="T1513">
            <v>0</v>
          </cell>
          <cell r="U1513">
            <v>0</v>
          </cell>
          <cell r="V1513">
            <v>0</v>
          </cell>
          <cell r="W1513">
            <v>0</v>
          </cell>
          <cell r="X1513">
            <v>0</v>
          </cell>
          <cell r="Y1513">
            <v>0</v>
          </cell>
          <cell r="Z1513">
            <v>0</v>
          </cell>
          <cell r="AA1513">
            <v>0</v>
          </cell>
          <cell r="AB1513">
            <v>0</v>
          </cell>
        </row>
        <row r="1514">
          <cell r="B1514">
            <v>0</v>
          </cell>
          <cell r="C1514" t="str">
            <v>control panel for control and monitoring of the complete generating system, including salt dissolving tank, sodium hypochlorite storage tank and hydrogen degassing unit</v>
          </cell>
          <cell r="D1514">
            <v>0</v>
          </cell>
          <cell r="E1514">
            <v>0</v>
          </cell>
          <cell r="F1514">
            <v>0</v>
          </cell>
          <cell r="G1514">
            <v>0</v>
          </cell>
          <cell r="H1514">
            <v>0</v>
          </cell>
          <cell r="I1514">
            <v>0</v>
          </cell>
          <cell r="J1514">
            <v>0</v>
          </cell>
          <cell r="K1514">
            <v>0</v>
          </cell>
          <cell r="L1514">
            <v>0</v>
          </cell>
          <cell r="M1514">
            <v>0</v>
          </cell>
          <cell r="N1514">
            <v>0</v>
          </cell>
          <cell r="O1514">
            <v>0</v>
          </cell>
          <cell r="P1514">
            <v>0</v>
          </cell>
          <cell r="Q1514">
            <v>0</v>
          </cell>
          <cell r="R1514">
            <v>0</v>
          </cell>
          <cell r="S1514">
            <v>0</v>
          </cell>
          <cell r="T1514">
            <v>0</v>
          </cell>
          <cell r="U1514">
            <v>0</v>
          </cell>
          <cell r="V1514">
            <v>0</v>
          </cell>
          <cell r="W1514">
            <v>0</v>
          </cell>
          <cell r="X1514">
            <v>0</v>
          </cell>
          <cell r="Y1514">
            <v>0</v>
          </cell>
          <cell r="Z1514">
            <v>0</v>
          </cell>
          <cell r="AA1514">
            <v>0</v>
          </cell>
          <cell r="AB1514">
            <v>0</v>
          </cell>
        </row>
        <row r="1515">
          <cell r="B1515">
            <v>0</v>
          </cell>
          <cell r="C1515" t="str">
            <v>1 corrosion resistant steel skid, all components installed, pre – piped and pre - wired on skid</v>
          </cell>
          <cell r="D1515">
            <v>0</v>
          </cell>
          <cell r="E1515">
            <v>0</v>
          </cell>
          <cell r="F1515">
            <v>0</v>
          </cell>
          <cell r="G1515">
            <v>0</v>
          </cell>
          <cell r="H1515">
            <v>0</v>
          </cell>
          <cell r="I1515">
            <v>0</v>
          </cell>
          <cell r="J1515">
            <v>0</v>
          </cell>
          <cell r="K1515">
            <v>0</v>
          </cell>
          <cell r="L1515">
            <v>0</v>
          </cell>
          <cell r="M1515">
            <v>0</v>
          </cell>
          <cell r="N1515">
            <v>0</v>
          </cell>
          <cell r="O1515">
            <v>0</v>
          </cell>
          <cell r="P1515">
            <v>0</v>
          </cell>
          <cell r="Q1515">
            <v>0</v>
          </cell>
          <cell r="R1515">
            <v>0</v>
          </cell>
          <cell r="S1515">
            <v>0</v>
          </cell>
          <cell r="T1515">
            <v>0</v>
          </cell>
          <cell r="U1515">
            <v>0</v>
          </cell>
          <cell r="V1515">
            <v>0</v>
          </cell>
          <cell r="W1515">
            <v>0</v>
          </cell>
          <cell r="X1515">
            <v>0</v>
          </cell>
          <cell r="Y1515">
            <v>0</v>
          </cell>
          <cell r="Z1515">
            <v>0</v>
          </cell>
          <cell r="AA1515">
            <v>0</v>
          </cell>
          <cell r="AB1515">
            <v>0</v>
          </cell>
        </row>
        <row r="1516">
          <cell r="B1516">
            <v>0</v>
          </cell>
          <cell r="C1516" t="str">
            <v>rectifier cubicle</v>
          </cell>
          <cell r="D1516">
            <v>0</v>
          </cell>
          <cell r="E1516">
            <v>0</v>
          </cell>
          <cell r="F1516">
            <v>0</v>
          </cell>
          <cell r="G1516">
            <v>0</v>
          </cell>
          <cell r="H1516">
            <v>0</v>
          </cell>
          <cell r="I1516">
            <v>0</v>
          </cell>
          <cell r="J1516">
            <v>0</v>
          </cell>
          <cell r="K1516">
            <v>0</v>
          </cell>
          <cell r="L1516">
            <v>0</v>
          </cell>
          <cell r="M1516">
            <v>0</v>
          </cell>
          <cell r="N1516">
            <v>0</v>
          </cell>
          <cell r="O1516">
            <v>0</v>
          </cell>
          <cell r="P1516">
            <v>0</v>
          </cell>
          <cell r="Q1516">
            <v>0</v>
          </cell>
          <cell r="R1516">
            <v>0</v>
          </cell>
          <cell r="S1516">
            <v>0</v>
          </cell>
          <cell r="T1516">
            <v>0</v>
          </cell>
          <cell r="U1516">
            <v>0</v>
          </cell>
          <cell r="V1516">
            <v>0</v>
          </cell>
          <cell r="W1516">
            <v>0</v>
          </cell>
          <cell r="X1516">
            <v>0</v>
          </cell>
          <cell r="Y1516">
            <v>0</v>
          </cell>
          <cell r="Z1516">
            <v>0</v>
          </cell>
          <cell r="AA1516">
            <v>0</v>
          </cell>
          <cell r="AB1516">
            <v>0</v>
          </cell>
        </row>
        <row r="1517">
          <cell r="B1517">
            <v>0</v>
          </cell>
          <cell r="C1517" t="str">
            <v xml:space="preserve">power supply cable </v>
          </cell>
          <cell r="D1517">
            <v>0</v>
          </cell>
          <cell r="E1517">
            <v>0</v>
          </cell>
          <cell r="F1517">
            <v>0</v>
          </cell>
          <cell r="G1517">
            <v>0</v>
          </cell>
          <cell r="H1517">
            <v>0</v>
          </cell>
          <cell r="I1517">
            <v>0</v>
          </cell>
          <cell r="J1517">
            <v>0</v>
          </cell>
          <cell r="K1517">
            <v>0</v>
          </cell>
          <cell r="L1517">
            <v>0</v>
          </cell>
          <cell r="M1517">
            <v>0</v>
          </cell>
          <cell r="N1517">
            <v>0</v>
          </cell>
          <cell r="O1517">
            <v>0</v>
          </cell>
          <cell r="P1517">
            <v>0</v>
          </cell>
          <cell r="Q1517">
            <v>0</v>
          </cell>
          <cell r="R1517">
            <v>0</v>
          </cell>
          <cell r="S1517">
            <v>0</v>
          </cell>
          <cell r="T1517">
            <v>0</v>
          </cell>
          <cell r="U1517">
            <v>0</v>
          </cell>
          <cell r="V1517">
            <v>0</v>
          </cell>
          <cell r="W1517">
            <v>0</v>
          </cell>
          <cell r="X1517">
            <v>0</v>
          </cell>
          <cell r="Y1517">
            <v>0</v>
          </cell>
          <cell r="Z1517">
            <v>0</v>
          </cell>
          <cell r="AA1517">
            <v>0</v>
          </cell>
          <cell r="AB1517">
            <v>0</v>
          </cell>
        </row>
        <row r="1518">
          <cell r="B1518">
            <v>0</v>
          </cell>
          <cell r="C1518" t="str">
            <v>degassing unit, up to 60m3, for dilution and ventilation of hydrogen gas to a non-hazardous concentration</v>
          </cell>
          <cell r="D1518">
            <v>0</v>
          </cell>
          <cell r="E1518">
            <v>0</v>
          </cell>
          <cell r="F1518">
            <v>0</v>
          </cell>
          <cell r="G1518">
            <v>0</v>
          </cell>
          <cell r="H1518">
            <v>0</v>
          </cell>
          <cell r="I1518">
            <v>0</v>
          </cell>
          <cell r="J1518">
            <v>0</v>
          </cell>
          <cell r="K1518">
            <v>0</v>
          </cell>
          <cell r="L1518">
            <v>0</v>
          </cell>
          <cell r="M1518">
            <v>0</v>
          </cell>
          <cell r="N1518">
            <v>0</v>
          </cell>
          <cell r="O1518">
            <v>0</v>
          </cell>
          <cell r="P1518">
            <v>0</v>
          </cell>
          <cell r="Q1518">
            <v>0</v>
          </cell>
          <cell r="R1518">
            <v>0</v>
          </cell>
          <cell r="S1518">
            <v>0</v>
          </cell>
          <cell r="T1518">
            <v>0</v>
          </cell>
          <cell r="U1518">
            <v>0</v>
          </cell>
          <cell r="V1518">
            <v>0</v>
          </cell>
          <cell r="W1518">
            <v>0</v>
          </cell>
          <cell r="X1518">
            <v>0</v>
          </cell>
          <cell r="Y1518">
            <v>0</v>
          </cell>
          <cell r="Z1518">
            <v>0</v>
          </cell>
          <cell r="AA1518">
            <v>0</v>
          </cell>
          <cell r="AB1518">
            <v>0</v>
          </cell>
        </row>
        <row r="1519">
          <cell r="B1519">
            <v>0</v>
          </cell>
          <cell r="C1519" t="str">
            <v>NaClO storage tank for sodium hypochlorite solution, Material: PE-HDnominal capacity: 1800 l, useful capacity: approx. 1380 l</v>
          </cell>
          <cell r="D1519">
            <v>0</v>
          </cell>
          <cell r="E1519">
            <v>0</v>
          </cell>
          <cell r="F1519">
            <v>0</v>
          </cell>
          <cell r="G1519">
            <v>0</v>
          </cell>
          <cell r="H1519">
            <v>0</v>
          </cell>
          <cell r="I1519">
            <v>0</v>
          </cell>
          <cell r="J1519">
            <v>0</v>
          </cell>
          <cell r="K1519">
            <v>0</v>
          </cell>
          <cell r="L1519">
            <v>0</v>
          </cell>
          <cell r="M1519">
            <v>0</v>
          </cell>
          <cell r="N1519">
            <v>0</v>
          </cell>
          <cell r="O1519">
            <v>0</v>
          </cell>
          <cell r="P1519">
            <v>0</v>
          </cell>
          <cell r="Q1519">
            <v>0</v>
          </cell>
          <cell r="R1519">
            <v>0</v>
          </cell>
          <cell r="S1519">
            <v>0</v>
          </cell>
          <cell r="T1519">
            <v>0</v>
          </cell>
          <cell r="U1519">
            <v>0</v>
          </cell>
          <cell r="V1519">
            <v>0</v>
          </cell>
          <cell r="W1519">
            <v>0</v>
          </cell>
          <cell r="X1519">
            <v>0</v>
          </cell>
          <cell r="Y1519">
            <v>0</v>
          </cell>
          <cell r="Z1519">
            <v>0</v>
          </cell>
          <cell r="AA1519">
            <v>0</v>
          </cell>
          <cell r="AB1519">
            <v>0</v>
          </cell>
        </row>
        <row r="1520">
          <cell r="B1520">
            <v>0</v>
          </cell>
          <cell r="C1520" t="str">
            <v>2 dosing pumps (1 duty, 1standby)</v>
          </cell>
          <cell r="D1520">
            <v>0</v>
          </cell>
          <cell r="E1520">
            <v>0</v>
          </cell>
          <cell r="F1520">
            <v>0</v>
          </cell>
          <cell r="G1520">
            <v>0</v>
          </cell>
          <cell r="H1520">
            <v>0</v>
          </cell>
          <cell r="I1520">
            <v>0</v>
          </cell>
          <cell r="J1520">
            <v>0</v>
          </cell>
          <cell r="K1520">
            <v>0</v>
          </cell>
          <cell r="L1520">
            <v>0</v>
          </cell>
          <cell r="M1520">
            <v>0</v>
          </cell>
          <cell r="N1520">
            <v>0</v>
          </cell>
          <cell r="O1520">
            <v>0</v>
          </cell>
          <cell r="P1520">
            <v>0</v>
          </cell>
          <cell r="Q1520">
            <v>0</v>
          </cell>
          <cell r="R1520">
            <v>0</v>
          </cell>
          <cell r="S1520">
            <v>0</v>
          </cell>
          <cell r="T1520">
            <v>0</v>
          </cell>
          <cell r="U1520">
            <v>0</v>
          </cell>
          <cell r="V1520">
            <v>0</v>
          </cell>
          <cell r="W1520">
            <v>0</v>
          </cell>
          <cell r="X1520">
            <v>0</v>
          </cell>
          <cell r="Y1520">
            <v>0</v>
          </cell>
          <cell r="Z1520">
            <v>0</v>
          </cell>
          <cell r="AA1520">
            <v>0</v>
          </cell>
          <cell r="AB1520">
            <v>0</v>
          </cell>
        </row>
        <row r="1521">
          <cell r="B1521">
            <v>0</v>
          </cell>
          <cell r="C1521" t="str">
            <v>Piston diaphragm pumps, chlorine resistant diaphragm</v>
          </cell>
          <cell r="D1521">
            <v>0</v>
          </cell>
          <cell r="E1521">
            <v>0</v>
          </cell>
          <cell r="F1521">
            <v>0</v>
          </cell>
          <cell r="G1521">
            <v>0</v>
          </cell>
          <cell r="H1521">
            <v>0</v>
          </cell>
          <cell r="I1521">
            <v>0</v>
          </cell>
          <cell r="J1521">
            <v>0</v>
          </cell>
          <cell r="K1521">
            <v>0</v>
          </cell>
          <cell r="L1521">
            <v>0</v>
          </cell>
          <cell r="M1521">
            <v>0</v>
          </cell>
          <cell r="N1521">
            <v>0</v>
          </cell>
          <cell r="O1521">
            <v>0</v>
          </cell>
          <cell r="P1521">
            <v>0</v>
          </cell>
          <cell r="Q1521">
            <v>0</v>
          </cell>
          <cell r="R1521">
            <v>0</v>
          </cell>
          <cell r="S1521">
            <v>0</v>
          </cell>
          <cell r="T1521">
            <v>0</v>
          </cell>
          <cell r="U1521">
            <v>0</v>
          </cell>
          <cell r="V1521">
            <v>0</v>
          </cell>
          <cell r="W1521">
            <v>0</v>
          </cell>
          <cell r="X1521">
            <v>0</v>
          </cell>
          <cell r="Y1521">
            <v>0</v>
          </cell>
          <cell r="Z1521">
            <v>0</v>
          </cell>
          <cell r="AA1521">
            <v>0</v>
          </cell>
          <cell r="AB1521">
            <v>0</v>
          </cell>
        </row>
        <row r="1522">
          <cell r="B1522">
            <v>0</v>
          </cell>
          <cell r="C1522" t="str">
            <v>Flow  150 l/h, Pressure 6 Bar</v>
          </cell>
          <cell r="D1522">
            <v>0</v>
          </cell>
          <cell r="E1522">
            <v>0</v>
          </cell>
          <cell r="F1522">
            <v>0</v>
          </cell>
          <cell r="G1522">
            <v>0</v>
          </cell>
          <cell r="H1522">
            <v>0</v>
          </cell>
          <cell r="I1522">
            <v>0</v>
          </cell>
          <cell r="J1522">
            <v>0</v>
          </cell>
          <cell r="K1522">
            <v>0</v>
          </cell>
          <cell r="L1522">
            <v>0</v>
          </cell>
          <cell r="M1522">
            <v>0</v>
          </cell>
          <cell r="N1522">
            <v>0</v>
          </cell>
          <cell r="O1522">
            <v>0</v>
          </cell>
          <cell r="P1522">
            <v>0</v>
          </cell>
          <cell r="Q1522">
            <v>0</v>
          </cell>
          <cell r="R1522">
            <v>0</v>
          </cell>
          <cell r="S1522">
            <v>0</v>
          </cell>
          <cell r="T1522">
            <v>0</v>
          </cell>
          <cell r="U1522">
            <v>0</v>
          </cell>
          <cell r="V1522">
            <v>0</v>
          </cell>
          <cell r="W1522">
            <v>0</v>
          </cell>
          <cell r="X1522">
            <v>0</v>
          </cell>
          <cell r="Y1522">
            <v>0</v>
          </cell>
          <cell r="Z1522">
            <v>0</v>
          </cell>
          <cell r="AA1522">
            <v>0</v>
          </cell>
          <cell r="AB1522">
            <v>0</v>
          </cell>
        </row>
        <row r="1523">
          <cell r="B1523">
            <v>0</v>
          </cell>
          <cell r="C1523" t="str">
            <v>Dosing hose, chlorine resistant. 1", 6 Bar, approx. 80m</v>
          </cell>
          <cell r="D1523">
            <v>0</v>
          </cell>
          <cell r="E1523">
            <v>0</v>
          </cell>
          <cell r="F1523">
            <v>0</v>
          </cell>
          <cell r="G1523">
            <v>0</v>
          </cell>
          <cell r="H1523">
            <v>0</v>
          </cell>
          <cell r="I1523">
            <v>0</v>
          </cell>
          <cell r="J1523">
            <v>0</v>
          </cell>
          <cell r="K1523">
            <v>0</v>
          </cell>
          <cell r="L1523">
            <v>0</v>
          </cell>
          <cell r="M1523">
            <v>0</v>
          </cell>
          <cell r="N1523">
            <v>0</v>
          </cell>
          <cell r="O1523">
            <v>0</v>
          </cell>
          <cell r="P1523">
            <v>0</v>
          </cell>
          <cell r="Q1523">
            <v>0</v>
          </cell>
          <cell r="R1523">
            <v>0</v>
          </cell>
          <cell r="S1523">
            <v>0</v>
          </cell>
          <cell r="T1523">
            <v>0</v>
          </cell>
          <cell r="U1523">
            <v>0</v>
          </cell>
          <cell r="V1523">
            <v>0</v>
          </cell>
          <cell r="W1523">
            <v>0</v>
          </cell>
          <cell r="X1523">
            <v>0</v>
          </cell>
          <cell r="Y1523">
            <v>0</v>
          </cell>
          <cell r="Z1523">
            <v>0</v>
          </cell>
          <cell r="AA1523">
            <v>0</v>
          </cell>
          <cell r="AB1523">
            <v>0</v>
          </cell>
        </row>
        <row r="1524">
          <cell r="B1524">
            <v>0</v>
          </cell>
          <cell r="C1524" t="str">
            <v>EPDM dosing hose 1", PVC sleeve pipe for the protection of dosing hose. DN50, PN6 approx. 80 m.</v>
          </cell>
          <cell r="D1524">
            <v>0</v>
          </cell>
          <cell r="E1524">
            <v>0</v>
          </cell>
          <cell r="F1524">
            <v>0</v>
          </cell>
          <cell r="G1524">
            <v>0</v>
          </cell>
          <cell r="H1524">
            <v>0</v>
          </cell>
          <cell r="I1524">
            <v>0</v>
          </cell>
          <cell r="J1524">
            <v>0</v>
          </cell>
          <cell r="K1524">
            <v>0</v>
          </cell>
          <cell r="L1524">
            <v>0</v>
          </cell>
          <cell r="M1524">
            <v>0</v>
          </cell>
          <cell r="N1524">
            <v>0</v>
          </cell>
          <cell r="O1524">
            <v>0</v>
          </cell>
          <cell r="P1524">
            <v>0</v>
          </cell>
          <cell r="Q1524">
            <v>0</v>
          </cell>
          <cell r="R1524">
            <v>0</v>
          </cell>
          <cell r="S1524">
            <v>0</v>
          </cell>
          <cell r="T1524">
            <v>0</v>
          </cell>
          <cell r="U1524">
            <v>0</v>
          </cell>
          <cell r="V1524">
            <v>0</v>
          </cell>
          <cell r="W1524">
            <v>0</v>
          </cell>
          <cell r="X1524">
            <v>0</v>
          </cell>
          <cell r="Y1524">
            <v>0</v>
          </cell>
          <cell r="Z1524">
            <v>0</v>
          </cell>
          <cell r="AA1524">
            <v>0</v>
          </cell>
          <cell r="AB1524">
            <v>0</v>
          </cell>
        </row>
        <row r="1525">
          <cell r="B1525">
            <v>0</v>
          </cell>
          <cell r="C1525" t="str">
            <v>Pipe saddle for connection to the main line (DN 600 with female thread outlet 2")</v>
          </cell>
          <cell r="D1525">
            <v>0</v>
          </cell>
          <cell r="E1525">
            <v>0</v>
          </cell>
          <cell r="F1525">
            <v>0</v>
          </cell>
          <cell r="G1525">
            <v>0</v>
          </cell>
          <cell r="H1525">
            <v>0</v>
          </cell>
          <cell r="I1525">
            <v>0</v>
          </cell>
          <cell r="J1525">
            <v>0</v>
          </cell>
          <cell r="K1525">
            <v>0</v>
          </cell>
          <cell r="L1525">
            <v>0</v>
          </cell>
          <cell r="M1525">
            <v>0</v>
          </cell>
          <cell r="N1525">
            <v>0</v>
          </cell>
          <cell r="O1525">
            <v>0</v>
          </cell>
          <cell r="P1525">
            <v>0</v>
          </cell>
          <cell r="Q1525">
            <v>0</v>
          </cell>
          <cell r="R1525">
            <v>0</v>
          </cell>
          <cell r="S1525">
            <v>0</v>
          </cell>
          <cell r="T1525">
            <v>0</v>
          </cell>
          <cell r="U1525">
            <v>0</v>
          </cell>
          <cell r="V1525">
            <v>0</v>
          </cell>
          <cell r="W1525">
            <v>0</v>
          </cell>
          <cell r="X1525">
            <v>0</v>
          </cell>
          <cell r="Y1525">
            <v>0</v>
          </cell>
          <cell r="Z1525">
            <v>0</v>
          </cell>
          <cell r="AA1525">
            <v>0</v>
          </cell>
          <cell r="AB1525">
            <v>0</v>
          </cell>
        </row>
        <row r="1526">
          <cell r="B1526">
            <v>0</v>
          </cell>
          <cell r="C1526" t="str">
            <v>Dosing lance equipped with ball check valve (male thread 2") made of chlorine-resistant material</v>
          </cell>
          <cell r="D1526">
            <v>0</v>
          </cell>
          <cell r="E1526">
            <v>0</v>
          </cell>
          <cell r="F1526">
            <v>0</v>
          </cell>
          <cell r="G1526">
            <v>0</v>
          </cell>
          <cell r="H1526">
            <v>0</v>
          </cell>
          <cell r="I1526">
            <v>0</v>
          </cell>
          <cell r="J1526">
            <v>0</v>
          </cell>
          <cell r="K1526">
            <v>0</v>
          </cell>
          <cell r="L1526">
            <v>0</v>
          </cell>
          <cell r="M1526">
            <v>0</v>
          </cell>
          <cell r="N1526">
            <v>0</v>
          </cell>
          <cell r="O1526">
            <v>0</v>
          </cell>
          <cell r="P1526">
            <v>0</v>
          </cell>
          <cell r="Q1526">
            <v>0</v>
          </cell>
          <cell r="R1526">
            <v>0</v>
          </cell>
          <cell r="S1526">
            <v>0</v>
          </cell>
          <cell r="T1526">
            <v>0</v>
          </cell>
          <cell r="U1526">
            <v>0</v>
          </cell>
          <cell r="V1526">
            <v>0</v>
          </cell>
          <cell r="W1526">
            <v>0</v>
          </cell>
          <cell r="X1526">
            <v>0</v>
          </cell>
          <cell r="Y1526">
            <v>0</v>
          </cell>
          <cell r="Z1526">
            <v>0</v>
          </cell>
          <cell r="AA1526">
            <v>0</v>
          </cell>
          <cell r="AB1526">
            <v>0</v>
          </cell>
        </row>
        <row r="1527">
          <cell r="B1527">
            <v>0</v>
          </cell>
          <cell r="C1527" t="str">
            <v>Laboratory equipment to determine chlorine concentration in water and in NaOCl solution</v>
          </cell>
          <cell r="D1527">
            <v>0</v>
          </cell>
          <cell r="E1527">
            <v>0</v>
          </cell>
          <cell r="F1527">
            <v>0</v>
          </cell>
          <cell r="G1527">
            <v>0</v>
          </cell>
          <cell r="H1527">
            <v>0</v>
          </cell>
          <cell r="I1527">
            <v>0</v>
          </cell>
          <cell r="J1527">
            <v>0</v>
          </cell>
          <cell r="K1527">
            <v>0</v>
          </cell>
          <cell r="L1527">
            <v>0</v>
          </cell>
          <cell r="M1527">
            <v>0</v>
          </cell>
          <cell r="N1527">
            <v>0</v>
          </cell>
          <cell r="O1527">
            <v>0</v>
          </cell>
          <cell r="P1527">
            <v>0</v>
          </cell>
          <cell r="Q1527">
            <v>0</v>
          </cell>
          <cell r="R1527">
            <v>0</v>
          </cell>
          <cell r="S1527">
            <v>0</v>
          </cell>
          <cell r="T1527">
            <v>0</v>
          </cell>
          <cell r="U1527">
            <v>0</v>
          </cell>
          <cell r="V1527">
            <v>0</v>
          </cell>
          <cell r="W1527">
            <v>0</v>
          </cell>
          <cell r="X1527">
            <v>0</v>
          </cell>
          <cell r="Y1527">
            <v>0</v>
          </cell>
          <cell r="Z1527">
            <v>0</v>
          </cell>
          <cell r="AA1527">
            <v>0</v>
          </cell>
          <cell r="AB1527">
            <v>0</v>
          </cell>
        </row>
        <row r="1528">
          <cell r="B1528">
            <v>0</v>
          </cell>
          <cell r="C1528" t="str">
            <v xml:space="preserve"> table with chair, all of chlorine-proof plastic material</v>
          </cell>
          <cell r="D1528">
            <v>0</v>
          </cell>
          <cell r="E1528">
            <v>0</v>
          </cell>
          <cell r="F1528">
            <v>0</v>
          </cell>
          <cell r="G1528">
            <v>0</v>
          </cell>
          <cell r="H1528">
            <v>0</v>
          </cell>
          <cell r="I1528">
            <v>0</v>
          </cell>
          <cell r="J1528">
            <v>0</v>
          </cell>
          <cell r="K1528">
            <v>0</v>
          </cell>
          <cell r="L1528">
            <v>0</v>
          </cell>
          <cell r="M1528">
            <v>0</v>
          </cell>
          <cell r="N1528">
            <v>0</v>
          </cell>
          <cell r="O1528">
            <v>0</v>
          </cell>
          <cell r="P1528">
            <v>0</v>
          </cell>
          <cell r="Q1528">
            <v>0</v>
          </cell>
          <cell r="R1528">
            <v>0</v>
          </cell>
          <cell r="S1528">
            <v>0</v>
          </cell>
          <cell r="T1528">
            <v>0</v>
          </cell>
          <cell r="U1528">
            <v>0</v>
          </cell>
          <cell r="V1528">
            <v>0</v>
          </cell>
          <cell r="W1528">
            <v>0</v>
          </cell>
          <cell r="X1528">
            <v>0</v>
          </cell>
          <cell r="Y1528">
            <v>0</v>
          </cell>
          <cell r="Z1528">
            <v>0</v>
          </cell>
          <cell r="AA1528">
            <v>0</v>
          </cell>
          <cell r="AB1528">
            <v>0</v>
          </cell>
        </row>
        <row r="1529">
          <cell r="B1529">
            <v>0</v>
          </cell>
          <cell r="C1529" t="str">
            <v xml:space="preserve">The unit rate shall include supply to site of all materials, labour, equipment, tools and other incidental costs like handling,  transporting, safe storage, etc. required to complete the supply. </v>
          </cell>
          <cell r="D1529">
            <v>0</v>
          </cell>
          <cell r="E1529">
            <v>0</v>
          </cell>
          <cell r="F1529">
            <v>0</v>
          </cell>
          <cell r="G1529">
            <v>0</v>
          </cell>
          <cell r="H1529">
            <v>0</v>
          </cell>
          <cell r="I1529">
            <v>0</v>
          </cell>
          <cell r="J1529">
            <v>0</v>
          </cell>
          <cell r="K1529">
            <v>0</v>
          </cell>
          <cell r="L1529">
            <v>0</v>
          </cell>
          <cell r="M1529">
            <v>0</v>
          </cell>
          <cell r="N1529">
            <v>0</v>
          </cell>
          <cell r="O1529">
            <v>0</v>
          </cell>
          <cell r="P1529">
            <v>0</v>
          </cell>
          <cell r="Q1529">
            <v>0</v>
          </cell>
          <cell r="R1529">
            <v>0</v>
          </cell>
          <cell r="S1529">
            <v>0</v>
          </cell>
          <cell r="T1529">
            <v>0</v>
          </cell>
          <cell r="U1529">
            <v>0</v>
          </cell>
          <cell r="V1529">
            <v>0</v>
          </cell>
          <cell r="W1529">
            <v>0</v>
          </cell>
          <cell r="X1529">
            <v>0</v>
          </cell>
          <cell r="Y1529">
            <v>0</v>
          </cell>
          <cell r="Z1529">
            <v>0</v>
          </cell>
          <cell r="AA1529">
            <v>0</v>
          </cell>
          <cell r="AB1529">
            <v>0</v>
          </cell>
        </row>
        <row r="1530">
          <cell r="B1530">
            <v>0</v>
          </cell>
          <cell r="C1530" t="str">
            <v>Payment shall be made per set of complete chlorination treatment station, incl. accessories, supplied and accepted by the Engineer.</v>
          </cell>
          <cell r="D1530">
            <v>0</v>
          </cell>
          <cell r="E1530">
            <v>0</v>
          </cell>
          <cell r="F1530">
            <v>0</v>
          </cell>
          <cell r="G1530">
            <v>0</v>
          </cell>
          <cell r="H1530">
            <v>0</v>
          </cell>
          <cell r="I1530">
            <v>0</v>
          </cell>
          <cell r="J1530">
            <v>0</v>
          </cell>
          <cell r="K1530">
            <v>0</v>
          </cell>
          <cell r="L1530">
            <v>0</v>
          </cell>
          <cell r="M1530">
            <v>0</v>
          </cell>
          <cell r="N1530">
            <v>0</v>
          </cell>
          <cell r="O1530">
            <v>0</v>
          </cell>
          <cell r="P1530">
            <v>0</v>
          </cell>
          <cell r="Q1530">
            <v>0</v>
          </cell>
          <cell r="R1530">
            <v>0</v>
          </cell>
          <cell r="S1530">
            <v>0</v>
          </cell>
          <cell r="T1530">
            <v>0</v>
          </cell>
          <cell r="U1530">
            <v>0</v>
          </cell>
          <cell r="V1530">
            <v>0</v>
          </cell>
          <cell r="W1530">
            <v>0</v>
          </cell>
          <cell r="X1530">
            <v>0</v>
          </cell>
          <cell r="Y1530">
            <v>0</v>
          </cell>
          <cell r="Z1530">
            <v>0</v>
          </cell>
          <cell r="AA1530">
            <v>0</v>
          </cell>
          <cell r="AB1530">
            <v>0</v>
          </cell>
        </row>
        <row r="1531">
          <cell r="B1531" t="str">
            <v>55.01.01</v>
          </cell>
          <cell r="C1531" t="str">
            <v>Supply of chlorination unit with capacity of 1kg/h active chlorine, dosage unit and auxiliary equipment for reservoir site D</v>
          </cell>
          <cell r="D1531" t="str">
            <v>set</v>
          </cell>
          <cell r="E1531">
            <v>80000</v>
          </cell>
          <cell r="F1531">
            <v>0</v>
          </cell>
          <cell r="G1531">
            <v>0</v>
          </cell>
          <cell r="H1531">
            <v>0</v>
          </cell>
          <cell r="I1531">
            <v>0</v>
          </cell>
          <cell r="J1531">
            <v>0</v>
          </cell>
          <cell r="K1531">
            <v>0</v>
          </cell>
          <cell r="L1531">
            <v>0</v>
          </cell>
          <cell r="M1531">
            <v>0</v>
          </cell>
          <cell r="N1531">
            <v>0</v>
          </cell>
          <cell r="O1531">
            <v>0</v>
          </cell>
          <cell r="P1531">
            <v>0</v>
          </cell>
          <cell r="Q1531">
            <v>0</v>
          </cell>
          <cell r="R1531">
            <v>0</v>
          </cell>
          <cell r="S1531">
            <v>0</v>
          </cell>
          <cell r="T1531">
            <v>0</v>
          </cell>
          <cell r="U1531">
            <v>0</v>
          </cell>
          <cell r="V1531">
            <v>0</v>
          </cell>
          <cell r="W1531">
            <v>0</v>
          </cell>
          <cell r="X1531">
            <v>0</v>
          </cell>
          <cell r="Y1531">
            <v>0</v>
          </cell>
          <cell r="Z1531">
            <v>0</v>
          </cell>
          <cell r="AA1531">
            <v>0</v>
          </cell>
          <cell r="AB1531">
            <v>0</v>
          </cell>
        </row>
        <row r="1532">
          <cell r="B1532" t="str">
            <v>55.02</v>
          </cell>
          <cell r="C1532" t="str">
            <v>Supply of salt for chlorination unit</v>
          </cell>
          <cell r="D1532">
            <v>0</v>
          </cell>
          <cell r="E1532">
            <v>0</v>
          </cell>
          <cell r="F1532">
            <v>0</v>
          </cell>
          <cell r="G1532">
            <v>0</v>
          </cell>
          <cell r="H1532">
            <v>0</v>
          </cell>
          <cell r="I1532">
            <v>0</v>
          </cell>
          <cell r="J1532">
            <v>0</v>
          </cell>
          <cell r="K1532">
            <v>0</v>
          </cell>
          <cell r="L1532">
            <v>0</v>
          </cell>
          <cell r="M1532">
            <v>0</v>
          </cell>
          <cell r="N1532">
            <v>0</v>
          </cell>
          <cell r="O1532">
            <v>0</v>
          </cell>
          <cell r="P1532">
            <v>0</v>
          </cell>
          <cell r="Q1532">
            <v>0</v>
          </cell>
          <cell r="R1532">
            <v>0</v>
          </cell>
          <cell r="S1532">
            <v>0</v>
          </cell>
          <cell r="T1532">
            <v>0</v>
          </cell>
          <cell r="U1532">
            <v>0</v>
          </cell>
          <cell r="V1532">
            <v>0</v>
          </cell>
          <cell r="W1532">
            <v>0</v>
          </cell>
          <cell r="X1532">
            <v>0</v>
          </cell>
          <cell r="Y1532">
            <v>0</v>
          </cell>
          <cell r="Z1532">
            <v>0</v>
          </cell>
          <cell r="AA1532">
            <v>0</v>
          </cell>
          <cell r="AB1532">
            <v>0</v>
          </cell>
        </row>
        <row r="1533">
          <cell r="B1533">
            <v>0</v>
          </cell>
          <cell r="C1533" t="str">
            <v xml:space="preserve">The Salt (NaCl) shall be supplied as powder or granulate in plastic bags of weight of around 50 kg. </v>
          </cell>
          <cell r="D1533">
            <v>0</v>
          </cell>
          <cell r="E1533">
            <v>0</v>
          </cell>
          <cell r="F1533">
            <v>0</v>
          </cell>
          <cell r="G1533">
            <v>0</v>
          </cell>
          <cell r="H1533">
            <v>0</v>
          </cell>
          <cell r="I1533">
            <v>0</v>
          </cell>
          <cell r="J1533">
            <v>0</v>
          </cell>
          <cell r="K1533">
            <v>0</v>
          </cell>
          <cell r="L1533">
            <v>0</v>
          </cell>
          <cell r="M1533">
            <v>0</v>
          </cell>
          <cell r="N1533">
            <v>0</v>
          </cell>
          <cell r="O1533">
            <v>0</v>
          </cell>
          <cell r="P1533">
            <v>0</v>
          </cell>
          <cell r="Q1533">
            <v>0</v>
          </cell>
          <cell r="R1533">
            <v>0</v>
          </cell>
          <cell r="S1533">
            <v>0</v>
          </cell>
          <cell r="T1533">
            <v>0</v>
          </cell>
          <cell r="U1533">
            <v>0</v>
          </cell>
          <cell r="V1533">
            <v>0</v>
          </cell>
          <cell r="W1533">
            <v>0</v>
          </cell>
          <cell r="X1533">
            <v>0</v>
          </cell>
          <cell r="Y1533">
            <v>0</v>
          </cell>
          <cell r="Z1533">
            <v>0</v>
          </cell>
          <cell r="AA1533">
            <v>0</v>
          </cell>
          <cell r="AB1533">
            <v>0</v>
          </cell>
        </row>
        <row r="1534">
          <cell r="B1534">
            <v>0</v>
          </cell>
          <cell r="C1534" t="str">
            <v xml:space="preserve">The unit rate shall include supply of NaCl to the store of chlorination building and all other incidental costs like handling, transporting, safe storage, etc. required to complete the supply. </v>
          </cell>
          <cell r="D1534">
            <v>0</v>
          </cell>
          <cell r="E1534">
            <v>0</v>
          </cell>
          <cell r="F1534">
            <v>0</v>
          </cell>
          <cell r="G1534">
            <v>0</v>
          </cell>
          <cell r="H1534">
            <v>0</v>
          </cell>
          <cell r="I1534">
            <v>0</v>
          </cell>
          <cell r="J1534">
            <v>0</v>
          </cell>
          <cell r="K1534">
            <v>0</v>
          </cell>
          <cell r="L1534">
            <v>0</v>
          </cell>
          <cell r="M1534">
            <v>0</v>
          </cell>
          <cell r="N1534">
            <v>0</v>
          </cell>
          <cell r="O1534">
            <v>0</v>
          </cell>
          <cell r="P1534">
            <v>0</v>
          </cell>
          <cell r="Q1534">
            <v>0</v>
          </cell>
          <cell r="R1534">
            <v>0</v>
          </cell>
          <cell r="S1534">
            <v>0</v>
          </cell>
          <cell r="T1534">
            <v>0</v>
          </cell>
          <cell r="U1534">
            <v>0</v>
          </cell>
          <cell r="V1534">
            <v>0</v>
          </cell>
          <cell r="W1534">
            <v>0</v>
          </cell>
          <cell r="X1534">
            <v>0</v>
          </cell>
          <cell r="Y1534">
            <v>0</v>
          </cell>
          <cell r="Z1534">
            <v>0</v>
          </cell>
          <cell r="AA1534">
            <v>0</v>
          </cell>
          <cell r="AB1534">
            <v>0</v>
          </cell>
        </row>
        <row r="1535">
          <cell r="B1535">
            <v>0</v>
          </cell>
          <cell r="C1535" t="str">
            <v>Payment shall be made by net weight of salt supplied to chlorination building and approved by the Engineer.</v>
          </cell>
          <cell r="D1535">
            <v>0</v>
          </cell>
          <cell r="E1535">
            <v>0</v>
          </cell>
          <cell r="F1535">
            <v>0</v>
          </cell>
          <cell r="G1535">
            <v>0</v>
          </cell>
          <cell r="H1535">
            <v>0</v>
          </cell>
          <cell r="I1535">
            <v>0</v>
          </cell>
          <cell r="J1535">
            <v>0</v>
          </cell>
          <cell r="K1535">
            <v>0</v>
          </cell>
          <cell r="L1535">
            <v>0</v>
          </cell>
          <cell r="M1535">
            <v>0</v>
          </cell>
          <cell r="N1535">
            <v>0</v>
          </cell>
          <cell r="O1535">
            <v>0</v>
          </cell>
          <cell r="P1535">
            <v>0</v>
          </cell>
          <cell r="Q1535">
            <v>0</v>
          </cell>
          <cell r="R1535">
            <v>0</v>
          </cell>
          <cell r="S1535">
            <v>0</v>
          </cell>
          <cell r="T1535">
            <v>0</v>
          </cell>
          <cell r="U1535">
            <v>0</v>
          </cell>
          <cell r="V1535">
            <v>0</v>
          </cell>
          <cell r="W1535">
            <v>0</v>
          </cell>
          <cell r="X1535">
            <v>0</v>
          </cell>
          <cell r="Y1535">
            <v>0</v>
          </cell>
          <cell r="Z1535">
            <v>0</v>
          </cell>
          <cell r="AA1535">
            <v>0</v>
          </cell>
          <cell r="AB1535">
            <v>0</v>
          </cell>
        </row>
        <row r="1536">
          <cell r="B1536">
            <v>0</v>
          </cell>
          <cell r="C1536" t="str">
            <v>Salt quality:</v>
          </cell>
          <cell r="D1536">
            <v>0</v>
          </cell>
          <cell r="E1536">
            <v>0</v>
          </cell>
          <cell r="F1536">
            <v>0</v>
          </cell>
          <cell r="G1536">
            <v>0</v>
          </cell>
          <cell r="H1536">
            <v>0</v>
          </cell>
          <cell r="I1536">
            <v>0</v>
          </cell>
          <cell r="J1536">
            <v>0</v>
          </cell>
          <cell r="K1536">
            <v>0</v>
          </cell>
          <cell r="L1536">
            <v>0</v>
          </cell>
          <cell r="M1536">
            <v>0</v>
          </cell>
          <cell r="N1536">
            <v>0</v>
          </cell>
          <cell r="O1536">
            <v>0</v>
          </cell>
          <cell r="P1536">
            <v>0</v>
          </cell>
          <cell r="Q1536">
            <v>0</v>
          </cell>
          <cell r="R1536">
            <v>0</v>
          </cell>
          <cell r="S1536">
            <v>0</v>
          </cell>
          <cell r="T1536">
            <v>0</v>
          </cell>
          <cell r="U1536">
            <v>0</v>
          </cell>
          <cell r="V1536">
            <v>0</v>
          </cell>
          <cell r="W1536">
            <v>0</v>
          </cell>
          <cell r="X1536">
            <v>0</v>
          </cell>
          <cell r="Y1536">
            <v>0</v>
          </cell>
          <cell r="Z1536">
            <v>0</v>
          </cell>
          <cell r="AA1536">
            <v>0</v>
          </cell>
          <cell r="AB1536">
            <v>0</v>
          </cell>
        </row>
        <row r="1537">
          <cell r="B1537">
            <v>0</v>
          </cell>
          <cell r="C1537" t="str">
            <v>calcium sulphate 0,14 % max., magnesium sulphate 0,02 % max., magnesium chloride 0,01 % max., sodium chloride 99,81 % min., not dissolved particles 0,01 % max., content of manganese not detectable.</v>
          </cell>
          <cell r="D1537">
            <v>0</v>
          </cell>
          <cell r="E1537">
            <v>0</v>
          </cell>
          <cell r="F1537">
            <v>0</v>
          </cell>
          <cell r="G1537">
            <v>0</v>
          </cell>
          <cell r="H1537">
            <v>0</v>
          </cell>
          <cell r="I1537">
            <v>0</v>
          </cell>
          <cell r="J1537">
            <v>0</v>
          </cell>
          <cell r="K1537">
            <v>0</v>
          </cell>
          <cell r="L1537">
            <v>0</v>
          </cell>
          <cell r="M1537">
            <v>0</v>
          </cell>
          <cell r="N1537">
            <v>0</v>
          </cell>
          <cell r="O1537">
            <v>0</v>
          </cell>
          <cell r="P1537">
            <v>0</v>
          </cell>
          <cell r="Q1537">
            <v>0</v>
          </cell>
          <cell r="R1537">
            <v>0</v>
          </cell>
          <cell r="S1537">
            <v>0</v>
          </cell>
          <cell r="T1537">
            <v>0</v>
          </cell>
          <cell r="U1537">
            <v>0</v>
          </cell>
          <cell r="V1537">
            <v>0</v>
          </cell>
          <cell r="W1537">
            <v>0</v>
          </cell>
          <cell r="X1537">
            <v>0</v>
          </cell>
          <cell r="Y1537">
            <v>0</v>
          </cell>
          <cell r="Z1537">
            <v>0</v>
          </cell>
          <cell r="AA1537">
            <v>0</v>
          </cell>
          <cell r="AB1537">
            <v>0</v>
          </cell>
        </row>
        <row r="1538">
          <cell r="B1538" t="str">
            <v>55.02.01</v>
          </cell>
          <cell r="C1538" t="str">
            <v>Supply of salt for chlorination unit</v>
          </cell>
          <cell r="D1538" t="str">
            <v>ton</v>
          </cell>
          <cell r="E1538">
            <v>50</v>
          </cell>
          <cell r="F1538">
            <v>0</v>
          </cell>
          <cell r="G1538">
            <v>0</v>
          </cell>
          <cell r="H1538">
            <v>0</v>
          </cell>
          <cell r="I1538">
            <v>0</v>
          </cell>
          <cell r="J1538">
            <v>0</v>
          </cell>
          <cell r="K1538">
            <v>0</v>
          </cell>
          <cell r="L1538">
            <v>0</v>
          </cell>
          <cell r="M1538">
            <v>0</v>
          </cell>
          <cell r="N1538">
            <v>0</v>
          </cell>
          <cell r="O1538">
            <v>0</v>
          </cell>
          <cell r="P1538">
            <v>0</v>
          </cell>
          <cell r="Q1538">
            <v>0</v>
          </cell>
          <cell r="R1538">
            <v>0</v>
          </cell>
          <cell r="S1538">
            <v>0</v>
          </cell>
          <cell r="T1538">
            <v>0</v>
          </cell>
          <cell r="U1538">
            <v>0</v>
          </cell>
          <cell r="V1538">
            <v>0</v>
          </cell>
          <cell r="W1538">
            <v>0</v>
          </cell>
          <cell r="X1538">
            <v>0</v>
          </cell>
          <cell r="Y1538">
            <v>0</v>
          </cell>
          <cell r="Z1538">
            <v>0</v>
          </cell>
          <cell r="AA1538">
            <v>0</v>
          </cell>
          <cell r="AB1538">
            <v>0</v>
          </cell>
        </row>
        <row r="1539">
          <cell r="B1539" t="str">
            <v>56</v>
          </cell>
          <cell r="C1539" t="str">
            <v>INSTALLATION AND COMMISSIONING OF TREATMENT EQUIPMENT</v>
          </cell>
          <cell r="D1539">
            <v>0</v>
          </cell>
          <cell r="E1539">
            <v>0</v>
          </cell>
          <cell r="F1539">
            <v>0</v>
          </cell>
          <cell r="G1539">
            <v>0</v>
          </cell>
          <cell r="H1539">
            <v>0</v>
          </cell>
          <cell r="I1539">
            <v>0</v>
          </cell>
          <cell r="J1539">
            <v>0</v>
          </cell>
          <cell r="K1539">
            <v>0</v>
          </cell>
          <cell r="L1539">
            <v>0</v>
          </cell>
          <cell r="M1539">
            <v>0</v>
          </cell>
          <cell r="N1539">
            <v>0</v>
          </cell>
          <cell r="O1539">
            <v>0</v>
          </cell>
          <cell r="P1539">
            <v>0</v>
          </cell>
          <cell r="Q1539">
            <v>0</v>
          </cell>
          <cell r="R1539">
            <v>0</v>
          </cell>
          <cell r="S1539">
            <v>0</v>
          </cell>
          <cell r="T1539">
            <v>0</v>
          </cell>
          <cell r="U1539">
            <v>0</v>
          </cell>
          <cell r="V1539">
            <v>0</v>
          </cell>
          <cell r="W1539">
            <v>0</v>
          </cell>
          <cell r="X1539">
            <v>0</v>
          </cell>
          <cell r="Y1539">
            <v>0</v>
          </cell>
          <cell r="Z1539">
            <v>0</v>
          </cell>
          <cell r="AA1539">
            <v>0</v>
          </cell>
          <cell r="AB1539">
            <v>0</v>
          </cell>
        </row>
        <row r="1540">
          <cell r="B1540" t="str">
            <v>56.01</v>
          </cell>
          <cell r="C1540" t="str">
            <v>Installation and commissioning of complete chlorination station and dosing unit at Reservoir Site D</v>
          </cell>
          <cell r="D1540">
            <v>0</v>
          </cell>
          <cell r="E1540">
            <v>0</v>
          </cell>
          <cell r="F1540">
            <v>0</v>
          </cell>
          <cell r="G1540">
            <v>0</v>
          </cell>
          <cell r="H1540">
            <v>0</v>
          </cell>
          <cell r="I1540">
            <v>0</v>
          </cell>
          <cell r="J1540">
            <v>0</v>
          </cell>
          <cell r="K1540">
            <v>0</v>
          </cell>
          <cell r="L1540">
            <v>0</v>
          </cell>
          <cell r="M1540">
            <v>0</v>
          </cell>
          <cell r="N1540">
            <v>0</v>
          </cell>
          <cell r="O1540">
            <v>0</v>
          </cell>
          <cell r="P1540">
            <v>0</v>
          </cell>
          <cell r="Q1540">
            <v>0</v>
          </cell>
          <cell r="R1540">
            <v>0</v>
          </cell>
          <cell r="S1540">
            <v>0</v>
          </cell>
          <cell r="T1540">
            <v>0</v>
          </cell>
          <cell r="U1540">
            <v>0</v>
          </cell>
          <cell r="V1540">
            <v>0</v>
          </cell>
          <cell r="W1540">
            <v>0</v>
          </cell>
          <cell r="X1540">
            <v>0</v>
          </cell>
          <cell r="Y1540">
            <v>0</v>
          </cell>
          <cell r="Z1540">
            <v>0</v>
          </cell>
          <cell r="AA1540">
            <v>0</v>
          </cell>
          <cell r="AB1540">
            <v>0</v>
          </cell>
        </row>
        <row r="1541">
          <cell r="B1541">
            <v>0</v>
          </cell>
          <cell r="C1541" t="str">
            <v>The works shall include installation and commissioning of complete chlorination unit, dosing unit and installation of injection lines and injection unit as described under item 55.01.</v>
          </cell>
          <cell r="D1541">
            <v>0</v>
          </cell>
          <cell r="E1541">
            <v>0</v>
          </cell>
          <cell r="F1541">
            <v>0</v>
          </cell>
          <cell r="G1541">
            <v>0</v>
          </cell>
          <cell r="H1541">
            <v>0</v>
          </cell>
          <cell r="I1541">
            <v>0</v>
          </cell>
          <cell r="J1541">
            <v>0</v>
          </cell>
          <cell r="K1541">
            <v>0</v>
          </cell>
          <cell r="L1541">
            <v>0</v>
          </cell>
          <cell r="M1541">
            <v>0</v>
          </cell>
          <cell r="N1541">
            <v>0</v>
          </cell>
          <cell r="O1541">
            <v>0</v>
          </cell>
          <cell r="P1541">
            <v>0</v>
          </cell>
          <cell r="Q1541">
            <v>0</v>
          </cell>
          <cell r="R1541">
            <v>0</v>
          </cell>
          <cell r="S1541">
            <v>0</v>
          </cell>
          <cell r="T1541">
            <v>0</v>
          </cell>
          <cell r="U1541">
            <v>0</v>
          </cell>
          <cell r="V1541">
            <v>0</v>
          </cell>
          <cell r="W1541">
            <v>0</v>
          </cell>
          <cell r="X1541">
            <v>0</v>
          </cell>
          <cell r="Y1541">
            <v>0</v>
          </cell>
          <cell r="Z1541">
            <v>0</v>
          </cell>
          <cell r="AA1541">
            <v>0</v>
          </cell>
          <cell r="AB1541">
            <v>0</v>
          </cell>
        </row>
        <row r="1542">
          <cell r="B1542">
            <v>0</v>
          </cell>
          <cell r="C1542" t="str">
            <v>The works shall be executed in accordance with the Works Requirements Part B+C and as directed by the Engineer.</v>
          </cell>
          <cell r="D1542">
            <v>0</v>
          </cell>
          <cell r="E1542">
            <v>0</v>
          </cell>
          <cell r="F1542">
            <v>0</v>
          </cell>
          <cell r="G1542">
            <v>0</v>
          </cell>
          <cell r="H1542">
            <v>0</v>
          </cell>
          <cell r="I1542">
            <v>0</v>
          </cell>
          <cell r="J1542">
            <v>0</v>
          </cell>
          <cell r="K1542">
            <v>0</v>
          </cell>
          <cell r="L1542">
            <v>0</v>
          </cell>
          <cell r="M1542">
            <v>0</v>
          </cell>
          <cell r="N1542">
            <v>0</v>
          </cell>
          <cell r="O1542">
            <v>0</v>
          </cell>
          <cell r="P1542">
            <v>0</v>
          </cell>
          <cell r="Q1542">
            <v>0</v>
          </cell>
          <cell r="R1542">
            <v>0</v>
          </cell>
          <cell r="S1542">
            <v>0</v>
          </cell>
          <cell r="T1542">
            <v>0</v>
          </cell>
          <cell r="U1542">
            <v>0</v>
          </cell>
          <cell r="V1542">
            <v>0</v>
          </cell>
          <cell r="W1542">
            <v>0</v>
          </cell>
          <cell r="X1542">
            <v>0</v>
          </cell>
          <cell r="Y1542">
            <v>0</v>
          </cell>
          <cell r="Z1542">
            <v>0</v>
          </cell>
          <cell r="AA1542">
            <v>0</v>
          </cell>
          <cell r="AB1542">
            <v>0</v>
          </cell>
        </row>
        <row r="1543">
          <cell r="B1543">
            <v>0</v>
          </cell>
          <cell r="C1543" t="str">
            <v xml:space="preserve">The unit rate shall include the connection of injection-line with tapping saddle to the existing transmission main in accordance with tender drawing R-D-2.28 </v>
          </cell>
          <cell r="D1543">
            <v>0</v>
          </cell>
          <cell r="E1543">
            <v>0</v>
          </cell>
          <cell r="F1543">
            <v>0</v>
          </cell>
          <cell r="G1543">
            <v>0</v>
          </cell>
          <cell r="H1543">
            <v>0</v>
          </cell>
          <cell r="I1543">
            <v>0</v>
          </cell>
          <cell r="J1543">
            <v>0</v>
          </cell>
          <cell r="K1543">
            <v>0</v>
          </cell>
          <cell r="L1543">
            <v>0</v>
          </cell>
          <cell r="M1543">
            <v>0</v>
          </cell>
          <cell r="N1543">
            <v>0</v>
          </cell>
          <cell r="O1543">
            <v>0</v>
          </cell>
          <cell r="P1543">
            <v>0</v>
          </cell>
          <cell r="Q1543">
            <v>0</v>
          </cell>
          <cell r="R1543">
            <v>0</v>
          </cell>
          <cell r="S1543">
            <v>0</v>
          </cell>
          <cell r="T1543">
            <v>0</v>
          </cell>
          <cell r="U1543">
            <v>0</v>
          </cell>
          <cell r="V1543">
            <v>0</v>
          </cell>
          <cell r="W1543">
            <v>0</v>
          </cell>
          <cell r="X1543">
            <v>0</v>
          </cell>
          <cell r="Y1543">
            <v>0</v>
          </cell>
          <cell r="Z1543">
            <v>0</v>
          </cell>
          <cell r="AA1543">
            <v>0</v>
          </cell>
          <cell r="AB1543">
            <v>0</v>
          </cell>
        </row>
        <row r="1544">
          <cell r="B1544">
            <v>0</v>
          </cell>
          <cell r="C1544" t="str">
            <v>The unit rate shall include all materials, labour, equipment, tools, fabrication of pipes and fittings and other incidental costs required to complete the works.</v>
          </cell>
          <cell r="D1544">
            <v>0</v>
          </cell>
          <cell r="E1544">
            <v>0</v>
          </cell>
          <cell r="F1544">
            <v>0</v>
          </cell>
          <cell r="G1544">
            <v>0</v>
          </cell>
          <cell r="H1544">
            <v>0</v>
          </cell>
          <cell r="I1544">
            <v>0</v>
          </cell>
          <cell r="J1544">
            <v>0</v>
          </cell>
          <cell r="K1544">
            <v>0</v>
          </cell>
          <cell r="L1544">
            <v>0</v>
          </cell>
          <cell r="M1544">
            <v>0</v>
          </cell>
          <cell r="N1544">
            <v>0</v>
          </cell>
          <cell r="O1544">
            <v>0</v>
          </cell>
          <cell r="P1544">
            <v>0</v>
          </cell>
          <cell r="Q1544">
            <v>0</v>
          </cell>
          <cell r="R1544">
            <v>0</v>
          </cell>
          <cell r="S1544">
            <v>0</v>
          </cell>
          <cell r="T1544">
            <v>0</v>
          </cell>
          <cell r="U1544">
            <v>0</v>
          </cell>
          <cell r="V1544">
            <v>0</v>
          </cell>
          <cell r="W1544">
            <v>0</v>
          </cell>
          <cell r="X1544">
            <v>0</v>
          </cell>
          <cell r="Y1544">
            <v>0</v>
          </cell>
          <cell r="Z1544">
            <v>0</v>
          </cell>
          <cell r="AA1544">
            <v>0</v>
          </cell>
          <cell r="AB1544">
            <v>0</v>
          </cell>
        </row>
        <row r="1545">
          <cell r="B1545">
            <v>0</v>
          </cell>
          <cell r="C1545" t="str">
            <v>Payment shall be made per set for the complete operational station upon successful testing and acceptance by the Engineer.</v>
          </cell>
          <cell r="D1545">
            <v>0</v>
          </cell>
          <cell r="E1545">
            <v>0</v>
          </cell>
          <cell r="F1545">
            <v>0</v>
          </cell>
          <cell r="G1545">
            <v>0</v>
          </cell>
          <cell r="H1545">
            <v>0</v>
          </cell>
          <cell r="I1545">
            <v>0</v>
          </cell>
          <cell r="J1545">
            <v>0</v>
          </cell>
          <cell r="K1545">
            <v>0</v>
          </cell>
          <cell r="L1545">
            <v>0</v>
          </cell>
          <cell r="M1545">
            <v>0</v>
          </cell>
          <cell r="N1545">
            <v>0</v>
          </cell>
          <cell r="O1545">
            <v>0</v>
          </cell>
          <cell r="P1545">
            <v>0</v>
          </cell>
          <cell r="Q1545">
            <v>0</v>
          </cell>
          <cell r="R1545">
            <v>0</v>
          </cell>
          <cell r="S1545">
            <v>0</v>
          </cell>
          <cell r="T1545">
            <v>0</v>
          </cell>
          <cell r="U1545">
            <v>0</v>
          </cell>
          <cell r="V1545">
            <v>0</v>
          </cell>
          <cell r="W1545">
            <v>0</v>
          </cell>
          <cell r="X1545">
            <v>0</v>
          </cell>
          <cell r="Y1545">
            <v>0</v>
          </cell>
          <cell r="Z1545">
            <v>0</v>
          </cell>
          <cell r="AA1545">
            <v>0</v>
          </cell>
          <cell r="AB1545">
            <v>0</v>
          </cell>
        </row>
        <row r="1546">
          <cell r="B1546" t="str">
            <v>56.01.01</v>
          </cell>
          <cell r="C1546" t="str">
            <v>Installation and commissioning of complete chlorination station and dosing unit at Reservoir Site D as described under item 55.01</v>
          </cell>
          <cell r="D1546" t="str">
            <v>set</v>
          </cell>
          <cell r="E1546">
            <v>25000</v>
          </cell>
          <cell r="F1546">
            <v>0</v>
          </cell>
          <cell r="G1546">
            <v>0</v>
          </cell>
          <cell r="H1546">
            <v>0</v>
          </cell>
          <cell r="I1546">
            <v>0</v>
          </cell>
          <cell r="J1546">
            <v>0</v>
          </cell>
          <cell r="K1546">
            <v>0</v>
          </cell>
          <cell r="L1546">
            <v>0</v>
          </cell>
          <cell r="M1546">
            <v>0</v>
          </cell>
          <cell r="N1546">
            <v>0</v>
          </cell>
          <cell r="O1546">
            <v>0</v>
          </cell>
          <cell r="P1546">
            <v>0</v>
          </cell>
          <cell r="Q1546">
            <v>0</v>
          </cell>
          <cell r="R1546">
            <v>0</v>
          </cell>
          <cell r="S1546">
            <v>0</v>
          </cell>
          <cell r="T1546">
            <v>0</v>
          </cell>
          <cell r="U1546">
            <v>0</v>
          </cell>
          <cell r="V1546">
            <v>0</v>
          </cell>
          <cell r="W1546">
            <v>0</v>
          </cell>
          <cell r="X1546">
            <v>0</v>
          </cell>
          <cell r="Y1546">
            <v>0</v>
          </cell>
          <cell r="Z1546">
            <v>0</v>
          </cell>
          <cell r="AA1546">
            <v>0</v>
          </cell>
          <cell r="AB1546">
            <v>0</v>
          </cell>
        </row>
        <row r="1547">
          <cell r="B1547" t="str">
            <v>57</v>
          </cell>
          <cell r="C1547" t="str">
            <v>SUPPLY OF MONiTORING AND CONTROL EQUIPMENT - HYDRAULIC AND MECHANICAL ELEMENTS</v>
          </cell>
          <cell r="D1547">
            <v>0</v>
          </cell>
          <cell r="E1547">
            <v>0</v>
          </cell>
          <cell r="F1547">
            <v>0</v>
          </cell>
          <cell r="G1547">
            <v>0</v>
          </cell>
          <cell r="H1547">
            <v>0</v>
          </cell>
          <cell r="I1547">
            <v>0</v>
          </cell>
          <cell r="J1547">
            <v>0</v>
          </cell>
          <cell r="K1547">
            <v>0</v>
          </cell>
          <cell r="L1547">
            <v>0</v>
          </cell>
          <cell r="M1547">
            <v>0</v>
          </cell>
          <cell r="N1547">
            <v>0</v>
          </cell>
          <cell r="O1547">
            <v>0</v>
          </cell>
          <cell r="P1547">
            <v>0</v>
          </cell>
          <cell r="Q1547">
            <v>0</v>
          </cell>
          <cell r="R1547">
            <v>0</v>
          </cell>
          <cell r="S1547">
            <v>0</v>
          </cell>
          <cell r="T1547">
            <v>0</v>
          </cell>
          <cell r="U1547">
            <v>0</v>
          </cell>
          <cell r="V1547">
            <v>0</v>
          </cell>
          <cell r="W1547">
            <v>0</v>
          </cell>
          <cell r="X1547">
            <v>0</v>
          </cell>
          <cell r="Y1547">
            <v>0</v>
          </cell>
          <cell r="Z1547">
            <v>0</v>
          </cell>
          <cell r="AA1547">
            <v>0</v>
          </cell>
          <cell r="AB1547">
            <v>0</v>
          </cell>
        </row>
        <row r="1548">
          <cell r="B1548" t="str">
            <v>57.01</v>
          </cell>
          <cell r="C1548" t="str">
            <v>Supply of Bulk Water Meter, Woltman type</v>
          </cell>
          <cell r="D1548">
            <v>0</v>
          </cell>
          <cell r="E1548">
            <v>0</v>
          </cell>
          <cell r="F1548">
            <v>0</v>
          </cell>
          <cell r="G1548">
            <v>0</v>
          </cell>
          <cell r="H1548">
            <v>0</v>
          </cell>
          <cell r="I1548">
            <v>0</v>
          </cell>
          <cell r="J1548">
            <v>0</v>
          </cell>
          <cell r="K1548">
            <v>0</v>
          </cell>
          <cell r="L1548">
            <v>0</v>
          </cell>
          <cell r="M1548">
            <v>0</v>
          </cell>
          <cell r="N1548">
            <v>0</v>
          </cell>
          <cell r="O1548">
            <v>0</v>
          </cell>
          <cell r="P1548">
            <v>0</v>
          </cell>
          <cell r="Q1548">
            <v>0</v>
          </cell>
          <cell r="R1548">
            <v>0</v>
          </cell>
          <cell r="S1548">
            <v>0</v>
          </cell>
          <cell r="T1548">
            <v>0</v>
          </cell>
          <cell r="U1548">
            <v>0</v>
          </cell>
          <cell r="V1548">
            <v>0</v>
          </cell>
          <cell r="W1548">
            <v>0</v>
          </cell>
          <cell r="X1548">
            <v>0</v>
          </cell>
          <cell r="Y1548">
            <v>0</v>
          </cell>
          <cell r="Z1548">
            <v>0</v>
          </cell>
          <cell r="AA1548">
            <v>0</v>
          </cell>
          <cell r="AB1548">
            <v>0</v>
          </cell>
        </row>
        <row r="1549">
          <cell r="B1549">
            <v>0</v>
          </cell>
          <cell r="C1549" t="str">
            <v>The unit rate shall include the supply of bulk water meters, type turbine-water meter, Woltman Meter WPH-N, for horizontal installation,</v>
          </cell>
          <cell r="D1549">
            <v>0</v>
          </cell>
          <cell r="E1549">
            <v>0</v>
          </cell>
          <cell r="F1549">
            <v>0</v>
          </cell>
          <cell r="G1549">
            <v>0</v>
          </cell>
          <cell r="H1549">
            <v>0</v>
          </cell>
          <cell r="I1549">
            <v>0</v>
          </cell>
          <cell r="J1549">
            <v>0</v>
          </cell>
          <cell r="K1549">
            <v>0</v>
          </cell>
          <cell r="L1549">
            <v>0</v>
          </cell>
          <cell r="M1549">
            <v>0</v>
          </cell>
          <cell r="N1549">
            <v>0</v>
          </cell>
          <cell r="O1549">
            <v>0</v>
          </cell>
          <cell r="P1549">
            <v>0</v>
          </cell>
          <cell r="Q1549">
            <v>0</v>
          </cell>
          <cell r="R1549">
            <v>0</v>
          </cell>
          <cell r="S1549">
            <v>0</v>
          </cell>
          <cell r="T1549">
            <v>0</v>
          </cell>
          <cell r="U1549">
            <v>0</v>
          </cell>
          <cell r="V1549">
            <v>0</v>
          </cell>
          <cell r="W1549">
            <v>0</v>
          </cell>
          <cell r="X1549">
            <v>0</v>
          </cell>
          <cell r="Y1549">
            <v>0</v>
          </cell>
          <cell r="Z1549">
            <v>0</v>
          </cell>
          <cell r="AA1549">
            <v>0</v>
          </cell>
          <cell r="AB1549">
            <v>0</v>
          </cell>
        </row>
        <row r="1550">
          <cell r="B1550">
            <v>0</v>
          </cell>
          <cell r="C1550" t="str">
            <v xml:space="preserve">incl. transport, unloading, handling, storage at storage sites in accordance with the manufacturers instructions and good workmanship, </v>
          </cell>
          <cell r="D1550">
            <v>0</v>
          </cell>
          <cell r="E1550">
            <v>0</v>
          </cell>
          <cell r="F1550">
            <v>0</v>
          </cell>
          <cell r="G1550">
            <v>0</v>
          </cell>
          <cell r="H1550">
            <v>0</v>
          </cell>
          <cell r="I1550">
            <v>0</v>
          </cell>
          <cell r="J1550">
            <v>0</v>
          </cell>
          <cell r="K1550">
            <v>0</v>
          </cell>
          <cell r="L1550">
            <v>0</v>
          </cell>
          <cell r="M1550">
            <v>0</v>
          </cell>
          <cell r="N1550">
            <v>0</v>
          </cell>
          <cell r="O1550">
            <v>0</v>
          </cell>
          <cell r="P1550">
            <v>0</v>
          </cell>
          <cell r="Q1550">
            <v>0</v>
          </cell>
          <cell r="R1550">
            <v>0</v>
          </cell>
          <cell r="S1550">
            <v>0</v>
          </cell>
          <cell r="T1550">
            <v>0</v>
          </cell>
          <cell r="U1550">
            <v>0</v>
          </cell>
          <cell r="V1550">
            <v>0</v>
          </cell>
          <cell r="W1550">
            <v>0</v>
          </cell>
          <cell r="X1550">
            <v>0</v>
          </cell>
          <cell r="Y1550">
            <v>0</v>
          </cell>
          <cell r="Z1550">
            <v>0</v>
          </cell>
          <cell r="AA1550">
            <v>0</v>
          </cell>
          <cell r="AB1550">
            <v>0</v>
          </cell>
        </row>
        <row r="1551">
          <cell r="B1551">
            <v>0</v>
          </cell>
          <cell r="C1551" t="str">
            <v>Accuracy 2%, meteorological class B with qualification certificate D 80 or equivalent,</v>
          </cell>
          <cell r="D1551">
            <v>0</v>
          </cell>
          <cell r="E1551">
            <v>0</v>
          </cell>
          <cell r="F1551">
            <v>0</v>
          </cell>
          <cell r="G1551">
            <v>0</v>
          </cell>
          <cell r="H1551">
            <v>0</v>
          </cell>
          <cell r="I1551">
            <v>0</v>
          </cell>
          <cell r="J1551">
            <v>0</v>
          </cell>
          <cell r="K1551">
            <v>0</v>
          </cell>
          <cell r="L1551">
            <v>0</v>
          </cell>
          <cell r="M1551">
            <v>0</v>
          </cell>
          <cell r="N1551">
            <v>0</v>
          </cell>
          <cell r="O1551">
            <v>0</v>
          </cell>
          <cell r="P1551">
            <v>0</v>
          </cell>
          <cell r="Q1551">
            <v>0</v>
          </cell>
          <cell r="R1551">
            <v>0</v>
          </cell>
          <cell r="S1551">
            <v>0</v>
          </cell>
          <cell r="T1551">
            <v>0</v>
          </cell>
          <cell r="U1551">
            <v>0</v>
          </cell>
          <cell r="V1551">
            <v>0</v>
          </cell>
          <cell r="W1551">
            <v>0</v>
          </cell>
          <cell r="X1551">
            <v>0</v>
          </cell>
          <cell r="Y1551">
            <v>0</v>
          </cell>
          <cell r="Z1551">
            <v>0</v>
          </cell>
          <cell r="AA1551">
            <v>0</v>
          </cell>
          <cell r="AB1551">
            <v>0</v>
          </cell>
        </row>
        <row r="1552">
          <cell r="B1552">
            <v>0</v>
          </cell>
          <cell r="C1552" t="str">
            <v>Supply of stainless steel bolts and nuts, gaskets incl. 2% reserve, all accessories necessary for installation.</v>
          </cell>
          <cell r="D1552">
            <v>0</v>
          </cell>
          <cell r="E1552">
            <v>0</v>
          </cell>
          <cell r="F1552">
            <v>0</v>
          </cell>
          <cell r="G1552">
            <v>0</v>
          </cell>
          <cell r="H1552">
            <v>0</v>
          </cell>
          <cell r="I1552">
            <v>0</v>
          </cell>
          <cell r="J1552">
            <v>0</v>
          </cell>
          <cell r="K1552">
            <v>0</v>
          </cell>
          <cell r="L1552">
            <v>0</v>
          </cell>
          <cell r="M1552">
            <v>0</v>
          </cell>
          <cell r="N1552">
            <v>0</v>
          </cell>
          <cell r="O1552">
            <v>0</v>
          </cell>
          <cell r="P1552">
            <v>0</v>
          </cell>
          <cell r="Q1552">
            <v>0</v>
          </cell>
          <cell r="R1552">
            <v>0</v>
          </cell>
          <cell r="S1552">
            <v>0</v>
          </cell>
          <cell r="T1552">
            <v>0</v>
          </cell>
          <cell r="U1552">
            <v>0</v>
          </cell>
          <cell r="V1552">
            <v>0</v>
          </cell>
          <cell r="W1552">
            <v>0</v>
          </cell>
          <cell r="X1552">
            <v>0</v>
          </cell>
          <cell r="Y1552">
            <v>0</v>
          </cell>
          <cell r="Z1552">
            <v>0</v>
          </cell>
          <cell r="AA1552">
            <v>0</v>
          </cell>
          <cell r="AB1552">
            <v>0</v>
          </cell>
        </row>
        <row r="1553">
          <cell r="B1553">
            <v>0</v>
          </cell>
          <cell r="C1553" t="str">
            <v>Materials, coatings, etc. shall be according to the Works Requirements Part B+C.</v>
          </cell>
          <cell r="D1553">
            <v>0</v>
          </cell>
          <cell r="E1553">
            <v>0</v>
          </cell>
          <cell r="F1553">
            <v>0</v>
          </cell>
          <cell r="G1553">
            <v>0</v>
          </cell>
          <cell r="H1553">
            <v>0</v>
          </cell>
          <cell r="I1553">
            <v>0</v>
          </cell>
          <cell r="J1553">
            <v>0</v>
          </cell>
          <cell r="K1553">
            <v>0</v>
          </cell>
          <cell r="L1553">
            <v>0</v>
          </cell>
          <cell r="M1553">
            <v>0</v>
          </cell>
          <cell r="N1553">
            <v>0</v>
          </cell>
          <cell r="O1553">
            <v>0</v>
          </cell>
          <cell r="P1553">
            <v>0</v>
          </cell>
          <cell r="Q1553">
            <v>0</v>
          </cell>
          <cell r="R1553">
            <v>0</v>
          </cell>
          <cell r="S1553">
            <v>0</v>
          </cell>
          <cell r="T1553">
            <v>0</v>
          </cell>
          <cell r="U1553">
            <v>0</v>
          </cell>
          <cell r="V1553">
            <v>0</v>
          </cell>
          <cell r="W1553">
            <v>0</v>
          </cell>
          <cell r="X1553">
            <v>0</v>
          </cell>
          <cell r="Y1553">
            <v>0</v>
          </cell>
          <cell r="Z1553">
            <v>0</v>
          </cell>
          <cell r="AA1553">
            <v>0</v>
          </cell>
          <cell r="AB1553">
            <v>0</v>
          </cell>
        </row>
        <row r="1554">
          <cell r="B1554">
            <v>0</v>
          </cell>
          <cell r="C1554" t="str">
            <v>The unit rate shall include supply of all material to site, labour, equipment, tools and other incidental costs required to complete the works.</v>
          </cell>
          <cell r="D1554">
            <v>0</v>
          </cell>
          <cell r="E1554">
            <v>0</v>
          </cell>
          <cell r="F1554">
            <v>0</v>
          </cell>
          <cell r="G1554">
            <v>0</v>
          </cell>
          <cell r="H1554">
            <v>0</v>
          </cell>
          <cell r="I1554">
            <v>0</v>
          </cell>
          <cell r="J1554">
            <v>0</v>
          </cell>
          <cell r="K1554">
            <v>0</v>
          </cell>
          <cell r="L1554">
            <v>0</v>
          </cell>
          <cell r="M1554">
            <v>0</v>
          </cell>
          <cell r="N1554">
            <v>0</v>
          </cell>
          <cell r="O1554">
            <v>0</v>
          </cell>
          <cell r="P1554">
            <v>0</v>
          </cell>
          <cell r="Q1554">
            <v>0</v>
          </cell>
          <cell r="R1554">
            <v>0</v>
          </cell>
          <cell r="S1554">
            <v>0</v>
          </cell>
          <cell r="T1554">
            <v>0</v>
          </cell>
          <cell r="U1554">
            <v>0</v>
          </cell>
          <cell r="V1554">
            <v>0</v>
          </cell>
          <cell r="W1554">
            <v>0</v>
          </cell>
          <cell r="X1554">
            <v>0</v>
          </cell>
          <cell r="Y1554">
            <v>0</v>
          </cell>
          <cell r="Z1554">
            <v>0</v>
          </cell>
          <cell r="AA1554">
            <v>0</v>
          </cell>
          <cell r="AB1554">
            <v>0</v>
          </cell>
        </row>
        <row r="1555">
          <cell r="B1555">
            <v>0</v>
          </cell>
          <cell r="C1555" t="str">
            <v>Payment shall be made per piece supplied and approved by the Engineer.</v>
          </cell>
          <cell r="D1555">
            <v>0</v>
          </cell>
          <cell r="E1555">
            <v>0</v>
          </cell>
          <cell r="F1555">
            <v>0</v>
          </cell>
          <cell r="G1555">
            <v>0</v>
          </cell>
          <cell r="H1555">
            <v>0</v>
          </cell>
          <cell r="I1555">
            <v>0</v>
          </cell>
          <cell r="J1555">
            <v>0</v>
          </cell>
          <cell r="K1555">
            <v>0</v>
          </cell>
          <cell r="L1555">
            <v>0</v>
          </cell>
          <cell r="M1555">
            <v>0</v>
          </cell>
          <cell r="N1555">
            <v>0</v>
          </cell>
          <cell r="O1555">
            <v>0</v>
          </cell>
          <cell r="P1555">
            <v>0</v>
          </cell>
          <cell r="Q1555">
            <v>0</v>
          </cell>
          <cell r="R1555">
            <v>0</v>
          </cell>
          <cell r="S1555">
            <v>0</v>
          </cell>
          <cell r="T1555">
            <v>0</v>
          </cell>
          <cell r="U1555">
            <v>0</v>
          </cell>
          <cell r="V1555">
            <v>0</v>
          </cell>
          <cell r="W1555">
            <v>0</v>
          </cell>
          <cell r="X1555">
            <v>0</v>
          </cell>
          <cell r="Y1555">
            <v>0</v>
          </cell>
          <cell r="Z1555">
            <v>0</v>
          </cell>
          <cell r="AA1555">
            <v>0</v>
          </cell>
          <cell r="AB1555">
            <v>0</v>
          </cell>
        </row>
        <row r="1556">
          <cell r="B1556" t="str">
            <v>57.01.05</v>
          </cell>
          <cell r="C1556" t="str">
            <v>Supply of Bulk Water Meter, Woltmann type DN80, PN10</v>
          </cell>
          <cell r="D1556" t="str">
            <v>pce.</v>
          </cell>
          <cell r="E1556">
            <v>1700</v>
          </cell>
          <cell r="F1556">
            <v>0</v>
          </cell>
          <cell r="G1556">
            <v>0</v>
          </cell>
          <cell r="H1556">
            <v>0</v>
          </cell>
          <cell r="I1556">
            <v>0</v>
          </cell>
          <cell r="J1556">
            <v>0</v>
          </cell>
          <cell r="K1556">
            <v>0</v>
          </cell>
          <cell r="L1556">
            <v>0</v>
          </cell>
          <cell r="M1556">
            <v>0</v>
          </cell>
          <cell r="N1556">
            <v>0</v>
          </cell>
          <cell r="O1556">
            <v>0</v>
          </cell>
          <cell r="P1556">
            <v>0</v>
          </cell>
          <cell r="Q1556">
            <v>0</v>
          </cell>
          <cell r="R1556">
            <v>0</v>
          </cell>
          <cell r="S1556">
            <v>0</v>
          </cell>
          <cell r="T1556">
            <v>0</v>
          </cell>
          <cell r="U1556">
            <v>0</v>
          </cell>
          <cell r="V1556">
            <v>0</v>
          </cell>
          <cell r="W1556">
            <v>0</v>
          </cell>
          <cell r="X1556">
            <v>0</v>
          </cell>
          <cell r="Y1556">
            <v>0</v>
          </cell>
          <cell r="Z1556">
            <v>0</v>
          </cell>
          <cell r="AA1556">
            <v>0</v>
          </cell>
          <cell r="AB1556">
            <v>0</v>
          </cell>
        </row>
        <row r="1557">
          <cell r="B1557" t="str">
            <v>57.01.10</v>
          </cell>
          <cell r="C1557" t="str">
            <v>Supply of Bulk Water Meter, Woltmann type DN250, PN10</v>
          </cell>
          <cell r="D1557" t="str">
            <v>pce.</v>
          </cell>
          <cell r="E1557">
            <v>3800</v>
          </cell>
          <cell r="F1557">
            <v>0</v>
          </cell>
          <cell r="G1557">
            <v>0</v>
          </cell>
          <cell r="H1557">
            <v>0</v>
          </cell>
          <cell r="I1557">
            <v>0</v>
          </cell>
          <cell r="J1557">
            <v>0</v>
          </cell>
          <cell r="K1557">
            <v>0</v>
          </cell>
          <cell r="L1557">
            <v>0</v>
          </cell>
          <cell r="M1557">
            <v>0</v>
          </cell>
          <cell r="N1557">
            <v>0</v>
          </cell>
          <cell r="O1557">
            <v>0</v>
          </cell>
          <cell r="P1557">
            <v>0</v>
          </cell>
          <cell r="Q1557">
            <v>0</v>
          </cell>
          <cell r="R1557">
            <v>0</v>
          </cell>
          <cell r="S1557">
            <v>0</v>
          </cell>
          <cell r="T1557">
            <v>0</v>
          </cell>
          <cell r="U1557">
            <v>0</v>
          </cell>
          <cell r="V1557">
            <v>0</v>
          </cell>
          <cell r="W1557">
            <v>0</v>
          </cell>
          <cell r="X1557">
            <v>0</v>
          </cell>
          <cell r="Y1557">
            <v>0</v>
          </cell>
          <cell r="Z1557">
            <v>0</v>
          </cell>
          <cell r="AA1557">
            <v>0</v>
          </cell>
          <cell r="AB1557">
            <v>0</v>
          </cell>
        </row>
        <row r="1558">
          <cell r="B1558" t="str">
            <v>57.01.12</v>
          </cell>
          <cell r="C1558" t="str">
            <v>Supply of Bulk Water Meter, Woltmann type DN300, PN10</v>
          </cell>
          <cell r="D1558" t="str">
            <v>pce.</v>
          </cell>
          <cell r="E1558">
            <v>4200</v>
          </cell>
          <cell r="F1558">
            <v>0</v>
          </cell>
          <cell r="G1558">
            <v>0</v>
          </cell>
          <cell r="H1558">
            <v>0</v>
          </cell>
          <cell r="I1558">
            <v>0</v>
          </cell>
          <cell r="J1558">
            <v>0</v>
          </cell>
          <cell r="K1558">
            <v>0</v>
          </cell>
          <cell r="L1558">
            <v>0</v>
          </cell>
          <cell r="M1558">
            <v>0</v>
          </cell>
          <cell r="N1558">
            <v>0</v>
          </cell>
          <cell r="O1558">
            <v>0</v>
          </cell>
          <cell r="P1558">
            <v>0</v>
          </cell>
          <cell r="Q1558">
            <v>0</v>
          </cell>
          <cell r="R1558">
            <v>0</v>
          </cell>
          <cell r="S1558">
            <v>0</v>
          </cell>
          <cell r="T1558">
            <v>0</v>
          </cell>
          <cell r="U1558">
            <v>0</v>
          </cell>
          <cell r="V1558">
            <v>0</v>
          </cell>
          <cell r="W1558">
            <v>0</v>
          </cell>
          <cell r="X1558">
            <v>0</v>
          </cell>
          <cell r="Y1558">
            <v>0</v>
          </cell>
          <cell r="Z1558">
            <v>0</v>
          </cell>
          <cell r="AA1558">
            <v>0</v>
          </cell>
          <cell r="AB1558">
            <v>0</v>
          </cell>
        </row>
        <row r="1559">
          <cell r="B1559" t="str">
            <v>57.01.16</v>
          </cell>
          <cell r="C1559" t="str">
            <v>Supply of Bulk Water Meter, Woltmann type DN400, PN10</v>
          </cell>
          <cell r="D1559" t="str">
            <v>pce.</v>
          </cell>
          <cell r="E1559">
            <v>5100</v>
          </cell>
          <cell r="F1559">
            <v>0</v>
          </cell>
          <cell r="G1559">
            <v>0</v>
          </cell>
          <cell r="H1559">
            <v>0</v>
          </cell>
          <cell r="I1559">
            <v>0</v>
          </cell>
          <cell r="J1559">
            <v>0</v>
          </cell>
          <cell r="K1559">
            <v>0</v>
          </cell>
          <cell r="L1559">
            <v>0</v>
          </cell>
          <cell r="M1559">
            <v>0</v>
          </cell>
          <cell r="N1559">
            <v>0</v>
          </cell>
          <cell r="O1559">
            <v>0</v>
          </cell>
          <cell r="P1559">
            <v>0</v>
          </cell>
          <cell r="Q1559">
            <v>0</v>
          </cell>
          <cell r="R1559">
            <v>0</v>
          </cell>
          <cell r="S1559">
            <v>0</v>
          </cell>
          <cell r="T1559">
            <v>0</v>
          </cell>
          <cell r="U1559">
            <v>0</v>
          </cell>
          <cell r="V1559">
            <v>0</v>
          </cell>
          <cell r="W1559">
            <v>0</v>
          </cell>
          <cell r="X1559">
            <v>0</v>
          </cell>
          <cell r="Y1559">
            <v>0</v>
          </cell>
          <cell r="Z1559">
            <v>0</v>
          </cell>
          <cell r="AA1559">
            <v>0</v>
          </cell>
          <cell r="AB1559">
            <v>0</v>
          </cell>
        </row>
        <row r="1560">
          <cell r="B1560" t="str">
            <v>57.02</v>
          </cell>
          <cell r="C1560" t="str">
            <v>Supply of domestic water meters for kiosks</v>
          </cell>
          <cell r="D1560">
            <v>0</v>
          </cell>
          <cell r="E1560">
            <v>0</v>
          </cell>
          <cell r="F1560">
            <v>0</v>
          </cell>
          <cell r="G1560">
            <v>0</v>
          </cell>
          <cell r="H1560">
            <v>0</v>
          </cell>
          <cell r="I1560">
            <v>0</v>
          </cell>
          <cell r="J1560">
            <v>0</v>
          </cell>
          <cell r="K1560">
            <v>0</v>
          </cell>
          <cell r="L1560">
            <v>0</v>
          </cell>
          <cell r="M1560">
            <v>0</v>
          </cell>
          <cell r="N1560">
            <v>0</v>
          </cell>
          <cell r="O1560">
            <v>0</v>
          </cell>
          <cell r="P1560">
            <v>0</v>
          </cell>
          <cell r="Q1560">
            <v>0</v>
          </cell>
          <cell r="R1560">
            <v>0</v>
          </cell>
          <cell r="S1560">
            <v>0</v>
          </cell>
          <cell r="T1560">
            <v>0</v>
          </cell>
          <cell r="U1560">
            <v>0</v>
          </cell>
          <cell r="V1560">
            <v>0</v>
          </cell>
          <cell r="W1560">
            <v>0</v>
          </cell>
          <cell r="X1560">
            <v>0</v>
          </cell>
          <cell r="Y1560">
            <v>0</v>
          </cell>
          <cell r="Z1560">
            <v>0</v>
          </cell>
          <cell r="AA1560">
            <v>0</v>
          </cell>
          <cell r="AB1560">
            <v>0</v>
          </cell>
        </row>
        <row r="1561">
          <cell r="B1561">
            <v>0</v>
          </cell>
          <cell r="C1561" t="str">
            <v>The unit rate shall include the supply of domestic water meters, metrological class B, type dry dial multi-jet vane, PN16, meter body brass, counter plastic, cover lens plastic, wheel box brass or plastic, other applied material stainless steel,  including transport, unloading, handling, storage at storage sites in accordance with the manufacturers instructions and good workmanship and shall comply with Standard, Technical Specification and approved by the Engineer</v>
          </cell>
          <cell r="D1561">
            <v>0</v>
          </cell>
          <cell r="E1561">
            <v>0</v>
          </cell>
          <cell r="F1561">
            <v>0</v>
          </cell>
          <cell r="G1561">
            <v>0</v>
          </cell>
          <cell r="H1561">
            <v>0</v>
          </cell>
          <cell r="I1561">
            <v>0</v>
          </cell>
          <cell r="J1561">
            <v>0</v>
          </cell>
          <cell r="K1561">
            <v>0</v>
          </cell>
          <cell r="L1561">
            <v>0</v>
          </cell>
          <cell r="M1561">
            <v>0</v>
          </cell>
          <cell r="N1561">
            <v>0</v>
          </cell>
          <cell r="O1561">
            <v>0</v>
          </cell>
          <cell r="P1561">
            <v>0</v>
          </cell>
          <cell r="Q1561">
            <v>0</v>
          </cell>
          <cell r="R1561">
            <v>0</v>
          </cell>
          <cell r="S1561">
            <v>0</v>
          </cell>
          <cell r="T1561">
            <v>0</v>
          </cell>
          <cell r="U1561">
            <v>0</v>
          </cell>
          <cell r="V1561">
            <v>0</v>
          </cell>
          <cell r="W1561">
            <v>0</v>
          </cell>
          <cell r="X1561">
            <v>0</v>
          </cell>
          <cell r="Y1561">
            <v>0</v>
          </cell>
          <cell r="Z1561">
            <v>0</v>
          </cell>
          <cell r="AA1561">
            <v>0</v>
          </cell>
          <cell r="AB1561">
            <v>0</v>
          </cell>
        </row>
        <row r="1562">
          <cell r="B1562">
            <v>0</v>
          </cell>
          <cell r="C1562" t="str">
            <v>Payment shall be made per piece supplied and accepted by the Engineer.</v>
          </cell>
          <cell r="D1562">
            <v>0</v>
          </cell>
          <cell r="E1562">
            <v>0</v>
          </cell>
          <cell r="F1562">
            <v>0</v>
          </cell>
          <cell r="G1562">
            <v>0</v>
          </cell>
          <cell r="H1562">
            <v>0</v>
          </cell>
          <cell r="I1562">
            <v>0</v>
          </cell>
          <cell r="J1562">
            <v>0</v>
          </cell>
          <cell r="K1562">
            <v>0</v>
          </cell>
          <cell r="L1562">
            <v>0</v>
          </cell>
          <cell r="M1562">
            <v>0</v>
          </cell>
          <cell r="N1562">
            <v>0</v>
          </cell>
          <cell r="O1562">
            <v>0</v>
          </cell>
          <cell r="P1562">
            <v>0</v>
          </cell>
          <cell r="Q1562">
            <v>0</v>
          </cell>
          <cell r="R1562">
            <v>0</v>
          </cell>
          <cell r="S1562">
            <v>0</v>
          </cell>
          <cell r="T1562">
            <v>0</v>
          </cell>
          <cell r="U1562">
            <v>0</v>
          </cell>
          <cell r="V1562">
            <v>0</v>
          </cell>
          <cell r="W1562">
            <v>0</v>
          </cell>
          <cell r="X1562">
            <v>0</v>
          </cell>
          <cell r="Y1562">
            <v>0</v>
          </cell>
          <cell r="Z1562">
            <v>0</v>
          </cell>
          <cell r="AA1562">
            <v>0</v>
          </cell>
          <cell r="AB1562">
            <v>0</v>
          </cell>
        </row>
        <row r="1563">
          <cell r="B1563" t="str">
            <v>57.02.01</v>
          </cell>
          <cell r="C1563" t="str">
            <v>Supply of domestic water meters for kiosk, female pipe thread (FPT), QN6, for  1" (DN 25) pipe connection</v>
          </cell>
          <cell r="D1563" t="str">
            <v>pce.</v>
          </cell>
          <cell r="E1563">
            <v>180</v>
          </cell>
          <cell r="F1563">
            <v>0</v>
          </cell>
          <cell r="G1563">
            <v>0</v>
          </cell>
          <cell r="H1563">
            <v>0</v>
          </cell>
          <cell r="I1563">
            <v>0</v>
          </cell>
          <cell r="J1563">
            <v>0</v>
          </cell>
          <cell r="K1563">
            <v>0</v>
          </cell>
          <cell r="L1563">
            <v>0</v>
          </cell>
          <cell r="M1563">
            <v>0</v>
          </cell>
          <cell r="N1563">
            <v>0</v>
          </cell>
          <cell r="O1563">
            <v>0</v>
          </cell>
          <cell r="P1563">
            <v>0</v>
          </cell>
          <cell r="Q1563">
            <v>0</v>
          </cell>
          <cell r="R1563">
            <v>0</v>
          </cell>
          <cell r="S1563">
            <v>0</v>
          </cell>
          <cell r="T1563">
            <v>0</v>
          </cell>
          <cell r="U1563">
            <v>0</v>
          </cell>
          <cell r="V1563">
            <v>0</v>
          </cell>
          <cell r="W1563">
            <v>0</v>
          </cell>
          <cell r="X1563">
            <v>0</v>
          </cell>
          <cell r="Y1563">
            <v>0</v>
          </cell>
          <cell r="Z1563">
            <v>0</v>
          </cell>
          <cell r="AA1563">
            <v>0</v>
          </cell>
          <cell r="AB1563">
            <v>0</v>
          </cell>
        </row>
        <row r="1564">
          <cell r="B1564" t="str">
            <v>57.03</v>
          </cell>
          <cell r="C1564" t="str">
            <v>Supply of a mechanical water level indicator for reservoirs</v>
          </cell>
          <cell r="D1564">
            <v>0</v>
          </cell>
          <cell r="E1564">
            <v>0</v>
          </cell>
          <cell r="F1564">
            <v>0</v>
          </cell>
          <cell r="G1564">
            <v>0</v>
          </cell>
          <cell r="H1564">
            <v>0</v>
          </cell>
          <cell r="I1564">
            <v>0</v>
          </cell>
          <cell r="J1564">
            <v>0</v>
          </cell>
          <cell r="K1564">
            <v>0</v>
          </cell>
          <cell r="L1564">
            <v>0</v>
          </cell>
          <cell r="M1564">
            <v>0</v>
          </cell>
          <cell r="N1564">
            <v>0</v>
          </cell>
          <cell r="O1564">
            <v>0</v>
          </cell>
          <cell r="P1564">
            <v>0</v>
          </cell>
          <cell r="Q1564">
            <v>0</v>
          </cell>
          <cell r="R1564">
            <v>0</v>
          </cell>
          <cell r="S1564">
            <v>0</v>
          </cell>
          <cell r="T1564">
            <v>0</v>
          </cell>
          <cell r="U1564">
            <v>0</v>
          </cell>
          <cell r="V1564">
            <v>0</v>
          </cell>
          <cell r="W1564">
            <v>0</v>
          </cell>
          <cell r="X1564">
            <v>0</v>
          </cell>
          <cell r="Y1564">
            <v>0</v>
          </cell>
          <cell r="Z1564">
            <v>0</v>
          </cell>
          <cell r="AA1564">
            <v>0</v>
          </cell>
          <cell r="AB1564">
            <v>0</v>
          </cell>
        </row>
        <row r="1565">
          <cell r="B1565">
            <v>0</v>
          </cell>
          <cell r="C1565" t="str">
            <v>The unit rate shall include the supply of a water level indicator with float and external pointer for installation in reservoirs and indication on the outer wall of Reservoir as described in the work requirements part B+C and in the tender drawings.</v>
          </cell>
          <cell r="D1565">
            <v>0</v>
          </cell>
          <cell r="E1565">
            <v>0</v>
          </cell>
          <cell r="F1565">
            <v>0</v>
          </cell>
          <cell r="G1565">
            <v>0</v>
          </cell>
          <cell r="H1565">
            <v>0</v>
          </cell>
          <cell r="I1565">
            <v>0</v>
          </cell>
          <cell r="J1565">
            <v>0</v>
          </cell>
          <cell r="K1565">
            <v>0</v>
          </cell>
          <cell r="L1565">
            <v>0</v>
          </cell>
          <cell r="M1565">
            <v>0</v>
          </cell>
          <cell r="N1565">
            <v>0</v>
          </cell>
          <cell r="O1565">
            <v>0</v>
          </cell>
          <cell r="P1565">
            <v>0</v>
          </cell>
          <cell r="Q1565">
            <v>0</v>
          </cell>
          <cell r="R1565">
            <v>0</v>
          </cell>
          <cell r="S1565">
            <v>0</v>
          </cell>
          <cell r="T1565">
            <v>0</v>
          </cell>
          <cell r="U1565">
            <v>0</v>
          </cell>
          <cell r="V1565">
            <v>0</v>
          </cell>
          <cell r="W1565">
            <v>0</v>
          </cell>
          <cell r="X1565">
            <v>0</v>
          </cell>
          <cell r="Y1565">
            <v>0</v>
          </cell>
          <cell r="Z1565">
            <v>0</v>
          </cell>
          <cell r="AA1565">
            <v>0</v>
          </cell>
          <cell r="AB1565">
            <v>0</v>
          </cell>
        </row>
        <row r="1566">
          <cell r="B1566">
            <v>0</v>
          </cell>
          <cell r="C1566" t="str">
            <v>The float shall move in a guiding tube of U-PVC and shall transmit its movement to a pointer outside of the tank.</v>
          </cell>
          <cell r="D1566">
            <v>0</v>
          </cell>
          <cell r="E1566">
            <v>0</v>
          </cell>
          <cell r="F1566">
            <v>0</v>
          </cell>
          <cell r="G1566">
            <v>0</v>
          </cell>
          <cell r="H1566">
            <v>0</v>
          </cell>
          <cell r="I1566">
            <v>0</v>
          </cell>
          <cell r="J1566">
            <v>0</v>
          </cell>
          <cell r="K1566">
            <v>0</v>
          </cell>
          <cell r="L1566">
            <v>0</v>
          </cell>
          <cell r="M1566">
            <v>0</v>
          </cell>
          <cell r="N1566">
            <v>0</v>
          </cell>
          <cell r="O1566">
            <v>0</v>
          </cell>
          <cell r="P1566">
            <v>0</v>
          </cell>
          <cell r="Q1566">
            <v>0</v>
          </cell>
          <cell r="R1566">
            <v>0</v>
          </cell>
          <cell r="S1566">
            <v>0</v>
          </cell>
          <cell r="T1566">
            <v>0</v>
          </cell>
          <cell r="U1566">
            <v>0</v>
          </cell>
          <cell r="V1566">
            <v>0</v>
          </cell>
          <cell r="W1566">
            <v>0</v>
          </cell>
          <cell r="X1566">
            <v>0</v>
          </cell>
          <cell r="Y1566">
            <v>0</v>
          </cell>
          <cell r="Z1566">
            <v>0</v>
          </cell>
          <cell r="AA1566">
            <v>0</v>
          </cell>
          <cell r="AB1566">
            <v>0</v>
          </cell>
        </row>
        <row r="1567">
          <cell r="B1567">
            <v>0</v>
          </cell>
          <cell r="C1567" t="str">
            <v>Float, strands, pointer, shafts shall all be of stainless steel. Pulley and bearing bushings shall be of brass or nylon or equivalent plastic.</v>
          </cell>
          <cell r="D1567">
            <v>0</v>
          </cell>
          <cell r="E1567">
            <v>0</v>
          </cell>
          <cell r="F1567">
            <v>0</v>
          </cell>
          <cell r="G1567">
            <v>0</v>
          </cell>
          <cell r="H1567">
            <v>0</v>
          </cell>
          <cell r="I1567">
            <v>0</v>
          </cell>
          <cell r="J1567">
            <v>0</v>
          </cell>
          <cell r="K1567">
            <v>0</v>
          </cell>
          <cell r="L1567">
            <v>0</v>
          </cell>
          <cell r="M1567">
            <v>0</v>
          </cell>
          <cell r="N1567">
            <v>0</v>
          </cell>
          <cell r="O1567">
            <v>0</v>
          </cell>
          <cell r="P1567">
            <v>0</v>
          </cell>
          <cell r="Q1567">
            <v>0</v>
          </cell>
          <cell r="R1567">
            <v>0</v>
          </cell>
          <cell r="S1567">
            <v>0</v>
          </cell>
          <cell r="T1567">
            <v>0</v>
          </cell>
          <cell r="U1567">
            <v>0</v>
          </cell>
          <cell r="V1567">
            <v>0</v>
          </cell>
          <cell r="W1567">
            <v>0</v>
          </cell>
          <cell r="X1567">
            <v>0</v>
          </cell>
          <cell r="Y1567">
            <v>0</v>
          </cell>
          <cell r="Z1567">
            <v>0</v>
          </cell>
          <cell r="AA1567">
            <v>0</v>
          </cell>
          <cell r="AB1567">
            <v>0</v>
          </cell>
        </row>
        <row r="1568">
          <cell r="B1568">
            <v>0</v>
          </cell>
          <cell r="C1568" t="str">
            <v>The unit rate shall include supply of all material to site, labour, equipment, tools and other incidental costs required to complete the works.</v>
          </cell>
          <cell r="D1568">
            <v>0</v>
          </cell>
          <cell r="E1568">
            <v>0</v>
          </cell>
          <cell r="F1568">
            <v>0</v>
          </cell>
          <cell r="G1568">
            <v>0</v>
          </cell>
          <cell r="H1568">
            <v>0</v>
          </cell>
          <cell r="I1568">
            <v>0</v>
          </cell>
          <cell r="J1568">
            <v>0</v>
          </cell>
          <cell r="K1568">
            <v>0</v>
          </cell>
          <cell r="L1568">
            <v>0</v>
          </cell>
          <cell r="M1568">
            <v>0</v>
          </cell>
          <cell r="N1568">
            <v>0</v>
          </cell>
          <cell r="O1568">
            <v>0</v>
          </cell>
          <cell r="P1568">
            <v>0</v>
          </cell>
          <cell r="Q1568">
            <v>0</v>
          </cell>
          <cell r="R1568">
            <v>0</v>
          </cell>
          <cell r="S1568">
            <v>0</v>
          </cell>
          <cell r="T1568">
            <v>0</v>
          </cell>
          <cell r="U1568">
            <v>0</v>
          </cell>
          <cell r="V1568">
            <v>0</v>
          </cell>
          <cell r="W1568">
            <v>0</v>
          </cell>
          <cell r="X1568">
            <v>0</v>
          </cell>
          <cell r="Y1568">
            <v>0</v>
          </cell>
          <cell r="Z1568">
            <v>0</v>
          </cell>
          <cell r="AA1568">
            <v>0</v>
          </cell>
          <cell r="AB1568">
            <v>0</v>
          </cell>
        </row>
        <row r="1569">
          <cell r="B1569">
            <v>0</v>
          </cell>
          <cell r="C1569" t="str">
            <v>Payment shall be made per piece supplied and approved by the Engineer.</v>
          </cell>
          <cell r="D1569">
            <v>0</v>
          </cell>
          <cell r="E1569">
            <v>0</v>
          </cell>
          <cell r="F1569">
            <v>0</v>
          </cell>
          <cell r="G1569">
            <v>0</v>
          </cell>
          <cell r="H1569">
            <v>0</v>
          </cell>
          <cell r="I1569">
            <v>0</v>
          </cell>
          <cell r="J1569">
            <v>0</v>
          </cell>
          <cell r="K1569">
            <v>0</v>
          </cell>
          <cell r="L1569">
            <v>0</v>
          </cell>
          <cell r="M1569">
            <v>0</v>
          </cell>
          <cell r="N1569">
            <v>0</v>
          </cell>
          <cell r="O1569">
            <v>0</v>
          </cell>
          <cell r="P1569">
            <v>0</v>
          </cell>
          <cell r="Q1569">
            <v>0</v>
          </cell>
          <cell r="R1569">
            <v>0</v>
          </cell>
          <cell r="S1569">
            <v>0</v>
          </cell>
          <cell r="T1569">
            <v>0</v>
          </cell>
          <cell r="U1569">
            <v>0</v>
          </cell>
          <cell r="V1569">
            <v>0</v>
          </cell>
          <cell r="W1569">
            <v>0</v>
          </cell>
          <cell r="X1569">
            <v>0</v>
          </cell>
          <cell r="Y1569">
            <v>0</v>
          </cell>
          <cell r="Z1569">
            <v>0</v>
          </cell>
          <cell r="AA1569">
            <v>0</v>
          </cell>
          <cell r="AB1569">
            <v>0</v>
          </cell>
        </row>
        <row r="1570">
          <cell r="B1570" t="str">
            <v>57.03.01</v>
          </cell>
          <cell r="C1570" t="str">
            <v>Supply of a mechanical water level indicator for reservoirs</v>
          </cell>
          <cell r="D1570" t="str">
            <v>pce.</v>
          </cell>
          <cell r="E1570">
            <v>250</v>
          </cell>
          <cell r="F1570">
            <v>0</v>
          </cell>
          <cell r="G1570">
            <v>0</v>
          </cell>
          <cell r="H1570">
            <v>0</v>
          </cell>
          <cell r="I1570">
            <v>0</v>
          </cell>
          <cell r="J1570">
            <v>0</v>
          </cell>
          <cell r="K1570">
            <v>0</v>
          </cell>
          <cell r="L1570">
            <v>0</v>
          </cell>
          <cell r="M1570">
            <v>0</v>
          </cell>
          <cell r="N1570">
            <v>0</v>
          </cell>
          <cell r="O1570">
            <v>0</v>
          </cell>
          <cell r="P1570">
            <v>0</v>
          </cell>
          <cell r="Q1570">
            <v>0</v>
          </cell>
          <cell r="R1570">
            <v>0</v>
          </cell>
          <cell r="S1570">
            <v>0</v>
          </cell>
          <cell r="T1570">
            <v>0</v>
          </cell>
          <cell r="U1570">
            <v>0</v>
          </cell>
          <cell r="V1570">
            <v>0</v>
          </cell>
          <cell r="W1570">
            <v>0</v>
          </cell>
          <cell r="X1570">
            <v>0</v>
          </cell>
          <cell r="Y1570">
            <v>0</v>
          </cell>
          <cell r="Z1570">
            <v>0</v>
          </cell>
          <cell r="AA1570">
            <v>0</v>
          </cell>
          <cell r="AB1570">
            <v>0</v>
          </cell>
        </row>
        <row r="1571">
          <cell r="B1571" t="str">
            <v>58</v>
          </cell>
          <cell r="C1571" t="str">
            <v>INSTALLATION OF MONITORING AND CONTROL EQUIPMENT - HYDRAULIC AND MECHANICAL ELEMENTS</v>
          </cell>
          <cell r="D1571">
            <v>0</v>
          </cell>
          <cell r="E1571">
            <v>0</v>
          </cell>
          <cell r="F1571">
            <v>0</v>
          </cell>
          <cell r="G1571">
            <v>0</v>
          </cell>
          <cell r="H1571">
            <v>0</v>
          </cell>
          <cell r="I1571">
            <v>0</v>
          </cell>
          <cell r="J1571">
            <v>0</v>
          </cell>
          <cell r="K1571">
            <v>0</v>
          </cell>
          <cell r="L1571">
            <v>0</v>
          </cell>
          <cell r="M1571">
            <v>0</v>
          </cell>
          <cell r="N1571">
            <v>0</v>
          </cell>
          <cell r="O1571">
            <v>0</v>
          </cell>
          <cell r="P1571">
            <v>0</v>
          </cell>
          <cell r="Q1571">
            <v>0</v>
          </cell>
          <cell r="R1571">
            <v>0</v>
          </cell>
          <cell r="S1571">
            <v>0</v>
          </cell>
          <cell r="T1571">
            <v>0</v>
          </cell>
          <cell r="U1571">
            <v>0</v>
          </cell>
          <cell r="V1571">
            <v>0</v>
          </cell>
          <cell r="W1571">
            <v>0</v>
          </cell>
          <cell r="X1571">
            <v>0</v>
          </cell>
          <cell r="Y1571">
            <v>0</v>
          </cell>
          <cell r="Z1571">
            <v>0</v>
          </cell>
          <cell r="AA1571">
            <v>0</v>
          </cell>
          <cell r="AB1571">
            <v>0</v>
          </cell>
        </row>
        <row r="1572">
          <cell r="B1572" t="str">
            <v>58.01</v>
          </cell>
          <cell r="C1572" t="str">
            <v>Installation of bulk water meters</v>
          </cell>
          <cell r="D1572">
            <v>0</v>
          </cell>
          <cell r="E1572">
            <v>0</v>
          </cell>
          <cell r="F1572">
            <v>0</v>
          </cell>
          <cell r="G1572">
            <v>0</v>
          </cell>
          <cell r="H1572">
            <v>0</v>
          </cell>
          <cell r="I1572">
            <v>0</v>
          </cell>
          <cell r="J1572">
            <v>0</v>
          </cell>
          <cell r="K1572">
            <v>0</v>
          </cell>
          <cell r="L1572">
            <v>0</v>
          </cell>
          <cell r="M1572">
            <v>0</v>
          </cell>
          <cell r="N1572">
            <v>0</v>
          </cell>
          <cell r="O1572">
            <v>0</v>
          </cell>
          <cell r="P1572">
            <v>0</v>
          </cell>
          <cell r="Q1572">
            <v>0</v>
          </cell>
          <cell r="R1572">
            <v>0</v>
          </cell>
          <cell r="S1572">
            <v>0</v>
          </cell>
          <cell r="T1572">
            <v>0</v>
          </cell>
          <cell r="U1572">
            <v>0</v>
          </cell>
          <cell r="V1572">
            <v>0</v>
          </cell>
          <cell r="W1572">
            <v>0</v>
          </cell>
          <cell r="X1572">
            <v>0</v>
          </cell>
          <cell r="Y1572">
            <v>0</v>
          </cell>
          <cell r="Z1572">
            <v>0</v>
          </cell>
          <cell r="AA1572">
            <v>0</v>
          </cell>
          <cell r="AB1572">
            <v>0</v>
          </cell>
        </row>
        <row r="1573">
          <cell r="B1573">
            <v>0</v>
          </cell>
          <cell r="C1573" t="str">
            <v>The works shall include installation and commissioning of the meters in any place as provided by the drawings</v>
          </cell>
          <cell r="D1573">
            <v>0</v>
          </cell>
          <cell r="E1573">
            <v>0</v>
          </cell>
          <cell r="F1573">
            <v>0</v>
          </cell>
          <cell r="G1573">
            <v>0</v>
          </cell>
          <cell r="H1573">
            <v>0</v>
          </cell>
          <cell r="I1573">
            <v>0</v>
          </cell>
          <cell r="J1573">
            <v>0</v>
          </cell>
          <cell r="K1573">
            <v>0</v>
          </cell>
          <cell r="L1573">
            <v>0</v>
          </cell>
          <cell r="M1573">
            <v>0</v>
          </cell>
          <cell r="N1573">
            <v>0</v>
          </cell>
          <cell r="O1573">
            <v>0</v>
          </cell>
          <cell r="P1573">
            <v>0</v>
          </cell>
          <cell r="Q1573">
            <v>0</v>
          </cell>
          <cell r="R1573">
            <v>0</v>
          </cell>
          <cell r="S1573">
            <v>0</v>
          </cell>
          <cell r="T1573">
            <v>0</v>
          </cell>
          <cell r="U1573">
            <v>0</v>
          </cell>
          <cell r="V1573">
            <v>0</v>
          </cell>
          <cell r="W1573">
            <v>0</v>
          </cell>
          <cell r="X1573">
            <v>0</v>
          </cell>
          <cell r="Y1573">
            <v>0</v>
          </cell>
          <cell r="Z1573">
            <v>0</v>
          </cell>
          <cell r="AA1573">
            <v>0</v>
          </cell>
          <cell r="AB1573">
            <v>0</v>
          </cell>
        </row>
        <row r="1574">
          <cell r="B1574">
            <v>0</v>
          </cell>
          <cell r="C1574" t="str">
            <v>The works shall be executed in accordance with the Works Requirements Part B+C, drawings or as directed by the Engineer.</v>
          </cell>
          <cell r="D1574">
            <v>0</v>
          </cell>
          <cell r="E1574">
            <v>0</v>
          </cell>
          <cell r="F1574">
            <v>0</v>
          </cell>
          <cell r="G1574">
            <v>0</v>
          </cell>
          <cell r="H1574">
            <v>0</v>
          </cell>
          <cell r="I1574">
            <v>0</v>
          </cell>
          <cell r="J1574">
            <v>0</v>
          </cell>
          <cell r="K1574">
            <v>0</v>
          </cell>
          <cell r="L1574">
            <v>0</v>
          </cell>
          <cell r="M1574">
            <v>0</v>
          </cell>
          <cell r="N1574">
            <v>0</v>
          </cell>
          <cell r="O1574">
            <v>0</v>
          </cell>
          <cell r="P1574">
            <v>0</v>
          </cell>
          <cell r="Q1574">
            <v>0</v>
          </cell>
          <cell r="R1574">
            <v>0</v>
          </cell>
          <cell r="S1574">
            <v>0</v>
          </cell>
          <cell r="T1574">
            <v>0</v>
          </cell>
          <cell r="U1574">
            <v>0</v>
          </cell>
          <cell r="V1574">
            <v>0</v>
          </cell>
          <cell r="W1574">
            <v>0</v>
          </cell>
          <cell r="X1574">
            <v>0</v>
          </cell>
          <cell r="Y1574">
            <v>0</v>
          </cell>
          <cell r="Z1574">
            <v>0</v>
          </cell>
          <cell r="AA1574">
            <v>0</v>
          </cell>
          <cell r="AB1574">
            <v>0</v>
          </cell>
        </row>
        <row r="1575">
          <cell r="B1575">
            <v>0</v>
          </cell>
          <cell r="C1575" t="str">
            <v>The unit rate shall include all materials, labour, equipment, tools, fabrication of pipes and fittings and other incidental costs required to complete the works.</v>
          </cell>
          <cell r="D1575">
            <v>0</v>
          </cell>
          <cell r="E1575">
            <v>0</v>
          </cell>
          <cell r="F1575">
            <v>0</v>
          </cell>
          <cell r="G1575">
            <v>0</v>
          </cell>
          <cell r="H1575">
            <v>0</v>
          </cell>
          <cell r="I1575">
            <v>0</v>
          </cell>
          <cell r="J1575">
            <v>0</v>
          </cell>
          <cell r="K1575">
            <v>0</v>
          </cell>
          <cell r="L1575">
            <v>0</v>
          </cell>
          <cell r="M1575">
            <v>0</v>
          </cell>
          <cell r="N1575">
            <v>0</v>
          </cell>
          <cell r="O1575">
            <v>0</v>
          </cell>
          <cell r="P1575">
            <v>0</v>
          </cell>
          <cell r="Q1575">
            <v>0</v>
          </cell>
          <cell r="R1575">
            <v>0</v>
          </cell>
          <cell r="S1575">
            <v>0</v>
          </cell>
          <cell r="T1575">
            <v>0</v>
          </cell>
          <cell r="U1575">
            <v>0</v>
          </cell>
          <cell r="V1575">
            <v>0</v>
          </cell>
          <cell r="W1575">
            <v>0</v>
          </cell>
          <cell r="X1575">
            <v>0</v>
          </cell>
          <cell r="Y1575">
            <v>0</v>
          </cell>
          <cell r="Z1575">
            <v>0</v>
          </cell>
          <cell r="AA1575">
            <v>0</v>
          </cell>
          <cell r="AB1575">
            <v>0</v>
          </cell>
        </row>
        <row r="1576">
          <cell r="B1576">
            <v>0</v>
          </cell>
          <cell r="C1576" t="str">
            <v xml:space="preserve"> Payment shall be made per water meter installed, operational and accepted by the Engineer.</v>
          </cell>
          <cell r="D1576">
            <v>0</v>
          </cell>
          <cell r="E1576">
            <v>0</v>
          </cell>
          <cell r="F1576">
            <v>0</v>
          </cell>
          <cell r="G1576">
            <v>0</v>
          </cell>
          <cell r="H1576">
            <v>0</v>
          </cell>
          <cell r="I1576">
            <v>0</v>
          </cell>
          <cell r="J1576">
            <v>0</v>
          </cell>
          <cell r="K1576">
            <v>0</v>
          </cell>
          <cell r="L1576">
            <v>0</v>
          </cell>
          <cell r="M1576">
            <v>0</v>
          </cell>
          <cell r="N1576">
            <v>0</v>
          </cell>
          <cell r="O1576">
            <v>0</v>
          </cell>
          <cell r="P1576">
            <v>0</v>
          </cell>
          <cell r="Q1576">
            <v>0</v>
          </cell>
          <cell r="R1576">
            <v>0</v>
          </cell>
          <cell r="S1576">
            <v>0</v>
          </cell>
          <cell r="T1576">
            <v>0</v>
          </cell>
          <cell r="U1576">
            <v>0</v>
          </cell>
          <cell r="V1576">
            <v>0</v>
          </cell>
          <cell r="W1576">
            <v>0</v>
          </cell>
          <cell r="X1576">
            <v>0</v>
          </cell>
          <cell r="Y1576">
            <v>0</v>
          </cell>
          <cell r="Z1576">
            <v>0</v>
          </cell>
          <cell r="AA1576">
            <v>0</v>
          </cell>
          <cell r="AB1576">
            <v>0</v>
          </cell>
        </row>
        <row r="1577">
          <cell r="B1577" t="str">
            <v>58.01.04</v>
          </cell>
          <cell r="C1577" t="str">
            <v>Installation of Bulk Water Meter, Woltmann or IDM type DN80, PN10/PN16</v>
          </cell>
          <cell r="D1577" t="str">
            <v>pce.</v>
          </cell>
          <cell r="E1577">
            <v>300</v>
          </cell>
          <cell r="F1577">
            <v>0</v>
          </cell>
          <cell r="G1577">
            <v>0</v>
          </cell>
          <cell r="H1577">
            <v>0</v>
          </cell>
          <cell r="I1577">
            <v>0</v>
          </cell>
          <cell r="J1577">
            <v>0</v>
          </cell>
          <cell r="K1577">
            <v>0</v>
          </cell>
          <cell r="L1577">
            <v>0</v>
          </cell>
          <cell r="M1577">
            <v>0</v>
          </cell>
          <cell r="N1577">
            <v>0</v>
          </cell>
          <cell r="O1577">
            <v>0</v>
          </cell>
          <cell r="P1577">
            <v>0</v>
          </cell>
          <cell r="Q1577">
            <v>0</v>
          </cell>
          <cell r="R1577">
            <v>0</v>
          </cell>
          <cell r="S1577">
            <v>0</v>
          </cell>
          <cell r="T1577">
            <v>0</v>
          </cell>
          <cell r="U1577">
            <v>0</v>
          </cell>
          <cell r="V1577">
            <v>0</v>
          </cell>
          <cell r="W1577">
            <v>0</v>
          </cell>
          <cell r="X1577">
            <v>0</v>
          </cell>
          <cell r="Y1577">
            <v>0</v>
          </cell>
          <cell r="Z1577">
            <v>0</v>
          </cell>
          <cell r="AA1577">
            <v>0</v>
          </cell>
          <cell r="AB1577">
            <v>0</v>
          </cell>
        </row>
        <row r="1578">
          <cell r="B1578" t="str">
            <v>58.01.10</v>
          </cell>
          <cell r="C1578" t="str">
            <v>Installation of Bulk Water Meter, Woltmann or IDM type DN250, PN10 or 16</v>
          </cell>
          <cell r="D1578" t="str">
            <v>pce.</v>
          </cell>
          <cell r="E1578">
            <v>300</v>
          </cell>
          <cell r="F1578">
            <v>0</v>
          </cell>
          <cell r="G1578">
            <v>0</v>
          </cell>
          <cell r="H1578">
            <v>0</v>
          </cell>
          <cell r="I1578">
            <v>0</v>
          </cell>
          <cell r="J1578">
            <v>0</v>
          </cell>
          <cell r="K1578">
            <v>0</v>
          </cell>
          <cell r="L1578">
            <v>0</v>
          </cell>
          <cell r="M1578">
            <v>0</v>
          </cell>
          <cell r="N1578">
            <v>0</v>
          </cell>
          <cell r="O1578">
            <v>0</v>
          </cell>
          <cell r="P1578">
            <v>0</v>
          </cell>
          <cell r="Q1578">
            <v>0</v>
          </cell>
          <cell r="R1578">
            <v>0</v>
          </cell>
          <cell r="S1578">
            <v>0</v>
          </cell>
          <cell r="T1578">
            <v>0</v>
          </cell>
          <cell r="U1578">
            <v>0</v>
          </cell>
          <cell r="V1578">
            <v>0</v>
          </cell>
          <cell r="W1578">
            <v>0</v>
          </cell>
          <cell r="X1578">
            <v>0</v>
          </cell>
          <cell r="Y1578">
            <v>0</v>
          </cell>
          <cell r="Z1578">
            <v>0</v>
          </cell>
          <cell r="AA1578">
            <v>0</v>
          </cell>
          <cell r="AB1578">
            <v>0</v>
          </cell>
        </row>
        <row r="1579">
          <cell r="B1579" t="str">
            <v>58.01.12</v>
          </cell>
          <cell r="C1579" t="str">
            <v>Installation of Bulk Water Meter, Woltmann or IDM type DN300, PN10 or 16</v>
          </cell>
          <cell r="D1579" t="str">
            <v>pce.</v>
          </cell>
          <cell r="E1579">
            <v>400</v>
          </cell>
          <cell r="F1579">
            <v>0</v>
          </cell>
          <cell r="G1579">
            <v>0</v>
          </cell>
          <cell r="H1579">
            <v>0</v>
          </cell>
          <cell r="I1579">
            <v>0</v>
          </cell>
          <cell r="J1579">
            <v>0</v>
          </cell>
          <cell r="K1579">
            <v>0</v>
          </cell>
          <cell r="L1579">
            <v>0</v>
          </cell>
          <cell r="M1579">
            <v>0</v>
          </cell>
          <cell r="N1579">
            <v>0</v>
          </cell>
          <cell r="O1579">
            <v>0</v>
          </cell>
          <cell r="P1579">
            <v>0</v>
          </cell>
          <cell r="Q1579">
            <v>0</v>
          </cell>
          <cell r="R1579">
            <v>0</v>
          </cell>
          <cell r="S1579">
            <v>0</v>
          </cell>
          <cell r="T1579">
            <v>0</v>
          </cell>
          <cell r="U1579">
            <v>0</v>
          </cell>
          <cell r="V1579">
            <v>0</v>
          </cell>
          <cell r="W1579">
            <v>0</v>
          </cell>
          <cell r="X1579">
            <v>0</v>
          </cell>
          <cell r="Y1579">
            <v>0</v>
          </cell>
          <cell r="Z1579">
            <v>0</v>
          </cell>
          <cell r="AA1579">
            <v>0</v>
          </cell>
          <cell r="AB1579">
            <v>0</v>
          </cell>
        </row>
        <row r="1580">
          <cell r="B1580" t="str">
            <v>58.01.16</v>
          </cell>
          <cell r="C1580" t="str">
            <v>Installation of Bulk Water Meter, Woltmann or IDM type DN400, PN10 or 16</v>
          </cell>
          <cell r="D1580" t="str">
            <v>pce.</v>
          </cell>
          <cell r="E1580">
            <v>400</v>
          </cell>
          <cell r="F1580">
            <v>0</v>
          </cell>
          <cell r="G1580">
            <v>0</v>
          </cell>
          <cell r="H1580">
            <v>0</v>
          </cell>
          <cell r="I1580">
            <v>0</v>
          </cell>
          <cell r="J1580">
            <v>0</v>
          </cell>
          <cell r="K1580">
            <v>0</v>
          </cell>
          <cell r="L1580">
            <v>0</v>
          </cell>
          <cell r="M1580">
            <v>0</v>
          </cell>
          <cell r="N1580">
            <v>0</v>
          </cell>
          <cell r="O1580">
            <v>0</v>
          </cell>
          <cell r="P1580">
            <v>0</v>
          </cell>
          <cell r="Q1580">
            <v>0</v>
          </cell>
          <cell r="R1580">
            <v>0</v>
          </cell>
          <cell r="S1580">
            <v>0</v>
          </cell>
          <cell r="T1580">
            <v>0</v>
          </cell>
          <cell r="U1580">
            <v>0</v>
          </cell>
          <cell r="V1580">
            <v>0</v>
          </cell>
          <cell r="W1580">
            <v>0</v>
          </cell>
          <cell r="X1580">
            <v>0</v>
          </cell>
          <cell r="Y1580">
            <v>0</v>
          </cell>
          <cell r="Z1580">
            <v>0</v>
          </cell>
          <cell r="AA1580">
            <v>0</v>
          </cell>
          <cell r="AB1580">
            <v>0</v>
          </cell>
        </row>
        <row r="1581">
          <cell r="B1581" t="str">
            <v>58.01.30</v>
          </cell>
          <cell r="C1581" t="str">
            <v>Extra over items 58.01pp for electrical connection of water meter to dosing unit of chlorination station at reservoir site D, including any material, works, tools labour, equipment required to complete the connection.</v>
          </cell>
          <cell r="D1581" t="str">
            <v>pce.</v>
          </cell>
          <cell r="E1581">
            <v>0</v>
          </cell>
          <cell r="F1581">
            <v>0</v>
          </cell>
          <cell r="G1581">
            <v>0</v>
          </cell>
          <cell r="H1581">
            <v>0</v>
          </cell>
          <cell r="I1581">
            <v>0</v>
          </cell>
          <cell r="J1581">
            <v>0</v>
          </cell>
          <cell r="K1581">
            <v>0</v>
          </cell>
          <cell r="L1581">
            <v>0</v>
          </cell>
          <cell r="M1581">
            <v>0</v>
          </cell>
          <cell r="N1581">
            <v>0</v>
          </cell>
          <cell r="O1581">
            <v>0</v>
          </cell>
          <cell r="P1581">
            <v>0</v>
          </cell>
          <cell r="Q1581">
            <v>0</v>
          </cell>
          <cell r="R1581">
            <v>0</v>
          </cell>
          <cell r="S1581">
            <v>0</v>
          </cell>
          <cell r="T1581">
            <v>0</v>
          </cell>
          <cell r="U1581">
            <v>0</v>
          </cell>
          <cell r="V1581">
            <v>0</v>
          </cell>
          <cell r="W1581">
            <v>0</v>
          </cell>
          <cell r="X1581">
            <v>0</v>
          </cell>
          <cell r="Y1581">
            <v>0</v>
          </cell>
          <cell r="Z1581">
            <v>0</v>
          </cell>
          <cell r="AA1581">
            <v>0</v>
          </cell>
          <cell r="AB1581">
            <v>0</v>
          </cell>
        </row>
        <row r="1582">
          <cell r="B1582" t="str">
            <v>58.02</v>
          </cell>
          <cell r="C1582" t="str">
            <v>Installation of a mechanical water level indicator for reservoirs</v>
          </cell>
          <cell r="D1582">
            <v>0</v>
          </cell>
          <cell r="E1582">
            <v>0</v>
          </cell>
          <cell r="F1582">
            <v>0</v>
          </cell>
          <cell r="G1582">
            <v>0</v>
          </cell>
          <cell r="H1582">
            <v>0</v>
          </cell>
          <cell r="I1582">
            <v>0</v>
          </cell>
          <cell r="J1582">
            <v>0</v>
          </cell>
          <cell r="K1582">
            <v>0</v>
          </cell>
          <cell r="L1582">
            <v>0</v>
          </cell>
          <cell r="M1582">
            <v>0</v>
          </cell>
          <cell r="N1582">
            <v>0</v>
          </cell>
          <cell r="O1582">
            <v>0</v>
          </cell>
          <cell r="P1582">
            <v>0</v>
          </cell>
          <cell r="Q1582">
            <v>0</v>
          </cell>
          <cell r="R1582">
            <v>0</v>
          </cell>
          <cell r="S1582">
            <v>0</v>
          </cell>
          <cell r="T1582">
            <v>0</v>
          </cell>
          <cell r="U1582">
            <v>0</v>
          </cell>
          <cell r="V1582">
            <v>0</v>
          </cell>
          <cell r="W1582">
            <v>0</v>
          </cell>
          <cell r="X1582">
            <v>0</v>
          </cell>
          <cell r="Y1582">
            <v>0</v>
          </cell>
          <cell r="Z1582">
            <v>0</v>
          </cell>
          <cell r="AA1582">
            <v>0</v>
          </cell>
          <cell r="AB1582">
            <v>0</v>
          </cell>
        </row>
        <row r="1583">
          <cell r="B1583">
            <v>0</v>
          </cell>
          <cell r="C1583" t="str">
            <v>The works shall include the installation of the water level indicators with float and external pointer as described under item 57.03.</v>
          </cell>
          <cell r="D1583">
            <v>0</v>
          </cell>
          <cell r="E1583">
            <v>0</v>
          </cell>
          <cell r="F1583">
            <v>0</v>
          </cell>
          <cell r="G1583">
            <v>0</v>
          </cell>
          <cell r="H1583">
            <v>0</v>
          </cell>
          <cell r="I1583">
            <v>0</v>
          </cell>
          <cell r="J1583">
            <v>0</v>
          </cell>
          <cell r="K1583">
            <v>0</v>
          </cell>
          <cell r="L1583">
            <v>0</v>
          </cell>
          <cell r="M1583">
            <v>0</v>
          </cell>
          <cell r="N1583">
            <v>0</v>
          </cell>
          <cell r="O1583">
            <v>0</v>
          </cell>
          <cell r="P1583">
            <v>0</v>
          </cell>
          <cell r="Q1583">
            <v>0</v>
          </cell>
          <cell r="R1583">
            <v>0</v>
          </cell>
          <cell r="S1583">
            <v>0</v>
          </cell>
          <cell r="T1583">
            <v>0</v>
          </cell>
          <cell r="U1583">
            <v>0</v>
          </cell>
          <cell r="V1583">
            <v>0</v>
          </cell>
          <cell r="W1583">
            <v>0</v>
          </cell>
          <cell r="X1583">
            <v>0</v>
          </cell>
          <cell r="Y1583">
            <v>0</v>
          </cell>
          <cell r="Z1583">
            <v>0</v>
          </cell>
          <cell r="AA1583">
            <v>0</v>
          </cell>
          <cell r="AB1583">
            <v>0</v>
          </cell>
        </row>
        <row r="1584">
          <cell r="B1584">
            <v>0</v>
          </cell>
          <cell r="C1584" t="str">
            <v>The scale shall be fixed to the tank wall with galvanised brackets and show 10% intervals.</v>
          </cell>
          <cell r="D1584">
            <v>0</v>
          </cell>
          <cell r="E1584">
            <v>0</v>
          </cell>
          <cell r="F1584">
            <v>0</v>
          </cell>
          <cell r="G1584">
            <v>0</v>
          </cell>
          <cell r="H1584">
            <v>0</v>
          </cell>
          <cell r="I1584">
            <v>0</v>
          </cell>
          <cell r="J1584">
            <v>0</v>
          </cell>
          <cell r="K1584">
            <v>0</v>
          </cell>
          <cell r="L1584">
            <v>0</v>
          </cell>
          <cell r="M1584">
            <v>0</v>
          </cell>
          <cell r="N1584">
            <v>0</v>
          </cell>
          <cell r="O1584">
            <v>0</v>
          </cell>
          <cell r="P1584">
            <v>0</v>
          </cell>
          <cell r="Q1584">
            <v>0</v>
          </cell>
          <cell r="R1584">
            <v>0</v>
          </cell>
          <cell r="S1584">
            <v>0</v>
          </cell>
          <cell r="T1584">
            <v>0</v>
          </cell>
          <cell r="U1584">
            <v>0</v>
          </cell>
          <cell r="V1584">
            <v>0</v>
          </cell>
          <cell r="W1584">
            <v>0</v>
          </cell>
          <cell r="X1584">
            <v>0</v>
          </cell>
          <cell r="Y1584">
            <v>0</v>
          </cell>
          <cell r="Z1584">
            <v>0</v>
          </cell>
          <cell r="AA1584">
            <v>0</v>
          </cell>
          <cell r="AB1584">
            <v>0</v>
          </cell>
        </row>
        <row r="1585">
          <cell r="B1585">
            <v>0</v>
          </cell>
          <cell r="C1585" t="str">
            <v>The unit rate shall also include all material, labour, equipment, tools and other incidental costs required to complete the works.</v>
          </cell>
          <cell r="D1585">
            <v>0</v>
          </cell>
          <cell r="E1585">
            <v>0</v>
          </cell>
          <cell r="F1585">
            <v>0</v>
          </cell>
          <cell r="G1585">
            <v>0</v>
          </cell>
          <cell r="H1585">
            <v>0</v>
          </cell>
          <cell r="I1585">
            <v>0</v>
          </cell>
          <cell r="J1585">
            <v>0</v>
          </cell>
          <cell r="K1585">
            <v>0</v>
          </cell>
          <cell r="L1585">
            <v>0</v>
          </cell>
          <cell r="M1585">
            <v>0</v>
          </cell>
          <cell r="N1585">
            <v>0</v>
          </cell>
          <cell r="O1585">
            <v>0</v>
          </cell>
          <cell r="P1585">
            <v>0</v>
          </cell>
          <cell r="Q1585">
            <v>0</v>
          </cell>
          <cell r="R1585">
            <v>0</v>
          </cell>
          <cell r="S1585">
            <v>0</v>
          </cell>
          <cell r="T1585">
            <v>0</v>
          </cell>
          <cell r="U1585">
            <v>0</v>
          </cell>
          <cell r="V1585">
            <v>0</v>
          </cell>
          <cell r="W1585">
            <v>0</v>
          </cell>
          <cell r="X1585">
            <v>0</v>
          </cell>
          <cell r="Y1585">
            <v>0</v>
          </cell>
          <cell r="Z1585">
            <v>0</v>
          </cell>
          <cell r="AA1585">
            <v>0</v>
          </cell>
          <cell r="AB1585">
            <v>0</v>
          </cell>
        </row>
        <row r="1586">
          <cell r="B1586">
            <v>0</v>
          </cell>
          <cell r="C1586" t="str">
            <v>Payment shall be made per water level indicator completely installed and approved by the Engineer.</v>
          </cell>
          <cell r="D1586">
            <v>0</v>
          </cell>
          <cell r="E1586">
            <v>0</v>
          </cell>
          <cell r="F1586">
            <v>0</v>
          </cell>
          <cell r="G1586">
            <v>0</v>
          </cell>
          <cell r="H1586">
            <v>0</v>
          </cell>
          <cell r="I1586">
            <v>0</v>
          </cell>
          <cell r="J1586">
            <v>0</v>
          </cell>
          <cell r="K1586">
            <v>0</v>
          </cell>
          <cell r="L1586">
            <v>0</v>
          </cell>
          <cell r="M1586">
            <v>0</v>
          </cell>
          <cell r="N1586">
            <v>0</v>
          </cell>
          <cell r="O1586">
            <v>0</v>
          </cell>
          <cell r="P1586">
            <v>0</v>
          </cell>
          <cell r="Q1586">
            <v>0</v>
          </cell>
          <cell r="R1586">
            <v>0</v>
          </cell>
          <cell r="S1586">
            <v>0</v>
          </cell>
          <cell r="T1586">
            <v>0</v>
          </cell>
          <cell r="U1586">
            <v>0</v>
          </cell>
          <cell r="V1586">
            <v>0</v>
          </cell>
          <cell r="W1586">
            <v>0</v>
          </cell>
          <cell r="X1586">
            <v>0</v>
          </cell>
          <cell r="Y1586">
            <v>0</v>
          </cell>
          <cell r="Z1586">
            <v>0</v>
          </cell>
          <cell r="AA1586">
            <v>0</v>
          </cell>
          <cell r="AB1586">
            <v>0</v>
          </cell>
        </row>
        <row r="1587">
          <cell r="B1587" t="str">
            <v>58.02.01</v>
          </cell>
          <cell r="C1587" t="str">
            <v>Installation of a mechanical water level indicator for reservoirs</v>
          </cell>
          <cell r="D1587" t="str">
            <v>pce.</v>
          </cell>
          <cell r="E1587">
            <v>2000</v>
          </cell>
          <cell r="F1587">
            <v>0</v>
          </cell>
          <cell r="G1587">
            <v>0</v>
          </cell>
          <cell r="H1587">
            <v>0</v>
          </cell>
          <cell r="I1587">
            <v>0</v>
          </cell>
          <cell r="J1587">
            <v>0</v>
          </cell>
          <cell r="K1587">
            <v>0</v>
          </cell>
          <cell r="L1587">
            <v>0</v>
          </cell>
          <cell r="M1587">
            <v>0</v>
          </cell>
          <cell r="N1587">
            <v>0</v>
          </cell>
          <cell r="O1587">
            <v>0</v>
          </cell>
          <cell r="P1587">
            <v>0</v>
          </cell>
          <cell r="Q1587">
            <v>0</v>
          </cell>
          <cell r="R1587">
            <v>0</v>
          </cell>
          <cell r="S1587">
            <v>0</v>
          </cell>
          <cell r="T1587">
            <v>0</v>
          </cell>
          <cell r="U1587">
            <v>0</v>
          </cell>
          <cell r="V1587">
            <v>0</v>
          </cell>
          <cell r="W1587">
            <v>0</v>
          </cell>
          <cell r="X1587">
            <v>0</v>
          </cell>
          <cell r="Y1587">
            <v>0</v>
          </cell>
          <cell r="Z1587">
            <v>0</v>
          </cell>
          <cell r="AA1587">
            <v>0</v>
          </cell>
          <cell r="AB1587">
            <v>0</v>
          </cell>
        </row>
        <row r="1588">
          <cell r="B1588" t="str">
            <v>6</v>
          </cell>
          <cell r="C1588" t="str">
            <v xml:space="preserve">ELECTRICAL  EQUIPMENT </v>
          </cell>
          <cell r="D1588">
            <v>0</v>
          </cell>
          <cell r="E1588">
            <v>0</v>
          </cell>
          <cell r="F1588">
            <v>0</v>
          </cell>
          <cell r="G1588">
            <v>0</v>
          </cell>
          <cell r="H1588">
            <v>0</v>
          </cell>
          <cell r="I1588">
            <v>0</v>
          </cell>
          <cell r="J1588">
            <v>0</v>
          </cell>
          <cell r="K1588">
            <v>0</v>
          </cell>
          <cell r="L1588">
            <v>0</v>
          </cell>
          <cell r="M1588">
            <v>0</v>
          </cell>
          <cell r="N1588">
            <v>0</v>
          </cell>
          <cell r="O1588">
            <v>0</v>
          </cell>
          <cell r="P1588">
            <v>0</v>
          </cell>
          <cell r="Q1588">
            <v>0</v>
          </cell>
          <cell r="R1588">
            <v>0</v>
          </cell>
          <cell r="S1588">
            <v>0</v>
          </cell>
          <cell r="T1588">
            <v>0</v>
          </cell>
          <cell r="U1588">
            <v>0</v>
          </cell>
          <cell r="V1588">
            <v>0</v>
          </cell>
          <cell r="W1588">
            <v>0</v>
          </cell>
          <cell r="X1588">
            <v>0</v>
          </cell>
          <cell r="Y1588">
            <v>0</v>
          </cell>
          <cell r="Z1588">
            <v>0</v>
          </cell>
          <cell r="AA1588">
            <v>0</v>
          </cell>
          <cell r="AB1588">
            <v>0</v>
          </cell>
        </row>
        <row r="1589">
          <cell r="B1589" t="str">
            <v>60</v>
          </cell>
          <cell r="C1589" t="str">
            <v>SUPPLY OF ELECTRICAL LOW TENSION EQUIPMENT</v>
          </cell>
          <cell r="D1589">
            <v>0</v>
          </cell>
          <cell r="E1589">
            <v>0</v>
          </cell>
          <cell r="F1589">
            <v>0</v>
          </cell>
          <cell r="G1589">
            <v>0</v>
          </cell>
          <cell r="H1589">
            <v>0</v>
          </cell>
          <cell r="I1589">
            <v>0</v>
          </cell>
          <cell r="J1589">
            <v>0</v>
          </cell>
          <cell r="K1589">
            <v>0</v>
          </cell>
          <cell r="L1589">
            <v>0</v>
          </cell>
          <cell r="M1589">
            <v>0</v>
          </cell>
          <cell r="N1589">
            <v>0</v>
          </cell>
          <cell r="O1589">
            <v>0</v>
          </cell>
          <cell r="P1589">
            <v>0</v>
          </cell>
          <cell r="Q1589">
            <v>0</v>
          </cell>
          <cell r="R1589">
            <v>0</v>
          </cell>
          <cell r="S1589">
            <v>0</v>
          </cell>
          <cell r="T1589">
            <v>0</v>
          </cell>
          <cell r="U1589">
            <v>0</v>
          </cell>
          <cell r="V1589">
            <v>0</v>
          </cell>
          <cell r="W1589">
            <v>0</v>
          </cell>
          <cell r="X1589">
            <v>0</v>
          </cell>
          <cell r="Y1589">
            <v>0</v>
          </cell>
          <cell r="Z1589">
            <v>0</v>
          </cell>
          <cell r="AA1589">
            <v>0</v>
          </cell>
          <cell r="AB1589">
            <v>0</v>
          </cell>
        </row>
        <row r="1590">
          <cell r="B1590">
            <v>0</v>
          </cell>
          <cell r="C1590" t="str">
            <v>Supply of electrical low voltage equipment, small booster pumps and power generators</v>
          </cell>
          <cell r="D1590">
            <v>0</v>
          </cell>
          <cell r="E1590">
            <v>0</v>
          </cell>
          <cell r="F1590">
            <v>0</v>
          </cell>
          <cell r="G1590">
            <v>0</v>
          </cell>
          <cell r="H1590">
            <v>0</v>
          </cell>
          <cell r="I1590">
            <v>0</v>
          </cell>
          <cell r="J1590">
            <v>0</v>
          </cell>
          <cell r="K1590">
            <v>0</v>
          </cell>
          <cell r="L1590">
            <v>0</v>
          </cell>
          <cell r="M1590">
            <v>0</v>
          </cell>
          <cell r="N1590">
            <v>0</v>
          </cell>
          <cell r="O1590">
            <v>0</v>
          </cell>
          <cell r="P1590">
            <v>0</v>
          </cell>
          <cell r="Q1590">
            <v>0</v>
          </cell>
          <cell r="R1590">
            <v>0</v>
          </cell>
          <cell r="S1590">
            <v>0</v>
          </cell>
          <cell r="T1590">
            <v>0</v>
          </cell>
          <cell r="U1590">
            <v>0</v>
          </cell>
          <cell r="V1590">
            <v>0</v>
          </cell>
          <cell r="W1590">
            <v>0</v>
          </cell>
          <cell r="X1590">
            <v>0</v>
          </cell>
          <cell r="Y1590">
            <v>0</v>
          </cell>
          <cell r="Z1590">
            <v>0</v>
          </cell>
          <cell r="AA1590">
            <v>0</v>
          </cell>
          <cell r="AB1590">
            <v>0</v>
          </cell>
        </row>
        <row r="1591">
          <cell r="B1591">
            <v>0</v>
          </cell>
          <cell r="C1591" t="str">
            <v>The unit rates shall include supply of equipment  in accordance with the Work Requirements Part B+C and referenced design drawings, including all accessories and components as described for each individual item hereafter.</v>
          </cell>
          <cell r="D1591">
            <v>0</v>
          </cell>
          <cell r="E1591">
            <v>0</v>
          </cell>
          <cell r="F1591">
            <v>0</v>
          </cell>
          <cell r="G1591">
            <v>0</v>
          </cell>
          <cell r="H1591">
            <v>0</v>
          </cell>
          <cell r="I1591">
            <v>0</v>
          </cell>
          <cell r="J1591">
            <v>0</v>
          </cell>
          <cell r="K1591">
            <v>0</v>
          </cell>
          <cell r="L1591">
            <v>0</v>
          </cell>
          <cell r="M1591">
            <v>0</v>
          </cell>
          <cell r="N1591">
            <v>0</v>
          </cell>
          <cell r="O1591">
            <v>0</v>
          </cell>
          <cell r="P1591">
            <v>0</v>
          </cell>
          <cell r="Q1591">
            <v>0</v>
          </cell>
          <cell r="R1591">
            <v>0</v>
          </cell>
          <cell r="S1591">
            <v>0</v>
          </cell>
          <cell r="T1591">
            <v>0</v>
          </cell>
          <cell r="U1591">
            <v>0</v>
          </cell>
          <cell r="V1591">
            <v>0</v>
          </cell>
          <cell r="W1591">
            <v>0</v>
          </cell>
          <cell r="X1591">
            <v>0</v>
          </cell>
          <cell r="Y1591">
            <v>0</v>
          </cell>
          <cell r="Z1591">
            <v>0</v>
          </cell>
          <cell r="AA1591">
            <v>0</v>
          </cell>
          <cell r="AB1591">
            <v>0</v>
          </cell>
        </row>
        <row r="1592">
          <cell r="B1592">
            <v>0</v>
          </cell>
          <cell r="C1592" t="str">
            <v>The unit rate shall include supply to site of all materials, labour, equipment, tools and other incidental costs like handling, transporting, safe storage, etc. required to complete the supply.</v>
          </cell>
          <cell r="D1592">
            <v>0</v>
          </cell>
          <cell r="E1592">
            <v>0</v>
          </cell>
          <cell r="F1592">
            <v>0</v>
          </cell>
          <cell r="G1592">
            <v>0</v>
          </cell>
          <cell r="H1592">
            <v>0</v>
          </cell>
          <cell r="I1592">
            <v>0</v>
          </cell>
          <cell r="J1592">
            <v>0</v>
          </cell>
          <cell r="K1592">
            <v>0</v>
          </cell>
          <cell r="L1592">
            <v>0</v>
          </cell>
          <cell r="M1592">
            <v>0</v>
          </cell>
          <cell r="N1592">
            <v>0</v>
          </cell>
          <cell r="O1592">
            <v>0</v>
          </cell>
          <cell r="P1592">
            <v>0</v>
          </cell>
          <cell r="Q1592">
            <v>0</v>
          </cell>
          <cell r="R1592">
            <v>0</v>
          </cell>
          <cell r="S1592">
            <v>0</v>
          </cell>
          <cell r="T1592">
            <v>0</v>
          </cell>
          <cell r="U1592">
            <v>0</v>
          </cell>
          <cell r="V1592">
            <v>0</v>
          </cell>
          <cell r="W1592">
            <v>0</v>
          </cell>
          <cell r="X1592">
            <v>0</v>
          </cell>
          <cell r="Y1592">
            <v>0</v>
          </cell>
          <cell r="Z1592">
            <v>0</v>
          </cell>
          <cell r="AA1592">
            <v>0</v>
          </cell>
          <cell r="AB1592">
            <v>0</v>
          </cell>
        </row>
        <row r="1593">
          <cell r="B1593">
            <v>0</v>
          </cell>
          <cell r="C1593" t="str">
            <v>Payment shall be per piece of complete unit supplied and approved by the Engineer.</v>
          </cell>
          <cell r="D1593">
            <v>0</v>
          </cell>
          <cell r="E1593">
            <v>0</v>
          </cell>
          <cell r="F1593">
            <v>0</v>
          </cell>
          <cell r="G1593">
            <v>0</v>
          </cell>
          <cell r="H1593">
            <v>0</v>
          </cell>
          <cell r="I1593">
            <v>0</v>
          </cell>
          <cell r="J1593">
            <v>0</v>
          </cell>
          <cell r="K1593">
            <v>0</v>
          </cell>
          <cell r="L1593">
            <v>0</v>
          </cell>
          <cell r="M1593">
            <v>0</v>
          </cell>
          <cell r="N1593">
            <v>0</v>
          </cell>
          <cell r="O1593">
            <v>0</v>
          </cell>
          <cell r="P1593">
            <v>0</v>
          </cell>
          <cell r="Q1593">
            <v>0</v>
          </cell>
          <cell r="R1593">
            <v>0</v>
          </cell>
          <cell r="S1593">
            <v>0</v>
          </cell>
          <cell r="T1593">
            <v>0</v>
          </cell>
          <cell r="U1593">
            <v>0</v>
          </cell>
          <cell r="V1593">
            <v>0</v>
          </cell>
          <cell r="W1593">
            <v>0</v>
          </cell>
          <cell r="X1593">
            <v>0</v>
          </cell>
          <cell r="Y1593">
            <v>0</v>
          </cell>
          <cell r="Z1593">
            <v>0</v>
          </cell>
          <cell r="AA1593">
            <v>0</v>
          </cell>
          <cell r="AB1593">
            <v>0</v>
          </cell>
        </row>
        <row r="1594">
          <cell r="B1594" t="str">
            <v>60.01</v>
          </cell>
          <cell r="C1594" t="str">
            <v>Supply of booster pump-set for reservoir sites D (2 pumps) and B (1 pump)</v>
          </cell>
          <cell r="D1594">
            <v>0</v>
          </cell>
          <cell r="E1594">
            <v>0</v>
          </cell>
          <cell r="F1594">
            <v>0</v>
          </cell>
          <cell r="G1594">
            <v>0</v>
          </cell>
          <cell r="H1594">
            <v>0</v>
          </cell>
          <cell r="I1594">
            <v>0</v>
          </cell>
          <cell r="J1594">
            <v>0</v>
          </cell>
          <cell r="K1594">
            <v>0</v>
          </cell>
          <cell r="L1594">
            <v>0</v>
          </cell>
          <cell r="M1594">
            <v>0</v>
          </cell>
          <cell r="N1594">
            <v>0</v>
          </cell>
          <cell r="O1594">
            <v>0</v>
          </cell>
          <cell r="P1594">
            <v>0</v>
          </cell>
          <cell r="Q1594">
            <v>0</v>
          </cell>
          <cell r="R1594">
            <v>0</v>
          </cell>
          <cell r="S1594">
            <v>0</v>
          </cell>
          <cell r="T1594">
            <v>0</v>
          </cell>
          <cell r="U1594">
            <v>0</v>
          </cell>
          <cell r="V1594">
            <v>0</v>
          </cell>
          <cell r="W1594">
            <v>0</v>
          </cell>
          <cell r="X1594">
            <v>0</v>
          </cell>
          <cell r="Y1594">
            <v>0</v>
          </cell>
          <cell r="Z1594">
            <v>0</v>
          </cell>
          <cell r="AA1594">
            <v>0</v>
          </cell>
          <cell r="AB1594">
            <v>0</v>
          </cell>
        </row>
        <row r="1595">
          <cell r="B1595">
            <v>0</v>
          </cell>
          <cell r="C1595" t="str">
            <v>The works shall include the supply of booster pumps for pumping to elevated water tank, including pump housing, drive shaft, equalizing tank and all accesories and components required for installation of the pumps, in accordance with the tender drawings R-D-2.24 -R-D-2.28 and R-B-2.12 - R-B-2.13  and the Work Requirement Part B+C (Part C section C.2.2.5)</v>
          </cell>
          <cell r="D1595">
            <v>0</v>
          </cell>
          <cell r="E1595">
            <v>0</v>
          </cell>
          <cell r="F1595">
            <v>0</v>
          </cell>
          <cell r="G1595">
            <v>0</v>
          </cell>
          <cell r="H1595">
            <v>0</v>
          </cell>
          <cell r="I1595">
            <v>0</v>
          </cell>
          <cell r="J1595">
            <v>0</v>
          </cell>
          <cell r="K1595">
            <v>0</v>
          </cell>
          <cell r="L1595">
            <v>0</v>
          </cell>
          <cell r="M1595">
            <v>0</v>
          </cell>
          <cell r="N1595">
            <v>0</v>
          </cell>
          <cell r="O1595">
            <v>0</v>
          </cell>
          <cell r="P1595">
            <v>0</v>
          </cell>
          <cell r="Q1595">
            <v>0</v>
          </cell>
          <cell r="R1595">
            <v>0</v>
          </cell>
          <cell r="S1595">
            <v>0</v>
          </cell>
          <cell r="T1595">
            <v>0</v>
          </cell>
          <cell r="U1595">
            <v>0</v>
          </cell>
          <cell r="V1595">
            <v>0</v>
          </cell>
          <cell r="W1595">
            <v>0</v>
          </cell>
          <cell r="X1595">
            <v>0</v>
          </cell>
          <cell r="Y1595">
            <v>0</v>
          </cell>
          <cell r="Z1595">
            <v>0</v>
          </cell>
          <cell r="AA1595">
            <v>0</v>
          </cell>
          <cell r="AB1595">
            <v>0</v>
          </cell>
        </row>
        <row r="1596">
          <cell r="B1596">
            <v>0</v>
          </cell>
          <cell r="C1596" t="str">
            <v>The pump set for Resrvoir D shall consist of TWO pumps</v>
          </cell>
          <cell r="D1596">
            <v>0</v>
          </cell>
          <cell r="E1596">
            <v>0</v>
          </cell>
          <cell r="F1596">
            <v>0</v>
          </cell>
          <cell r="G1596">
            <v>0</v>
          </cell>
          <cell r="H1596">
            <v>0</v>
          </cell>
          <cell r="I1596">
            <v>0</v>
          </cell>
          <cell r="J1596">
            <v>0</v>
          </cell>
          <cell r="K1596">
            <v>0</v>
          </cell>
          <cell r="L1596">
            <v>0</v>
          </cell>
          <cell r="M1596">
            <v>0</v>
          </cell>
          <cell r="N1596">
            <v>0</v>
          </cell>
          <cell r="O1596">
            <v>0</v>
          </cell>
          <cell r="P1596">
            <v>0</v>
          </cell>
          <cell r="Q1596">
            <v>0</v>
          </cell>
          <cell r="R1596">
            <v>0</v>
          </cell>
          <cell r="S1596">
            <v>0</v>
          </cell>
          <cell r="T1596">
            <v>0</v>
          </cell>
          <cell r="U1596">
            <v>0</v>
          </cell>
          <cell r="V1596">
            <v>0</v>
          </cell>
          <cell r="W1596">
            <v>0</v>
          </cell>
          <cell r="X1596">
            <v>0</v>
          </cell>
          <cell r="Y1596">
            <v>0</v>
          </cell>
          <cell r="Z1596">
            <v>0</v>
          </cell>
          <cell r="AA1596">
            <v>0</v>
          </cell>
          <cell r="AB1596">
            <v>0</v>
          </cell>
        </row>
        <row r="1597">
          <cell r="B1597">
            <v>0</v>
          </cell>
          <cell r="C1597" t="str">
            <v>The pump set for Resrvoir B shall consist of ONE pump</v>
          </cell>
          <cell r="D1597">
            <v>0</v>
          </cell>
          <cell r="E1597">
            <v>0</v>
          </cell>
          <cell r="F1597">
            <v>0</v>
          </cell>
          <cell r="G1597">
            <v>0</v>
          </cell>
          <cell r="H1597">
            <v>0</v>
          </cell>
          <cell r="I1597">
            <v>0</v>
          </cell>
          <cell r="J1597">
            <v>0</v>
          </cell>
          <cell r="K1597">
            <v>0</v>
          </cell>
          <cell r="L1597">
            <v>0</v>
          </cell>
          <cell r="M1597">
            <v>0</v>
          </cell>
          <cell r="N1597">
            <v>0</v>
          </cell>
          <cell r="O1597">
            <v>0</v>
          </cell>
          <cell r="P1597">
            <v>0</v>
          </cell>
          <cell r="Q1597">
            <v>0</v>
          </cell>
          <cell r="R1597">
            <v>0</v>
          </cell>
          <cell r="S1597">
            <v>0</v>
          </cell>
          <cell r="T1597">
            <v>0</v>
          </cell>
          <cell r="U1597">
            <v>0</v>
          </cell>
          <cell r="V1597">
            <v>0</v>
          </cell>
          <cell r="W1597">
            <v>0</v>
          </cell>
          <cell r="X1597">
            <v>0</v>
          </cell>
          <cell r="Y1597">
            <v>0</v>
          </cell>
          <cell r="Z1597">
            <v>0</v>
          </cell>
          <cell r="AA1597">
            <v>0</v>
          </cell>
          <cell r="AB1597">
            <v>0</v>
          </cell>
        </row>
        <row r="1598">
          <cell r="B1598">
            <v>0</v>
          </cell>
          <cell r="C1598" t="str">
            <v>Each pump set shall meet the following requirements:• Suitable for automatic drinking water supply.• Maintenance-free capacitor motor• Overload protection shall protect the motor from overheating• High-quality slip seal system for long service life• Single phase alternating currentRated input power    1.900 WDelivery rate Q per pump  9.000 l/hMin Delivery Height    (H min) 20 mMaximum suction height    9 mincluding: equalizing tank, capacity approximately  100 lPump housing grey cast ironDrive shaft stainless steelNumber of impellers: 1</v>
          </cell>
          <cell r="D1598">
            <v>0</v>
          </cell>
          <cell r="E1598">
            <v>0</v>
          </cell>
          <cell r="F1598">
            <v>0</v>
          </cell>
          <cell r="G1598">
            <v>0</v>
          </cell>
          <cell r="H1598">
            <v>0</v>
          </cell>
          <cell r="I1598">
            <v>0</v>
          </cell>
          <cell r="J1598">
            <v>0</v>
          </cell>
          <cell r="K1598">
            <v>0</v>
          </cell>
          <cell r="L1598">
            <v>0</v>
          </cell>
          <cell r="M1598">
            <v>0</v>
          </cell>
          <cell r="N1598">
            <v>0</v>
          </cell>
          <cell r="O1598">
            <v>0</v>
          </cell>
          <cell r="P1598">
            <v>0</v>
          </cell>
          <cell r="Q1598">
            <v>0</v>
          </cell>
          <cell r="R1598">
            <v>0</v>
          </cell>
          <cell r="S1598">
            <v>0</v>
          </cell>
          <cell r="T1598">
            <v>0</v>
          </cell>
          <cell r="U1598">
            <v>0</v>
          </cell>
          <cell r="V1598">
            <v>0</v>
          </cell>
          <cell r="W1598">
            <v>0</v>
          </cell>
          <cell r="X1598">
            <v>0</v>
          </cell>
          <cell r="Y1598">
            <v>0</v>
          </cell>
          <cell r="Z1598">
            <v>0</v>
          </cell>
          <cell r="AA1598">
            <v>0</v>
          </cell>
          <cell r="AB1598">
            <v>0</v>
          </cell>
        </row>
        <row r="1599">
          <cell r="B1599">
            <v>0</v>
          </cell>
          <cell r="C1599" t="str">
            <v>The unit rate shall include supply to site of all materials, labour, equipment, tools and other incidental costs like handling, transporting, safe storage, etc. required to complete the supply.</v>
          </cell>
          <cell r="D1599">
            <v>0</v>
          </cell>
          <cell r="E1599">
            <v>0</v>
          </cell>
          <cell r="F1599">
            <v>0</v>
          </cell>
          <cell r="G1599">
            <v>0</v>
          </cell>
          <cell r="H1599">
            <v>0</v>
          </cell>
          <cell r="I1599">
            <v>0</v>
          </cell>
          <cell r="J1599">
            <v>0</v>
          </cell>
          <cell r="K1599">
            <v>0</v>
          </cell>
          <cell r="L1599">
            <v>0</v>
          </cell>
          <cell r="M1599">
            <v>0</v>
          </cell>
          <cell r="N1599">
            <v>0</v>
          </cell>
          <cell r="O1599">
            <v>0</v>
          </cell>
          <cell r="P1599">
            <v>0</v>
          </cell>
          <cell r="Q1599">
            <v>0</v>
          </cell>
          <cell r="R1599">
            <v>0</v>
          </cell>
          <cell r="S1599">
            <v>0</v>
          </cell>
          <cell r="T1599">
            <v>0</v>
          </cell>
          <cell r="U1599">
            <v>0</v>
          </cell>
          <cell r="V1599">
            <v>0</v>
          </cell>
          <cell r="W1599">
            <v>0</v>
          </cell>
          <cell r="X1599">
            <v>0</v>
          </cell>
          <cell r="Y1599">
            <v>0</v>
          </cell>
          <cell r="Z1599">
            <v>0</v>
          </cell>
          <cell r="AA1599">
            <v>0</v>
          </cell>
          <cell r="AB1599">
            <v>0</v>
          </cell>
        </row>
        <row r="1600">
          <cell r="B1600">
            <v>0</v>
          </cell>
          <cell r="C1600" t="str">
            <v>Payment shall be per piece of complete unit supplied and approved by the Engineer.</v>
          </cell>
          <cell r="D1600">
            <v>0</v>
          </cell>
          <cell r="E1600">
            <v>0</v>
          </cell>
          <cell r="F1600">
            <v>0</v>
          </cell>
          <cell r="G1600">
            <v>0</v>
          </cell>
          <cell r="H1600">
            <v>0</v>
          </cell>
          <cell r="I1600">
            <v>0</v>
          </cell>
          <cell r="J1600">
            <v>0</v>
          </cell>
          <cell r="K1600">
            <v>0</v>
          </cell>
          <cell r="L1600">
            <v>0</v>
          </cell>
          <cell r="M1600">
            <v>0</v>
          </cell>
          <cell r="N1600">
            <v>0</v>
          </cell>
          <cell r="O1600">
            <v>0</v>
          </cell>
          <cell r="P1600">
            <v>0</v>
          </cell>
          <cell r="Q1600">
            <v>0</v>
          </cell>
          <cell r="R1600">
            <v>0</v>
          </cell>
          <cell r="S1600">
            <v>0</v>
          </cell>
          <cell r="T1600">
            <v>0</v>
          </cell>
          <cell r="U1600">
            <v>0</v>
          </cell>
          <cell r="V1600">
            <v>0</v>
          </cell>
          <cell r="W1600">
            <v>0</v>
          </cell>
          <cell r="X1600">
            <v>0</v>
          </cell>
          <cell r="Y1600">
            <v>0</v>
          </cell>
          <cell r="Z1600">
            <v>0</v>
          </cell>
          <cell r="AA1600">
            <v>0</v>
          </cell>
          <cell r="AB1600">
            <v>0</v>
          </cell>
        </row>
        <row r="1601">
          <cell r="B1601" t="str">
            <v>60.01.01</v>
          </cell>
          <cell r="C1601" t="str">
            <v>Supply of booster pump-set for reservoir sites D (1 set = 2 pumps)</v>
          </cell>
          <cell r="D1601" t="str">
            <v>pce.</v>
          </cell>
          <cell r="E1601">
            <v>2000</v>
          </cell>
          <cell r="F1601">
            <v>0</v>
          </cell>
          <cell r="G1601">
            <v>0</v>
          </cell>
          <cell r="H1601">
            <v>0</v>
          </cell>
          <cell r="I1601">
            <v>0</v>
          </cell>
          <cell r="J1601">
            <v>0</v>
          </cell>
          <cell r="K1601">
            <v>0</v>
          </cell>
          <cell r="L1601">
            <v>0</v>
          </cell>
          <cell r="M1601">
            <v>0</v>
          </cell>
          <cell r="N1601">
            <v>0</v>
          </cell>
          <cell r="O1601">
            <v>0</v>
          </cell>
          <cell r="P1601">
            <v>0</v>
          </cell>
          <cell r="Q1601">
            <v>0</v>
          </cell>
          <cell r="R1601">
            <v>0</v>
          </cell>
          <cell r="S1601">
            <v>0</v>
          </cell>
          <cell r="T1601">
            <v>0</v>
          </cell>
          <cell r="U1601">
            <v>0</v>
          </cell>
          <cell r="V1601">
            <v>0</v>
          </cell>
          <cell r="W1601">
            <v>0</v>
          </cell>
          <cell r="X1601">
            <v>0</v>
          </cell>
          <cell r="Y1601">
            <v>0</v>
          </cell>
          <cell r="Z1601">
            <v>0</v>
          </cell>
          <cell r="AA1601">
            <v>0</v>
          </cell>
          <cell r="AB1601">
            <v>0</v>
          </cell>
        </row>
        <row r="1602">
          <cell r="B1602" t="str">
            <v>60.01.02</v>
          </cell>
          <cell r="C1602" t="str">
            <v>Supply of booster pump-set for reservoir sites B (1 set = 1 pump)</v>
          </cell>
          <cell r="D1602" t="str">
            <v>pce.</v>
          </cell>
          <cell r="E1602">
            <v>1000</v>
          </cell>
          <cell r="F1602">
            <v>0</v>
          </cell>
          <cell r="G1602">
            <v>0</v>
          </cell>
          <cell r="H1602">
            <v>0</v>
          </cell>
          <cell r="I1602">
            <v>0</v>
          </cell>
          <cell r="J1602">
            <v>0</v>
          </cell>
          <cell r="K1602">
            <v>0</v>
          </cell>
          <cell r="L1602">
            <v>0</v>
          </cell>
          <cell r="M1602">
            <v>0</v>
          </cell>
          <cell r="N1602">
            <v>0</v>
          </cell>
          <cell r="O1602">
            <v>0</v>
          </cell>
          <cell r="P1602">
            <v>0</v>
          </cell>
          <cell r="Q1602">
            <v>0</v>
          </cell>
          <cell r="R1602">
            <v>0</v>
          </cell>
          <cell r="S1602">
            <v>0</v>
          </cell>
          <cell r="T1602">
            <v>0</v>
          </cell>
          <cell r="U1602">
            <v>0</v>
          </cell>
          <cell r="V1602">
            <v>0</v>
          </cell>
          <cell r="W1602">
            <v>0</v>
          </cell>
          <cell r="X1602">
            <v>0</v>
          </cell>
          <cell r="Y1602">
            <v>0</v>
          </cell>
          <cell r="Z1602">
            <v>0</v>
          </cell>
          <cell r="AA1602">
            <v>0</v>
          </cell>
          <cell r="AB1602">
            <v>0</v>
          </cell>
        </row>
        <row r="1603">
          <cell r="B1603" t="str">
            <v>60.10</v>
          </cell>
          <cell r="C1603" t="str">
            <v>Supply of  Low Voltage Main distribution (LVMDB)</v>
          </cell>
          <cell r="D1603">
            <v>0</v>
          </cell>
          <cell r="E1603">
            <v>0</v>
          </cell>
          <cell r="F1603">
            <v>0</v>
          </cell>
          <cell r="G1603">
            <v>0</v>
          </cell>
          <cell r="H1603">
            <v>0</v>
          </cell>
          <cell r="I1603">
            <v>0</v>
          </cell>
          <cell r="J1603">
            <v>0</v>
          </cell>
          <cell r="K1603">
            <v>0</v>
          </cell>
          <cell r="L1603">
            <v>0</v>
          </cell>
          <cell r="M1603">
            <v>0</v>
          </cell>
          <cell r="N1603">
            <v>0</v>
          </cell>
          <cell r="O1603">
            <v>0</v>
          </cell>
          <cell r="P1603">
            <v>0</v>
          </cell>
          <cell r="Q1603">
            <v>0</v>
          </cell>
          <cell r="R1603">
            <v>0</v>
          </cell>
          <cell r="S1603">
            <v>0</v>
          </cell>
          <cell r="T1603">
            <v>0</v>
          </cell>
          <cell r="U1603">
            <v>0</v>
          </cell>
          <cell r="V1603">
            <v>0</v>
          </cell>
          <cell r="W1603">
            <v>0</v>
          </cell>
          <cell r="X1603">
            <v>0</v>
          </cell>
          <cell r="Y1603">
            <v>0</v>
          </cell>
          <cell r="Z1603">
            <v>0</v>
          </cell>
          <cell r="AA1603">
            <v>0</v>
          </cell>
          <cell r="AB1603">
            <v>0</v>
          </cell>
        </row>
        <row r="1604">
          <cell r="B1604">
            <v>0</v>
          </cell>
          <cell r="C1604" t="str">
            <v>mainly comprising:</v>
          </cell>
          <cell r="D1604">
            <v>0</v>
          </cell>
          <cell r="E1604">
            <v>0</v>
          </cell>
          <cell r="F1604">
            <v>0</v>
          </cell>
          <cell r="G1604">
            <v>0</v>
          </cell>
          <cell r="H1604">
            <v>0</v>
          </cell>
          <cell r="I1604">
            <v>0</v>
          </cell>
          <cell r="J1604">
            <v>0</v>
          </cell>
          <cell r="K1604">
            <v>0</v>
          </cell>
          <cell r="L1604">
            <v>0</v>
          </cell>
          <cell r="M1604">
            <v>0</v>
          </cell>
          <cell r="N1604">
            <v>0</v>
          </cell>
          <cell r="O1604">
            <v>0</v>
          </cell>
          <cell r="P1604">
            <v>0</v>
          </cell>
          <cell r="Q1604">
            <v>0</v>
          </cell>
          <cell r="R1604">
            <v>0</v>
          </cell>
          <cell r="S1604">
            <v>0</v>
          </cell>
          <cell r="T1604">
            <v>0</v>
          </cell>
          <cell r="U1604">
            <v>0</v>
          </cell>
          <cell r="V1604">
            <v>0</v>
          </cell>
          <cell r="W1604">
            <v>0</v>
          </cell>
          <cell r="X1604">
            <v>0</v>
          </cell>
          <cell r="Y1604">
            <v>0</v>
          </cell>
          <cell r="Z1604">
            <v>0</v>
          </cell>
          <cell r="AA1604">
            <v>0</v>
          </cell>
          <cell r="AB1604">
            <v>0</v>
          </cell>
        </row>
        <row r="1605">
          <cell r="B1605">
            <v>0</v>
          </cell>
          <cell r="C1605" t="str">
            <v>- equipment according to referenced drawings and techn. specifications</v>
          </cell>
          <cell r="D1605">
            <v>0</v>
          </cell>
          <cell r="E1605">
            <v>0</v>
          </cell>
          <cell r="F1605">
            <v>0</v>
          </cell>
          <cell r="G1605">
            <v>0</v>
          </cell>
          <cell r="H1605">
            <v>0</v>
          </cell>
          <cell r="I1605">
            <v>0</v>
          </cell>
          <cell r="J1605">
            <v>0</v>
          </cell>
          <cell r="K1605">
            <v>0</v>
          </cell>
          <cell r="L1605">
            <v>0</v>
          </cell>
          <cell r="M1605">
            <v>0</v>
          </cell>
          <cell r="N1605">
            <v>0</v>
          </cell>
          <cell r="O1605">
            <v>0</v>
          </cell>
          <cell r="P1605">
            <v>0</v>
          </cell>
          <cell r="Q1605">
            <v>0</v>
          </cell>
          <cell r="R1605">
            <v>0</v>
          </cell>
          <cell r="S1605">
            <v>0</v>
          </cell>
          <cell r="T1605">
            <v>0</v>
          </cell>
          <cell r="U1605">
            <v>0</v>
          </cell>
          <cell r="V1605">
            <v>0</v>
          </cell>
          <cell r="W1605">
            <v>0</v>
          </cell>
          <cell r="X1605">
            <v>0</v>
          </cell>
          <cell r="Y1605">
            <v>0</v>
          </cell>
          <cell r="Z1605">
            <v>0</v>
          </cell>
          <cell r="AA1605">
            <v>0</v>
          </cell>
          <cell r="AB1605">
            <v>0</v>
          </cell>
        </row>
        <row r="1606">
          <cell r="B1606">
            <v>0</v>
          </cell>
          <cell r="C1606" t="str">
            <v>- complete engineering</v>
          </cell>
          <cell r="D1606">
            <v>0</v>
          </cell>
          <cell r="E1606">
            <v>0</v>
          </cell>
          <cell r="F1606">
            <v>0</v>
          </cell>
          <cell r="G1606">
            <v>0</v>
          </cell>
          <cell r="H1606">
            <v>0</v>
          </cell>
          <cell r="I1606">
            <v>0</v>
          </cell>
          <cell r="J1606">
            <v>0</v>
          </cell>
          <cell r="K1606">
            <v>0</v>
          </cell>
          <cell r="L1606">
            <v>0</v>
          </cell>
          <cell r="M1606">
            <v>0</v>
          </cell>
          <cell r="N1606">
            <v>0</v>
          </cell>
          <cell r="O1606">
            <v>0</v>
          </cell>
          <cell r="P1606">
            <v>0</v>
          </cell>
          <cell r="Q1606">
            <v>0</v>
          </cell>
          <cell r="R1606">
            <v>0</v>
          </cell>
          <cell r="S1606">
            <v>0</v>
          </cell>
          <cell r="T1606">
            <v>0</v>
          </cell>
          <cell r="U1606">
            <v>0</v>
          </cell>
          <cell r="V1606">
            <v>0</v>
          </cell>
          <cell r="W1606">
            <v>0</v>
          </cell>
          <cell r="X1606">
            <v>0</v>
          </cell>
          <cell r="Y1606">
            <v>0</v>
          </cell>
          <cell r="Z1606">
            <v>0</v>
          </cell>
          <cell r="AA1606">
            <v>0</v>
          </cell>
          <cell r="AB1606">
            <v>0</v>
          </cell>
        </row>
        <row r="1607">
          <cell r="B1607">
            <v>0</v>
          </cell>
          <cell r="C1607" t="str">
            <v>- wiring diagrams</v>
          </cell>
          <cell r="D1607">
            <v>0</v>
          </cell>
          <cell r="E1607">
            <v>0</v>
          </cell>
          <cell r="F1607">
            <v>0</v>
          </cell>
          <cell r="G1607">
            <v>0</v>
          </cell>
          <cell r="H1607">
            <v>0</v>
          </cell>
          <cell r="I1607">
            <v>0</v>
          </cell>
          <cell r="J1607">
            <v>0</v>
          </cell>
          <cell r="K1607">
            <v>0</v>
          </cell>
          <cell r="L1607">
            <v>0</v>
          </cell>
          <cell r="M1607">
            <v>0</v>
          </cell>
          <cell r="N1607">
            <v>0</v>
          </cell>
          <cell r="O1607">
            <v>0</v>
          </cell>
          <cell r="P1607">
            <v>0</v>
          </cell>
          <cell r="Q1607">
            <v>0</v>
          </cell>
          <cell r="R1607">
            <v>0</v>
          </cell>
          <cell r="S1607">
            <v>0</v>
          </cell>
          <cell r="T1607">
            <v>0</v>
          </cell>
          <cell r="U1607">
            <v>0</v>
          </cell>
          <cell r="V1607">
            <v>0</v>
          </cell>
          <cell r="W1607">
            <v>0</v>
          </cell>
          <cell r="X1607">
            <v>0</v>
          </cell>
          <cell r="Y1607">
            <v>0</v>
          </cell>
          <cell r="Z1607">
            <v>0</v>
          </cell>
          <cell r="AA1607">
            <v>0</v>
          </cell>
          <cell r="AB1607">
            <v>0</v>
          </cell>
        </row>
        <row r="1608">
          <cell r="B1608" t="str">
            <v>60.10.01</v>
          </cell>
          <cell r="C1608" t="str">
            <v>supply of LVMDB Reservoir B according to drawing no. EL-0.03</v>
          </cell>
          <cell r="D1608" t="str">
            <v>pce.</v>
          </cell>
          <cell r="E1608">
            <v>3100</v>
          </cell>
          <cell r="F1608">
            <v>0</v>
          </cell>
          <cell r="G1608">
            <v>0</v>
          </cell>
          <cell r="H1608">
            <v>0</v>
          </cell>
          <cell r="I1608">
            <v>0</v>
          </cell>
          <cell r="J1608">
            <v>0</v>
          </cell>
          <cell r="K1608">
            <v>0</v>
          </cell>
          <cell r="L1608">
            <v>0</v>
          </cell>
          <cell r="M1608">
            <v>0</v>
          </cell>
          <cell r="N1608">
            <v>0</v>
          </cell>
          <cell r="O1608">
            <v>0</v>
          </cell>
          <cell r="P1608">
            <v>0</v>
          </cell>
          <cell r="Q1608">
            <v>0</v>
          </cell>
          <cell r="R1608">
            <v>0</v>
          </cell>
          <cell r="S1608">
            <v>0</v>
          </cell>
          <cell r="T1608">
            <v>0</v>
          </cell>
          <cell r="U1608">
            <v>0</v>
          </cell>
          <cell r="V1608">
            <v>0</v>
          </cell>
          <cell r="W1608">
            <v>0</v>
          </cell>
          <cell r="X1608">
            <v>0</v>
          </cell>
          <cell r="Y1608">
            <v>0</v>
          </cell>
          <cell r="Z1608">
            <v>0</v>
          </cell>
          <cell r="AA1608">
            <v>0</v>
          </cell>
          <cell r="AB1608">
            <v>0</v>
          </cell>
        </row>
        <row r="1609">
          <cell r="B1609" t="str">
            <v>60.10.02</v>
          </cell>
          <cell r="C1609" t="str">
            <v>supply of LVMDB Reservoir D according to drawing no. EL-0.13</v>
          </cell>
          <cell r="D1609" t="str">
            <v>pce.</v>
          </cell>
          <cell r="E1609">
            <v>5600</v>
          </cell>
          <cell r="F1609">
            <v>0</v>
          </cell>
          <cell r="G1609">
            <v>0</v>
          </cell>
          <cell r="H1609">
            <v>0</v>
          </cell>
          <cell r="I1609">
            <v>0</v>
          </cell>
          <cell r="J1609">
            <v>0</v>
          </cell>
          <cell r="K1609">
            <v>0</v>
          </cell>
          <cell r="L1609">
            <v>0</v>
          </cell>
          <cell r="M1609">
            <v>0</v>
          </cell>
          <cell r="N1609">
            <v>0</v>
          </cell>
          <cell r="O1609">
            <v>0</v>
          </cell>
          <cell r="P1609">
            <v>0</v>
          </cell>
          <cell r="Q1609">
            <v>0</v>
          </cell>
          <cell r="R1609">
            <v>0</v>
          </cell>
          <cell r="S1609">
            <v>0</v>
          </cell>
          <cell r="T1609">
            <v>0</v>
          </cell>
          <cell r="U1609">
            <v>0</v>
          </cell>
          <cell r="V1609">
            <v>0</v>
          </cell>
          <cell r="W1609">
            <v>0</v>
          </cell>
          <cell r="X1609">
            <v>0</v>
          </cell>
          <cell r="Y1609">
            <v>0</v>
          </cell>
          <cell r="Z1609">
            <v>0</v>
          </cell>
          <cell r="AA1609">
            <v>0</v>
          </cell>
          <cell r="AB1609">
            <v>0</v>
          </cell>
        </row>
        <row r="1610">
          <cell r="B1610" t="str">
            <v>60.20</v>
          </cell>
          <cell r="C1610" t="str">
            <v>Supply of UPS system</v>
          </cell>
          <cell r="D1610">
            <v>0</v>
          </cell>
          <cell r="E1610">
            <v>0</v>
          </cell>
          <cell r="F1610">
            <v>0</v>
          </cell>
          <cell r="G1610">
            <v>0</v>
          </cell>
          <cell r="H1610">
            <v>0</v>
          </cell>
          <cell r="I1610">
            <v>0</v>
          </cell>
          <cell r="J1610">
            <v>0</v>
          </cell>
          <cell r="K1610">
            <v>0</v>
          </cell>
          <cell r="L1610">
            <v>0</v>
          </cell>
          <cell r="M1610">
            <v>0</v>
          </cell>
          <cell r="N1610">
            <v>0</v>
          </cell>
          <cell r="O1610">
            <v>0</v>
          </cell>
          <cell r="P1610">
            <v>0</v>
          </cell>
          <cell r="Q1610">
            <v>0</v>
          </cell>
          <cell r="R1610">
            <v>0</v>
          </cell>
          <cell r="S1610">
            <v>0</v>
          </cell>
          <cell r="T1610">
            <v>0</v>
          </cell>
          <cell r="U1610">
            <v>0</v>
          </cell>
          <cell r="V1610">
            <v>0</v>
          </cell>
          <cell r="W1610">
            <v>0</v>
          </cell>
          <cell r="X1610">
            <v>0</v>
          </cell>
          <cell r="Y1610">
            <v>0</v>
          </cell>
          <cell r="Z1610">
            <v>0</v>
          </cell>
          <cell r="AA1610">
            <v>0</v>
          </cell>
          <cell r="AB1610">
            <v>0</v>
          </cell>
        </row>
        <row r="1611">
          <cell r="B1611">
            <v>0</v>
          </cell>
          <cell r="C1611" t="str">
            <v>mainly comprising:</v>
          </cell>
          <cell r="D1611">
            <v>0</v>
          </cell>
          <cell r="E1611">
            <v>0</v>
          </cell>
          <cell r="F1611">
            <v>0</v>
          </cell>
          <cell r="G1611">
            <v>0</v>
          </cell>
          <cell r="H1611">
            <v>0</v>
          </cell>
          <cell r="I1611">
            <v>0</v>
          </cell>
          <cell r="J1611">
            <v>0</v>
          </cell>
          <cell r="K1611">
            <v>0</v>
          </cell>
          <cell r="L1611">
            <v>0</v>
          </cell>
          <cell r="M1611">
            <v>0</v>
          </cell>
          <cell r="N1611">
            <v>0</v>
          </cell>
          <cell r="O1611">
            <v>0</v>
          </cell>
          <cell r="P1611">
            <v>0</v>
          </cell>
          <cell r="Q1611">
            <v>0</v>
          </cell>
          <cell r="R1611">
            <v>0</v>
          </cell>
          <cell r="S1611">
            <v>0</v>
          </cell>
          <cell r="T1611">
            <v>0</v>
          </cell>
          <cell r="U1611">
            <v>0</v>
          </cell>
          <cell r="V1611">
            <v>0</v>
          </cell>
          <cell r="W1611">
            <v>0</v>
          </cell>
          <cell r="X1611">
            <v>0</v>
          </cell>
          <cell r="Y1611">
            <v>0</v>
          </cell>
          <cell r="Z1611">
            <v>0</v>
          </cell>
          <cell r="AA1611">
            <v>0</v>
          </cell>
          <cell r="AB1611">
            <v>0</v>
          </cell>
        </row>
        <row r="1612">
          <cell r="B1612">
            <v>0</v>
          </cell>
          <cell r="C1612" t="str">
            <v>- UPS control panel</v>
          </cell>
          <cell r="D1612">
            <v>0</v>
          </cell>
          <cell r="E1612">
            <v>0</v>
          </cell>
          <cell r="F1612">
            <v>0</v>
          </cell>
          <cell r="G1612">
            <v>0</v>
          </cell>
          <cell r="H1612">
            <v>0</v>
          </cell>
          <cell r="I1612">
            <v>0</v>
          </cell>
          <cell r="J1612">
            <v>0</v>
          </cell>
          <cell r="K1612">
            <v>0</v>
          </cell>
          <cell r="L1612">
            <v>0</v>
          </cell>
          <cell r="M1612">
            <v>0</v>
          </cell>
          <cell r="N1612">
            <v>0</v>
          </cell>
          <cell r="O1612">
            <v>0</v>
          </cell>
          <cell r="P1612">
            <v>0</v>
          </cell>
          <cell r="Q1612">
            <v>0</v>
          </cell>
          <cell r="R1612">
            <v>0</v>
          </cell>
          <cell r="S1612">
            <v>0</v>
          </cell>
          <cell r="T1612">
            <v>0</v>
          </cell>
          <cell r="U1612">
            <v>0</v>
          </cell>
          <cell r="V1612">
            <v>0</v>
          </cell>
          <cell r="W1612">
            <v>0</v>
          </cell>
          <cell r="X1612">
            <v>0</v>
          </cell>
          <cell r="Y1612">
            <v>0</v>
          </cell>
          <cell r="Z1612">
            <v>0</v>
          </cell>
          <cell r="AA1612">
            <v>0</v>
          </cell>
          <cell r="AB1612">
            <v>0</v>
          </cell>
        </row>
        <row r="1613">
          <cell r="B1613">
            <v>0</v>
          </cell>
          <cell r="C1613" t="str">
            <v>- set of batteries and complete internal wiring</v>
          </cell>
          <cell r="D1613">
            <v>0</v>
          </cell>
          <cell r="E1613">
            <v>0</v>
          </cell>
          <cell r="F1613">
            <v>0</v>
          </cell>
          <cell r="G1613">
            <v>0</v>
          </cell>
          <cell r="H1613">
            <v>0</v>
          </cell>
          <cell r="I1613">
            <v>0</v>
          </cell>
          <cell r="J1613">
            <v>0</v>
          </cell>
          <cell r="K1613">
            <v>0</v>
          </cell>
          <cell r="L1613">
            <v>0</v>
          </cell>
          <cell r="M1613">
            <v>0</v>
          </cell>
          <cell r="N1613">
            <v>0</v>
          </cell>
          <cell r="O1613">
            <v>0</v>
          </cell>
          <cell r="P1613">
            <v>0</v>
          </cell>
          <cell r="Q1613">
            <v>0</v>
          </cell>
          <cell r="R1613">
            <v>0</v>
          </cell>
          <cell r="S1613">
            <v>0</v>
          </cell>
          <cell r="T1613">
            <v>0</v>
          </cell>
          <cell r="U1613">
            <v>0</v>
          </cell>
          <cell r="V1613">
            <v>0</v>
          </cell>
          <cell r="W1613">
            <v>0</v>
          </cell>
          <cell r="X1613">
            <v>0</v>
          </cell>
          <cell r="Y1613">
            <v>0</v>
          </cell>
          <cell r="Z1613">
            <v>0</v>
          </cell>
          <cell r="AA1613">
            <v>0</v>
          </cell>
          <cell r="AB1613">
            <v>0</v>
          </cell>
        </row>
        <row r="1614">
          <cell r="B1614">
            <v>0</v>
          </cell>
          <cell r="C1614" t="str">
            <v>- UPS panel</v>
          </cell>
          <cell r="D1614">
            <v>0</v>
          </cell>
          <cell r="E1614">
            <v>0</v>
          </cell>
          <cell r="F1614">
            <v>0</v>
          </cell>
          <cell r="G1614">
            <v>0</v>
          </cell>
          <cell r="H1614">
            <v>0</v>
          </cell>
          <cell r="I1614">
            <v>0</v>
          </cell>
          <cell r="J1614">
            <v>0</v>
          </cell>
          <cell r="K1614">
            <v>0</v>
          </cell>
          <cell r="L1614">
            <v>0</v>
          </cell>
          <cell r="M1614">
            <v>0</v>
          </cell>
          <cell r="N1614">
            <v>0</v>
          </cell>
          <cell r="O1614">
            <v>0</v>
          </cell>
          <cell r="P1614">
            <v>0</v>
          </cell>
          <cell r="Q1614">
            <v>0</v>
          </cell>
          <cell r="R1614">
            <v>0</v>
          </cell>
          <cell r="S1614">
            <v>0</v>
          </cell>
          <cell r="T1614">
            <v>0</v>
          </cell>
          <cell r="U1614">
            <v>0</v>
          </cell>
          <cell r="V1614">
            <v>0</v>
          </cell>
          <cell r="W1614">
            <v>0</v>
          </cell>
          <cell r="X1614">
            <v>0</v>
          </cell>
          <cell r="Y1614">
            <v>0</v>
          </cell>
          <cell r="Z1614">
            <v>0</v>
          </cell>
          <cell r="AA1614">
            <v>0</v>
          </cell>
          <cell r="AB1614">
            <v>0</v>
          </cell>
        </row>
        <row r="1615">
          <cell r="B1615" t="str">
            <v>60.20.01</v>
          </cell>
          <cell r="C1615" t="str">
            <v>supply of UPS Reservoir B according to drawing no. EL-0.03; 230V, 2kW, 540Ah</v>
          </cell>
          <cell r="D1615" t="str">
            <v>pce.</v>
          </cell>
          <cell r="E1615">
            <v>2850</v>
          </cell>
          <cell r="F1615">
            <v>0</v>
          </cell>
          <cell r="G1615">
            <v>0</v>
          </cell>
          <cell r="H1615">
            <v>0</v>
          </cell>
          <cell r="I1615">
            <v>0</v>
          </cell>
          <cell r="J1615">
            <v>0</v>
          </cell>
          <cell r="K1615">
            <v>0</v>
          </cell>
          <cell r="L1615">
            <v>0</v>
          </cell>
          <cell r="M1615">
            <v>0</v>
          </cell>
          <cell r="N1615">
            <v>0</v>
          </cell>
          <cell r="O1615">
            <v>0</v>
          </cell>
          <cell r="P1615">
            <v>0</v>
          </cell>
          <cell r="Q1615">
            <v>0</v>
          </cell>
          <cell r="R1615">
            <v>0</v>
          </cell>
          <cell r="S1615">
            <v>0</v>
          </cell>
          <cell r="T1615">
            <v>0</v>
          </cell>
          <cell r="U1615">
            <v>0</v>
          </cell>
          <cell r="V1615">
            <v>0</v>
          </cell>
          <cell r="W1615">
            <v>0</v>
          </cell>
          <cell r="X1615">
            <v>0</v>
          </cell>
          <cell r="Y1615">
            <v>0</v>
          </cell>
          <cell r="Z1615">
            <v>0</v>
          </cell>
          <cell r="AA1615">
            <v>0</v>
          </cell>
          <cell r="AB1615">
            <v>0</v>
          </cell>
        </row>
        <row r="1616">
          <cell r="B1616" t="str">
            <v>60.20.02</v>
          </cell>
          <cell r="C1616" t="str">
            <v>supply of UPS Reservoir D according to drawing no. EL-0.13; 230V, 2kW, 1200Ah</v>
          </cell>
          <cell r="D1616" t="str">
            <v>pce.</v>
          </cell>
          <cell r="E1616">
            <v>4400</v>
          </cell>
          <cell r="F1616">
            <v>0</v>
          </cell>
          <cell r="G1616">
            <v>0</v>
          </cell>
          <cell r="H1616">
            <v>0</v>
          </cell>
          <cell r="I1616">
            <v>0</v>
          </cell>
          <cell r="J1616">
            <v>0</v>
          </cell>
          <cell r="K1616">
            <v>0</v>
          </cell>
          <cell r="L1616">
            <v>0</v>
          </cell>
          <cell r="M1616">
            <v>0</v>
          </cell>
          <cell r="N1616">
            <v>0</v>
          </cell>
          <cell r="O1616">
            <v>0</v>
          </cell>
          <cell r="P1616">
            <v>0</v>
          </cell>
          <cell r="Q1616">
            <v>0</v>
          </cell>
          <cell r="R1616">
            <v>0</v>
          </cell>
          <cell r="S1616">
            <v>0</v>
          </cell>
          <cell r="T1616">
            <v>0</v>
          </cell>
          <cell r="U1616">
            <v>0</v>
          </cell>
          <cell r="V1616">
            <v>0</v>
          </cell>
          <cell r="W1616">
            <v>0</v>
          </cell>
          <cell r="X1616">
            <v>0</v>
          </cell>
          <cell r="Y1616">
            <v>0</v>
          </cell>
          <cell r="Z1616">
            <v>0</v>
          </cell>
          <cell r="AA1616">
            <v>0</v>
          </cell>
          <cell r="AB1616">
            <v>0</v>
          </cell>
        </row>
        <row r="1617">
          <cell r="B1617" t="str">
            <v>60.30</v>
          </cell>
          <cell r="C1617" t="str">
            <v>Supply of  diesel gen set</v>
          </cell>
          <cell r="D1617">
            <v>0</v>
          </cell>
          <cell r="E1617">
            <v>0</v>
          </cell>
          <cell r="F1617">
            <v>0</v>
          </cell>
          <cell r="G1617">
            <v>0</v>
          </cell>
          <cell r="H1617">
            <v>0</v>
          </cell>
          <cell r="I1617">
            <v>0</v>
          </cell>
          <cell r="J1617">
            <v>0</v>
          </cell>
          <cell r="K1617">
            <v>0</v>
          </cell>
          <cell r="L1617">
            <v>0</v>
          </cell>
          <cell r="M1617">
            <v>0</v>
          </cell>
          <cell r="N1617">
            <v>0</v>
          </cell>
          <cell r="O1617">
            <v>0</v>
          </cell>
          <cell r="P1617">
            <v>0</v>
          </cell>
          <cell r="Q1617">
            <v>0</v>
          </cell>
          <cell r="R1617">
            <v>0</v>
          </cell>
          <cell r="S1617">
            <v>0</v>
          </cell>
          <cell r="T1617">
            <v>0</v>
          </cell>
          <cell r="U1617">
            <v>0</v>
          </cell>
          <cell r="V1617">
            <v>0</v>
          </cell>
          <cell r="W1617">
            <v>0</v>
          </cell>
          <cell r="X1617">
            <v>0</v>
          </cell>
          <cell r="Y1617">
            <v>0</v>
          </cell>
          <cell r="Z1617">
            <v>0</v>
          </cell>
          <cell r="AA1617">
            <v>0</v>
          </cell>
          <cell r="AB1617">
            <v>0</v>
          </cell>
        </row>
        <row r="1618">
          <cell r="B1618">
            <v>0</v>
          </cell>
          <cell r="C1618" t="str">
            <v>mainly comprising:</v>
          </cell>
          <cell r="D1618">
            <v>0</v>
          </cell>
          <cell r="E1618">
            <v>0</v>
          </cell>
          <cell r="F1618">
            <v>0</v>
          </cell>
          <cell r="G1618">
            <v>0</v>
          </cell>
          <cell r="H1618">
            <v>0</v>
          </cell>
          <cell r="I1618">
            <v>0</v>
          </cell>
          <cell r="J1618">
            <v>0</v>
          </cell>
          <cell r="K1618">
            <v>0</v>
          </cell>
          <cell r="L1618">
            <v>0</v>
          </cell>
          <cell r="M1618">
            <v>0</v>
          </cell>
          <cell r="N1618">
            <v>0</v>
          </cell>
          <cell r="O1618">
            <v>0</v>
          </cell>
          <cell r="P1618">
            <v>0</v>
          </cell>
          <cell r="Q1618">
            <v>0</v>
          </cell>
          <cell r="R1618">
            <v>0</v>
          </cell>
          <cell r="S1618">
            <v>0</v>
          </cell>
          <cell r="T1618">
            <v>0</v>
          </cell>
          <cell r="U1618">
            <v>0</v>
          </cell>
          <cell r="V1618">
            <v>0</v>
          </cell>
          <cell r="W1618">
            <v>0</v>
          </cell>
          <cell r="X1618">
            <v>0</v>
          </cell>
          <cell r="Y1618">
            <v>0</v>
          </cell>
          <cell r="Z1618">
            <v>0</v>
          </cell>
          <cell r="AA1618">
            <v>0</v>
          </cell>
          <cell r="AB1618">
            <v>0</v>
          </cell>
        </row>
        <row r="1619">
          <cell r="B1619">
            <v>0</v>
          </cell>
          <cell r="C1619" t="str">
            <v>- diesel gen set including accessories (battery, control unit, sound protection hood)</v>
          </cell>
          <cell r="D1619">
            <v>0</v>
          </cell>
          <cell r="E1619">
            <v>0</v>
          </cell>
          <cell r="F1619">
            <v>0</v>
          </cell>
          <cell r="G1619">
            <v>0</v>
          </cell>
          <cell r="H1619">
            <v>0</v>
          </cell>
          <cell r="I1619">
            <v>0</v>
          </cell>
          <cell r="J1619">
            <v>0</v>
          </cell>
          <cell r="K1619">
            <v>0</v>
          </cell>
          <cell r="L1619">
            <v>0</v>
          </cell>
          <cell r="M1619">
            <v>0</v>
          </cell>
          <cell r="N1619">
            <v>0</v>
          </cell>
          <cell r="O1619">
            <v>0</v>
          </cell>
          <cell r="P1619">
            <v>0</v>
          </cell>
          <cell r="Q1619">
            <v>0</v>
          </cell>
          <cell r="R1619">
            <v>0</v>
          </cell>
          <cell r="S1619">
            <v>0</v>
          </cell>
          <cell r="T1619">
            <v>0</v>
          </cell>
          <cell r="U1619">
            <v>0</v>
          </cell>
          <cell r="V1619">
            <v>0</v>
          </cell>
          <cell r="W1619">
            <v>0</v>
          </cell>
          <cell r="X1619">
            <v>0</v>
          </cell>
          <cell r="Y1619">
            <v>0</v>
          </cell>
          <cell r="Z1619">
            <v>0</v>
          </cell>
          <cell r="AA1619">
            <v>0</v>
          </cell>
          <cell r="AB1619">
            <v>0</v>
          </cell>
        </row>
        <row r="1620">
          <cell r="B1620">
            <v>0</v>
          </cell>
          <cell r="C1620" t="str">
            <v>- internal piping and cabling (exhaust, air silencer, cooling air)</v>
          </cell>
          <cell r="D1620">
            <v>0</v>
          </cell>
          <cell r="E1620">
            <v>0</v>
          </cell>
          <cell r="F1620">
            <v>0</v>
          </cell>
          <cell r="G1620">
            <v>0</v>
          </cell>
          <cell r="H1620">
            <v>0</v>
          </cell>
          <cell r="I1620">
            <v>0</v>
          </cell>
          <cell r="J1620">
            <v>0</v>
          </cell>
          <cell r="K1620">
            <v>0</v>
          </cell>
          <cell r="L1620">
            <v>0</v>
          </cell>
          <cell r="M1620">
            <v>0</v>
          </cell>
          <cell r="N1620">
            <v>0</v>
          </cell>
          <cell r="O1620">
            <v>0</v>
          </cell>
          <cell r="P1620">
            <v>0</v>
          </cell>
          <cell r="Q1620">
            <v>0</v>
          </cell>
          <cell r="R1620">
            <v>0</v>
          </cell>
          <cell r="S1620">
            <v>0</v>
          </cell>
          <cell r="T1620">
            <v>0</v>
          </cell>
          <cell r="U1620">
            <v>0</v>
          </cell>
          <cell r="V1620">
            <v>0</v>
          </cell>
          <cell r="W1620">
            <v>0</v>
          </cell>
          <cell r="X1620">
            <v>0</v>
          </cell>
          <cell r="Y1620">
            <v>0</v>
          </cell>
          <cell r="Z1620">
            <v>0</v>
          </cell>
          <cell r="AA1620">
            <v>0</v>
          </cell>
          <cell r="AB1620">
            <v>0</v>
          </cell>
        </row>
        <row r="1621">
          <cell r="B1621">
            <v>0</v>
          </cell>
          <cell r="C1621" t="str">
            <v>- diesel storage tank 1000l, complete diesel fuel pipe</v>
          </cell>
          <cell r="D1621">
            <v>0</v>
          </cell>
          <cell r="E1621">
            <v>0</v>
          </cell>
          <cell r="F1621">
            <v>0</v>
          </cell>
          <cell r="G1621">
            <v>0</v>
          </cell>
          <cell r="H1621">
            <v>0</v>
          </cell>
          <cell r="I1621">
            <v>0</v>
          </cell>
          <cell r="J1621">
            <v>0</v>
          </cell>
          <cell r="K1621">
            <v>0</v>
          </cell>
          <cell r="L1621">
            <v>0</v>
          </cell>
          <cell r="M1621">
            <v>0</v>
          </cell>
          <cell r="N1621">
            <v>0</v>
          </cell>
          <cell r="O1621">
            <v>0</v>
          </cell>
          <cell r="P1621">
            <v>0</v>
          </cell>
          <cell r="Q1621">
            <v>0</v>
          </cell>
          <cell r="R1621">
            <v>0</v>
          </cell>
          <cell r="S1621">
            <v>0</v>
          </cell>
          <cell r="T1621">
            <v>0</v>
          </cell>
          <cell r="U1621">
            <v>0</v>
          </cell>
          <cell r="V1621">
            <v>0</v>
          </cell>
          <cell r="W1621">
            <v>0</v>
          </cell>
          <cell r="X1621">
            <v>0</v>
          </cell>
          <cell r="Y1621">
            <v>0</v>
          </cell>
          <cell r="Z1621">
            <v>0</v>
          </cell>
          <cell r="AA1621">
            <v>0</v>
          </cell>
          <cell r="AB1621">
            <v>0</v>
          </cell>
        </row>
        <row r="1622">
          <cell r="B1622" t="str">
            <v>60.30.01</v>
          </cell>
          <cell r="C1622" t="str">
            <v>supply of diesel gen set Reservoir B according to drawing no. EL-0.03; 400VAC, 12,5kVA</v>
          </cell>
          <cell r="D1622" t="str">
            <v>pce.</v>
          </cell>
          <cell r="E1622">
            <v>17400</v>
          </cell>
          <cell r="F1622">
            <v>0</v>
          </cell>
          <cell r="G1622">
            <v>0</v>
          </cell>
          <cell r="H1622">
            <v>0</v>
          </cell>
          <cell r="I1622">
            <v>0</v>
          </cell>
          <cell r="J1622">
            <v>0</v>
          </cell>
          <cell r="K1622">
            <v>0</v>
          </cell>
          <cell r="L1622">
            <v>0</v>
          </cell>
          <cell r="M1622">
            <v>0</v>
          </cell>
          <cell r="N1622">
            <v>0</v>
          </cell>
          <cell r="O1622">
            <v>0</v>
          </cell>
          <cell r="P1622">
            <v>0</v>
          </cell>
          <cell r="Q1622">
            <v>0</v>
          </cell>
          <cell r="R1622">
            <v>0</v>
          </cell>
          <cell r="S1622">
            <v>0</v>
          </cell>
          <cell r="T1622">
            <v>0</v>
          </cell>
          <cell r="U1622">
            <v>0</v>
          </cell>
          <cell r="V1622">
            <v>0</v>
          </cell>
          <cell r="W1622">
            <v>0</v>
          </cell>
          <cell r="X1622">
            <v>0</v>
          </cell>
          <cell r="Y1622">
            <v>0</v>
          </cell>
          <cell r="Z1622">
            <v>0</v>
          </cell>
          <cell r="AA1622">
            <v>0</v>
          </cell>
          <cell r="AB1622">
            <v>0</v>
          </cell>
        </row>
        <row r="1623">
          <cell r="B1623" t="str">
            <v>60.30.02</v>
          </cell>
          <cell r="C1623" t="str">
            <v>supply of diesel gen set Reservoir D according to drawing no. EL-0.13; 400VAC, 30kVA</v>
          </cell>
          <cell r="D1623" t="str">
            <v>pce.</v>
          </cell>
          <cell r="E1623">
            <v>21500</v>
          </cell>
          <cell r="F1623">
            <v>0</v>
          </cell>
          <cell r="G1623">
            <v>0</v>
          </cell>
          <cell r="H1623">
            <v>0</v>
          </cell>
          <cell r="I1623">
            <v>0</v>
          </cell>
          <cell r="J1623">
            <v>0</v>
          </cell>
          <cell r="K1623">
            <v>0</v>
          </cell>
          <cell r="L1623">
            <v>0</v>
          </cell>
          <cell r="M1623">
            <v>0</v>
          </cell>
          <cell r="N1623">
            <v>0</v>
          </cell>
          <cell r="O1623">
            <v>0</v>
          </cell>
          <cell r="P1623">
            <v>0</v>
          </cell>
          <cell r="Q1623">
            <v>0</v>
          </cell>
          <cell r="R1623">
            <v>0</v>
          </cell>
          <cell r="S1623">
            <v>0</v>
          </cell>
          <cell r="T1623">
            <v>0</v>
          </cell>
          <cell r="U1623">
            <v>0</v>
          </cell>
          <cell r="V1623">
            <v>0</v>
          </cell>
          <cell r="W1623">
            <v>0</v>
          </cell>
          <cell r="X1623">
            <v>0</v>
          </cell>
          <cell r="Y1623">
            <v>0</v>
          </cell>
          <cell r="Z1623">
            <v>0</v>
          </cell>
          <cell r="AA1623">
            <v>0</v>
          </cell>
          <cell r="AB1623">
            <v>0</v>
          </cell>
        </row>
        <row r="1624">
          <cell r="B1624" t="str">
            <v>61</v>
          </cell>
          <cell r="C1624" t="str">
            <v>SUPPLY OF INSTRUMENTATION</v>
          </cell>
          <cell r="D1624">
            <v>0</v>
          </cell>
          <cell r="E1624">
            <v>0</v>
          </cell>
          <cell r="F1624">
            <v>0</v>
          </cell>
          <cell r="G1624">
            <v>0</v>
          </cell>
          <cell r="H1624">
            <v>0</v>
          </cell>
          <cell r="I1624">
            <v>0</v>
          </cell>
          <cell r="J1624">
            <v>0</v>
          </cell>
          <cell r="K1624">
            <v>0</v>
          </cell>
          <cell r="L1624">
            <v>0</v>
          </cell>
          <cell r="M1624">
            <v>0</v>
          </cell>
          <cell r="N1624">
            <v>0</v>
          </cell>
          <cell r="O1624">
            <v>0</v>
          </cell>
          <cell r="P1624">
            <v>0</v>
          </cell>
          <cell r="Q1624">
            <v>0</v>
          </cell>
          <cell r="R1624">
            <v>0</v>
          </cell>
          <cell r="S1624">
            <v>0</v>
          </cell>
          <cell r="T1624">
            <v>0</v>
          </cell>
          <cell r="U1624">
            <v>0</v>
          </cell>
          <cell r="V1624">
            <v>0</v>
          </cell>
          <cell r="W1624">
            <v>0</v>
          </cell>
          <cell r="X1624">
            <v>0</v>
          </cell>
          <cell r="Y1624">
            <v>0</v>
          </cell>
          <cell r="Z1624">
            <v>0</v>
          </cell>
          <cell r="AA1624">
            <v>0</v>
          </cell>
          <cell r="AB1624">
            <v>0</v>
          </cell>
        </row>
        <row r="1625">
          <cell r="B1625" t="str">
            <v>61.10</v>
          </cell>
          <cell r="C1625" t="str">
            <v>Supply of instrumentation</v>
          </cell>
          <cell r="D1625">
            <v>0</v>
          </cell>
          <cell r="E1625">
            <v>0</v>
          </cell>
          <cell r="F1625">
            <v>0</v>
          </cell>
          <cell r="G1625">
            <v>0</v>
          </cell>
          <cell r="H1625">
            <v>0</v>
          </cell>
          <cell r="I1625">
            <v>0</v>
          </cell>
          <cell r="J1625">
            <v>0</v>
          </cell>
          <cell r="K1625">
            <v>0</v>
          </cell>
          <cell r="L1625">
            <v>0</v>
          </cell>
          <cell r="M1625">
            <v>0</v>
          </cell>
          <cell r="N1625">
            <v>0</v>
          </cell>
          <cell r="O1625">
            <v>0</v>
          </cell>
          <cell r="P1625">
            <v>0</v>
          </cell>
          <cell r="Q1625">
            <v>0</v>
          </cell>
          <cell r="R1625">
            <v>0</v>
          </cell>
          <cell r="S1625">
            <v>0</v>
          </cell>
          <cell r="T1625">
            <v>0</v>
          </cell>
          <cell r="U1625">
            <v>0</v>
          </cell>
          <cell r="V1625">
            <v>0</v>
          </cell>
          <cell r="W1625">
            <v>0</v>
          </cell>
          <cell r="X1625">
            <v>0</v>
          </cell>
          <cell r="Y1625">
            <v>0</v>
          </cell>
          <cell r="Z1625">
            <v>0</v>
          </cell>
          <cell r="AA1625">
            <v>0</v>
          </cell>
          <cell r="AB1625">
            <v>0</v>
          </cell>
        </row>
        <row r="1626">
          <cell r="B1626">
            <v>0</v>
          </cell>
          <cell r="C1626" t="str">
            <v xml:space="preserve">The unit rate shall include supply to site of all materials, labour, equipment, tools and other incidental costs like handling, transporting, safe storage, etc. required to complete the supply. </v>
          </cell>
          <cell r="D1626">
            <v>0</v>
          </cell>
          <cell r="E1626">
            <v>0</v>
          </cell>
          <cell r="F1626">
            <v>0</v>
          </cell>
          <cell r="G1626">
            <v>0</v>
          </cell>
          <cell r="H1626">
            <v>0</v>
          </cell>
          <cell r="I1626">
            <v>0</v>
          </cell>
          <cell r="J1626">
            <v>0</v>
          </cell>
          <cell r="K1626">
            <v>0</v>
          </cell>
          <cell r="L1626">
            <v>0</v>
          </cell>
          <cell r="M1626">
            <v>0</v>
          </cell>
          <cell r="N1626">
            <v>0</v>
          </cell>
          <cell r="O1626">
            <v>0</v>
          </cell>
          <cell r="P1626">
            <v>0</v>
          </cell>
          <cell r="Q1626">
            <v>0</v>
          </cell>
          <cell r="R1626">
            <v>0</v>
          </cell>
          <cell r="S1626">
            <v>0</v>
          </cell>
          <cell r="T1626">
            <v>0</v>
          </cell>
          <cell r="U1626">
            <v>0</v>
          </cell>
          <cell r="V1626">
            <v>0</v>
          </cell>
          <cell r="W1626">
            <v>0</v>
          </cell>
          <cell r="X1626">
            <v>0</v>
          </cell>
          <cell r="Y1626">
            <v>0</v>
          </cell>
          <cell r="Z1626">
            <v>0</v>
          </cell>
          <cell r="AA1626">
            <v>0</v>
          </cell>
          <cell r="AB1626">
            <v>0</v>
          </cell>
        </row>
        <row r="1627">
          <cell r="B1627" t="str">
            <v>61.10.01</v>
          </cell>
          <cell r="C1627" t="str">
            <v>supply magnetic flap level meter incl. 2 bi-stable switches</v>
          </cell>
          <cell r="D1627" t="str">
            <v>pce</v>
          </cell>
          <cell r="E1627">
            <v>2400</v>
          </cell>
          <cell r="F1627">
            <v>0</v>
          </cell>
          <cell r="G1627">
            <v>0</v>
          </cell>
          <cell r="H1627">
            <v>0</v>
          </cell>
          <cell r="I1627">
            <v>0</v>
          </cell>
          <cell r="J1627">
            <v>0</v>
          </cell>
          <cell r="K1627">
            <v>0</v>
          </cell>
          <cell r="L1627">
            <v>0</v>
          </cell>
          <cell r="M1627">
            <v>0</v>
          </cell>
          <cell r="N1627">
            <v>0</v>
          </cell>
          <cell r="O1627">
            <v>0</v>
          </cell>
          <cell r="P1627">
            <v>0</v>
          </cell>
          <cell r="Q1627">
            <v>0</v>
          </cell>
          <cell r="R1627">
            <v>0</v>
          </cell>
          <cell r="S1627">
            <v>0</v>
          </cell>
          <cell r="T1627">
            <v>0</v>
          </cell>
          <cell r="U1627">
            <v>0</v>
          </cell>
          <cell r="V1627">
            <v>0</v>
          </cell>
          <cell r="W1627">
            <v>0</v>
          </cell>
          <cell r="X1627">
            <v>0</v>
          </cell>
          <cell r="Y1627">
            <v>0</v>
          </cell>
          <cell r="Z1627">
            <v>0</v>
          </cell>
          <cell r="AA1627">
            <v>0</v>
          </cell>
          <cell r="AB1627">
            <v>0</v>
          </cell>
        </row>
        <row r="1628">
          <cell r="B1628" t="str">
            <v>61.10.02</v>
          </cell>
          <cell r="C1628" t="str">
            <v>supply pressure switch</v>
          </cell>
          <cell r="D1628" t="str">
            <v>pce</v>
          </cell>
          <cell r="E1628">
            <v>530</v>
          </cell>
          <cell r="F1628">
            <v>0</v>
          </cell>
          <cell r="G1628">
            <v>0</v>
          </cell>
          <cell r="H1628">
            <v>0</v>
          </cell>
          <cell r="I1628">
            <v>0</v>
          </cell>
          <cell r="J1628">
            <v>0</v>
          </cell>
          <cell r="K1628">
            <v>0</v>
          </cell>
          <cell r="L1628">
            <v>0</v>
          </cell>
          <cell r="M1628">
            <v>0</v>
          </cell>
          <cell r="N1628">
            <v>0</v>
          </cell>
          <cell r="O1628">
            <v>0</v>
          </cell>
          <cell r="P1628">
            <v>0</v>
          </cell>
          <cell r="Q1628">
            <v>0</v>
          </cell>
          <cell r="R1628">
            <v>0</v>
          </cell>
          <cell r="S1628">
            <v>0</v>
          </cell>
          <cell r="T1628">
            <v>0</v>
          </cell>
          <cell r="U1628">
            <v>0</v>
          </cell>
          <cell r="V1628">
            <v>0</v>
          </cell>
          <cell r="W1628">
            <v>0</v>
          </cell>
          <cell r="X1628">
            <v>0</v>
          </cell>
          <cell r="Y1628">
            <v>0</v>
          </cell>
          <cell r="Z1628">
            <v>0</v>
          </cell>
          <cell r="AA1628">
            <v>0</v>
          </cell>
          <cell r="AB1628">
            <v>0</v>
          </cell>
        </row>
        <row r="1629">
          <cell r="B1629" t="str">
            <v>61.10.03</v>
          </cell>
          <cell r="C1629" t="str">
            <v>supply connection to existing 4…20mA sensor including isolation amplifier</v>
          </cell>
          <cell r="D1629" t="str">
            <v>pce</v>
          </cell>
          <cell r="E1629">
            <v>280</v>
          </cell>
          <cell r="F1629">
            <v>0</v>
          </cell>
          <cell r="G1629">
            <v>0</v>
          </cell>
          <cell r="H1629">
            <v>0</v>
          </cell>
          <cell r="I1629">
            <v>0</v>
          </cell>
          <cell r="J1629">
            <v>0</v>
          </cell>
          <cell r="K1629">
            <v>0</v>
          </cell>
          <cell r="L1629">
            <v>0</v>
          </cell>
          <cell r="M1629">
            <v>0</v>
          </cell>
          <cell r="N1629">
            <v>0</v>
          </cell>
          <cell r="O1629">
            <v>0</v>
          </cell>
          <cell r="P1629">
            <v>0</v>
          </cell>
          <cell r="Q1629">
            <v>0</v>
          </cell>
          <cell r="R1629">
            <v>0</v>
          </cell>
          <cell r="S1629">
            <v>0</v>
          </cell>
          <cell r="T1629">
            <v>0</v>
          </cell>
          <cell r="U1629">
            <v>0</v>
          </cell>
          <cell r="V1629">
            <v>0</v>
          </cell>
          <cell r="W1629">
            <v>0</v>
          </cell>
          <cell r="X1629">
            <v>0</v>
          </cell>
          <cell r="Y1629">
            <v>0</v>
          </cell>
          <cell r="Z1629">
            <v>0</v>
          </cell>
          <cell r="AA1629">
            <v>0</v>
          </cell>
          <cell r="AB1629">
            <v>0</v>
          </cell>
        </row>
        <row r="1630">
          <cell r="B1630" t="str">
            <v>62</v>
          </cell>
          <cell r="C1630" t="str">
            <v>SUPPLY OF CABLES AND WIRES</v>
          </cell>
          <cell r="D1630">
            <v>0</v>
          </cell>
          <cell r="E1630">
            <v>0</v>
          </cell>
          <cell r="F1630">
            <v>0</v>
          </cell>
          <cell r="G1630">
            <v>0</v>
          </cell>
          <cell r="H1630">
            <v>0</v>
          </cell>
          <cell r="I1630">
            <v>0</v>
          </cell>
          <cell r="J1630">
            <v>0</v>
          </cell>
          <cell r="K1630">
            <v>0</v>
          </cell>
          <cell r="L1630">
            <v>0</v>
          </cell>
          <cell r="M1630">
            <v>0</v>
          </cell>
          <cell r="N1630">
            <v>0</v>
          </cell>
          <cell r="O1630">
            <v>0</v>
          </cell>
          <cell r="P1630">
            <v>0</v>
          </cell>
          <cell r="Q1630">
            <v>0</v>
          </cell>
          <cell r="R1630">
            <v>0</v>
          </cell>
          <cell r="S1630">
            <v>0</v>
          </cell>
          <cell r="T1630">
            <v>0</v>
          </cell>
          <cell r="U1630">
            <v>0</v>
          </cell>
          <cell r="V1630">
            <v>0</v>
          </cell>
          <cell r="W1630">
            <v>0</v>
          </cell>
          <cell r="X1630">
            <v>0</v>
          </cell>
          <cell r="Y1630">
            <v>0</v>
          </cell>
          <cell r="Z1630">
            <v>0</v>
          </cell>
          <cell r="AA1630">
            <v>0</v>
          </cell>
          <cell r="AB1630">
            <v>0</v>
          </cell>
        </row>
        <row r="1631">
          <cell r="B1631" t="str">
            <v>62.10</v>
          </cell>
          <cell r="C1631" t="str">
            <v>Supply of Cables and Wires for above ground and underground installation</v>
          </cell>
          <cell r="D1631">
            <v>0</v>
          </cell>
          <cell r="E1631">
            <v>0</v>
          </cell>
          <cell r="F1631">
            <v>0</v>
          </cell>
          <cell r="G1631">
            <v>0</v>
          </cell>
          <cell r="H1631">
            <v>0</v>
          </cell>
          <cell r="I1631">
            <v>0</v>
          </cell>
          <cell r="J1631">
            <v>0</v>
          </cell>
          <cell r="K1631">
            <v>0</v>
          </cell>
          <cell r="L1631">
            <v>0</v>
          </cell>
          <cell r="M1631">
            <v>0</v>
          </cell>
          <cell r="N1631">
            <v>0</v>
          </cell>
          <cell r="O1631">
            <v>0</v>
          </cell>
          <cell r="P1631">
            <v>0</v>
          </cell>
          <cell r="Q1631">
            <v>0</v>
          </cell>
          <cell r="R1631">
            <v>0</v>
          </cell>
          <cell r="S1631">
            <v>0</v>
          </cell>
          <cell r="T1631">
            <v>0</v>
          </cell>
          <cell r="U1631">
            <v>0</v>
          </cell>
          <cell r="V1631">
            <v>0</v>
          </cell>
          <cell r="W1631">
            <v>0</v>
          </cell>
          <cell r="X1631">
            <v>0</v>
          </cell>
          <cell r="Y1631">
            <v>0</v>
          </cell>
          <cell r="Z1631">
            <v>0</v>
          </cell>
          <cell r="AA1631">
            <v>0</v>
          </cell>
          <cell r="AB1631">
            <v>0</v>
          </cell>
        </row>
        <row r="1632">
          <cell r="B1632">
            <v>0</v>
          </cell>
          <cell r="C1632" t="str">
            <v>The unit rates shall include supply of cables in accordance with the General Technical Specification incl. accessories as described hereafter and warning tapes, for laying into cable trenches and ducts.</v>
          </cell>
          <cell r="D1632">
            <v>0</v>
          </cell>
          <cell r="E1632">
            <v>0</v>
          </cell>
          <cell r="F1632">
            <v>0</v>
          </cell>
          <cell r="G1632">
            <v>0</v>
          </cell>
          <cell r="H1632">
            <v>0</v>
          </cell>
          <cell r="I1632">
            <v>0</v>
          </cell>
          <cell r="J1632">
            <v>0</v>
          </cell>
          <cell r="K1632">
            <v>0</v>
          </cell>
          <cell r="L1632">
            <v>0</v>
          </cell>
          <cell r="M1632">
            <v>0</v>
          </cell>
          <cell r="N1632">
            <v>0</v>
          </cell>
          <cell r="O1632">
            <v>0</v>
          </cell>
          <cell r="P1632">
            <v>0</v>
          </cell>
          <cell r="Q1632">
            <v>0</v>
          </cell>
          <cell r="R1632">
            <v>0</v>
          </cell>
          <cell r="S1632">
            <v>0</v>
          </cell>
          <cell r="T1632">
            <v>0</v>
          </cell>
          <cell r="U1632">
            <v>0</v>
          </cell>
          <cell r="V1632">
            <v>0</v>
          </cell>
          <cell r="W1632">
            <v>0</v>
          </cell>
          <cell r="X1632">
            <v>0</v>
          </cell>
          <cell r="Y1632">
            <v>0</v>
          </cell>
          <cell r="Z1632">
            <v>0</v>
          </cell>
          <cell r="AA1632">
            <v>0</v>
          </cell>
          <cell r="AB1632">
            <v>0</v>
          </cell>
        </row>
        <row r="1633">
          <cell r="B1633">
            <v>0</v>
          </cell>
          <cell r="C1633" t="str">
            <v xml:space="preserve">The unit rate shall include supply to site of all materials, labour, equipment, tools and other incidental costs like handling, transporting, safe storage, etc. required to complete the supply. </v>
          </cell>
          <cell r="D1633">
            <v>0</v>
          </cell>
          <cell r="E1633">
            <v>0</v>
          </cell>
          <cell r="F1633">
            <v>0</v>
          </cell>
          <cell r="G1633">
            <v>0</v>
          </cell>
          <cell r="H1633">
            <v>0</v>
          </cell>
          <cell r="I1633">
            <v>0</v>
          </cell>
          <cell r="J1633">
            <v>0</v>
          </cell>
          <cell r="K1633">
            <v>0</v>
          </cell>
          <cell r="L1633">
            <v>0</v>
          </cell>
          <cell r="M1633">
            <v>0</v>
          </cell>
          <cell r="N1633">
            <v>0</v>
          </cell>
          <cell r="O1633">
            <v>0</v>
          </cell>
          <cell r="P1633">
            <v>0</v>
          </cell>
          <cell r="Q1633">
            <v>0</v>
          </cell>
          <cell r="R1633">
            <v>0</v>
          </cell>
          <cell r="S1633">
            <v>0</v>
          </cell>
          <cell r="T1633">
            <v>0</v>
          </cell>
          <cell r="U1633">
            <v>0</v>
          </cell>
          <cell r="V1633">
            <v>0</v>
          </cell>
          <cell r="W1633">
            <v>0</v>
          </cell>
          <cell r="X1633">
            <v>0</v>
          </cell>
          <cell r="Y1633">
            <v>0</v>
          </cell>
          <cell r="Z1633">
            <v>0</v>
          </cell>
          <cell r="AA1633">
            <v>0</v>
          </cell>
          <cell r="AB1633">
            <v>0</v>
          </cell>
        </row>
        <row r="1634">
          <cell r="B1634">
            <v>0</v>
          </cell>
          <cell r="C1634" t="str">
            <v>Payment shall be per linear meter of cable supplied and approved by the Engineer.</v>
          </cell>
          <cell r="D1634">
            <v>0</v>
          </cell>
          <cell r="E1634">
            <v>0</v>
          </cell>
          <cell r="F1634">
            <v>0</v>
          </cell>
          <cell r="G1634">
            <v>0</v>
          </cell>
          <cell r="H1634">
            <v>0</v>
          </cell>
          <cell r="I1634">
            <v>0</v>
          </cell>
          <cell r="J1634">
            <v>0</v>
          </cell>
          <cell r="K1634">
            <v>0</v>
          </cell>
          <cell r="L1634">
            <v>0</v>
          </cell>
          <cell r="M1634">
            <v>0</v>
          </cell>
          <cell r="N1634">
            <v>0</v>
          </cell>
          <cell r="O1634">
            <v>0</v>
          </cell>
          <cell r="P1634">
            <v>0</v>
          </cell>
          <cell r="Q1634">
            <v>0</v>
          </cell>
          <cell r="R1634">
            <v>0</v>
          </cell>
          <cell r="S1634">
            <v>0</v>
          </cell>
          <cell r="T1634">
            <v>0</v>
          </cell>
          <cell r="U1634">
            <v>0</v>
          </cell>
          <cell r="V1634">
            <v>0</v>
          </cell>
          <cell r="W1634">
            <v>0</v>
          </cell>
          <cell r="X1634">
            <v>0</v>
          </cell>
          <cell r="Y1634">
            <v>0</v>
          </cell>
          <cell r="Z1634">
            <v>0</v>
          </cell>
          <cell r="AA1634">
            <v>0</v>
          </cell>
          <cell r="AB1634">
            <v>0</v>
          </cell>
        </row>
        <row r="1635">
          <cell r="B1635" t="str">
            <v>62.10.01</v>
          </cell>
          <cell r="C1635" t="str">
            <v>supply  110 3G1,5</v>
          </cell>
          <cell r="D1635" t="str">
            <v>lin. m.</v>
          </cell>
          <cell r="E1635">
            <v>0.8</v>
          </cell>
          <cell r="F1635">
            <v>0</v>
          </cell>
          <cell r="G1635">
            <v>0</v>
          </cell>
          <cell r="H1635">
            <v>0</v>
          </cell>
          <cell r="I1635">
            <v>0</v>
          </cell>
          <cell r="J1635">
            <v>0</v>
          </cell>
          <cell r="K1635">
            <v>0</v>
          </cell>
          <cell r="L1635">
            <v>0</v>
          </cell>
          <cell r="M1635">
            <v>0</v>
          </cell>
          <cell r="N1635">
            <v>0</v>
          </cell>
          <cell r="O1635">
            <v>0</v>
          </cell>
          <cell r="P1635">
            <v>0</v>
          </cell>
          <cell r="Q1635">
            <v>0</v>
          </cell>
          <cell r="R1635">
            <v>0</v>
          </cell>
          <cell r="S1635">
            <v>0</v>
          </cell>
          <cell r="T1635">
            <v>0</v>
          </cell>
          <cell r="U1635">
            <v>0</v>
          </cell>
          <cell r="V1635">
            <v>0</v>
          </cell>
          <cell r="W1635">
            <v>0</v>
          </cell>
          <cell r="X1635">
            <v>0</v>
          </cell>
          <cell r="Y1635">
            <v>0</v>
          </cell>
          <cell r="Z1635">
            <v>0</v>
          </cell>
          <cell r="AA1635">
            <v>0</v>
          </cell>
          <cell r="AB1635">
            <v>0</v>
          </cell>
        </row>
        <row r="1636">
          <cell r="B1636" t="str">
            <v>62.10.02</v>
          </cell>
          <cell r="C1636" t="str">
            <v>supply  110 5G1,5</v>
          </cell>
          <cell r="D1636" t="str">
            <v>lin. m.</v>
          </cell>
          <cell r="E1636">
            <v>1.2</v>
          </cell>
          <cell r="F1636">
            <v>0</v>
          </cell>
          <cell r="G1636">
            <v>0</v>
          </cell>
          <cell r="H1636">
            <v>0</v>
          </cell>
          <cell r="I1636">
            <v>0</v>
          </cell>
          <cell r="J1636">
            <v>0</v>
          </cell>
          <cell r="K1636">
            <v>0</v>
          </cell>
          <cell r="L1636">
            <v>0</v>
          </cell>
          <cell r="M1636">
            <v>0</v>
          </cell>
          <cell r="N1636">
            <v>0</v>
          </cell>
          <cell r="O1636">
            <v>0</v>
          </cell>
          <cell r="P1636">
            <v>0</v>
          </cell>
          <cell r="Q1636">
            <v>0</v>
          </cell>
          <cell r="R1636">
            <v>0</v>
          </cell>
          <cell r="S1636">
            <v>0</v>
          </cell>
          <cell r="T1636">
            <v>0</v>
          </cell>
          <cell r="U1636">
            <v>0</v>
          </cell>
          <cell r="V1636">
            <v>0</v>
          </cell>
          <cell r="W1636">
            <v>0</v>
          </cell>
          <cell r="X1636">
            <v>0</v>
          </cell>
          <cell r="Y1636">
            <v>0</v>
          </cell>
          <cell r="Z1636">
            <v>0</v>
          </cell>
          <cell r="AA1636">
            <v>0</v>
          </cell>
          <cell r="AB1636">
            <v>0</v>
          </cell>
        </row>
        <row r="1637">
          <cell r="B1637" t="str">
            <v>62.10.03</v>
          </cell>
          <cell r="C1637" t="str">
            <v>supply  110 5G2,5</v>
          </cell>
          <cell r="D1637" t="str">
            <v>lin. m.</v>
          </cell>
          <cell r="E1637">
            <v>2.1</v>
          </cell>
          <cell r="F1637">
            <v>0</v>
          </cell>
          <cell r="G1637">
            <v>0</v>
          </cell>
          <cell r="H1637">
            <v>0</v>
          </cell>
          <cell r="I1637">
            <v>0</v>
          </cell>
          <cell r="J1637">
            <v>0</v>
          </cell>
          <cell r="K1637">
            <v>0</v>
          </cell>
          <cell r="L1637">
            <v>0</v>
          </cell>
          <cell r="M1637">
            <v>0</v>
          </cell>
          <cell r="N1637">
            <v>0</v>
          </cell>
          <cell r="O1637">
            <v>0</v>
          </cell>
          <cell r="P1637">
            <v>0</v>
          </cell>
          <cell r="Q1637">
            <v>0</v>
          </cell>
          <cell r="R1637">
            <v>0</v>
          </cell>
          <cell r="S1637">
            <v>0</v>
          </cell>
          <cell r="T1637">
            <v>0</v>
          </cell>
          <cell r="U1637">
            <v>0</v>
          </cell>
          <cell r="V1637">
            <v>0</v>
          </cell>
          <cell r="W1637">
            <v>0</v>
          </cell>
          <cell r="X1637">
            <v>0</v>
          </cell>
          <cell r="Y1637">
            <v>0</v>
          </cell>
          <cell r="Z1637">
            <v>0</v>
          </cell>
          <cell r="AA1637">
            <v>0</v>
          </cell>
          <cell r="AB1637">
            <v>0</v>
          </cell>
        </row>
        <row r="1638">
          <cell r="B1638" t="str">
            <v>62.10.04</v>
          </cell>
          <cell r="C1638" t="str">
            <v>supply  110 5G4</v>
          </cell>
          <cell r="D1638" t="str">
            <v>lin. m.</v>
          </cell>
          <cell r="E1638">
            <v>2.9</v>
          </cell>
          <cell r="F1638">
            <v>0</v>
          </cell>
          <cell r="G1638">
            <v>0</v>
          </cell>
          <cell r="H1638">
            <v>0</v>
          </cell>
          <cell r="I1638">
            <v>0</v>
          </cell>
          <cell r="J1638">
            <v>0</v>
          </cell>
          <cell r="K1638">
            <v>0</v>
          </cell>
          <cell r="L1638">
            <v>0</v>
          </cell>
          <cell r="M1638">
            <v>0</v>
          </cell>
          <cell r="N1638">
            <v>0</v>
          </cell>
          <cell r="O1638">
            <v>0</v>
          </cell>
          <cell r="P1638">
            <v>0</v>
          </cell>
          <cell r="Q1638">
            <v>0</v>
          </cell>
          <cell r="R1638">
            <v>0</v>
          </cell>
          <cell r="S1638">
            <v>0</v>
          </cell>
          <cell r="T1638">
            <v>0</v>
          </cell>
          <cell r="U1638">
            <v>0</v>
          </cell>
          <cell r="V1638">
            <v>0</v>
          </cell>
          <cell r="W1638">
            <v>0</v>
          </cell>
          <cell r="X1638">
            <v>0</v>
          </cell>
          <cell r="Y1638">
            <v>0</v>
          </cell>
          <cell r="Z1638">
            <v>0</v>
          </cell>
          <cell r="AA1638">
            <v>0</v>
          </cell>
          <cell r="AB1638">
            <v>0</v>
          </cell>
        </row>
        <row r="1639">
          <cell r="B1639" t="str">
            <v>62.10.05</v>
          </cell>
          <cell r="C1639" t="str">
            <v>supply  110 5G6</v>
          </cell>
          <cell r="D1639" t="str">
            <v>lin. m.</v>
          </cell>
          <cell r="E1639">
            <v>3.6</v>
          </cell>
          <cell r="F1639">
            <v>0</v>
          </cell>
          <cell r="G1639">
            <v>0</v>
          </cell>
          <cell r="H1639">
            <v>0</v>
          </cell>
          <cell r="I1639">
            <v>0</v>
          </cell>
          <cell r="J1639">
            <v>0</v>
          </cell>
          <cell r="K1639">
            <v>0</v>
          </cell>
          <cell r="L1639">
            <v>0</v>
          </cell>
          <cell r="M1639">
            <v>0</v>
          </cell>
          <cell r="N1639">
            <v>0</v>
          </cell>
          <cell r="O1639">
            <v>0</v>
          </cell>
          <cell r="P1639">
            <v>0</v>
          </cell>
          <cell r="Q1639">
            <v>0</v>
          </cell>
          <cell r="R1639">
            <v>0</v>
          </cell>
          <cell r="S1639">
            <v>0</v>
          </cell>
          <cell r="T1639">
            <v>0</v>
          </cell>
          <cell r="U1639">
            <v>0</v>
          </cell>
          <cell r="V1639">
            <v>0</v>
          </cell>
          <cell r="W1639">
            <v>0</v>
          </cell>
          <cell r="X1639">
            <v>0</v>
          </cell>
          <cell r="Y1639">
            <v>0</v>
          </cell>
          <cell r="Z1639">
            <v>0</v>
          </cell>
          <cell r="AA1639">
            <v>0</v>
          </cell>
          <cell r="AB1639">
            <v>0</v>
          </cell>
        </row>
        <row r="1640">
          <cell r="B1640" t="str">
            <v>62.10.06</v>
          </cell>
          <cell r="C1640" t="str">
            <v>supply  110 5G10</v>
          </cell>
          <cell r="D1640" t="str">
            <v>lin. m.</v>
          </cell>
          <cell r="E1640">
            <v>5.8</v>
          </cell>
          <cell r="F1640">
            <v>0</v>
          </cell>
          <cell r="G1640">
            <v>0</v>
          </cell>
          <cell r="H1640">
            <v>0</v>
          </cell>
          <cell r="I1640">
            <v>0</v>
          </cell>
          <cell r="J1640">
            <v>0</v>
          </cell>
          <cell r="K1640">
            <v>0</v>
          </cell>
          <cell r="L1640">
            <v>0</v>
          </cell>
          <cell r="M1640">
            <v>0</v>
          </cell>
          <cell r="N1640">
            <v>0</v>
          </cell>
          <cell r="O1640">
            <v>0</v>
          </cell>
          <cell r="P1640">
            <v>0</v>
          </cell>
          <cell r="Q1640">
            <v>0</v>
          </cell>
          <cell r="R1640">
            <v>0</v>
          </cell>
          <cell r="S1640">
            <v>0</v>
          </cell>
          <cell r="T1640">
            <v>0</v>
          </cell>
          <cell r="U1640">
            <v>0</v>
          </cell>
          <cell r="V1640">
            <v>0</v>
          </cell>
          <cell r="W1640">
            <v>0</v>
          </cell>
          <cell r="X1640">
            <v>0</v>
          </cell>
          <cell r="Y1640">
            <v>0</v>
          </cell>
          <cell r="Z1640">
            <v>0</v>
          </cell>
          <cell r="AA1640">
            <v>0</v>
          </cell>
          <cell r="AB1640">
            <v>0</v>
          </cell>
        </row>
        <row r="1641">
          <cell r="B1641" t="str">
            <v>62.10.07</v>
          </cell>
          <cell r="C1641" t="str">
            <v>Supply underground cable NYY-J 5 x 4 sqmm, above ground incl. galvanized steel duct, or below ground incl. PVC-U duct</v>
          </cell>
          <cell r="D1641" t="str">
            <v>lin. m.</v>
          </cell>
          <cell r="E1641">
            <v>23</v>
          </cell>
          <cell r="F1641">
            <v>0</v>
          </cell>
          <cell r="G1641">
            <v>0</v>
          </cell>
          <cell r="H1641">
            <v>0</v>
          </cell>
          <cell r="I1641">
            <v>0</v>
          </cell>
          <cell r="J1641">
            <v>0</v>
          </cell>
          <cell r="K1641">
            <v>0</v>
          </cell>
          <cell r="L1641">
            <v>0</v>
          </cell>
          <cell r="M1641">
            <v>0</v>
          </cell>
          <cell r="N1641">
            <v>0</v>
          </cell>
          <cell r="O1641">
            <v>0</v>
          </cell>
          <cell r="P1641">
            <v>0</v>
          </cell>
          <cell r="Q1641">
            <v>0</v>
          </cell>
          <cell r="R1641">
            <v>0</v>
          </cell>
          <cell r="S1641">
            <v>0</v>
          </cell>
          <cell r="T1641">
            <v>0</v>
          </cell>
          <cell r="U1641">
            <v>0</v>
          </cell>
          <cell r="V1641">
            <v>0</v>
          </cell>
          <cell r="W1641">
            <v>0</v>
          </cell>
          <cell r="X1641">
            <v>0</v>
          </cell>
          <cell r="Y1641">
            <v>0</v>
          </cell>
          <cell r="Z1641">
            <v>0</v>
          </cell>
          <cell r="AA1641">
            <v>0</v>
          </cell>
          <cell r="AB1641">
            <v>0</v>
          </cell>
        </row>
        <row r="1642">
          <cell r="B1642" t="str">
            <v>62.10.08</v>
          </cell>
          <cell r="C1642" t="str">
            <v>Supply underground cable NYY-J 3 x 1,5 sqmm above ground incl. galvanized steel duct, or below ground incl. PVC-U duct</v>
          </cell>
          <cell r="D1642" t="str">
            <v>lin. m.</v>
          </cell>
          <cell r="E1642">
            <v>10</v>
          </cell>
          <cell r="F1642">
            <v>0</v>
          </cell>
          <cell r="G1642">
            <v>0</v>
          </cell>
          <cell r="H1642">
            <v>0</v>
          </cell>
          <cell r="I1642">
            <v>0</v>
          </cell>
          <cell r="J1642">
            <v>0</v>
          </cell>
          <cell r="K1642">
            <v>0</v>
          </cell>
          <cell r="L1642">
            <v>0</v>
          </cell>
          <cell r="M1642">
            <v>0</v>
          </cell>
          <cell r="N1642">
            <v>0</v>
          </cell>
          <cell r="O1642">
            <v>0</v>
          </cell>
          <cell r="P1642">
            <v>0</v>
          </cell>
          <cell r="Q1642">
            <v>0</v>
          </cell>
          <cell r="R1642">
            <v>0</v>
          </cell>
          <cell r="S1642">
            <v>0</v>
          </cell>
          <cell r="T1642">
            <v>0</v>
          </cell>
          <cell r="U1642">
            <v>0</v>
          </cell>
          <cell r="V1642">
            <v>0</v>
          </cell>
          <cell r="W1642">
            <v>0</v>
          </cell>
          <cell r="X1642">
            <v>0</v>
          </cell>
          <cell r="Y1642">
            <v>0</v>
          </cell>
          <cell r="Z1642">
            <v>0</v>
          </cell>
          <cell r="AA1642">
            <v>0</v>
          </cell>
          <cell r="AB1642">
            <v>0</v>
          </cell>
        </row>
        <row r="1643">
          <cell r="B1643" t="str">
            <v>62.10.09</v>
          </cell>
          <cell r="C1643" t="str">
            <v>Supply underground cable NYY-J 3 x 2,5 sqmm incl. galvanised steel pipe and joint boxes for wall lights</v>
          </cell>
          <cell r="D1643" t="str">
            <v>lin. m.</v>
          </cell>
          <cell r="E1643">
            <v>12</v>
          </cell>
          <cell r="F1643">
            <v>0</v>
          </cell>
          <cell r="G1643">
            <v>0</v>
          </cell>
          <cell r="H1643">
            <v>0</v>
          </cell>
          <cell r="I1643">
            <v>0</v>
          </cell>
          <cell r="J1643">
            <v>0</v>
          </cell>
          <cell r="K1643">
            <v>0</v>
          </cell>
          <cell r="L1643">
            <v>0</v>
          </cell>
          <cell r="M1643">
            <v>0</v>
          </cell>
          <cell r="N1643">
            <v>0</v>
          </cell>
          <cell r="O1643">
            <v>0</v>
          </cell>
          <cell r="P1643">
            <v>0</v>
          </cell>
          <cell r="Q1643">
            <v>0</v>
          </cell>
          <cell r="R1643">
            <v>0</v>
          </cell>
          <cell r="S1643">
            <v>0</v>
          </cell>
          <cell r="T1643">
            <v>0</v>
          </cell>
          <cell r="U1643">
            <v>0</v>
          </cell>
          <cell r="V1643">
            <v>0</v>
          </cell>
          <cell r="W1643">
            <v>0</v>
          </cell>
          <cell r="X1643">
            <v>0</v>
          </cell>
          <cell r="Y1643">
            <v>0</v>
          </cell>
          <cell r="Z1643">
            <v>0</v>
          </cell>
          <cell r="AA1643">
            <v>0</v>
          </cell>
          <cell r="AB1643">
            <v>0</v>
          </cell>
        </row>
        <row r="1644">
          <cell r="B1644" t="str">
            <v>62.10.10</v>
          </cell>
          <cell r="C1644" t="str">
            <v>Supply underground cable NYY-J 5 x 1,5 sqmm  above ground incl. galvanized steel duct, or below ground incl. PVC-U duct</v>
          </cell>
          <cell r="D1644" t="str">
            <v>lin. m.</v>
          </cell>
          <cell r="E1644">
            <v>8.9</v>
          </cell>
          <cell r="F1644">
            <v>0</v>
          </cell>
          <cell r="G1644">
            <v>0</v>
          </cell>
          <cell r="H1644">
            <v>0</v>
          </cell>
          <cell r="I1644">
            <v>0</v>
          </cell>
          <cell r="J1644">
            <v>0</v>
          </cell>
          <cell r="K1644">
            <v>0</v>
          </cell>
          <cell r="L1644">
            <v>0</v>
          </cell>
          <cell r="M1644">
            <v>0</v>
          </cell>
          <cell r="N1644">
            <v>0</v>
          </cell>
          <cell r="O1644">
            <v>0</v>
          </cell>
          <cell r="P1644">
            <v>0</v>
          </cell>
          <cell r="Q1644">
            <v>0</v>
          </cell>
          <cell r="R1644">
            <v>0</v>
          </cell>
          <cell r="S1644">
            <v>0</v>
          </cell>
          <cell r="T1644">
            <v>0</v>
          </cell>
          <cell r="U1644">
            <v>0</v>
          </cell>
          <cell r="V1644">
            <v>0</v>
          </cell>
          <cell r="W1644">
            <v>0</v>
          </cell>
          <cell r="X1644">
            <v>0</v>
          </cell>
          <cell r="Y1644">
            <v>0</v>
          </cell>
          <cell r="Z1644">
            <v>0</v>
          </cell>
          <cell r="AA1644">
            <v>0</v>
          </cell>
          <cell r="AB1644">
            <v>0</v>
          </cell>
        </row>
        <row r="1645">
          <cell r="B1645" t="str">
            <v>62.10.11</v>
          </cell>
          <cell r="C1645" t="str">
            <v>supply J-Y(ST)Y 2x2x0.8</v>
          </cell>
          <cell r="D1645" t="str">
            <v>lin. m.</v>
          </cell>
          <cell r="E1645">
            <v>0.65</v>
          </cell>
          <cell r="F1645">
            <v>0</v>
          </cell>
          <cell r="G1645">
            <v>0</v>
          </cell>
          <cell r="H1645">
            <v>0</v>
          </cell>
          <cell r="I1645">
            <v>0</v>
          </cell>
          <cell r="J1645">
            <v>0</v>
          </cell>
          <cell r="K1645">
            <v>0</v>
          </cell>
          <cell r="L1645">
            <v>0</v>
          </cell>
          <cell r="M1645">
            <v>0</v>
          </cell>
          <cell r="N1645">
            <v>0</v>
          </cell>
          <cell r="O1645">
            <v>0</v>
          </cell>
          <cell r="P1645">
            <v>0</v>
          </cell>
          <cell r="Q1645">
            <v>0</v>
          </cell>
          <cell r="R1645">
            <v>0</v>
          </cell>
          <cell r="S1645">
            <v>0</v>
          </cell>
          <cell r="T1645">
            <v>0</v>
          </cell>
          <cell r="U1645">
            <v>0</v>
          </cell>
          <cell r="V1645">
            <v>0</v>
          </cell>
          <cell r="W1645">
            <v>0</v>
          </cell>
          <cell r="X1645">
            <v>0</v>
          </cell>
          <cell r="Y1645">
            <v>0</v>
          </cell>
          <cell r="Z1645">
            <v>0</v>
          </cell>
          <cell r="AA1645">
            <v>0</v>
          </cell>
          <cell r="AB1645">
            <v>0</v>
          </cell>
        </row>
        <row r="1646">
          <cell r="B1646" t="str">
            <v>62.10.12</v>
          </cell>
          <cell r="C1646" t="str">
            <v>supply J-Y(ST)Y 4x2x0.8</v>
          </cell>
          <cell r="D1646" t="str">
            <v>lin. m.</v>
          </cell>
          <cell r="E1646">
            <v>0.86</v>
          </cell>
          <cell r="F1646">
            <v>0</v>
          </cell>
          <cell r="G1646">
            <v>0</v>
          </cell>
          <cell r="H1646">
            <v>0</v>
          </cell>
          <cell r="I1646">
            <v>0</v>
          </cell>
          <cell r="J1646">
            <v>0</v>
          </cell>
          <cell r="K1646">
            <v>0</v>
          </cell>
          <cell r="L1646">
            <v>0</v>
          </cell>
          <cell r="M1646">
            <v>0</v>
          </cell>
          <cell r="N1646">
            <v>0</v>
          </cell>
          <cell r="O1646">
            <v>0</v>
          </cell>
          <cell r="P1646">
            <v>0</v>
          </cell>
          <cell r="Q1646">
            <v>0</v>
          </cell>
          <cell r="R1646">
            <v>0</v>
          </cell>
          <cell r="S1646">
            <v>0</v>
          </cell>
          <cell r="T1646">
            <v>0</v>
          </cell>
          <cell r="U1646">
            <v>0</v>
          </cell>
          <cell r="V1646">
            <v>0</v>
          </cell>
          <cell r="W1646">
            <v>0</v>
          </cell>
          <cell r="X1646">
            <v>0</v>
          </cell>
          <cell r="Y1646">
            <v>0</v>
          </cell>
          <cell r="Z1646">
            <v>0</v>
          </cell>
          <cell r="AA1646">
            <v>0</v>
          </cell>
          <cell r="AB1646">
            <v>0</v>
          </cell>
        </row>
        <row r="1647">
          <cell r="B1647" t="str">
            <v>62.10.13</v>
          </cell>
          <cell r="C1647" t="str">
            <v>supply J-Y(ST)Y 6x2x0.8</v>
          </cell>
          <cell r="D1647" t="str">
            <v>lin. m.</v>
          </cell>
          <cell r="E1647">
            <v>1.1000000000000001</v>
          </cell>
          <cell r="F1647">
            <v>0</v>
          </cell>
          <cell r="G1647">
            <v>0</v>
          </cell>
          <cell r="H1647">
            <v>0</v>
          </cell>
          <cell r="I1647">
            <v>0</v>
          </cell>
          <cell r="J1647">
            <v>0</v>
          </cell>
          <cell r="K1647">
            <v>0</v>
          </cell>
          <cell r="L1647">
            <v>0</v>
          </cell>
          <cell r="M1647">
            <v>0</v>
          </cell>
          <cell r="N1647">
            <v>0</v>
          </cell>
          <cell r="O1647">
            <v>0</v>
          </cell>
          <cell r="P1647">
            <v>0</v>
          </cell>
          <cell r="Q1647">
            <v>0</v>
          </cell>
          <cell r="R1647">
            <v>0</v>
          </cell>
          <cell r="S1647">
            <v>0</v>
          </cell>
          <cell r="T1647">
            <v>0</v>
          </cell>
          <cell r="U1647">
            <v>0</v>
          </cell>
          <cell r="V1647">
            <v>0</v>
          </cell>
          <cell r="W1647">
            <v>0</v>
          </cell>
          <cell r="X1647">
            <v>0</v>
          </cell>
          <cell r="Y1647">
            <v>0</v>
          </cell>
          <cell r="Z1647">
            <v>0</v>
          </cell>
          <cell r="AA1647">
            <v>0</v>
          </cell>
          <cell r="AB1647">
            <v>0</v>
          </cell>
        </row>
        <row r="1648">
          <cell r="B1648" t="str">
            <v>62.10.14</v>
          </cell>
          <cell r="C1648" t="str">
            <v>supply A-2Y(L)2Y 2x2x0.8</v>
          </cell>
          <cell r="D1648" t="str">
            <v>lin. m.</v>
          </cell>
          <cell r="E1648">
            <v>0.95</v>
          </cell>
          <cell r="F1648">
            <v>0</v>
          </cell>
          <cell r="G1648">
            <v>0</v>
          </cell>
          <cell r="H1648">
            <v>0</v>
          </cell>
          <cell r="I1648">
            <v>0</v>
          </cell>
          <cell r="J1648">
            <v>0</v>
          </cell>
          <cell r="K1648">
            <v>0</v>
          </cell>
          <cell r="L1648">
            <v>0</v>
          </cell>
          <cell r="M1648">
            <v>0</v>
          </cell>
          <cell r="N1648">
            <v>0</v>
          </cell>
          <cell r="O1648">
            <v>0</v>
          </cell>
          <cell r="P1648">
            <v>0</v>
          </cell>
          <cell r="Q1648">
            <v>0</v>
          </cell>
          <cell r="R1648">
            <v>0</v>
          </cell>
          <cell r="S1648">
            <v>0</v>
          </cell>
          <cell r="T1648">
            <v>0</v>
          </cell>
          <cell r="U1648">
            <v>0</v>
          </cell>
          <cell r="V1648">
            <v>0</v>
          </cell>
          <cell r="W1648">
            <v>0</v>
          </cell>
          <cell r="X1648">
            <v>0</v>
          </cell>
          <cell r="Y1648">
            <v>0</v>
          </cell>
          <cell r="Z1648">
            <v>0</v>
          </cell>
          <cell r="AA1648">
            <v>0</v>
          </cell>
          <cell r="AB1648">
            <v>0</v>
          </cell>
        </row>
        <row r="1649">
          <cell r="B1649" t="str">
            <v>62.10.15</v>
          </cell>
          <cell r="C1649" t="str">
            <v>supply A-2Y(L)2Y 4x2x0.8</v>
          </cell>
          <cell r="D1649" t="str">
            <v>lin. m.</v>
          </cell>
          <cell r="E1649">
            <v>1.23</v>
          </cell>
          <cell r="F1649">
            <v>0</v>
          </cell>
          <cell r="G1649">
            <v>0</v>
          </cell>
          <cell r="H1649">
            <v>0</v>
          </cell>
          <cell r="I1649">
            <v>0</v>
          </cell>
          <cell r="J1649">
            <v>0</v>
          </cell>
          <cell r="K1649">
            <v>0</v>
          </cell>
          <cell r="L1649">
            <v>0</v>
          </cell>
          <cell r="M1649">
            <v>0</v>
          </cell>
          <cell r="N1649">
            <v>0</v>
          </cell>
          <cell r="O1649">
            <v>0</v>
          </cell>
          <cell r="P1649">
            <v>0</v>
          </cell>
          <cell r="Q1649">
            <v>0</v>
          </cell>
          <cell r="R1649">
            <v>0</v>
          </cell>
          <cell r="S1649">
            <v>0</v>
          </cell>
          <cell r="T1649">
            <v>0</v>
          </cell>
          <cell r="U1649">
            <v>0</v>
          </cell>
          <cell r="V1649">
            <v>0</v>
          </cell>
          <cell r="W1649">
            <v>0</v>
          </cell>
          <cell r="X1649">
            <v>0</v>
          </cell>
          <cell r="Y1649">
            <v>0</v>
          </cell>
          <cell r="Z1649">
            <v>0</v>
          </cell>
          <cell r="AA1649">
            <v>0</v>
          </cell>
          <cell r="AB1649">
            <v>0</v>
          </cell>
        </row>
        <row r="1650">
          <cell r="B1650" t="str">
            <v>62.20</v>
          </cell>
          <cell r="C1650" t="str">
            <v>Supply of cables termination material</v>
          </cell>
          <cell r="D1650">
            <v>0</v>
          </cell>
          <cell r="E1650">
            <v>0</v>
          </cell>
          <cell r="F1650">
            <v>0</v>
          </cell>
          <cell r="G1650">
            <v>0</v>
          </cell>
          <cell r="H1650">
            <v>0</v>
          </cell>
          <cell r="I1650">
            <v>0</v>
          </cell>
          <cell r="J1650">
            <v>0</v>
          </cell>
          <cell r="K1650">
            <v>0</v>
          </cell>
          <cell r="L1650">
            <v>0</v>
          </cell>
          <cell r="M1650">
            <v>0</v>
          </cell>
          <cell r="N1650">
            <v>0</v>
          </cell>
          <cell r="O1650">
            <v>0</v>
          </cell>
          <cell r="P1650">
            <v>0</v>
          </cell>
          <cell r="Q1650">
            <v>0</v>
          </cell>
          <cell r="R1650">
            <v>0</v>
          </cell>
          <cell r="S1650">
            <v>0</v>
          </cell>
          <cell r="T1650">
            <v>0</v>
          </cell>
          <cell r="U1650">
            <v>0</v>
          </cell>
          <cell r="V1650">
            <v>0</v>
          </cell>
          <cell r="W1650">
            <v>0</v>
          </cell>
          <cell r="X1650">
            <v>0</v>
          </cell>
          <cell r="Y1650">
            <v>0</v>
          </cell>
          <cell r="Z1650">
            <v>0</v>
          </cell>
          <cell r="AA1650">
            <v>0</v>
          </cell>
          <cell r="AB1650">
            <v>0</v>
          </cell>
        </row>
        <row r="1651">
          <cell r="B1651">
            <v>0</v>
          </cell>
          <cell r="C1651" t="str">
            <v>Termination and jointing materials for LV power cables shall supply for electrical stress control,</v>
          </cell>
          <cell r="D1651">
            <v>0</v>
          </cell>
          <cell r="E1651">
            <v>0</v>
          </cell>
          <cell r="F1651">
            <v>0</v>
          </cell>
          <cell r="G1651">
            <v>0</v>
          </cell>
          <cell r="H1651">
            <v>0</v>
          </cell>
          <cell r="I1651">
            <v>0</v>
          </cell>
          <cell r="J1651">
            <v>0</v>
          </cell>
          <cell r="K1651">
            <v>0</v>
          </cell>
          <cell r="L1651">
            <v>0</v>
          </cell>
          <cell r="M1651">
            <v>0</v>
          </cell>
          <cell r="N1651">
            <v>0</v>
          </cell>
          <cell r="O1651">
            <v>0</v>
          </cell>
          <cell r="P1651">
            <v>0</v>
          </cell>
          <cell r="Q1651">
            <v>0</v>
          </cell>
          <cell r="R1651">
            <v>0</v>
          </cell>
          <cell r="S1651">
            <v>0</v>
          </cell>
          <cell r="T1651">
            <v>0</v>
          </cell>
          <cell r="U1651">
            <v>0</v>
          </cell>
          <cell r="V1651">
            <v>0</v>
          </cell>
          <cell r="W1651">
            <v>0</v>
          </cell>
          <cell r="X1651">
            <v>0</v>
          </cell>
          <cell r="Y1651">
            <v>0</v>
          </cell>
          <cell r="Z1651">
            <v>0</v>
          </cell>
          <cell r="AA1651">
            <v>0</v>
          </cell>
          <cell r="AB1651">
            <v>0</v>
          </cell>
        </row>
        <row r="1652">
          <cell r="B1652">
            <v>0</v>
          </cell>
          <cell r="C1652" t="str">
            <v>non-tracking exterior surfaces and complete environmental sealing.</v>
          </cell>
          <cell r="D1652">
            <v>0</v>
          </cell>
          <cell r="E1652">
            <v>0</v>
          </cell>
          <cell r="F1652">
            <v>0</v>
          </cell>
          <cell r="G1652">
            <v>0</v>
          </cell>
          <cell r="H1652">
            <v>0</v>
          </cell>
          <cell r="I1652">
            <v>0</v>
          </cell>
          <cell r="J1652">
            <v>0</v>
          </cell>
          <cell r="K1652">
            <v>0</v>
          </cell>
          <cell r="L1652">
            <v>0</v>
          </cell>
          <cell r="M1652">
            <v>0</v>
          </cell>
          <cell r="N1652">
            <v>0</v>
          </cell>
          <cell r="O1652">
            <v>0</v>
          </cell>
          <cell r="P1652">
            <v>0</v>
          </cell>
          <cell r="Q1652">
            <v>0</v>
          </cell>
          <cell r="R1652">
            <v>0</v>
          </cell>
          <cell r="S1652">
            <v>0</v>
          </cell>
          <cell r="T1652">
            <v>0</v>
          </cell>
          <cell r="U1652">
            <v>0</v>
          </cell>
          <cell r="V1652">
            <v>0</v>
          </cell>
          <cell r="W1652">
            <v>0</v>
          </cell>
          <cell r="X1652">
            <v>0</v>
          </cell>
          <cell r="Y1652">
            <v>0</v>
          </cell>
          <cell r="Z1652">
            <v>0</v>
          </cell>
          <cell r="AA1652">
            <v>0</v>
          </cell>
          <cell r="AB1652">
            <v>0</v>
          </cell>
        </row>
        <row r="1653">
          <cell r="B1653">
            <v>0</v>
          </cell>
          <cell r="C1653" t="str">
            <v xml:space="preserve">Cable joints and terminations shall use a heat shrinkable polymeric molded cable breakout to supply mechanical stress relief and sealing.  </v>
          </cell>
          <cell r="D1653">
            <v>0</v>
          </cell>
          <cell r="E1653">
            <v>0</v>
          </cell>
          <cell r="F1653">
            <v>0</v>
          </cell>
          <cell r="G1653">
            <v>0</v>
          </cell>
          <cell r="H1653">
            <v>0</v>
          </cell>
          <cell r="I1653">
            <v>0</v>
          </cell>
          <cell r="J1653">
            <v>0</v>
          </cell>
          <cell r="K1653">
            <v>0</v>
          </cell>
          <cell r="L1653">
            <v>0</v>
          </cell>
          <cell r="M1653">
            <v>0</v>
          </cell>
          <cell r="N1653">
            <v>0</v>
          </cell>
          <cell r="O1653">
            <v>0</v>
          </cell>
          <cell r="P1653">
            <v>0</v>
          </cell>
          <cell r="Q1653">
            <v>0</v>
          </cell>
          <cell r="R1653">
            <v>0</v>
          </cell>
          <cell r="S1653">
            <v>0</v>
          </cell>
          <cell r="T1653">
            <v>0</v>
          </cell>
          <cell r="U1653">
            <v>0</v>
          </cell>
          <cell r="V1653">
            <v>0</v>
          </cell>
          <cell r="W1653">
            <v>0</v>
          </cell>
          <cell r="X1653">
            <v>0</v>
          </cell>
          <cell r="Y1653">
            <v>0</v>
          </cell>
          <cell r="Z1653">
            <v>0</v>
          </cell>
          <cell r="AA1653">
            <v>0</v>
          </cell>
          <cell r="AB1653">
            <v>0</v>
          </cell>
        </row>
        <row r="1654">
          <cell r="B1654">
            <v>0</v>
          </cell>
          <cell r="C1654" t="str">
            <v>Electrical stresses shall be controlled by a high perceptivity, high resistivity,</v>
          </cell>
          <cell r="D1654">
            <v>0</v>
          </cell>
          <cell r="E1654">
            <v>0</v>
          </cell>
          <cell r="F1654">
            <v>0</v>
          </cell>
          <cell r="G1654">
            <v>0</v>
          </cell>
          <cell r="H1654">
            <v>0</v>
          </cell>
          <cell r="I1654">
            <v>0</v>
          </cell>
          <cell r="J1654">
            <v>0</v>
          </cell>
          <cell r="K1654">
            <v>0</v>
          </cell>
          <cell r="L1654">
            <v>0</v>
          </cell>
          <cell r="M1654">
            <v>0</v>
          </cell>
          <cell r="N1654">
            <v>0</v>
          </cell>
          <cell r="O1654">
            <v>0</v>
          </cell>
          <cell r="P1654">
            <v>0</v>
          </cell>
          <cell r="Q1654">
            <v>0</v>
          </cell>
          <cell r="R1654">
            <v>0</v>
          </cell>
          <cell r="S1654">
            <v>0</v>
          </cell>
          <cell r="T1654">
            <v>0</v>
          </cell>
          <cell r="U1654">
            <v>0</v>
          </cell>
          <cell r="V1654">
            <v>0</v>
          </cell>
          <cell r="W1654">
            <v>0</v>
          </cell>
          <cell r="X1654">
            <v>0</v>
          </cell>
          <cell r="Y1654">
            <v>0</v>
          </cell>
          <cell r="Z1654">
            <v>0</v>
          </cell>
          <cell r="AA1654">
            <v>0</v>
          </cell>
          <cell r="AB1654">
            <v>0</v>
          </cell>
        </row>
        <row r="1655">
          <cell r="B1655">
            <v>0</v>
          </cell>
          <cell r="C1655" t="str">
            <v>heat shrinkable polymeric tubing. The entire termination or joint shall be environmentally sealed</v>
          </cell>
          <cell r="D1655">
            <v>0</v>
          </cell>
          <cell r="E1655">
            <v>0</v>
          </cell>
          <cell r="F1655">
            <v>0</v>
          </cell>
          <cell r="G1655">
            <v>0</v>
          </cell>
          <cell r="H1655">
            <v>0</v>
          </cell>
          <cell r="I1655">
            <v>0</v>
          </cell>
          <cell r="J1655">
            <v>0</v>
          </cell>
          <cell r="K1655">
            <v>0</v>
          </cell>
          <cell r="L1655">
            <v>0</v>
          </cell>
          <cell r="M1655">
            <v>0</v>
          </cell>
          <cell r="N1655">
            <v>0</v>
          </cell>
          <cell r="O1655">
            <v>0</v>
          </cell>
          <cell r="P1655">
            <v>0</v>
          </cell>
          <cell r="Q1655">
            <v>0</v>
          </cell>
          <cell r="R1655">
            <v>0</v>
          </cell>
          <cell r="S1655">
            <v>0</v>
          </cell>
          <cell r="T1655">
            <v>0</v>
          </cell>
          <cell r="U1655">
            <v>0</v>
          </cell>
          <cell r="V1655">
            <v>0</v>
          </cell>
          <cell r="W1655">
            <v>0</v>
          </cell>
          <cell r="X1655">
            <v>0</v>
          </cell>
          <cell r="Y1655">
            <v>0</v>
          </cell>
          <cell r="Z1655">
            <v>0</v>
          </cell>
          <cell r="AA1655">
            <v>0</v>
          </cell>
          <cell r="AB1655">
            <v>0</v>
          </cell>
        </row>
        <row r="1656">
          <cell r="B1656">
            <v>0</v>
          </cell>
          <cell r="C1656" t="str">
            <v xml:space="preserve">and capable of preventing the ingress of external moisture and contamination </v>
          </cell>
          <cell r="D1656">
            <v>0</v>
          </cell>
          <cell r="E1656">
            <v>0</v>
          </cell>
          <cell r="F1656">
            <v>0</v>
          </cell>
          <cell r="G1656">
            <v>0</v>
          </cell>
          <cell r="H1656">
            <v>0</v>
          </cell>
          <cell r="I1656">
            <v>0</v>
          </cell>
          <cell r="J1656">
            <v>0</v>
          </cell>
          <cell r="K1656">
            <v>0</v>
          </cell>
          <cell r="L1656">
            <v>0</v>
          </cell>
          <cell r="M1656">
            <v>0</v>
          </cell>
          <cell r="N1656">
            <v>0</v>
          </cell>
          <cell r="O1656">
            <v>0</v>
          </cell>
          <cell r="P1656">
            <v>0</v>
          </cell>
          <cell r="Q1656">
            <v>0</v>
          </cell>
          <cell r="R1656">
            <v>0</v>
          </cell>
          <cell r="S1656">
            <v>0</v>
          </cell>
          <cell r="T1656">
            <v>0</v>
          </cell>
          <cell r="U1656">
            <v>0</v>
          </cell>
          <cell r="V1656">
            <v>0</v>
          </cell>
          <cell r="W1656">
            <v>0</v>
          </cell>
          <cell r="X1656">
            <v>0</v>
          </cell>
          <cell r="Y1656">
            <v>0</v>
          </cell>
          <cell r="Z1656">
            <v>0</v>
          </cell>
          <cell r="AA1656">
            <v>0</v>
          </cell>
          <cell r="AB1656">
            <v>0</v>
          </cell>
        </row>
        <row r="1657">
          <cell r="B1657">
            <v>0</v>
          </cell>
          <cell r="C1657" t="str">
            <v>The unit rate shall include supply to site of all materials, labour, equipment, tools and other incidental costs like handling,</v>
          </cell>
          <cell r="D1657">
            <v>0</v>
          </cell>
          <cell r="E1657">
            <v>0</v>
          </cell>
          <cell r="F1657">
            <v>0</v>
          </cell>
          <cell r="G1657">
            <v>0</v>
          </cell>
          <cell r="H1657">
            <v>0</v>
          </cell>
          <cell r="I1657">
            <v>0</v>
          </cell>
          <cell r="J1657">
            <v>0</v>
          </cell>
          <cell r="K1657">
            <v>0</v>
          </cell>
          <cell r="L1657">
            <v>0</v>
          </cell>
          <cell r="M1657">
            <v>0</v>
          </cell>
          <cell r="N1657">
            <v>0</v>
          </cell>
          <cell r="O1657">
            <v>0</v>
          </cell>
          <cell r="P1657">
            <v>0</v>
          </cell>
          <cell r="Q1657">
            <v>0</v>
          </cell>
          <cell r="R1657">
            <v>0</v>
          </cell>
          <cell r="S1657">
            <v>0</v>
          </cell>
          <cell r="T1657">
            <v>0</v>
          </cell>
          <cell r="U1657">
            <v>0</v>
          </cell>
          <cell r="V1657">
            <v>0</v>
          </cell>
          <cell r="W1657">
            <v>0</v>
          </cell>
          <cell r="X1657">
            <v>0</v>
          </cell>
          <cell r="Y1657">
            <v>0</v>
          </cell>
          <cell r="Z1657">
            <v>0</v>
          </cell>
          <cell r="AA1657">
            <v>0</v>
          </cell>
          <cell r="AB1657">
            <v>0</v>
          </cell>
        </row>
        <row r="1658">
          <cell r="B1658">
            <v>0</v>
          </cell>
          <cell r="C1658" t="str">
            <v xml:space="preserve">transporting, safe storage, etc. required to complete the supply. </v>
          </cell>
          <cell r="D1658">
            <v>0</v>
          </cell>
          <cell r="E1658">
            <v>0</v>
          </cell>
          <cell r="F1658">
            <v>0</v>
          </cell>
          <cell r="G1658">
            <v>0</v>
          </cell>
          <cell r="H1658">
            <v>0</v>
          </cell>
          <cell r="I1658">
            <v>0</v>
          </cell>
          <cell r="J1658">
            <v>0</v>
          </cell>
          <cell r="K1658">
            <v>0</v>
          </cell>
          <cell r="L1658">
            <v>0</v>
          </cell>
          <cell r="M1658">
            <v>0</v>
          </cell>
          <cell r="N1658">
            <v>0</v>
          </cell>
          <cell r="O1658">
            <v>0</v>
          </cell>
          <cell r="P1658">
            <v>0</v>
          </cell>
          <cell r="Q1658">
            <v>0</v>
          </cell>
          <cell r="R1658">
            <v>0</v>
          </cell>
          <cell r="S1658">
            <v>0</v>
          </cell>
          <cell r="T1658">
            <v>0</v>
          </cell>
          <cell r="U1658">
            <v>0</v>
          </cell>
          <cell r="V1658">
            <v>0</v>
          </cell>
          <cell r="W1658">
            <v>0</v>
          </cell>
          <cell r="X1658">
            <v>0</v>
          </cell>
          <cell r="Y1658">
            <v>0</v>
          </cell>
          <cell r="Z1658">
            <v>0</v>
          </cell>
          <cell r="AA1658">
            <v>0</v>
          </cell>
          <cell r="AB1658">
            <v>0</v>
          </cell>
        </row>
        <row r="1659">
          <cell r="B1659">
            <v>0</v>
          </cell>
          <cell r="C1659" t="str">
            <v>Payment shall be per linear meter of cable supplied and approved by the Engineer.</v>
          </cell>
          <cell r="D1659">
            <v>0</v>
          </cell>
          <cell r="E1659">
            <v>0</v>
          </cell>
          <cell r="F1659">
            <v>0</v>
          </cell>
          <cell r="G1659">
            <v>0</v>
          </cell>
          <cell r="H1659">
            <v>0</v>
          </cell>
          <cell r="I1659">
            <v>0</v>
          </cell>
          <cell r="J1659">
            <v>0</v>
          </cell>
          <cell r="K1659">
            <v>0</v>
          </cell>
          <cell r="L1659">
            <v>0</v>
          </cell>
          <cell r="M1659">
            <v>0</v>
          </cell>
          <cell r="N1659">
            <v>0</v>
          </cell>
          <cell r="O1659">
            <v>0</v>
          </cell>
          <cell r="P1659">
            <v>0</v>
          </cell>
          <cell r="Q1659">
            <v>0</v>
          </cell>
          <cell r="R1659">
            <v>0</v>
          </cell>
          <cell r="S1659">
            <v>0</v>
          </cell>
          <cell r="T1659">
            <v>0</v>
          </cell>
          <cell r="U1659">
            <v>0</v>
          </cell>
          <cell r="V1659">
            <v>0</v>
          </cell>
          <cell r="W1659">
            <v>0</v>
          </cell>
          <cell r="X1659">
            <v>0</v>
          </cell>
          <cell r="Y1659">
            <v>0</v>
          </cell>
          <cell r="Z1659">
            <v>0</v>
          </cell>
          <cell r="AA1659">
            <v>0</v>
          </cell>
          <cell r="AB1659">
            <v>0</v>
          </cell>
        </row>
        <row r="1660">
          <cell r="B1660" t="str">
            <v>62.20.01</v>
          </cell>
          <cell r="C1660" t="str">
            <v>Supply cable joints for connection all cable Reservoir B with reference to drawing EL-0.03</v>
          </cell>
          <cell r="D1660" t="str">
            <v>pce.</v>
          </cell>
          <cell r="E1660">
            <v>850</v>
          </cell>
          <cell r="F1660">
            <v>0</v>
          </cell>
          <cell r="G1660">
            <v>0</v>
          </cell>
          <cell r="H1660">
            <v>0</v>
          </cell>
          <cell r="I1660">
            <v>0</v>
          </cell>
          <cell r="J1660">
            <v>0</v>
          </cell>
          <cell r="K1660">
            <v>0</v>
          </cell>
          <cell r="L1660">
            <v>0</v>
          </cell>
          <cell r="M1660">
            <v>0</v>
          </cell>
          <cell r="N1660">
            <v>0</v>
          </cell>
          <cell r="O1660">
            <v>0</v>
          </cell>
          <cell r="P1660">
            <v>0</v>
          </cell>
          <cell r="Q1660">
            <v>0</v>
          </cell>
          <cell r="R1660">
            <v>0</v>
          </cell>
          <cell r="S1660">
            <v>0</v>
          </cell>
          <cell r="T1660">
            <v>0</v>
          </cell>
          <cell r="U1660">
            <v>0</v>
          </cell>
          <cell r="V1660">
            <v>0</v>
          </cell>
          <cell r="W1660">
            <v>0</v>
          </cell>
          <cell r="X1660">
            <v>0</v>
          </cell>
          <cell r="Y1660">
            <v>0</v>
          </cell>
          <cell r="Z1660">
            <v>0</v>
          </cell>
          <cell r="AA1660">
            <v>0</v>
          </cell>
          <cell r="AB1660">
            <v>0</v>
          </cell>
        </row>
        <row r="1661">
          <cell r="B1661" t="str">
            <v>62.20.02</v>
          </cell>
          <cell r="C1661" t="str">
            <v>Supply cable joints for connection all cable Reservoir D with reference to drawing EL-0.13</v>
          </cell>
          <cell r="D1661" t="str">
            <v>pce.</v>
          </cell>
          <cell r="E1661">
            <v>1450</v>
          </cell>
          <cell r="F1661">
            <v>0</v>
          </cell>
          <cell r="G1661">
            <v>0</v>
          </cell>
          <cell r="H1661">
            <v>0</v>
          </cell>
          <cell r="I1661">
            <v>0</v>
          </cell>
          <cell r="J1661">
            <v>0</v>
          </cell>
          <cell r="K1661">
            <v>0</v>
          </cell>
          <cell r="L1661">
            <v>0</v>
          </cell>
          <cell r="M1661">
            <v>0</v>
          </cell>
          <cell r="N1661">
            <v>0</v>
          </cell>
          <cell r="O1661">
            <v>0</v>
          </cell>
          <cell r="P1661">
            <v>0</v>
          </cell>
          <cell r="Q1661">
            <v>0</v>
          </cell>
          <cell r="R1661">
            <v>0</v>
          </cell>
          <cell r="S1661">
            <v>0</v>
          </cell>
          <cell r="T1661">
            <v>0</v>
          </cell>
          <cell r="U1661">
            <v>0</v>
          </cell>
          <cell r="V1661">
            <v>0</v>
          </cell>
          <cell r="W1661">
            <v>0</v>
          </cell>
          <cell r="X1661">
            <v>0</v>
          </cell>
          <cell r="Y1661">
            <v>0</v>
          </cell>
          <cell r="Z1661">
            <v>0</v>
          </cell>
          <cell r="AA1661">
            <v>0</v>
          </cell>
          <cell r="AB1661">
            <v>0</v>
          </cell>
        </row>
        <row r="1662">
          <cell r="B1662" t="str">
            <v>63</v>
          </cell>
          <cell r="C1662" t="str">
            <v>SUPPLY OF GENERAL ELECTRICAL HOUSE INSTALLATION</v>
          </cell>
          <cell r="D1662">
            <v>0</v>
          </cell>
          <cell r="E1662">
            <v>0</v>
          </cell>
          <cell r="F1662">
            <v>0</v>
          </cell>
          <cell r="G1662">
            <v>0</v>
          </cell>
          <cell r="H1662">
            <v>0</v>
          </cell>
          <cell r="I1662">
            <v>0</v>
          </cell>
          <cell r="J1662">
            <v>0</v>
          </cell>
          <cell r="K1662">
            <v>0</v>
          </cell>
          <cell r="L1662">
            <v>0</v>
          </cell>
          <cell r="M1662">
            <v>0</v>
          </cell>
          <cell r="N1662">
            <v>0</v>
          </cell>
          <cell r="O1662">
            <v>0</v>
          </cell>
          <cell r="P1662">
            <v>0</v>
          </cell>
          <cell r="Q1662">
            <v>0</v>
          </cell>
          <cell r="R1662">
            <v>0</v>
          </cell>
          <cell r="S1662">
            <v>0</v>
          </cell>
          <cell r="T1662">
            <v>0</v>
          </cell>
          <cell r="U1662">
            <v>0</v>
          </cell>
          <cell r="V1662">
            <v>0</v>
          </cell>
          <cell r="W1662">
            <v>0</v>
          </cell>
          <cell r="X1662">
            <v>0</v>
          </cell>
          <cell r="Y1662">
            <v>0</v>
          </cell>
          <cell r="Z1662">
            <v>0</v>
          </cell>
          <cell r="AA1662">
            <v>0</v>
          </cell>
          <cell r="AB1662">
            <v>0</v>
          </cell>
        </row>
        <row r="1663">
          <cell r="B1663" t="str">
            <v>63.10</v>
          </cell>
          <cell r="C1663" t="str">
            <v>Supply of General Electrical Installations</v>
          </cell>
          <cell r="D1663">
            <v>0</v>
          </cell>
          <cell r="E1663">
            <v>0</v>
          </cell>
          <cell r="F1663">
            <v>0</v>
          </cell>
          <cell r="G1663">
            <v>0</v>
          </cell>
          <cell r="H1663">
            <v>0</v>
          </cell>
          <cell r="I1663">
            <v>0</v>
          </cell>
          <cell r="J1663">
            <v>0</v>
          </cell>
          <cell r="K1663">
            <v>0</v>
          </cell>
          <cell r="L1663">
            <v>0</v>
          </cell>
          <cell r="M1663">
            <v>0</v>
          </cell>
          <cell r="N1663">
            <v>0</v>
          </cell>
          <cell r="O1663">
            <v>0</v>
          </cell>
          <cell r="P1663">
            <v>0</v>
          </cell>
          <cell r="Q1663">
            <v>0</v>
          </cell>
          <cell r="R1663">
            <v>0</v>
          </cell>
          <cell r="S1663">
            <v>0</v>
          </cell>
          <cell r="T1663">
            <v>0</v>
          </cell>
          <cell r="U1663">
            <v>0</v>
          </cell>
          <cell r="V1663">
            <v>0</v>
          </cell>
          <cell r="W1663">
            <v>0</v>
          </cell>
          <cell r="X1663">
            <v>0</v>
          </cell>
          <cell r="Y1663">
            <v>0</v>
          </cell>
          <cell r="Z1663">
            <v>0</v>
          </cell>
          <cell r="AA1663">
            <v>0</v>
          </cell>
          <cell r="AB1663">
            <v>0</v>
          </cell>
        </row>
        <row r="1664">
          <cell r="B1664">
            <v>0</v>
          </cell>
          <cell r="C1664" t="str">
            <v xml:space="preserve">General electric installations are detailed on the relevant drawings and include: </v>
          </cell>
          <cell r="D1664">
            <v>0</v>
          </cell>
          <cell r="E1664">
            <v>0</v>
          </cell>
          <cell r="F1664">
            <v>0</v>
          </cell>
          <cell r="G1664">
            <v>0</v>
          </cell>
          <cell r="H1664">
            <v>0</v>
          </cell>
          <cell r="I1664">
            <v>0</v>
          </cell>
          <cell r="J1664">
            <v>0</v>
          </cell>
          <cell r="K1664">
            <v>0</v>
          </cell>
          <cell r="L1664">
            <v>0</v>
          </cell>
          <cell r="M1664">
            <v>0</v>
          </cell>
          <cell r="N1664">
            <v>0</v>
          </cell>
          <cell r="O1664">
            <v>0</v>
          </cell>
          <cell r="P1664">
            <v>0</v>
          </cell>
          <cell r="Q1664">
            <v>0</v>
          </cell>
          <cell r="R1664">
            <v>0</v>
          </cell>
          <cell r="S1664">
            <v>0</v>
          </cell>
          <cell r="T1664">
            <v>0</v>
          </cell>
          <cell r="U1664">
            <v>0</v>
          </cell>
          <cell r="V1664">
            <v>0</v>
          </cell>
          <cell r="W1664">
            <v>0</v>
          </cell>
          <cell r="X1664">
            <v>0</v>
          </cell>
          <cell r="Y1664">
            <v>0</v>
          </cell>
          <cell r="Z1664">
            <v>0</v>
          </cell>
          <cell r="AA1664">
            <v>0</v>
          </cell>
          <cell r="AB1664">
            <v>0</v>
          </cell>
        </row>
        <row r="1665">
          <cell r="B1665">
            <v>0</v>
          </cell>
          <cell r="C1665" t="str">
            <v>- Complete wiring surface mounted with conduits, cable trays or concealed where stated</v>
          </cell>
          <cell r="D1665">
            <v>0</v>
          </cell>
          <cell r="E1665">
            <v>0</v>
          </cell>
          <cell r="F1665">
            <v>0</v>
          </cell>
          <cell r="G1665">
            <v>0</v>
          </cell>
          <cell r="H1665">
            <v>0</v>
          </cell>
          <cell r="I1665">
            <v>0</v>
          </cell>
          <cell r="J1665">
            <v>0</v>
          </cell>
          <cell r="K1665">
            <v>0</v>
          </cell>
          <cell r="L1665">
            <v>0</v>
          </cell>
          <cell r="M1665">
            <v>0</v>
          </cell>
          <cell r="N1665">
            <v>0</v>
          </cell>
          <cell r="O1665">
            <v>0</v>
          </cell>
          <cell r="P1665">
            <v>0</v>
          </cell>
          <cell r="Q1665">
            <v>0</v>
          </cell>
          <cell r="R1665">
            <v>0</v>
          </cell>
          <cell r="S1665">
            <v>0</v>
          </cell>
          <cell r="T1665">
            <v>0</v>
          </cell>
          <cell r="U1665">
            <v>0</v>
          </cell>
          <cell r="V1665">
            <v>0</v>
          </cell>
          <cell r="W1665">
            <v>0</v>
          </cell>
          <cell r="X1665">
            <v>0</v>
          </cell>
          <cell r="Y1665">
            <v>0</v>
          </cell>
          <cell r="Z1665">
            <v>0</v>
          </cell>
          <cell r="AA1665">
            <v>0</v>
          </cell>
          <cell r="AB1665">
            <v>0</v>
          </cell>
        </row>
        <row r="1666">
          <cell r="B1666">
            <v>0</v>
          </cell>
          <cell r="C1666" t="str">
            <v>The unit rates shall include supply to site of the complete general electrical house installations as described above and in accordance with the Technical Specification.</v>
          </cell>
          <cell r="D1666">
            <v>0</v>
          </cell>
          <cell r="E1666">
            <v>0</v>
          </cell>
          <cell r="F1666">
            <v>0</v>
          </cell>
          <cell r="G1666">
            <v>0</v>
          </cell>
          <cell r="H1666">
            <v>0</v>
          </cell>
          <cell r="I1666">
            <v>0</v>
          </cell>
          <cell r="J1666">
            <v>0</v>
          </cell>
          <cell r="K1666">
            <v>0</v>
          </cell>
          <cell r="L1666">
            <v>0</v>
          </cell>
          <cell r="M1666">
            <v>0</v>
          </cell>
          <cell r="N1666">
            <v>0</v>
          </cell>
          <cell r="O1666">
            <v>0</v>
          </cell>
          <cell r="P1666">
            <v>0</v>
          </cell>
          <cell r="Q1666">
            <v>0</v>
          </cell>
          <cell r="R1666">
            <v>0</v>
          </cell>
          <cell r="S1666">
            <v>0</v>
          </cell>
          <cell r="T1666">
            <v>0</v>
          </cell>
          <cell r="U1666">
            <v>0</v>
          </cell>
          <cell r="V1666">
            <v>0</v>
          </cell>
          <cell r="W1666">
            <v>0</v>
          </cell>
          <cell r="X1666">
            <v>0</v>
          </cell>
          <cell r="Y1666">
            <v>0</v>
          </cell>
          <cell r="Z1666">
            <v>0</v>
          </cell>
          <cell r="AA1666">
            <v>0</v>
          </cell>
          <cell r="AB1666">
            <v>0</v>
          </cell>
        </row>
        <row r="1667">
          <cell r="B1667">
            <v>0</v>
          </cell>
          <cell r="C1667" t="str">
            <v xml:space="preserve">The unit rate shall also include all materials, labour, equipment, tools and other incidental costs like handling, transporting, safe storage, etc. required to complete the supply. </v>
          </cell>
          <cell r="D1667">
            <v>0</v>
          </cell>
          <cell r="E1667">
            <v>0</v>
          </cell>
          <cell r="F1667">
            <v>0</v>
          </cell>
          <cell r="G1667">
            <v>0</v>
          </cell>
          <cell r="H1667">
            <v>0</v>
          </cell>
          <cell r="I1667">
            <v>0</v>
          </cell>
          <cell r="J1667">
            <v>0</v>
          </cell>
          <cell r="K1667">
            <v>0</v>
          </cell>
          <cell r="L1667">
            <v>0</v>
          </cell>
          <cell r="M1667">
            <v>0</v>
          </cell>
          <cell r="N1667">
            <v>0</v>
          </cell>
          <cell r="O1667">
            <v>0</v>
          </cell>
          <cell r="P1667">
            <v>0</v>
          </cell>
          <cell r="Q1667">
            <v>0</v>
          </cell>
          <cell r="R1667">
            <v>0</v>
          </cell>
          <cell r="S1667">
            <v>0</v>
          </cell>
          <cell r="T1667">
            <v>0</v>
          </cell>
          <cell r="U1667">
            <v>0</v>
          </cell>
          <cell r="V1667">
            <v>0</v>
          </cell>
          <cell r="W1667">
            <v>0</v>
          </cell>
          <cell r="X1667">
            <v>0</v>
          </cell>
          <cell r="Y1667">
            <v>0</v>
          </cell>
          <cell r="Z1667">
            <v>0</v>
          </cell>
          <cell r="AA1667">
            <v>0</v>
          </cell>
          <cell r="AB1667">
            <v>0</v>
          </cell>
        </row>
        <row r="1668">
          <cell r="B1668">
            <v>0</v>
          </cell>
          <cell r="C1668" t="str">
            <v>Payment shall be made lump sum per house and as approved by the Engineer.</v>
          </cell>
          <cell r="D1668">
            <v>0</v>
          </cell>
          <cell r="E1668">
            <v>0</v>
          </cell>
          <cell r="F1668">
            <v>0</v>
          </cell>
          <cell r="G1668">
            <v>0</v>
          </cell>
          <cell r="H1668">
            <v>0</v>
          </cell>
          <cell r="I1668">
            <v>0</v>
          </cell>
          <cell r="J1668">
            <v>0</v>
          </cell>
          <cell r="K1668">
            <v>0</v>
          </cell>
          <cell r="L1668">
            <v>0</v>
          </cell>
          <cell r="M1668">
            <v>0</v>
          </cell>
          <cell r="N1668">
            <v>0</v>
          </cell>
          <cell r="O1668">
            <v>0</v>
          </cell>
          <cell r="P1668">
            <v>0</v>
          </cell>
          <cell r="Q1668">
            <v>0</v>
          </cell>
          <cell r="R1668">
            <v>0</v>
          </cell>
          <cell r="S1668">
            <v>0</v>
          </cell>
          <cell r="T1668">
            <v>0</v>
          </cell>
          <cell r="U1668">
            <v>0</v>
          </cell>
          <cell r="V1668">
            <v>0</v>
          </cell>
          <cell r="W1668">
            <v>0</v>
          </cell>
          <cell r="X1668">
            <v>0</v>
          </cell>
          <cell r="Y1668">
            <v>0</v>
          </cell>
          <cell r="Z1668">
            <v>0</v>
          </cell>
          <cell r="AA1668">
            <v>0</v>
          </cell>
          <cell r="AB1668">
            <v>0</v>
          </cell>
        </row>
        <row r="1669">
          <cell r="B1669" t="str">
            <v>63.10.01</v>
          </cell>
          <cell r="C1669" t="str">
            <v>supply of general electric installations for Reservoir B external works acc. to Drawing EL-0.02</v>
          </cell>
          <cell r="D1669" t="str">
            <v>pce.</v>
          </cell>
          <cell r="E1669">
            <v>1100</v>
          </cell>
          <cell r="F1669">
            <v>0</v>
          </cell>
          <cell r="G1669">
            <v>0</v>
          </cell>
          <cell r="H1669">
            <v>0</v>
          </cell>
          <cell r="I1669">
            <v>0</v>
          </cell>
          <cell r="J1669">
            <v>0</v>
          </cell>
          <cell r="K1669">
            <v>0</v>
          </cell>
          <cell r="L1669">
            <v>0</v>
          </cell>
          <cell r="M1669">
            <v>0</v>
          </cell>
          <cell r="N1669">
            <v>0</v>
          </cell>
          <cell r="O1669">
            <v>0</v>
          </cell>
          <cell r="P1669">
            <v>0</v>
          </cell>
          <cell r="Q1669">
            <v>0</v>
          </cell>
          <cell r="R1669">
            <v>0</v>
          </cell>
          <cell r="S1669">
            <v>0</v>
          </cell>
          <cell r="T1669">
            <v>0</v>
          </cell>
          <cell r="U1669">
            <v>0</v>
          </cell>
          <cell r="V1669">
            <v>0</v>
          </cell>
          <cell r="W1669">
            <v>0</v>
          </cell>
          <cell r="X1669">
            <v>0</v>
          </cell>
          <cell r="Y1669">
            <v>0</v>
          </cell>
          <cell r="Z1669">
            <v>0</v>
          </cell>
          <cell r="AA1669">
            <v>0</v>
          </cell>
          <cell r="AB1669">
            <v>0</v>
          </cell>
        </row>
        <row r="1670">
          <cell r="B1670" t="str">
            <v>63.10.02</v>
          </cell>
          <cell r="C1670" t="str">
            <v>supply of general electric installations for Reservoir D external works acc. to Drawing EL-0.12</v>
          </cell>
          <cell r="D1670" t="str">
            <v>pce.</v>
          </cell>
          <cell r="E1670">
            <v>2300</v>
          </cell>
          <cell r="F1670">
            <v>0</v>
          </cell>
          <cell r="G1670">
            <v>0</v>
          </cell>
          <cell r="H1670">
            <v>0</v>
          </cell>
          <cell r="I1670">
            <v>0</v>
          </cell>
          <cell r="J1670">
            <v>0</v>
          </cell>
          <cell r="K1670">
            <v>0</v>
          </cell>
          <cell r="L1670">
            <v>0</v>
          </cell>
          <cell r="M1670">
            <v>0</v>
          </cell>
          <cell r="N1670">
            <v>0</v>
          </cell>
          <cell r="O1670">
            <v>0</v>
          </cell>
          <cell r="P1670">
            <v>0</v>
          </cell>
          <cell r="Q1670">
            <v>0</v>
          </cell>
          <cell r="R1670">
            <v>0</v>
          </cell>
          <cell r="S1670">
            <v>0</v>
          </cell>
          <cell r="T1670">
            <v>0</v>
          </cell>
          <cell r="U1670">
            <v>0</v>
          </cell>
          <cell r="V1670">
            <v>0</v>
          </cell>
          <cell r="W1670">
            <v>0</v>
          </cell>
          <cell r="X1670">
            <v>0</v>
          </cell>
          <cell r="Y1670">
            <v>0</v>
          </cell>
          <cell r="Z1670">
            <v>0</v>
          </cell>
          <cell r="AA1670">
            <v>0</v>
          </cell>
          <cell r="AB1670">
            <v>0</v>
          </cell>
        </row>
        <row r="1671">
          <cell r="B1671" t="str">
            <v>64</v>
          </cell>
          <cell r="C1671" t="str">
            <v>SUPPLY OF BUILDING LIGHTNING AND GROUNDING SYSTEM</v>
          </cell>
          <cell r="D1671">
            <v>0</v>
          </cell>
          <cell r="E1671">
            <v>0</v>
          </cell>
          <cell r="F1671">
            <v>0</v>
          </cell>
          <cell r="G1671">
            <v>0</v>
          </cell>
          <cell r="H1671">
            <v>0</v>
          </cell>
          <cell r="I1671">
            <v>0</v>
          </cell>
          <cell r="J1671">
            <v>0</v>
          </cell>
          <cell r="K1671">
            <v>0</v>
          </cell>
          <cell r="L1671">
            <v>0</v>
          </cell>
          <cell r="M1671">
            <v>0</v>
          </cell>
          <cell r="N1671">
            <v>0</v>
          </cell>
          <cell r="O1671">
            <v>0</v>
          </cell>
          <cell r="P1671">
            <v>0</v>
          </cell>
          <cell r="Q1671">
            <v>0</v>
          </cell>
          <cell r="R1671">
            <v>0</v>
          </cell>
          <cell r="S1671">
            <v>0</v>
          </cell>
          <cell r="T1671">
            <v>0</v>
          </cell>
          <cell r="U1671">
            <v>0</v>
          </cell>
          <cell r="V1671">
            <v>0</v>
          </cell>
          <cell r="W1671">
            <v>0</v>
          </cell>
          <cell r="X1671">
            <v>0</v>
          </cell>
          <cell r="Y1671">
            <v>0</v>
          </cell>
          <cell r="Z1671">
            <v>0</v>
          </cell>
          <cell r="AA1671">
            <v>0</v>
          </cell>
          <cell r="AB1671">
            <v>0</v>
          </cell>
        </row>
        <row r="1672">
          <cell r="B1672" t="str">
            <v>64.10</v>
          </cell>
          <cell r="C1672" t="str">
            <v>Supply of Building Lightning and Grounding System</v>
          </cell>
          <cell r="D1672">
            <v>0</v>
          </cell>
          <cell r="E1672">
            <v>0</v>
          </cell>
          <cell r="F1672">
            <v>0</v>
          </cell>
          <cell r="G1672">
            <v>0</v>
          </cell>
          <cell r="H1672">
            <v>0</v>
          </cell>
          <cell r="I1672">
            <v>0</v>
          </cell>
          <cell r="J1672">
            <v>0</v>
          </cell>
          <cell r="K1672">
            <v>0</v>
          </cell>
          <cell r="L1672">
            <v>0</v>
          </cell>
          <cell r="M1672">
            <v>0</v>
          </cell>
          <cell r="N1672">
            <v>0</v>
          </cell>
          <cell r="O1672">
            <v>0</v>
          </cell>
          <cell r="P1672">
            <v>0</v>
          </cell>
          <cell r="Q1672">
            <v>0</v>
          </cell>
          <cell r="R1672">
            <v>0</v>
          </cell>
          <cell r="S1672">
            <v>0</v>
          </cell>
          <cell r="T1672">
            <v>0</v>
          </cell>
          <cell r="U1672">
            <v>0</v>
          </cell>
          <cell r="V1672">
            <v>0</v>
          </cell>
          <cell r="W1672">
            <v>0</v>
          </cell>
          <cell r="X1672">
            <v>0</v>
          </cell>
          <cell r="Y1672">
            <v>0</v>
          </cell>
          <cell r="Z1672">
            <v>0</v>
          </cell>
          <cell r="AA1672">
            <v>0</v>
          </cell>
          <cell r="AB1672">
            <v>0</v>
          </cell>
        </row>
        <row r="1673">
          <cell r="B1673">
            <v>0</v>
          </cell>
          <cell r="C1673" t="str">
            <v>Building lightning and grounding system mainly consisting of</v>
          </cell>
          <cell r="D1673">
            <v>0</v>
          </cell>
          <cell r="E1673">
            <v>0</v>
          </cell>
          <cell r="F1673">
            <v>0</v>
          </cell>
          <cell r="G1673">
            <v>0</v>
          </cell>
          <cell r="H1673">
            <v>0</v>
          </cell>
          <cell r="I1673">
            <v>0</v>
          </cell>
          <cell r="J1673">
            <v>0</v>
          </cell>
          <cell r="K1673">
            <v>0</v>
          </cell>
          <cell r="L1673">
            <v>0</v>
          </cell>
          <cell r="M1673">
            <v>0</v>
          </cell>
          <cell r="N1673">
            <v>0</v>
          </cell>
          <cell r="O1673">
            <v>0</v>
          </cell>
          <cell r="P1673">
            <v>0</v>
          </cell>
          <cell r="Q1673">
            <v>0</v>
          </cell>
          <cell r="R1673">
            <v>0</v>
          </cell>
          <cell r="S1673">
            <v>0</v>
          </cell>
          <cell r="T1673">
            <v>0</v>
          </cell>
          <cell r="U1673">
            <v>0</v>
          </cell>
          <cell r="V1673">
            <v>0</v>
          </cell>
          <cell r="W1673">
            <v>0</v>
          </cell>
          <cell r="X1673">
            <v>0</v>
          </cell>
          <cell r="Y1673">
            <v>0</v>
          </cell>
          <cell r="Z1673">
            <v>0</v>
          </cell>
          <cell r="AA1673">
            <v>0</v>
          </cell>
          <cell r="AB1673">
            <v>0</v>
          </cell>
        </row>
        <row r="1674">
          <cell r="B1674">
            <v>0</v>
          </cell>
          <cell r="C1674" t="str">
            <v>- concrete footing ground electrode, steel tape min. 30 x 3,5 mm laid in concrete- grounding tape (copper 95mm² or stainless steel 1.4571), min depth 0.8m</v>
          </cell>
          <cell r="D1674">
            <v>0</v>
          </cell>
          <cell r="E1674">
            <v>0</v>
          </cell>
          <cell r="F1674">
            <v>0</v>
          </cell>
          <cell r="G1674">
            <v>0</v>
          </cell>
          <cell r="H1674">
            <v>0</v>
          </cell>
          <cell r="I1674">
            <v>0</v>
          </cell>
          <cell r="J1674">
            <v>0</v>
          </cell>
          <cell r="K1674">
            <v>0</v>
          </cell>
          <cell r="L1674">
            <v>0</v>
          </cell>
          <cell r="M1674">
            <v>0</v>
          </cell>
          <cell r="N1674">
            <v>0</v>
          </cell>
          <cell r="O1674">
            <v>0</v>
          </cell>
          <cell r="P1674">
            <v>0</v>
          </cell>
          <cell r="Q1674">
            <v>0</v>
          </cell>
          <cell r="R1674">
            <v>0</v>
          </cell>
          <cell r="S1674">
            <v>0</v>
          </cell>
          <cell r="T1674">
            <v>0</v>
          </cell>
          <cell r="U1674">
            <v>0</v>
          </cell>
          <cell r="V1674">
            <v>0</v>
          </cell>
          <cell r="W1674">
            <v>0</v>
          </cell>
          <cell r="X1674">
            <v>0</v>
          </cell>
          <cell r="Y1674">
            <v>0</v>
          </cell>
          <cell r="Z1674">
            <v>0</v>
          </cell>
          <cell r="AA1674">
            <v>0</v>
          </cell>
          <cell r="AB1674">
            <v>0</v>
          </cell>
        </row>
        <row r="1675">
          <cell r="B1675">
            <v>0</v>
          </cell>
          <cell r="C1675" t="str">
            <v>- Roof guard with collection rod 10 mm Aluminium and minimum 2 downspouts with separation clamp, connected to foundation tape.- lightning arrestor 0.5m as per design drawings</v>
          </cell>
          <cell r="D1675">
            <v>0</v>
          </cell>
          <cell r="E1675">
            <v>0</v>
          </cell>
          <cell r="F1675">
            <v>0</v>
          </cell>
          <cell r="G1675">
            <v>0</v>
          </cell>
          <cell r="H1675">
            <v>0</v>
          </cell>
          <cell r="I1675">
            <v>0</v>
          </cell>
          <cell r="J1675">
            <v>0</v>
          </cell>
          <cell r="K1675">
            <v>0</v>
          </cell>
          <cell r="L1675">
            <v>0</v>
          </cell>
          <cell r="M1675">
            <v>0</v>
          </cell>
          <cell r="N1675">
            <v>0</v>
          </cell>
          <cell r="O1675">
            <v>0</v>
          </cell>
          <cell r="P1675">
            <v>0</v>
          </cell>
          <cell r="Q1675">
            <v>0</v>
          </cell>
          <cell r="R1675">
            <v>0</v>
          </cell>
          <cell r="S1675">
            <v>0</v>
          </cell>
          <cell r="T1675">
            <v>0</v>
          </cell>
          <cell r="U1675">
            <v>0</v>
          </cell>
          <cell r="V1675">
            <v>0</v>
          </cell>
          <cell r="W1675">
            <v>0</v>
          </cell>
          <cell r="X1675">
            <v>0</v>
          </cell>
          <cell r="Y1675">
            <v>0</v>
          </cell>
          <cell r="Z1675">
            <v>0</v>
          </cell>
          <cell r="AA1675">
            <v>0</v>
          </cell>
          <cell r="AB1675">
            <v>0</v>
          </cell>
        </row>
        <row r="1676">
          <cell r="B1676">
            <v>0</v>
          </cell>
          <cell r="C1676" t="str">
            <v>- Earthing terminal in each technical room</v>
          </cell>
          <cell r="D1676">
            <v>0</v>
          </cell>
          <cell r="E1676">
            <v>0</v>
          </cell>
          <cell r="F1676">
            <v>0</v>
          </cell>
          <cell r="G1676">
            <v>0</v>
          </cell>
          <cell r="H1676">
            <v>0</v>
          </cell>
          <cell r="I1676">
            <v>0</v>
          </cell>
          <cell r="J1676">
            <v>0</v>
          </cell>
          <cell r="K1676">
            <v>0</v>
          </cell>
          <cell r="L1676">
            <v>0</v>
          </cell>
          <cell r="M1676">
            <v>0</v>
          </cell>
          <cell r="N1676">
            <v>0</v>
          </cell>
          <cell r="O1676">
            <v>0</v>
          </cell>
          <cell r="P1676">
            <v>0</v>
          </cell>
          <cell r="Q1676">
            <v>0</v>
          </cell>
          <cell r="R1676">
            <v>0</v>
          </cell>
          <cell r="S1676">
            <v>0</v>
          </cell>
          <cell r="T1676">
            <v>0</v>
          </cell>
          <cell r="U1676">
            <v>0</v>
          </cell>
          <cell r="V1676">
            <v>0</v>
          </cell>
          <cell r="W1676">
            <v>0</v>
          </cell>
          <cell r="X1676">
            <v>0</v>
          </cell>
          <cell r="Y1676">
            <v>0</v>
          </cell>
          <cell r="Z1676">
            <v>0</v>
          </cell>
          <cell r="AA1676">
            <v>0</v>
          </cell>
          <cell r="AB1676">
            <v>0</v>
          </cell>
        </row>
        <row r="1677">
          <cell r="B1677">
            <v>0</v>
          </cell>
          <cell r="C1677" t="str">
            <v>- Earthing wire NYY 1 x 6 up to 1 x 15 sqmm for connection of all metal materials- potential equalization system</v>
          </cell>
          <cell r="D1677">
            <v>0</v>
          </cell>
          <cell r="E1677">
            <v>0</v>
          </cell>
          <cell r="F1677">
            <v>0</v>
          </cell>
          <cell r="G1677">
            <v>0</v>
          </cell>
          <cell r="H1677">
            <v>0</v>
          </cell>
          <cell r="I1677">
            <v>0</v>
          </cell>
          <cell r="J1677">
            <v>0</v>
          </cell>
          <cell r="K1677">
            <v>0</v>
          </cell>
          <cell r="L1677">
            <v>0</v>
          </cell>
          <cell r="M1677">
            <v>0</v>
          </cell>
          <cell r="N1677">
            <v>0</v>
          </cell>
          <cell r="O1677">
            <v>0</v>
          </cell>
          <cell r="P1677">
            <v>0</v>
          </cell>
          <cell r="Q1677">
            <v>0</v>
          </cell>
          <cell r="R1677">
            <v>0</v>
          </cell>
          <cell r="S1677">
            <v>0</v>
          </cell>
          <cell r="T1677">
            <v>0</v>
          </cell>
          <cell r="U1677">
            <v>0</v>
          </cell>
          <cell r="V1677">
            <v>0</v>
          </cell>
          <cell r="W1677">
            <v>0</v>
          </cell>
          <cell r="X1677">
            <v>0</v>
          </cell>
          <cell r="Y1677">
            <v>0</v>
          </cell>
          <cell r="Z1677">
            <v>0</v>
          </cell>
          <cell r="AA1677">
            <v>0</v>
          </cell>
          <cell r="AB1677">
            <v>0</v>
          </cell>
        </row>
        <row r="1678">
          <cell r="B1678">
            <v>0</v>
          </cell>
          <cell r="C1678" t="str">
            <v>The unit rates shall include the complete lightning protection and earthing equipment as described above and in accordance with the Technical Specification design drawings</v>
          </cell>
          <cell r="D1678">
            <v>0</v>
          </cell>
          <cell r="E1678">
            <v>0</v>
          </cell>
          <cell r="F1678">
            <v>0</v>
          </cell>
          <cell r="G1678">
            <v>0</v>
          </cell>
          <cell r="H1678">
            <v>0</v>
          </cell>
          <cell r="I1678">
            <v>0</v>
          </cell>
          <cell r="J1678">
            <v>0</v>
          </cell>
          <cell r="K1678">
            <v>0</v>
          </cell>
          <cell r="L1678">
            <v>0</v>
          </cell>
          <cell r="M1678">
            <v>0</v>
          </cell>
          <cell r="N1678">
            <v>0</v>
          </cell>
          <cell r="O1678">
            <v>0</v>
          </cell>
          <cell r="P1678">
            <v>0</v>
          </cell>
          <cell r="Q1678">
            <v>0</v>
          </cell>
          <cell r="R1678">
            <v>0</v>
          </cell>
          <cell r="S1678">
            <v>0</v>
          </cell>
          <cell r="T1678">
            <v>0</v>
          </cell>
          <cell r="U1678">
            <v>0</v>
          </cell>
          <cell r="V1678">
            <v>0</v>
          </cell>
          <cell r="W1678">
            <v>0</v>
          </cell>
          <cell r="X1678">
            <v>0</v>
          </cell>
          <cell r="Y1678">
            <v>0</v>
          </cell>
          <cell r="Z1678">
            <v>0</v>
          </cell>
          <cell r="AA1678">
            <v>0</v>
          </cell>
          <cell r="AB1678">
            <v>0</v>
          </cell>
        </row>
        <row r="1679">
          <cell r="B1679">
            <v>0</v>
          </cell>
          <cell r="C1679" t="str">
            <v xml:space="preserve">The unit rate shall also include all materials, labour, equipment, tools and other incidental costs like handling, transporting, safe storage, etc. required to complete the supply. </v>
          </cell>
          <cell r="D1679">
            <v>0</v>
          </cell>
          <cell r="E1679">
            <v>0</v>
          </cell>
          <cell r="F1679">
            <v>0</v>
          </cell>
          <cell r="G1679">
            <v>0</v>
          </cell>
          <cell r="H1679">
            <v>0</v>
          </cell>
          <cell r="I1679">
            <v>0</v>
          </cell>
          <cell r="J1679">
            <v>0</v>
          </cell>
          <cell r="K1679">
            <v>0</v>
          </cell>
          <cell r="L1679">
            <v>0</v>
          </cell>
          <cell r="M1679">
            <v>0</v>
          </cell>
          <cell r="N1679">
            <v>0</v>
          </cell>
          <cell r="O1679">
            <v>0</v>
          </cell>
          <cell r="P1679">
            <v>0</v>
          </cell>
          <cell r="Q1679">
            <v>0</v>
          </cell>
          <cell r="R1679">
            <v>0</v>
          </cell>
          <cell r="S1679">
            <v>0</v>
          </cell>
          <cell r="T1679">
            <v>0</v>
          </cell>
          <cell r="U1679">
            <v>0</v>
          </cell>
          <cell r="V1679">
            <v>0</v>
          </cell>
          <cell r="W1679">
            <v>0</v>
          </cell>
          <cell r="X1679">
            <v>0</v>
          </cell>
          <cell r="Y1679">
            <v>0</v>
          </cell>
          <cell r="Z1679">
            <v>0</v>
          </cell>
          <cell r="AA1679">
            <v>0</v>
          </cell>
          <cell r="AB1679">
            <v>0</v>
          </cell>
        </row>
        <row r="1680">
          <cell r="B1680">
            <v>0</v>
          </cell>
          <cell r="C1680" t="str">
            <v>Payment shall be made lump sum per house and as approved by the Engineer.</v>
          </cell>
          <cell r="D1680">
            <v>0</v>
          </cell>
          <cell r="E1680">
            <v>0</v>
          </cell>
          <cell r="F1680">
            <v>0</v>
          </cell>
          <cell r="G1680">
            <v>0</v>
          </cell>
          <cell r="H1680">
            <v>0</v>
          </cell>
          <cell r="I1680">
            <v>0</v>
          </cell>
          <cell r="J1680">
            <v>0</v>
          </cell>
          <cell r="K1680">
            <v>0</v>
          </cell>
          <cell r="L1680">
            <v>0</v>
          </cell>
          <cell r="M1680">
            <v>0</v>
          </cell>
          <cell r="N1680">
            <v>0</v>
          </cell>
          <cell r="O1680">
            <v>0</v>
          </cell>
          <cell r="P1680">
            <v>0</v>
          </cell>
          <cell r="Q1680">
            <v>0</v>
          </cell>
          <cell r="R1680">
            <v>0</v>
          </cell>
          <cell r="S1680">
            <v>0</v>
          </cell>
          <cell r="T1680">
            <v>0</v>
          </cell>
          <cell r="U1680">
            <v>0</v>
          </cell>
          <cell r="V1680">
            <v>0</v>
          </cell>
          <cell r="W1680">
            <v>0</v>
          </cell>
          <cell r="X1680">
            <v>0</v>
          </cell>
          <cell r="Y1680">
            <v>0</v>
          </cell>
          <cell r="Z1680">
            <v>0</v>
          </cell>
          <cell r="AA1680">
            <v>0</v>
          </cell>
          <cell r="AB1680">
            <v>0</v>
          </cell>
        </row>
        <row r="1681">
          <cell r="B1681" t="str">
            <v>64.10.01</v>
          </cell>
          <cell r="C1681" t="str">
            <v>Supply of building lightning and grounding system for reservoir B according to drawing no EL-0.01</v>
          </cell>
          <cell r="D1681" t="str">
            <v>pce.</v>
          </cell>
          <cell r="E1681">
            <v>3270</v>
          </cell>
          <cell r="F1681">
            <v>0</v>
          </cell>
          <cell r="G1681">
            <v>0</v>
          </cell>
          <cell r="H1681">
            <v>0</v>
          </cell>
          <cell r="I1681">
            <v>0</v>
          </cell>
          <cell r="J1681">
            <v>0</v>
          </cell>
          <cell r="K1681">
            <v>0</v>
          </cell>
          <cell r="L1681">
            <v>0</v>
          </cell>
          <cell r="M1681">
            <v>0</v>
          </cell>
          <cell r="N1681">
            <v>0</v>
          </cell>
          <cell r="O1681">
            <v>0</v>
          </cell>
          <cell r="P1681">
            <v>0</v>
          </cell>
          <cell r="Q1681">
            <v>0</v>
          </cell>
          <cell r="R1681">
            <v>0</v>
          </cell>
          <cell r="S1681">
            <v>0</v>
          </cell>
          <cell r="T1681">
            <v>0</v>
          </cell>
          <cell r="U1681">
            <v>0</v>
          </cell>
          <cell r="V1681">
            <v>0</v>
          </cell>
          <cell r="W1681">
            <v>0</v>
          </cell>
          <cell r="X1681">
            <v>0</v>
          </cell>
          <cell r="Y1681">
            <v>0</v>
          </cell>
          <cell r="Z1681">
            <v>0</v>
          </cell>
          <cell r="AA1681">
            <v>0</v>
          </cell>
          <cell r="AB1681">
            <v>0</v>
          </cell>
        </row>
        <row r="1682">
          <cell r="B1682" t="str">
            <v>64.10.02</v>
          </cell>
          <cell r="C1682" t="str">
            <v>Supply of building lightning and grounding system for reservoir D according to drawing no EL-0.11</v>
          </cell>
          <cell r="D1682" t="str">
            <v>pce.</v>
          </cell>
          <cell r="E1682">
            <v>4930</v>
          </cell>
          <cell r="F1682">
            <v>0</v>
          </cell>
          <cell r="G1682">
            <v>0</v>
          </cell>
          <cell r="H1682">
            <v>0</v>
          </cell>
          <cell r="I1682">
            <v>0</v>
          </cell>
          <cell r="J1682">
            <v>0</v>
          </cell>
          <cell r="K1682">
            <v>0</v>
          </cell>
          <cell r="L1682">
            <v>0</v>
          </cell>
          <cell r="M1682">
            <v>0</v>
          </cell>
          <cell r="N1682">
            <v>0</v>
          </cell>
          <cell r="O1682">
            <v>0</v>
          </cell>
          <cell r="P1682">
            <v>0</v>
          </cell>
          <cell r="Q1682">
            <v>0</v>
          </cell>
          <cell r="R1682">
            <v>0</v>
          </cell>
          <cell r="S1682">
            <v>0</v>
          </cell>
          <cell r="T1682">
            <v>0</v>
          </cell>
          <cell r="U1682">
            <v>0</v>
          </cell>
          <cell r="V1682">
            <v>0</v>
          </cell>
          <cell r="W1682">
            <v>0</v>
          </cell>
          <cell r="X1682">
            <v>0</v>
          </cell>
          <cell r="Y1682">
            <v>0</v>
          </cell>
          <cell r="Z1682">
            <v>0</v>
          </cell>
          <cell r="AA1682">
            <v>0</v>
          </cell>
          <cell r="AB1682">
            <v>0</v>
          </cell>
        </row>
        <row r="1683">
          <cell r="B1683" t="str">
            <v>65</v>
          </cell>
          <cell r="C1683" t="str">
            <v>INSTALLATION OF ELECTRICAL LOW TENSION EQUIPMENT</v>
          </cell>
          <cell r="D1683">
            <v>0</v>
          </cell>
          <cell r="E1683">
            <v>0</v>
          </cell>
          <cell r="F1683">
            <v>0</v>
          </cell>
          <cell r="G1683">
            <v>0</v>
          </cell>
          <cell r="H1683">
            <v>0</v>
          </cell>
          <cell r="I1683">
            <v>0</v>
          </cell>
          <cell r="J1683">
            <v>0</v>
          </cell>
          <cell r="K1683">
            <v>0</v>
          </cell>
          <cell r="L1683">
            <v>0</v>
          </cell>
          <cell r="M1683">
            <v>0</v>
          </cell>
          <cell r="N1683">
            <v>0</v>
          </cell>
          <cell r="O1683">
            <v>0</v>
          </cell>
          <cell r="P1683">
            <v>0</v>
          </cell>
          <cell r="Q1683">
            <v>0</v>
          </cell>
          <cell r="R1683">
            <v>0</v>
          </cell>
          <cell r="S1683">
            <v>0</v>
          </cell>
          <cell r="T1683">
            <v>0</v>
          </cell>
          <cell r="U1683">
            <v>0</v>
          </cell>
          <cell r="V1683">
            <v>0</v>
          </cell>
          <cell r="W1683">
            <v>0</v>
          </cell>
          <cell r="X1683">
            <v>0</v>
          </cell>
          <cell r="Y1683">
            <v>0</v>
          </cell>
          <cell r="Z1683">
            <v>0</v>
          </cell>
          <cell r="AA1683">
            <v>0</v>
          </cell>
          <cell r="AB1683">
            <v>0</v>
          </cell>
        </row>
        <row r="1684">
          <cell r="B1684">
            <v>0</v>
          </cell>
          <cell r="C1684" t="str">
            <v>The works shall include installation of equipment of the Main Switch Boards at the reservoirs.</v>
          </cell>
          <cell r="D1684">
            <v>0</v>
          </cell>
          <cell r="E1684">
            <v>0</v>
          </cell>
          <cell r="F1684">
            <v>0</v>
          </cell>
          <cell r="G1684">
            <v>0</v>
          </cell>
          <cell r="H1684">
            <v>0</v>
          </cell>
          <cell r="I1684">
            <v>0</v>
          </cell>
          <cell r="J1684">
            <v>0</v>
          </cell>
          <cell r="K1684">
            <v>0</v>
          </cell>
          <cell r="L1684">
            <v>0</v>
          </cell>
          <cell r="M1684">
            <v>0</v>
          </cell>
          <cell r="N1684">
            <v>0</v>
          </cell>
          <cell r="O1684">
            <v>0</v>
          </cell>
          <cell r="P1684">
            <v>0</v>
          </cell>
          <cell r="Q1684">
            <v>0</v>
          </cell>
          <cell r="R1684">
            <v>0</v>
          </cell>
          <cell r="S1684">
            <v>0</v>
          </cell>
          <cell r="T1684">
            <v>0</v>
          </cell>
          <cell r="U1684">
            <v>0</v>
          </cell>
          <cell r="V1684">
            <v>0</v>
          </cell>
          <cell r="W1684">
            <v>0</v>
          </cell>
          <cell r="X1684">
            <v>0</v>
          </cell>
          <cell r="Y1684">
            <v>0</v>
          </cell>
          <cell r="Z1684">
            <v>0</v>
          </cell>
          <cell r="AA1684">
            <v>0</v>
          </cell>
          <cell r="AB1684">
            <v>0</v>
          </cell>
        </row>
        <row r="1685">
          <cell r="B1685">
            <v>0</v>
          </cell>
          <cell r="C1685" t="str">
            <v>The unit rates shall include all materials, labour, equipment, tools and other incidental costs to complete the installation works ready for operation and approved by the Engineer, including testing, commissioning and as built documentation.</v>
          </cell>
          <cell r="D1685">
            <v>0</v>
          </cell>
          <cell r="E1685">
            <v>0</v>
          </cell>
          <cell r="F1685">
            <v>0</v>
          </cell>
          <cell r="G1685">
            <v>0</v>
          </cell>
          <cell r="H1685">
            <v>0</v>
          </cell>
          <cell r="I1685">
            <v>0</v>
          </cell>
          <cell r="J1685">
            <v>0</v>
          </cell>
          <cell r="K1685">
            <v>0</v>
          </cell>
          <cell r="L1685">
            <v>0</v>
          </cell>
          <cell r="M1685">
            <v>0</v>
          </cell>
          <cell r="N1685">
            <v>0</v>
          </cell>
          <cell r="O1685">
            <v>0</v>
          </cell>
          <cell r="P1685">
            <v>0</v>
          </cell>
          <cell r="Q1685">
            <v>0</v>
          </cell>
          <cell r="R1685">
            <v>0</v>
          </cell>
          <cell r="S1685">
            <v>0</v>
          </cell>
          <cell r="T1685">
            <v>0</v>
          </cell>
          <cell r="U1685">
            <v>0</v>
          </cell>
          <cell r="V1685">
            <v>0</v>
          </cell>
          <cell r="W1685">
            <v>0</v>
          </cell>
          <cell r="X1685">
            <v>0</v>
          </cell>
          <cell r="Y1685">
            <v>0</v>
          </cell>
          <cell r="Z1685">
            <v>0</v>
          </cell>
          <cell r="AA1685">
            <v>0</v>
          </cell>
          <cell r="AB1685">
            <v>0</v>
          </cell>
        </row>
        <row r="1686">
          <cell r="B1686" t="str">
            <v>65.10</v>
          </cell>
          <cell r="C1686" t="str">
            <v>Installation of  Low Voltage Main distribution (LVMDB)</v>
          </cell>
          <cell r="D1686">
            <v>0</v>
          </cell>
          <cell r="E1686">
            <v>0</v>
          </cell>
          <cell r="F1686">
            <v>0</v>
          </cell>
          <cell r="G1686">
            <v>0</v>
          </cell>
          <cell r="H1686">
            <v>0</v>
          </cell>
          <cell r="I1686">
            <v>0</v>
          </cell>
          <cell r="J1686">
            <v>0</v>
          </cell>
          <cell r="K1686">
            <v>0</v>
          </cell>
          <cell r="L1686">
            <v>0</v>
          </cell>
          <cell r="M1686">
            <v>0</v>
          </cell>
          <cell r="N1686">
            <v>0</v>
          </cell>
          <cell r="O1686">
            <v>0</v>
          </cell>
          <cell r="P1686">
            <v>0</v>
          </cell>
          <cell r="Q1686">
            <v>0</v>
          </cell>
          <cell r="R1686">
            <v>0</v>
          </cell>
          <cell r="S1686">
            <v>0</v>
          </cell>
          <cell r="T1686">
            <v>0</v>
          </cell>
          <cell r="U1686">
            <v>0</v>
          </cell>
          <cell r="V1686">
            <v>0</v>
          </cell>
          <cell r="W1686">
            <v>0</v>
          </cell>
          <cell r="X1686">
            <v>0</v>
          </cell>
          <cell r="Y1686">
            <v>0</v>
          </cell>
          <cell r="Z1686">
            <v>0</v>
          </cell>
          <cell r="AA1686">
            <v>0</v>
          </cell>
          <cell r="AB1686">
            <v>0</v>
          </cell>
        </row>
        <row r="1687">
          <cell r="B1687">
            <v>0</v>
          </cell>
          <cell r="C1687" t="str">
            <v>To be installed ready for operation, test and commissioning of complete electrical system</v>
          </cell>
          <cell r="D1687">
            <v>0</v>
          </cell>
          <cell r="E1687">
            <v>0</v>
          </cell>
          <cell r="F1687">
            <v>0</v>
          </cell>
          <cell r="G1687">
            <v>0</v>
          </cell>
          <cell r="H1687">
            <v>0</v>
          </cell>
          <cell r="I1687">
            <v>0</v>
          </cell>
          <cell r="J1687">
            <v>0</v>
          </cell>
          <cell r="K1687">
            <v>0</v>
          </cell>
          <cell r="L1687">
            <v>0</v>
          </cell>
          <cell r="M1687">
            <v>0</v>
          </cell>
          <cell r="N1687">
            <v>0</v>
          </cell>
          <cell r="O1687">
            <v>0</v>
          </cell>
          <cell r="P1687">
            <v>0</v>
          </cell>
          <cell r="Q1687">
            <v>0</v>
          </cell>
          <cell r="R1687">
            <v>0</v>
          </cell>
          <cell r="S1687">
            <v>0</v>
          </cell>
          <cell r="T1687">
            <v>0</v>
          </cell>
          <cell r="U1687">
            <v>0</v>
          </cell>
          <cell r="V1687">
            <v>0</v>
          </cell>
          <cell r="W1687">
            <v>0</v>
          </cell>
          <cell r="X1687">
            <v>0</v>
          </cell>
          <cell r="Y1687">
            <v>0</v>
          </cell>
          <cell r="Z1687">
            <v>0</v>
          </cell>
          <cell r="AA1687">
            <v>0</v>
          </cell>
          <cell r="AB1687">
            <v>0</v>
          </cell>
        </row>
        <row r="1688">
          <cell r="B1688" t="str">
            <v>65.10.01</v>
          </cell>
          <cell r="C1688" t="str">
            <v>Installation of LVMDB for Reservoir B</v>
          </cell>
          <cell r="D1688" t="str">
            <v>pce.</v>
          </cell>
          <cell r="E1688">
            <v>1230</v>
          </cell>
          <cell r="F1688">
            <v>0</v>
          </cell>
          <cell r="G1688">
            <v>0</v>
          </cell>
          <cell r="H1688">
            <v>0</v>
          </cell>
          <cell r="I1688">
            <v>0</v>
          </cell>
          <cell r="J1688">
            <v>0</v>
          </cell>
          <cell r="K1688">
            <v>0</v>
          </cell>
          <cell r="L1688">
            <v>0</v>
          </cell>
          <cell r="M1688">
            <v>0</v>
          </cell>
          <cell r="N1688">
            <v>0</v>
          </cell>
          <cell r="O1688">
            <v>0</v>
          </cell>
          <cell r="P1688">
            <v>0</v>
          </cell>
          <cell r="Q1688">
            <v>0</v>
          </cell>
          <cell r="R1688">
            <v>0</v>
          </cell>
          <cell r="S1688">
            <v>0</v>
          </cell>
          <cell r="T1688">
            <v>0</v>
          </cell>
          <cell r="U1688">
            <v>0</v>
          </cell>
          <cell r="V1688">
            <v>0</v>
          </cell>
          <cell r="W1688">
            <v>0</v>
          </cell>
          <cell r="X1688">
            <v>0</v>
          </cell>
          <cell r="Y1688">
            <v>0</v>
          </cell>
          <cell r="Z1688">
            <v>0</v>
          </cell>
          <cell r="AA1688">
            <v>0</v>
          </cell>
          <cell r="AB1688">
            <v>0</v>
          </cell>
        </row>
        <row r="1689">
          <cell r="B1689" t="str">
            <v>65.10.02</v>
          </cell>
          <cell r="C1689" t="str">
            <v>Installation of LVMDB for Reservoir D</v>
          </cell>
          <cell r="D1689" t="str">
            <v>pce.</v>
          </cell>
          <cell r="E1689">
            <v>2350</v>
          </cell>
          <cell r="F1689">
            <v>0</v>
          </cell>
          <cell r="G1689">
            <v>0</v>
          </cell>
          <cell r="H1689">
            <v>0</v>
          </cell>
          <cell r="I1689">
            <v>0</v>
          </cell>
          <cell r="J1689">
            <v>0</v>
          </cell>
          <cell r="K1689">
            <v>0</v>
          </cell>
          <cell r="L1689">
            <v>0</v>
          </cell>
          <cell r="M1689">
            <v>0</v>
          </cell>
          <cell r="N1689">
            <v>0</v>
          </cell>
          <cell r="O1689">
            <v>0</v>
          </cell>
          <cell r="P1689">
            <v>0</v>
          </cell>
          <cell r="Q1689">
            <v>0</v>
          </cell>
          <cell r="R1689">
            <v>0</v>
          </cell>
          <cell r="S1689">
            <v>0</v>
          </cell>
          <cell r="T1689">
            <v>0</v>
          </cell>
          <cell r="U1689">
            <v>0</v>
          </cell>
          <cell r="V1689">
            <v>0</v>
          </cell>
          <cell r="W1689">
            <v>0</v>
          </cell>
          <cell r="X1689">
            <v>0</v>
          </cell>
          <cell r="Y1689">
            <v>0</v>
          </cell>
          <cell r="Z1689">
            <v>0</v>
          </cell>
          <cell r="AA1689">
            <v>0</v>
          </cell>
          <cell r="AB1689">
            <v>0</v>
          </cell>
        </row>
        <row r="1690">
          <cell r="B1690" t="str">
            <v>65.20</v>
          </cell>
          <cell r="C1690" t="str">
            <v>Installation of UPS system</v>
          </cell>
          <cell r="D1690">
            <v>0</v>
          </cell>
          <cell r="E1690">
            <v>0</v>
          </cell>
          <cell r="F1690">
            <v>0</v>
          </cell>
          <cell r="G1690">
            <v>0</v>
          </cell>
          <cell r="H1690">
            <v>0</v>
          </cell>
          <cell r="I1690">
            <v>0</v>
          </cell>
          <cell r="J1690">
            <v>0</v>
          </cell>
          <cell r="K1690">
            <v>0</v>
          </cell>
          <cell r="L1690">
            <v>0</v>
          </cell>
          <cell r="M1690">
            <v>0</v>
          </cell>
          <cell r="N1690">
            <v>0</v>
          </cell>
          <cell r="O1690">
            <v>0</v>
          </cell>
          <cell r="P1690">
            <v>0</v>
          </cell>
          <cell r="Q1690">
            <v>0</v>
          </cell>
          <cell r="R1690">
            <v>0</v>
          </cell>
          <cell r="S1690">
            <v>0</v>
          </cell>
          <cell r="T1690">
            <v>0</v>
          </cell>
          <cell r="U1690">
            <v>0</v>
          </cell>
          <cell r="V1690">
            <v>0</v>
          </cell>
          <cell r="W1690">
            <v>0</v>
          </cell>
          <cell r="X1690">
            <v>0</v>
          </cell>
          <cell r="Y1690">
            <v>0</v>
          </cell>
          <cell r="Z1690">
            <v>0</v>
          </cell>
          <cell r="AA1690">
            <v>0</v>
          </cell>
          <cell r="AB1690">
            <v>0</v>
          </cell>
        </row>
        <row r="1691">
          <cell r="B1691">
            <v>0</v>
          </cell>
          <cell r="C1691" t="str">
            <v>To be installed ready for operation, test and commissioning</v>
          </cell>
          <cell r="D1691">
            <v>0</v>
          </cell>
          <cell r="E1691">
            <v>0</v>
          </cell>
          <cell r="F1691">
            <v>0</v>
          </cell>
          <cell r="G1691">
            <v>0</v>
          </cell>
          <cell r="H1691">
            <v>0</v>
          </cell>
          <cell r="I1691">
            <v>0</v>
          </cell>
          <cell r="J1691">
            <v>0</v>
          </cell>
          <cell r="K1691">
            <v>0</v>
          </cell>
          <cell r="L1691">
            <v>0</v>
          </cell>
          <cell r="M1691">
            <v>0</v>
          </cell>
          <cell r="N1691">
            <v>0</v>
          </cell>
          <cell r="O1691">
            <v>0</v>
          </cell>
          <cell r="P1691">
            <v>0</v>
          </cell>
          <cell r="Q1691">
            <v>0</v>
          </cell>
          <cell r="R1691">
            <v>0</v>
          </cell>
          <cell r="S1691">
            <v>0</v>
          </cell>
          <cell r="T1691">
            <v>0</v>
          </cell>
          <cell r="U1691">
            <v>0</v>
          </cell>
          <cell r="V1691">
            <v>0</v>
          </cell>
          <cell r="W1691">
            <v>0</v>
          </cell>
          <cell r="X1691">
            <v>0</v>
          </cell>
          <cell r="Y1691">
            <v>0</v>
          </cell>
          <cell r="Z1691">
            <v>0</v>
          </cell>
          <cell r="AA1691">
            <v>0</v>
          </cell>
          <cell r="AB1691">
            <v>0</v>
          </cell>
        </row>
        <row r="1692">
          <cell r="B1692" t="str">
            <v>65.20.01</v>
          </cell>
          <cell r="C1692" t="str">
            <v>Installation of UPS Reservoir B according to drawing no. EL-0.03; 230V, 2kW, 540Ah</v>
          </cell>
          <cell r="D1692" t="str">
            <v>pce.</v>
          </cell>
          <cell r="E1692">
            <v>250</v>
          </cell>
          <cell r="F1692">
            <v>0</v>
          </cell>
          <cell r="G1692">
            <v>0</v>
          </cell>
          <cell r="H1692">
            <v>0</v>
          </cell>
          <cell r="I1692">
            <v>0</v>
          </cell>
          <cell r="J1692">
            <v>0</v>
          </cell>
          <cell r="K1692">
            <v>0</v>
          </cell>
          <cell r="L1692">
            <v>0</v>
          </cell>
          <cell r="M1692">
            <v>0</v>
          </cell>
          <cell r="N1692">
            <v>0</v>
          </cell>
          <cell r="O1692">
            <v>0</v>
          </cell>
          <cell r="P1692">
            <v>0</v>
          </cell>
          <cell r="Q1692">
            <v>0</v>
          </cell>
          <cell r="R1692">
            <v>0</v>
          </cell>
          <cell r="S1692">
            <v>0</v>
          </cell>
          <cell r="T1692">
            <v>0</v>
          </cell>
          <cell r="U1692">
            <v>0</v>
          </cell>
          <cell r="V1692">
            <v>0</v>
          </cell>
          <cell r="W1692">
            <v>0</v>
          </cell>
          <cell r="X1692">
            <v>0</v>
          </cell>
          <cell r="Y1692">
            <v>0</v>
          </cell>
          <cell r="Z1692">
            <v>0</v>
          </cell>
          <cell r="AA1692">
            <v>0</v>
          </cell>
          <cell r="AB1692">
            <v>0</v>
          </cell>
        </row>
        <row r="1693">
          <cell r="B1693" t="str">
            <v>65.20.02</v>
          </cell>
          <cell r="C1693" t="str">
            <v>Installation of UPS Reservoir D according to drawing no. EL-0.13; 230V, 2kW, 1200Ah</v>
          </cell>
          <cell r="D1693" t="str">
            <v>pce.</v>
          </cell>
          <cell r="E1693">
            <v>480</v>
          </cell>
          <cell r="F1693">
            <v>0</v>
          </cell>
          <cell r="G1693">
            <v>0</v>
          </cell>
          <cell r="H1693">
            <v>0</v>
          </cell>
          <cell r="I1693">
            <v>0</v>
          </cell>
          <cell r="J1693">
            <v>0</v>
          </cell>
          <cell r="K1693">
            <v>0</v>
          </cell>
          <cell r="L1693">
            <v>0</v>
          </cell>
          <cell r="M1693">
            <v>0</v>
          </cell>
          <cell r="N1693">
            <v>0</v>
          </cell>
          <cell r="O1693">
            <v>0</v>
          </cell>
          <cell r="P1693">
            <v>0</v>
          </cell>
          <cell r="Q1693">
            <v>0</v>
          </cell>
          <cell r="R1693">
            <v>0</v>
          </cell>
          <cell r="S1693">
            <v>0</v>
          </cell>
          <cell r="T1693">
            <v>0</v>
          </cell>
          <cell r="U1693">
            <v>0</v>
          </cell>
          <cell r="V1693">
            <v>0</v>
          </cell>
          <cell r="W1693">
            <v>0</v>
          </cell>
          <cell r="X1693">
            <v>0</v>
          </cell>
          <cell r="Y1693">
            <v>0</v>
          </cell>
          <cell r="Z1693">
            <v>0</v>
          </cell>
          <cell r="AA1693">
            <v>0</v>
          </cell>
          <cell r="AB1693">
            <v>0</v>
          </cell>
        </row>
        <row r="1694">
          <cell r="B1694" t="str">
            <v>65.30</v>
          </cell>
          <cell r="C1694" t="str">
            <v>Installation of  diesel gen set</v>
          </cell>
          <cell r="D1694">
            <v>0</v>
          </cell>
          <cell r="E1694">
            <v>0</v>
          </cell>
          <cell r="F1694">
            <v>0</v>
          </cell>
          <cell r="G1694">
            <v>0</v>
          </cell>
          <cell r="H1694">
            <v>0</v>
          </cell>
          <cell r="I1694">
            <v>0</v>
          </cell>
          <cell r="J1694">
            <v>0</v>
          </cell>
          <cell r="K1694">
            <v>0</v>
          </cell>
          <cell r="L1694">
            <v>0</v>
          </cell>
          <cell r="M1694">
            <v>0</v>
          </cell>
          <cell r="N1694">
            <v>0</v>
          </cell>
          <cell r="O1694">
            <v>0</v>
          </cell>
          <cell r="P1694">
            <v>0</v>
          </cell>
          <cell r="Q1694">
            <v>0</v>
          </cell>
          <cell r="R1694">
            <v>0</v>
          </cell>
          <cell r="S1694">
            <v>0</v>
          </cell>
          <cell r="T1694">
            <v>0</v>
          </cell>
          <cell r="U1694">
            <v>0</v>
          </cell>
          <cell r="V1694">
            <v>0</v>
          </cell>
          <cell r="W1694">
            <v>0</v>
          </cell>
          <cell r="X1694">
            <v>0</v>
          </cell>
          <cell r="Y1694">
            <v>0</v>
          </cell>
          <cell r="Z1694">
            <v>0</v>
          </cell>
          <cell r="AA1694">
            <v>0</v>
          </cell>
          <cell r="AB1694">
            <v>0</v>
          </cell>
        </row>
        <row r="1695">
          <cell r="B1695">
            <v>0</v>
          </cell>
          <cell r="C1695" t="str">
            <v>To be installed ready for operation, test and commissioning</v>
          </cell>
          <cell r="D1695">
            <v>0</v>
          </cell>
          <cell r="E1695">
            <v>0</v>
          </cell>
          <cell r="F1695">
            <v>0</v>
          </cell>
          <cell r="G1695">
            <v>0</v>
          </cell>
          <cell r="H1695">
            <v>0</v>
          </cell>
          <cell r="I1695">
            <v>0</v>
          </cell>
          <cell r="J1695">
            <v>0</v>
          </cell>
          <cell r="K1695">
            <v>0</v>
          </cell>
          <cell r="L1695">
            <v>0</v>
          </cell>
          <cell r="M1695">
            <v>0</v>
          </cell>
          <cell r="N1695">
            <v>0</v>
          </cell>
          <cell r="O1695">
            <v>0</v>
          </cell>
          <cell r="P1695">
            <v>0</v>
          </cell>
          <cell r="Q1695">
            <v>0</v>
          </cell>
          <cell r="R1695">
            <v>0</v>
          </cell>
          <cell r="S1695">
            <v>0</v>
          </cell>
          <cell r="T1695">
            <v>0</v>
          </cell>
          <cell r="U1695">
            <v>0</v>
          </cell>
          <cell r="V1695">
            <v>0</v>
          </cell>
          <cell r="W1695">
            <v>0</v>
          </cell>
          <cell r="X1695">
            <v>0</v>
          </cell>
          <cell r="Y1695">
            <v>0</v>
          </cell>
          <cell r="Z1695">
            <v>0</v>
          </cell>
          <cell r="AA1695">
            <v>0</v>
          </cell>
          <cell r="AB1695">
            <v>0</v>
          </cell>
        </row>
        <row r="1696">
          <cell r="B1696" t="str">
            <v>65.30.01</v>
          </cell>
          <cell r="C1696" t="str">
            <v>Installation of diesel gen set Reservoir B according to drawing no. EL-0.03; 400VAC, 12,5kVA</v>
          </cell>
          <cell r="D1696" t="str">
            <v>pce.</v>
          </cell>
          <cell r="E1696">
            <v>5500</v>
          </cell>
          <cell r="F1696">
            <v>0</v>
          </cell>
          <cell r="G1696">
            <v>0</v>
          </cell>
          <cell r="H1696">
            <v>0</v>
          </cell>
          <cell r="I1696">
            <v>0</v>
          </cell>
          <cell r="J1696">
            <v>0</v>
          </cell>
          <cell r="K1696">
            <v>0</v>
          </cell>
          <cell r="L1696">
            <v>0</v>
          </cell>
          <cell r="M1696">
            <v>0</v>
          </cell>
          <cell r="N1696">
            <v>0</v>
          </cell>
          <cell r="O1696">
            <v>0</v>
          </cell>
          <cell r="P1696">
            <v>0</v>
          </cell>
          <cell r="Q1696">
            <v>0</v>
          </cell>
          <cell r="R1696">
            <v>0</v>
          </cell>
          <cell r="S1696">
            <v>0</v>
          </cell>
          <cell r="T1696">
            <v>0</v>
          </cell>
          <cell r="U1696">
            <v>0</v>
          </cell>
          <cell r="V1696">
            <v>0</v>
          </cell>
          <cell r="W1696">
            <v>0</v>
          </cell>
          <cell r="X1696">
            <v>0</v>
          </cell>
          <cell r="Y1696">
            <v>0</v>
          </cell>
          <cell r="Z1696">
            <v>0</v>
          </cell>
          <cell r="AA1696">
            <v>0</v>
          </cell>
          <cell r="AB1696">
            <v>0</v>
          </cell>
        </row>
        <row r="1697">
          <cell r="B1697" t="str">
            <v>65.30.02</v>
          </cell>
          <cell r="C1697" t="str">
            <v>Installation of diesel gen set Reservoir D according to drawing no. EL-0.13; 400VAC, 30kVA</v>
          </cell>
          <cell r="D1697" t="str">
            <v>pce.</v>
          </cell>
          <cell r="E1697">
            <v>8200</v>
          </cell>
          <cell r="F1697">
            <v>0</v>
          </cell>
          <cell r="G1697">
            <v>0</v>
          </cell>
          <cell r="H1697">
            <v>0</v>
          </cell>
          <cell r="I1697">
            <v>0</v>
          </cell>
          <cell r="J1697">
            <v>0</v>
          </cell>
          <cell r="K1697">
            <v>0</v>
          </cell>
          <cell r="L1697">
            <v>0</v>
          </cell>
          <cell r="M1697">
            <v>0</v>
          </cell>
          <cell r="N1697">
            <v>0</v>
          </cell>
          <cell r="O1697">
            <v>0</v>
          </cell>
          <cell r="P1697">
            <v>0</v>
          </cell>
          <cell r="Q1697">
            <v>0</v>
          </cell>
          <cell r="R1697">
            <v>0</v>
          </cell>
          <cell r="S1697">
            <v>0</v>
          </cell>
          <cell r="T1697">
            <v>0</v>
          </cell>
          <cell r="U1697">
            <v>0</v>
          </cell>
          <cell r="V1697">
            <v>0</v>
          </cell>
          <cell r="W1697">
            <v>0</v>
          </cell>
          <cell r="X1697">
            <v>0</v>
          </cell>
          <cell r="Y1697">
            <v>0</v>
          </cell>
          <cell r="Z1697">
            <v>0</v>
          </cell>
          <cell r="AA1697">
            <v>0</v>
          </cell>
          <cell r="AB1697">
            <v>0</v>
          </cell>
        </row>
        <row r="1698">
          <cell r="B1698" t="str">
            <v>66</v>
          </cell>
          <cell r="C1698" t="str">
            <v>INSTALLATION OF INSTRUMENTATION</v>
          </cell>
          <cell r="D1698">
            <v>0</v>
          </cell>
          <cell r="E1698">
            <v>0</v>
          </cell>
          <cell r="F1698">
            <v>0</v>
          </cell>
          <cell r="G1698">
            <v>0</v>
          </cell>
          <cell r="H1698">
            <v>0</v>
          </cell>
          <cell r="I1698">
            <v>0</v>
          </cell>
          <cell r="J1698">
            <v>0</v>
          </cell>
          <cell r="K1698">
            <v>0</v>
          </cell>
          <cell r="L1698">
            <v>0</v>
          </cell>
          <cell r="M1698">
            <v>0</v>
          </cell>
          <cell r="N1698">
            <v>0</v>
          </cell>
          <cell r="O1698">
            <v>0</v>
          </cell>
          <cell r="P1698">
            <v>0</v>
          </cell>
          <cell r="Q1698">
            <v>0</v>
          </cell>
          <cell r="R1698">
            <v>0</v>
          </cell>
          <cell r="S1698">
            <v>0</v>
          </cell>
          <cell r="T1698">
            <v>0</v>
          </cell>
          <cell r="U1698">
            <v>0</v>
          </cell>
          <cell r="V1698">
            <v>0</v>
          </cell>
          <cell r="W1698">
            <v>0</v>
          </cell>
          <cell r="X1698">
            <v>0</v>
          </cell>
          <cell r="Y1698">
            <v>0</v>
          </cell>
          <cell r="Z1698">
            <v>0</v>
          </cell>
          <cell r="AA1698">
            <v>0</v>
          </cell>
          <cell r="AB1698">
            <v>0</v>
          </cell>
        </row>
        <row r="1699">
          <cell r="B1699" t="str">
            <v>66.10</v>
          </cell>
          <cell r="C1699" t="str">
            <v>Installation of instrumentation</v>
          </cell>
          <cell r="D1699">
            <v>0</v>
          </cell>
          <cell r="E1699">
            <v>0</v>
          </cell>
          <cell r="F1699">
            <v>0</v>
          </cell>
          <cell r="G1699">
            <v>0</v>
          </cell>
          <cell r="H1699">
            <v>0</v>
          </cell>
          <cell r="I1699">
            <v>0</v>
          </cell>
          <cell r="J1699">
            <v>0</v>
          </cell>
          <cell r="K1699">
            <v>0</v>
          </cell>
          <cell r="L1699">
            <v>0</v>
          </cell>
          <cell r="M1699">
            <v>0</v>
          </cell>
          <cell r="N1699">
            <v>0</v>
          </cell>
          <cell r="O1699">
            <v>0</v>
          </cell>
          <cell r="P1699">
            <v>0</v>
          </cell>
          <cell r="Q1699">
            <v>0</v>
          </cell>
          <cell r="R1699">
            <v>0</v>
          </cell>
          <cell r="S1699">
            <v>0</v>
          </cell>
          <cell r="T1699">
            <v>0</v>
          </cell>
          <cell r="U1699">
            <v>0</v>
          </cell>
          <cell r="V1699">
            <v>0</v>
          </cell>
          <cell r="W1699">
            <v>0</v>
          </cell>
          <cell r="X1699">
            <v>0</v>
          </cell>
          <cell r="Y1699">
            <v>0</v>
          </cell>
          <cell r="Z1699">
            <v>0</v>
          </cell>
          <cell r="AA1699">
            <v>0</v>
          </cell>
          <cell r="AB1699">
            <v>0</v>
          </cell>
        </row>
        <row r="1700">
          <cell r="B1700">
            <v>0</v>
          </cell>
          <cell r="C1700" t="str">
            <v>The unit rates shall include all materials, labour, equipment, tools and other incidental costs to complete the installation works, including testing, commissioning and as built documentation</v>
          </cell>
          <cell r="D1700">
            <v>0</v>
          </cell>
          <cell r="E1700">
            <v>0</v>
          </cell>
          <cell r="F1700">
            <v>0</v>
          </cell>
          <cell r="G1700">
            <v>0</v>
          </cell>
          <cell r="H1700">
            <v>0</v>
          </cell>
          <cell r="I1700">
            <v>0</v>
          </cell>
          <cell r="J1700">
            <v>0</v>
          </cell>
          <cell r="K1700">
            <v>0</v>
          </cell>
          <cell r="L1700">
            <v>0</v>
          </cell>
          <cell r="M1700">
            <v>0</v>
          </cell>
          <cell r="N1700">
            <v>0</v>
          </cell>
          <cell r="O1700">
            <v>0</v>
          </cell>
          <cell r="P1700">
            <v>0</v>
          </cell>
          <cell r="Q1700">
            <v>0</v>
          </cell>
          <cell r="R1700">
            <v>0</v>
          </cell>
          <cell r="S1700">
            <v>0</v>
          </cell>
          <cell r="T1700">
            <v>0</v>
          </cell>
          <cell r="U1700">
            <v>0</v>
          </cell>
          <cell r="V1700">
            <v>0</v>
          </cell>
          <cell r="W1700">
            <v>0</v>
          </cell>
          <cell r="X1700">
            <v>0</v>
          </cell>
          <cell r="Y1700">
            <v>0</v>
          </cell>
          <cell r="Z1700">
            <v>0</v>
          </cell>
          <cell r="AA1700">
            <v>0</v>
          </cell>
          <cell r="AB1700">
            <v>0</v>
          </cell>
        </row>
        <row r="1701">
          <cell r="B1701" t="str">
            <v>66.10.01</v>
          </cell>
          <cell r="C1701" t="str">
            <v>Installation magnetic flap level meter incl. 2 bi-stable switches</v>
          </cell>
          <cell r="D1701" t="str">
            <v>pce</v>
          </cell>
          <cell r="E1701">
            <v>200</v>
          </cell>
          <cell r="F1701">
            <v>0</v>
          </cell>
          <cell r="G1701">
            <v>0</v>
          </cell>
          <cell r="H1701">
            <v>0</v>
          </cell>
          <cell r="I1701">
            <v>0</v>
          </cell>
          <cell r="J1701">
            <v>0</v>
          </cell>
          <cell r="K1701">
            <v>0</v>
          </cell>
          <cell r="L1701">
            <v>0</v>
          </cell>
          <cell r="M1701">
            <v>0</v>
          </cell>
          <cell r="N1701">
            <v>0</v>
          </cell>
          <cell r="O1701">
            <v>0</v>
          </cell>
          <cell r="P1701">
            <v>0</v>
          </cell>
          <cell r="Q1701">
            <v>0</v>
          </cell>
          <cell r="R1701">
            <v>0</v>
          </cell>
          <cell r="S1701">
            <v>0</v>
          </cell>
          <cell r="T1701">
            <v>0</v>
          </cell>
          <cell r="U1701">
            <v>0</v>
          </cell>
          <cell r="V1701">
            <v>0</v>
          </cell>
          <cell r="W1701">
            <v>0</v>
          </cell>
          <cell r="X1701">
            <v>0</v>
          </cell>
          <cell r="Y1701">
            <v>0</v>
          </cell>
          <cell r="Z1701">
            <v>0</v>
          </cell>
          <cell r="AA1701">
            <v>0</v>
          </cell>
          <cell r="AB1701">
            <v>0</v>
          </cell>
        </row>
        <row r="1702">
          <cell r="B1702" t="str">
            <v>66.10.02</v>
          </cell>
          <cell r="C1702" t="str">
            <v>Installation pressure switch</v>
          </cell>
          <cell r="D1702" t="str">
            <v>pce</v>
          </cell>
          <cell r="E1702">
            <v>120</v>
          </cell>
          <cell r="F1702">
            <v>0</v>
          </cell>
          <cell r="G1702">
            <v>0</v>
          </cell>
          <cell r="H1702">
            <v>0</v>
          </cell>
          <cell r="I1702">
            <v>0</v>
          </cell>
          <cell r="J1702">
            <v>0</v>
          </cell>
          <cell r="K1702">
            <v>0</v>
          </cell>
          <cell r="L1702">
            <v>0</v>
          </cell>
          <cell r="M1702">
            <v>0</v>
          </cell>
          <cell r="N1702">
            <v>0</v>
          </cell>
          <cell r="O1702">
            <v>0</v>
          </cell>
          <cell r="P1702">
            <v>0</v>
          </cell>
          <cell r="Q1702">
            <v>0</v>
          </cell>
          <cell r="R1702">
            <v>0</v>
          </cell>
          <cell r="S1702">
            <v>0</v>
          </cell>
          <cell r="T1702">
            <v>0</v>
          </cell>
          <cell r="U1702">
            <v>0</v>
          </cell>
          <cell r="V1702">
            <v>0</v>
          </cell>
          <cell r="W1702">
            <v>0</v>
          </cell>
          <cell r="X1702">
            <v>0</v>
          </cell>
          <cell r="Y1702">
            <v>0</v>
          </cell>
          <cell r="Z1702">
            <v>0</v>
          </cell>
          <cell r="AA1702">
            <v>0</v>
          </cell>
          <cell r="AB1702">
            <v>0</v>
          </cell>
        </row>
        <row r="1703">
          <cell r="B1703" t="str">
            <v>66.10.03</v>
          </cell>
          <cell r="C1703" t="str">
            <v>Installation connection to existing 4…20mA sensor including isolation amplifier</v>
          </cell>
          <cell r="D1703" t="str">
            <v>pce</v>
          </cell>
          <cell r="E1703">
            <v>200</v>
          </cell>
          <cell r="F1703">
            <v>0</v>
          </cell>
          <cell r="G1703">
            <v>0</v>
          </cell>
          <cell r="H1703">
            <v>0</v>
          </cell>
          <cell r="I1703">
            <v>0</v>
          </cell>
          <cell r="J1703">
            <v>0</v>
          </cell>
          <cell r="K1703">
            <v>0</v>
          </cell>
          <cell r="L1703">
            <v>0</v>
          </cell>
          <cell r="M1703">
            <v>0</v>
          </cell>
          <cell r="N1703">
            <v>0</v>
          </cell>
          <cell r="O1703">
            <v>0</v>
          </cell>
          <cell r="P1703">
            <v>0</v>
          </cell>
          <cell r="Q1703">
            <v>0</v>
          </cell>
          <cell r="R1703">
            <v>0</v>
          </cell>
          <cell r="S1703">
            <v>0</v>
          </cell>
          <cell r="T1703">
            <v>0</v>
          </cell>
          <cell r="U1703">
            <v>0</v>
          </cell>
          <cell r="V1703">
            <v>0</v>
          </cell>
          <cell r="W1703">
            <v>0</v>
          </cell>
          <cell r="X1703">
            <v>0</v>
          </cell>
          <cell r="Y1703">
            <v>0</v>
          </cell>
          <cell r="Z1703">
            <v>0</v>
          </cell>
          <cell r="AA1703">
            <v>0</v>
          </cell>
          <cell r="AB1703">
            <v>0</v>
          </cell>
        </row>
        <row r="1704">
          <cell r="B1704" t="str">
            <v>67</v>
          </cell>
          <cell r="C1704" t="str">
            <v>INSTALLATION OF CABLES AND WIRES</v>
          </cell>
          <cell r="D1704">
            <v>0</v>
          </cell>
          <cell r="E1704">
            <v>0</v>
          </cell>
          <cell r="F1704">
            <v>0</v>
          </cell>
          <cell r="G1704">
            <v>0</v>
          </cell>
          <cell r="H1704">
            <v>0</v>
          </cell>
          <cell r="I1704">
            <v>0</v>
          </cell>
          <cell r="J1704">
            <v>0</v>
          </cell>
          <cell r="K1704">
            <v>0</v>
          </cell>
          <cell r="L1704">
            <v>0</v>
          </cell>
          <cell r="M1704">
            <v>0</v>
          </cell>
          <cell r="N1704">
            <v>0</v>
          </cell>
          <cell r="O1704">
            <v>0</v>
          </cell>
          <cell r="P1704">
            <v>0</v>
          </cell>
          <cell r="Q1704">
            <v>0</v>
          </cell>
          <cell r="R1704">
            <v>0</v>
          </cell>
          <cell r="S1704">
            <v>0</v>
          </cell>
          <cell r="T1704">
            <v>0</v>
          </cell>
          <cell r="U1704">
            <v>0</v>
          </cell>
          <cell r="V1704">
            <v>0</v>
          </cell>
          <cell r="W1704">
            <v>0</v>
          </cell>
          <cell r="X1704">
            <v>0</v>
          </cell>
          <cell r="Y1704">
            <v>0</v>
          </cell>
          <cell r="Z1704">
            <v>0</v>
          </cell>
          <cell r="AA1704">
            <v>0</v>
          </cell>
          <cell r="AB1704">
            <v>0</v>
          </cell>
        </row>
        <row r="1705">
          <cell r="B1705" t="str">
            <v>67.10</v>
          </cell>
          <cell r="C1705" t="str">
            <v>Installation of Cables and Wires</v>
          </cell>
          <cell r="D1705">
            <v>0</v>
          </cell>
          <cell r="E1705">
            <v>0</v>
          </cell>
          <cell r="F1705">
            <v>0</v>
          </cell>
          <cell r="G1705">
            <v>0</v>
          </cell>
          <cell r="H1705">
            <v>0</v>
          </cell>
          <cell r="I1705">
            <v>0</v>
          </cell>
          <cell r="J1705">
            <v>0</v>
          </cell>
          <cell r="K1705">
            <v>0</v>
          </cell>
          <cell r="L1705">
            <v>0</v>
          </cell>
          <cell r="M1705">
            <v>0</v>
          </cell>
          <cell r="N1705">
            <v>0</v>
          </cell>
          <cell r="O1705">
            <v>0</v>
          </cell>
          <cell r="P1705">
            <v>0</v>
          </cell>
          <cell r="Q1705">
            <v>0</v>
          </cell>
          <cell r="R1705">
            <v>0</v>
          </cell>
          <cell r="S1705">
            <v>0</v>
          </cell>
          <cell r="T1705">
            <v>0</v>
          </cell>
          <cell r="U1705">
            <v>0</v>
          </cell>
          <cell r="V1705">
            <v>0</v>
          </cell>
          <cell r="W1705">
            <v>0</v>
          </cell>
          <cell r="X1705">
            <v>0</v>
          </cell>
          <cell r="Y1705">
            <v>0</v>
          </cell>
          <cell r="Z1705">
            <v>0</v>
          </cell>
          <cell r="AA1705">
            <v>0</v>
          </cell>
          <cell r="AB1705">
            <v>0</v>
          </cell>
        </row>
        <row r="1706">
          <cell r="B1706">
            <v>0</v>
          </cell>
          <cell r="C1706" t="str">
            <v xml:space="preserve">The works comprise the installation of cables as described below and laying in cable trenches and/or ducts provided under Civil works, incl. bedding and warning tapes, approx. 5% surface mounted in pipes or flexible hoses. </v>
          </cell>
          <cell r="D1706">
            <v>0</v>
          </cell>
          <cell r="E1706">
            <v>0</v>
          </cell>
          <cell r="F1706">
            <v>0</v>
          </cell>
          <cell r="G1706">
            <v>0</v>
          </cell>
          <cell r="H1706">
            <v>0</v>
          </cell>
          <cell r="I1706">
            <v>0</v>
          </cell>
          <cell r="J1706">
            <v>0</v>
          </cell>
          <cell r="K1706">
            <v>0</v>
          </cell>
          <cell r="L1706">
            <v>0</v>
          </cell>
          <cell r="M1706">
            <v>0</v>
          </cell>
          <cell r="N1706">
            <v>0</v>
          </cell>
          <cell r="O1706">
            <v>0</v>
          </cell>
          <cell r="P1706">
            <v>0</v>
          </cell>
          <cell r="Q1706">
            <v>0</v>
          </cell>
          <cell r="R1706">
            <v>0</v>
          </cell>
          <cell r="S1706">
            <v>0</v>
          </cell>
          <cell r="T1706">
            <v>0</v>
          </cell>
          <cell r="U1706">
            <v>0</v>
          </cell>
          <cell r="V1706">
            <v>0</v>
          </cell>
          <cell r="W1706">
            <v>0</v>
          </cell>
          <cell r="X1706">
            <v>0</v>
          </cell>
          <cell r="Y1706">
            <v>0</v>
          </cell>
          <cell r="Z1706">
            <v>0</v>
          </cell>
          <cell r="AA1706">
            <v>0</v>
          </cell>
          <cell r="AB1706">
            <v>0</v>
          </cell>
        </row>
        <row r="1707">
          <cell r="B1707">
            <v>0</v>
          </cell>
          <cell r="C1707" t="str">
            <v>Connection to terminal and marking of the cables are included.</v>
          </cell>
          <cell r="D1707">
            <v>0</v>
          </cell>
          <cell r="E1707">
            <v>0</v>
          </cell>
          <cell r="F1707">
            <v>0</v>
          </cell>
          <cell r="G1707">
            <v>0</v>
          </cell>
          <cell r="H1707">
            <v>0</v>
          </cell>
          <cell r="I1707">
            <v>0</v>
          </cell>
          <cell r="J1707">
            <v>0</v>
          </cell>
          <cell r="K1707">
            <v>0</v>
          </cell>
          <cell r="L1707">
            <v>0</v>
          </cell>
          <cell r="M1707">
            <v>0</v>
          </cell>
          <cell r="N1707">
            <v>0</v>
          </cell>
          <cell r="O1707">
            <v>0</v>
          </cell>
          <cell r="P1707">
            <v>0</v>
          </cell>
          <cell r="Q1707">
            <v>0</v>
          </cell>
          <cell r="R1707">
            <v>0</v>
          </cell>
          <cell r="S1707">
            <v>0</v>
          </cell>
          <cell r="T1707">
            <v>0</v>
          </cell>
          <cell r="U1707">
            <v>0</v>
          </cell>
          <cell r="V1707">
            <v>0</v>
          </cell>
          <cell r="W1707">
            <v>0</v>
          </cell>
          <cell r="X1707">
            <v>0</v>
          </cell>
          <cell r="Y1707">
            <v>0</v>
          </cell>
          <cell r="Z1707">
            <v>0</v>
          </cell>
          <cell r="AA1707">
            <v>0</v>
          </cell>
          <cell r="AB1707">
            <v>0</v>
          </cell>
        </row>
        <row r="1708">
          <cell r="B1708">
            <v>0</v>
          </cell>
          <cell r="C1708" t="str">
            <v xml:space="preserve">The unit rates shall include all materials, labour, equipment, tools and other incidental costs to complete the installation works. </v>
          </cell>
          <cell r="D1708">
            <v>0</v>
          </cell>
          <cell r="E1708">
            <v>0</v>
          </cell>
          <cell r="F1708">
            <v>0</v>
          </cell>
          <cell r="G1708">
            <v>0</v>
          </cell>
          <cell r="H1708">
            <v>0</v>
          </cell>
          <cell r="I1708">
            <v>0</v>
          </cell>
          <cell r="J1708">
            <v>0</v>
          </cell>
          <cell r="K1708">
            <v>0</v>
          </cell>
          <cell r="L1708">
            <v>0</v>
          </cell>
          <cell r="M1708">
            <v>0</v>
          </cell>
          <cell r="N1708">
            <v>0</v>
          </cell>
          <cell r="O1708">
            <v>0</v>
          </cell>
          <cell r="P1708">
            <v>0</v>
          </cell>
          <cell r="Q1708">
            <v>0</v>
          </cell>
          <cell r="R1708">
            <v>0</v>
          </cell>
          <cell r="S1708">
            <v>0</v>
          </cell>
          <cell r="T1708">
            <v>0</v>
          </cell>
          <cell r="U1708">
            <v>0</v>
          </cell>
          <cell r="V1708">
            <v>0</v>
          </cell>
          <cell r="W1708">
            <v>0</v>
          </cell>
          <cell r="X1708">
            <v>0</v>
          </cell>
          <cell r="Y1708">
            <v>0</v>
          </cell>
          <cell r="Z1708">
            <v>0</v>
          </cell>
          <cell r="AA1708">
            <v>0</v>
          </cell>
          <cell r="AB1708">
            <v>0</v>
          </cell>
        </row>
        <row r="1709">
          <cell r="B1709">
            <v>0</v>
          </cell>
          <cell r="C1709" t="str">
            <v>Payment shall be made per linear meter of cable or wire installed, operational and approved by the Engineer. Installation includes all tests and protocols.</v>
          </cell>
          <cell r="D1709">
            <v>0</v>
          </cell>
          <cell r="E1709">
            <v>0</v>
          </cell>
          <cell r="F1709">
            <v>0</v>
          </cell>
          <cell r="G1709">
            <v>0</v>
          </cell>
          <cell r="H1709">
            <v>0</v>
          </cell>
          <cell r="I1709">
            <v>0</v>
          </cell>
          <cell r="J1709">
            <v>0</v>
          </cell>
          <cell r="K1709">
            <v>0</v>
          </cell>
          <cell r="L1709">
            <v>0</v>
          </cell>
          <cell r="M1709">
            <v>0</v>
          </cell>
          <cell r="N1709">
            <v>0</v>
          </cell>
          <cell r="O1709">
            <v>0</v>
          </cell>
          <cell r="P1709">
            <v>0</v>
          </cell>
          <cell r="Q1709">
            <v>0</v>
          </cell>
          <cell r="R1709">
            <v>0</v>
          </cell>
          <cell r="S1709">
            <v>0</v>
          </cell>
          <cell r="T1709">
            <v>0</v>
          </cell>
          <cell r="U1709">
            <v>0</v>
          </cell>
          <cell r="V1709">
            <v>0</v>
          </cell>
          <cell r="W1709">
            <v>0</v>
          </cell>
          <cell r="X1709">
            <v>0</v>
          </cell>
          <cell r="Y1709">
            <v>0</v>
          </cell>
          <cell r="Z1709">
            <v>0</v>
          </cell>
          <cell r="AA1709">
            <v>0</v>
          </cell>
          <cell r="AB1709">
            <v>0</v>
          </cell>
        </row>
        <row r="1710">
          <cell r="B1710" t="str">
            <v>67.10.01</v>
          </cell>
          <cell r="C1710" t="str">
            <v>installation  110 3G1,5</v>
          </cell>
          <cell r="D1710" t="str">
            <v>lin. m.</v>
          </cell>
          <cell r="E1710">
            <v>0.5</v>
          </cell>
          <cell r="F1710">
            <v>0</v>
          </cell>
          <cell r="G1710">
            <v>0</v>
          </cell>
          <cell r="H1710">
            <v>0</v>
          </cell>
          <cell r="I1710">
            <v>0</v>
          </cell>
          <cell r="J1710">
            <v>0</v>
          </cell>
          <cell r="K1710">
            <v>0</v>
          </cell>
          <cell r="L1710">
            <v>0</v>
          </cell>
          <cell r="M1710">
            <v>0</v>
          </cell>
          <cell r="N1710">
            <v>0</v>
          </cell>
          <cell r="O1710">
            <v>0</v>
          </cell>
          <cell r="P1710">
            <v>0</v>
          </cell>
          <cell r="Q1710">
            <v>0</v>
          </cell>
          <cell r="R1710">
            <v>0</v>
          </cell>
          <cell r="S1710">
            <v>0</v>
          </cell>
          <cell r="T1710">
            <v>0</v>
          </cell>
          <cell r="U1710">
            <v>0</v>
          </cell>
          <cell r="V1710">
            <v>0</v>
          </cell>
          <cell r="W1710">
            <v>0</v>
          </cell>
          <cell r="X1710">
            <v>0</v>
          </cell>
          <cell r="Y1710">
            <v>0</v>
          </cell>
          <cell r="Z1710">
            <v>0</v>
          </cell>
          <cell r="AA1710">
            <v>0</v>
          </cell>
          <cell r="AB1710">
            <v>0</v>
          </cell>
        </row>
        <row r="1711">
          <cell r="B1711" t="str">
            <v>67.10.02</v>
          </cell>
          <cell r="C1711" t="str">
            <v>installation  110 5G1,5</v>
          </cell>
          <cell r="D1711" t="str">
            <v>lin. m.</v>
          </cell>
          <cell r="E1711">
            <v>0.85</v>
          </cell>
          <cell r="F1711">
            <v>0</v>
          </cell>
          <cell r="G1711">
            <v>0</v>
          </cell>
          <cell r="H1711">
            <v>0</v>
          </cell>
          <cell r="I1711">
            <v>0</v>
          </cell>
          <cell r="J1711">
            <v>0</v>
          </cell>
          <cell r="K1711">
            <v>0</v>
          </cell>
          <cell r="L1711">
            <v>0</v>
          </cell>
          <cell r="M1711">
            <v>0</v>
          </cell>
          <cell r="N1711">
            <v>0</v>
          </cell>
          <cell r="O1711">
            <v>0</v>
          </cell>
          <cell r="P1711">
            <v>0</v>
          </cell>
          <cell r="Q1711">
            <v>0</v>
          </cell>
          <cell r="R1711">
            <v>0</v>
          </cell>
          <cell r="S1711">
            <v>0</v>
          </cell>
          <cell r="T1711">
            <v>0</v>
          </cell>
          <cell r="U1711">
            <v>0</v>
          </cell>
          <cell r="V1711">
            <v>0</v>
          </cell>
          <cell r="W1711">
            <v>0</v>
          </cell>
          <cell r="X1711">
            <v>0</v>
          </cell>
          <cell r="Y1711">
            <v>0</v>
          </cell>
          <cell r="Z1711">
            <v>0</v>
          </cell>
          <cell r="AA1711">
            <v>0</v>
          </cell>
          <cell r="AB1711">
            <v>0</v>
          </cell>
        </row>
        <row r="1712">
          <cell r="B1712" t="str">
            <v>67.10.03</v>
          </cell>
          <cell r="C1712" t="str">
            <v>installation  110 5G2,5</v>
          </cell>
          <cell r="D1712" t="str">
            <v>lin. m.</v>
          </cell>
          <cell r="E1712">
            <v>0.85</v>
          </cell>
          <cell r="F1712">
            <v>0</v>
          </cell>
          <cell r="G1712">
            <v>0</v>
          </cell>
          <cell r="H1712">
            <v>0</v>
          </cell>
          <cell r="I1712">
            <v>0</v>
          </cell>
          <cell r="J1712">
            <v>0</v>
          </cell>
          <cell r="K1712">
            <v>0</v>
          </cell>
          <cell r="L1712">
            <v>0</v>
          </cell>
          <cell r="M1712">
            <v>0</v>
          </cell>
          <cell r="N1712">
            <v>0</v>
          </cell>
          <cell r="O1712">
            <v>0</v>
          </cell>
          <cell r="P1712">
            <v>0</v>
          </cell>
          <cell r="Q1712">
            <v>0</v>
          </cell>
          <cell r="R1712">
            <v>0</v>
          </cell>
          <cell r="S1712">
            <v>0</v>
          </cell>
          <cell r="T1712">
            <v>0</v>
          </cell>
          <cell r="U1712">
            <v>0</v>
          </cell>
          <cell r="V1712">
            <v>0</v>
          </cell>
          <cell r="W1712">
            <v>0</v>
          </cell>
          <cell r="X1712">
            <v>0</v>
          </cell>
          <cell r="Y1712">
            <v>0</v>
          </cell>
          <cell r="Z1712">
            <v>0</v>
          </cell>
          <cell r="AA1712">
            <v>0</v>
          </cell>
          <cell r="AB1712">
            <v>0</v>
          </cell>
        </row>
        <row r="1713">
          <cell r="B1713" t="str">
            <v>67.10.04</v>
          </cell>
          <cell r="C1713" t="str">
            <v>installation  110 5G4</v>
          </cell>
          <cell r="D1713" t="str">
            <v>lin. m.</v>
          </cell>
          <cell r="E1713">
            <v>1.1000000000000001</v>
          </cell>
          <cell r="F1713">
            <v>0</v>
          </cell>
          <cell r="G1713">
            <v>0</v>
          </cell>
          <cell r="H1713">
            <v>0</v>
          </cell>
          <cell r="I1713">
            <v>0</v>
          </cell>
          <cell r="J1713">
            <v>0</v>
          </cell>
          <cell r="K1713">
            <v>0</v>
          </cell>
          <cell r="L1713">
            <v>0</v>
          </cell>
          <cell r="M1713">
            <v>0</v>
          </cell>
          <cell r="N1713">
            <v>0</v>
          </cell>
          <cell r="O1713">
            <v>0</v>
          </cell>
          <cell r="P1713">
            <v>0</v>
          </cell>
          <cell r="Q1713">
            <v>0</v>
          </cell>
          <cell r="R1713">
            <v>0</v>
          </cell>
          <cell r="S1713">
            <v>0</v>
          </cell>
          <cell r="T1713">
            <v>0</v>
          </cell>
          <cell r="U1713">
            <v>0</v>
          </cell>
          <cell r="V1713">
            <v>0</v>
          </cell>
          <cell r="W1713">
            <v>0</v>
          </cell>
          <cell r="X1713">
            <v>0</v>
          </cell>
          <cell r="Y1713">
            <v>0</v>
          </cell>
          <cell r="Z1713">
            <v>0</v>
          </cell>
          <cell r="AA1713">
            <v>0</v>
          </cell>
          <cell r="AB1713">
            <v>0</v>
          </cell>
        </row>
        <row r="1714">
          <cell r="B1714" t="str">
            <v>67.10.05</v>
          </cell>
          <cell r="C1714" t="str">
            <v>installation  110 5G6</v>
          </cell>
          <cell r="D1714" t="str">
            <v>lin. m.</v>
          </cell>
          <cell r="E1714">
            <v>1.5</v>
          </cell>
          <cell r="F1714">
            <v>0</v>
          </cell>
          <cell r="G1714">
            <v>0</v>
          </cell>
          <cell r="H1714">
            <v>0</v>
          </cell>
          <cell r="I1714">
            <v>0</v>
          </cell>
          <cell r="J1714">
            <v>0</v>
          </cell>
          <cell r="K1714">
            <v>0</v>
          </cell>
          <cell r="L1714">
            <v>0</v>
          </cell>
          <cell r="M1714">
            <v>0</v>
          </cell>
          <cell r="N1714">
            <v>0</v>
          </cell>
          <cell r="O1714">
            <v>0</v>
          </cell>
          <cell r="P1714">
            <v>0</v>
          </cell>
          <cell r="Q1714">
            <v>0</v>
          </cell>
          <cell r="R1714">
            <v>0</v>
          </cell>
          <cell r="S1714">
            <v>0</v>
          </cell>
          <cell r="T1714">
            <v>0</v>
          </cell>
          <cell r="U1714">
            <v>0</v>
          </cell>
          <cell r="V1714">
            <v>0</v>
          </cell>
          <cell r="W1714">
            <v>0</v>
          </cell>
          <cell r="X1714">
            <v>0</v>
          </cell>
          <cell r="Y1714">
            <v>0</v>
          </cell>
          <cell r="Z1714">
            <v>0</v>
          </cell>
          <cell r="AA1714">
            <v>0</v>
          </cell>
          <cell r="AB1714">
            <v>0</v>
          </cell>
        </row>
        <row r="1715">
          <cell r="B1715" t="str">
            <v>67.10.06</v>
          </cell>
          <cell r="C1715" t="str">
            <v>installation  110 5G10</v>
          </cell>
          <cell r="D1715" t="str">
            <v>lin. m.</v>
          </cell>
          <cell r="E1715">
            <v>2.6</v>
          </cell>
          <cell r="F1715">
            <v>0</v>
          </cell>
          <cell r="G1715">
            <v>0</v>
          </cell>
          <cell r="H1715">
            <v>0</v>
          </cell>
          <cell r="I1715">
            <v>0</v>
          </cell>
          <cell r="J1715">
            <v>0</v>
          </cell>
          <cell r="K1715">
            <v>0</v>
          </cell>
          <cell r="L1715">
            <v>0</v>
          </cell>
          <cell r="M1715">
            <v>0</v>
          </cell>
          <cell r="N1715">
            <v>0</v>
          </cell>
          <cell r="O1715">
            <v>0</v>
          </cell>
          <cell r="P1715">
            <v>0</v>
          </cell>
          <cell r="Q1715">
            <v>0</v>
          </cell>
          <cell r="R1715">
            <v>0</v>
          </cell>
          <cell r="S1715">
            <v>0</v>
          </cell>
          <cell r="T1715">
            <v>0</v>
          </cell>
          <cell r="U1715">
            <v>0</v>
          </cell>
          <cell r="V1715">
            <v>0</v>
          </cell>
          <cell r="W1715">
            <v>0</v>
          </cell>
          <cell r="X1715">
            <v>0</v>
          </cell>
          <cell r="Y1715">
            <v>0</v>
          </cell>
          <cell r="Z1715">
            <v>0</v>
          </cell>
          <cell r="AA1715">
            <v>0</v>
          </cell>
          <cell r="AB1715">
            <v>0</v>
          </cell>
        </row>
        <row r="1716">
          <cell r="B1716" t="str">
            <v>67.10.07</v>
          </cell>
          <cell r="C1716" t="str">
            <v>installation underground cable NYY-J 5 x 4 sqmm, above ground incl. galvanized steel duct, or below ground incl. PVC-U duct</v>
          </cell>
          <cell r="D1716" t="str">
            <v>lin. m.</v>
          </cell>
          <cell r="E1716">
            <v>5.75</v>
          </cell>
          <cell r="F1716">
            <v>0</v>
          </cell>
          <cell r="G1716">
            <v>0</v>
          </cell>
          <cell r="H1716">
            <v>0</v>
          </cell>
          <cell r="I1716">
            <v>0</v>
          </cell>
          <cell r="J1716">
            <v>0</v>
          </cell>
          <cell r="K1716">
            <v>0</v>
          </cell>
          <cell r="L1716">
            <v>0</v>
          </cell>
          <cell r="M1716">
            <v>0</v>
          </cell>
          <cell r="N1716">
            <v>0</v>
          </cell>
          <cell r="O1716">
            <v>0</v>
          </cell>
          <cell r="P1716">
            <v>0</v>
          </cell>
          <cell r="Q1716">
            <v>0</v>
          </cell>
          <cell r="R1716">
            <v>0</v>
          </cell>
          <cell r="S1716">
            <v>0</v>
          </cell>
          <cell r="T1716">
            <v>0</v>
          </cell>
          <cell r="U1716">
            <v>0</v>
          </cell>
          <cell r="V1716">
            <v>0</v>
          </cell>
          <cell r="W1716">
            <v>0</v>
          </cell>
          <cell r="X1716">
            <v>0</v>
          </cell>
          <cell r="Y1716">
            <v>0</v>
          </cell>
          <cell r="Z1716">
            <v>0</v>
          </cell>
          <cell r="AA1716">
            <v>0</v>
          </cell>
          <cell r="AB1716">
            <v>0</v>
          </cell>
        </row>
        <row r="1717">
          <cell r="B1717" t="str">
            <v>67.10.08</v>
          </cell>
          <cell r="C1717" t="str">
            <v>installation underground cable NYY-J 3 x 1,5 sqmm above ground incl. galvanized steel duct, or below ground incl. PVC-U duct</v>
          </cell>
          <cell r="D1717" t="str">
            <v>lin. m.</v>
          </cell>
          <cell r="E1717">
            <v>3.1</v>
          </cell>
          <cell r="F1717">
            <v>0</v>
          </cell>
          <cell r="G1717">
            <v>0</v>
          </cell>
          <cell r="H1717">
            <v>0</v>
          </cell>
          <cell r="I1717">
            <v>0</v>
          </cell>
          <cell r="J1717">
            <v>0</v>
          </cell>
          <cell r="K1717">
            <v>0</v>
          </cell>
          <cell r="L1717">
            <v>0</v>
          </cell>
          <cell r="M1717">
            <v>0</v>
          </cell>
          <cell r="N1717">
            <v>0</v>
          </cell>
          <cell r="O1717">
            <v>0</v>
          </cell>
          <cell r="P1717">
            <v>0</v>
          </cell>
          <cell r="Q1717">
            <v>0</v>
          </cell>
          <cell r="R1717">
            <v>0</v>
          </cell>
          <cell r="S1717">
            <v>0</v>
          </cell>
          <cell r="T1717">
            <v>0</v>
          </cell>
          <cell r="U1717">
            <v>0</v>
          </cell>
          <cell r="V1717">
            <v>0</v>
          </cell>
          <cell r="W1717">
            <v>0</v>
          </cell>
          <cell r="X1717">
            <v>0</v>
          </cell>
          <cell r="Y1717">
            <v>0</v>
          </cell>
          <cell r="Z1717">
            <v>0</v>
          </cell>
          <cell r="AA1717">
            <v>0</v>
          </cell>
          <cell r="AB1717">
            <v>0</v>
          </cell>
        </row>
        <row r="1718">
          <cell r="B1718" t="str">
            <v>67.10.09</v>
          </cell>
          <cell r="C1718" t="str">
            <v>installation underground cable NYY-J 3 x 2,5 sqmm incl. galvanised steel pipe and joint boxes for wall lights</v>
          </cell>
          <cell r="D1718" t="str">
            <v>lin. m.</v>
          </cell>
          <cell r="E1718">
            <v>4.2</v>
          </cell>
          <cell r="F1718">
            <v>0</v>
          </cell>
          <cell r="G1718">
            <v>0</v>
          </cell>
          <cell r="H1718">
            <v>0</v>
          </cell>
          <cell r="I1718">
            <v>0</v>
          </cell>
          <cell r="J1718">
            <v>0</v>
          </cell>
          <cell r="K1718">
            <v>0</v>
          </cell>
          <cell r="L1718">
            <v>0</v>
          </cell>
          <cell r="M1718">
            <v>0</v>
          </cell>
          <cell r="N1718">
            <v>0</v>
          </cell>
          <cell r="O1718">
            <v>0</v>
          </cell>
          <cell r="P1718">
            <v>0</v>
          </cell>
          <cell r="Q1718">
            <v>0</v>
          </cell>
          <cell r="R1718">
            <v>0</v>
          </cell>
          <cell r="S1718">
            <v>0</v>
          </cell>
          <cell r="T1718">
            <v>0</v>
          </cell>
          <cell r="U1718">
            <v>0</v>
          </cell>
          <cell r="V1718">
            <v>0</v>
          </cell>
          <cell r="W1718">
            <v>0</v>
          </cell>
          <cell r="X1718">
            <v>0</v>
          </cell>
          <cell r="Y1718">
            <v>0</v>
          </cell>
          <cell r="Z1718">
            <v>0</v>
          </cell>
          <cell r="AA1718">
            <v>0</v>
          </cell>
          <cell r="AB1718">
            <v>0</v>
          </cell>
        </row>
        <row r="1719">
          <cell r="B1719" t="str">
            <v>67.10.10</v>
          </cell>
          <cell r="C1719" t="str">
            <v>installation underground cable NYY-J 5 x 1,5 sqmm  above ground incl. galvanized steel duct, or below ground incl. PVC-U duct</v>
          </cell>
          <cell r="D1719" t="str">
            <v>lin. m.</v>
          </cell>
          <cell r="E1719">
            <v>3.15</v>
          </cell>
          <cell r="F1719">
            <v>0</v>
          </cell>
          <cell r="G1719">
            <v>0</v>
          </cell>
          <cell r="H1719">
            <v>0</v>
          </cell>
          <cell r="I1719">
            <v>0</v>
          </cell>
          <cell r="J1719">
            <v>0</v>
          </cell>
          <cell r="K1719">
            <v>0</v>
          </cell>
          <cell r="L1719">
            <v>0</v>
          </cell>
          <cell r="M1719">
            <v>0</v>
          </cell>
          <cell r="N1719">
            <v>0</v>
          </cell>
          <cell r="O1719">
            <v>0</v>
          </cell>
          <cell r="P1719">
            <v>0</v>
          </cell>
          <cell r="Q1719">
            <v>0</v>
          </cell>
          <cell r="R1719">
            <v>0</v>
          </cell>
          <cell r="S1719">
            <v>0</v>
          </cell>
          <cell r="T1719">
            <v>0</v>
          </cell>
          <cell r="U1719">
            <v>0</v>
          </cell>
          <cell r="V1719">
            <v>0</v>
          </cell>
          <cell r="W1719">
            <v>0</v>
          </cell>
          <cell r="X1719">
            <v>0</v>
          </cell>
          <cell r="Y1719">
            <v>0</v>
          </cell>
          <cell r="Z1719">
            <v>0</v>
          </cell>
          <cell r="AA1719">
            <v>0</v>
          </cell>
          <cell r="AB1719">
            <v>0</v>
          </cell>
        </row>
        <row r="1720">
          <cell r="B1720" t="str">
            <v>67.10.11</v>
          </cell>
          <cell r="C1720" t="str">
            <v>installation J-Y(ST)Y 2x2x0.8</v>
          </cell>
          <cell r="D1720" t="str">
            <v>lin. m.</v>
          </cell>
          <cell r="E1720">
            <v>1.8</v>
          </cell>
          <cell r="F1720">
            <v>0</v>
          </cell>
          <cell r="G1720">
            <v>0</v>
          </cell>
          <cell r="H1720">
            <v>0</v>
          </cell>
          <cell r="I1720">
            <v>0</v>
          </cell>
          <cell r="J1720">
            <v>0</v>
          </cell>
          <cell r="K1720">
            <v>0</v>
          </cell>
          <cell r="L1720">
            <v>0</v>
          </cell>
          <cell r="M1720">
            <v>0</v>
          </cell>
          <cell r="N1720">
            <v>0</v>
          </cell>
          <cell r="O1720">
            <v>0</v>
          </cell>
          <cell r="P1720">
            <v>0</v>
          </cell>
          <cell r="Q1720">
            <v>0</v>
          </cell>
          <cell r="R1720">
            <v>0</v>
          </cell>
          <cell r="S1720">
            <v>0</v>
          </cell>
          <cell r="T1720">
            <v>0</v>
          </cell>
          <cell r="U1720">
            <v>0</v>
          </cell>
          <cell r="V1720">
            <v>0</v>
          </cell>
          <cell r="W1720">
            <v>0</v>
          </cell>
          <cell r="X1720">
            <v>0</v>
          </cell>
          <cell r="Y1720">
            <v>0</v>
          </cell>
          <cell r="Z1720">
            <v>0</v>
          </cell>
          <cell r="AA1720">
            <v>0</v>
          </cell>
          <cell r="AB1720">
            <v>0</v>
          </cell>
        </row>
        <row r="1721">
          <cell r="B1721" t="str">
            <v>67.10.12</v>
          </cell>
          <cell r="C1721" t="str">
            <v>installation J-Y(ST)Y 4x2x0.8</v>
          </cell>
          <cell r="D1721" t="str">
            <v>lin. m.</v>
          </cell>
          <cell r="E1721">
            <v>1.9</v>
          </cell>
          <cell r="F1721">
            <v>0</v>
          </cell>
          <cell r="G1721">
            <v>0</v>
          </cell>
          <cell r="H1721">
            <v>0</v>
          </cell>
          <cell r="I1721">
            <v>0</v>
          </cell>
          <cell r="J1721">
            <v>0</v>
          </cell>
          <cell r="K1721">
            <v>0</v>
          </cell>
          <cell r="L1721">
            <v>0</v>
          </cell>
          <cell r="M1721">
            <v>0</v>
          </cell>
          <cell r="N1721">
            <v>0</v>
          </cell>
          <cell r="O1721">
            <v>0</v>
          </cell>
          <cell r="P1721">
            <v>0</v>
          </cell>
          <cell r="Q1721">
            <v>0</v>
          </cell>
          <cell r="R1721">
            <v>0</v>
          </cell>
          <cell r="S1721">
            <v>0</v>
          </cell>
          <cell r="T1721">
            <v>0</v>
          </cell>
          <cell r="U1721">
            <v>0</v>
          </cell>
          <cell r="V1721">
            <v>0</v>
          </cell>
          <cell r="W1721">
            <v>0</v>
          </cell>
          <cell r="X1721">
            <v>0</v>
          </cell>
          <cell r="Y1721">
            <v>0</v>
          </cell>
          <cell r="Z1721">
            <v>0</v>
          </cell>
          <cell r="AA1721">
            <v>0</v>
          </cell>
          <cell r="AB1721">
            <v>0</v>
          </cell>
        </row>
        <row r="1722">
          <cell r="B1722" t="str">
            <v>67.10.13</v>
          </cell>
          <cell r="C1722" t="str">
            <v>installation J-Y(ST)Y 6x2x0.8</v>
          </cell>
          <cell r="D1722" t="str">
            <v>lin. m.</v>
          </cell>
          <cell r="E1722">
            <v>2.1</v>
          </cell>
          <cell r="F1722">
            <v>0</v>
          </cell>
          <cell r="G1722">
            <v>0</v>
          </cell>
          <cell r="H1722">
            <v>0</v>
          </cell>
          <cell r="I1722">
            <v>0</v>
          </cell>
          <cell r="J1722">
            <v>0</v>
          </cell>
          <cell r="K1722">
            <v>0</v>
          </cell>
          <cell r="L1722">
            <v>0</v>
          </cell>
          <cell r="M1722">
            <v>0</v>
          </cell>
          <cell r="N1722">
            <v>0</v>
          </cell>
          <cell r="O1722">
            <v>0</v>
          </cell>
          <cell r="P1722">
            <v>0</v>
          </cell>
          <cell r="Q1722">
            <v>0</v>
          </cell>
          <cell r="R1722">
            <v>0</v>
          </cell>
          <cell r="S1722">
            <v>0</v>
          </cell>
          <cell r="T1722">
            <v>0</v>
          </cell>
          <cell r="U1722">
            <v>0</v>
          </cell>
          <cell r="V1722">
            <v>0</v>
          </cell>
          <cell r="W1722">
            <v>0</v>
          </cell>
          <cell r="X1722">
            <v>0</v>
          </cell>
          <cell r="Y1722">
            <v>0</v>
          </cell>
          <cell r="Z1722">
            <v>0</v>
          </cell>
          <cell r="AA1722">
            <v>0</v>
          </cell>
          <cell r="AB1722">
            <v>0</v>
          </cell>
        </row>
        <row r="1723">
          <cell r="B1723" t="str">
            <v>67.10.14</v>
          </cell>
          <cell r="C1723" t="str">
            <v>installation A-2Y(L)2Y 2x2x0.8</v>
          </cell>
          <cell r="D1723" t="str">
            <v>lin. m.</v>
          </cell>
          <cell r="E1723">
            <v>3.4</v>
          </cell>
          <cell r="F1723">
            <v>0</v>
          </cell>
          <cell r="G1723">
            <v>0</v>
          </cell>
          <cell r="H1723">
            <v>0</v>
          </cell>
          <cell r="I1723">
            <v>0</v>
          </cell>
          <cell r="J1723">
            <v>0</v>
          </cell>
          <cell r="K1723">
            <v>0</v>
          </cell>
          <cell r="L1723">
            <v>0</v>
          </cell>
          <cell r="M1723">
            <v>0</v>
          </cell>
          <cell r="N1723">
            <v>0</v>
          </cell>
          <cell r="O1723">
            <v>0</v>
          </cell>
          <cell r="P1723">
            <v>0</v>
          </cell>
          <cell r="Q1723">
            <v>0</v>
          </cell>
          <cell r="R1723">
            <v>0</v>
          </cell>
          <cell r="S1723">
            <v>0</v>
          </cell>
          <cell r="T1723">
            <v>0</v>
          </cell>
          <cell r="U1723">
            <v>0</v>
          </cell>
          <cell r="V1723">
            <v>0</v>
          </cell>
          <cell r="W1723">
            <v>0</v>
          </cell>
          <cell r="X1723">
            <v>0</v>
          </cell>
          <cell r="Y1723">
            <v>0</v>
          </cell>
          <cell r="Z1723">
            <v>0</v>
          </cell>
          <cell r="AA1723">
            <v>0</v>
          </cell>
          <cell r="AB1723">
            <v>0</v>
          </cell>
        </row>
        <row r="1724">
          <cell r="B1724" t="str">
            <v>67.10.15</v>
          </cell>
          <cell r="C1724" t="str">
            <v>installation A-2Y(L)2Y 4x2x0.8</v>
          </cell>
          <cell r="D1724" t="str">
            <v>lin. m.</v>
          </cell>
          <cell r="E1724">
            <v>3.8</v>
          </cell>
          <cell r="F1724">
            <v>0</v>
          </cell>
          <cell r="G1724">
            <v>0</v>
          </cell>
          <cell r="H1724">
            <v>0</v>
          </cell>
          <cell r="I1724">
            <v>0</v>
          </cell>
          <cell r="J1724">
            <v>0</v>
          </cell>
          <cell r="K1724">
            <v>0</v>
          </cell>
          <cell r="L1724">
            <v>0</v>
          </cell>
          <cell r="M1724">
            <v>0</v>
          </cell>
          <cell r="N1724">
            <v>0</v>
          </cell>
          <cell r="O1724">
            <v>0</v>
          </cell>
          <cell r="P1724">
            <v>0</v>
          </cell>
          <cell r="Q1724">
            <v>0</v>
          </cell>
          <cell r="R1724">
            <v>0</v>
          </cell>
          <cell r="S1724">
            <v>0</v>
          </cell>
          <cell r="T1724">
            <v>0</v>
          </cell>
          <cell r="U1724">
            <v>0</v>
          </cell>
          <cell r="V1724">
            <v>0</v>
          </cell>
          <cell r="W1724">
            <v>0</v>
          </cell>
          <cell r="X1724">
            <v>0</v>
          </cell>
          <cell r="Y1724">
            <v>0</v>
          </cell>
          <cell r="Z1724">
            <v>0</v>
          </cell>
          <cell r="AA1724">
            <v>0</v>
          </cell>
          <cell r="AB1724">
            <v>0</v>
          </cell>
        </row>
        <row r="1725">
          <cell r="B1725" t="str">
            <v>67.20</v>
          </cell>
          <cell r="C1725" t="str">
            <v>Installation of cables termination material</v>
          </cell>
          <cell r="D1725">
            <v>0</v>
          </cell>
          <cell r="E1725">
            <v>0</v>
          </cell>
          <cell r="F1725">
            <v>0</v>
          </cell>
          <cell r="G1725">
            <v>0</v>
          </cell>
          <cell r="H1725">
            <v>0</v>
          </cell>
          <cell r="I1725">
            <v>0</v>
          </cell>
          <cell r="J1725">
            <v>0</v>
          </cell>
          <cell r="K1725">
            <v>0</v>
          </cell>
          <cell r="L1725">
            <v>0</v>
          </cell>
          <cell r="M1725">
            <v>0</v>
          </cell>
          <cell r="N1725">
            <v>0</v>
          </cell>
          <cell r="O1725">
            <v>0</v>
          </cell>
          <cell r="P1725">
            <v>0</v>
          </cell>
          <cell r="Q1725">
            <v>0</v>
          </cell>
          <cell r="R1725">
            <v>0</v>
          </cell>
          <cell r="S1725">
            <v>0</v>
          </cell>
          <cell r="T1725">
            <v>0</v>
          </cell>
          <cell r="U1725">
            <v>0</v>
          </cell>
          <cell r="V1725">
            <v>0</v>
          </cell>
          <cell r="W1725">
            <v>0</v>
          </cell>
          <cell r="X1725">
            <v>0</v>
          </cell>
          <cell r="Y1725">
            <v>0</v>
          </cell>
          <cell r="Z1725">
            <v>0</v>
          </cell>
          <cell r="AA1725">
            <v>0</v>
          </cell>
          <cell r="AB1725">
            <v>0</v>
          </cell>
        </row>
        <row r="1726">
          <cell r="B1726">
            <v>0</v>
          </cell>
          <cell r="C1726" t="str">
            <v xml:space="preserve">Installation of Termination and jointing for LV power cables </v>
          </cell>
          <cell r="D1726">
            <v>0</v>
          </cell>
          <cell r="E1726">
            <v>0</v>
          </cell>
          <cell r="F1726">
            <v>0</v>
          </cell>
          <cell r="G1726">
            <v>0</v>
          </cell>
          <cell r="H1726">
            <v>0</v>
          </cell>
          <cell r="I1726">
            <v>0</v>
          </cell>
          <cell r="J1726">
            <v>0</v>
          </cell>
          <cell r="K1726">
            <v>0</v>
          </cell>
          <cell r="L1726">
            <v>0</v>
          </cell>
          <cell r="M1726">
            <v>0</v>
          </cell>
          <cell r="N1726">
            <v>0</v>
          </cell>
          <cell r="O1726">
            <v>0</v>
          </cell>
          <cell r="P1726">
            <v>0</v>
          </cell>
          <cell r="Q1726">
            <v>0</v>
          </cell>
          <cell r="R1726">
            <v>0</v>
          </cell>
          <cell r="S1726">
            <v>0</v>
          </cell>
          <cell r="T1726">
            <v>0</v>
          </cell>
          <cell r="U1726">
            <v>0</v>
          </cell>
          <cell r="V1726">
            <v>0</v>
          </cell>
          <cell r="W1726">
            <v>0</v>
          </cell>
          <cell r="X1726">
            <v>0</v>
          </cell>
          <cell r="Y1726">
            <v>0</v>
          </cell>
          <cell r="Z1726">
            <v>0</v>
          </cell>
          <cell r="AA1726">
            <v>0</v>
          </cell>
          <cell r="AB1726">
            <v>0</v>
          </cell>
        </row>
        <row r="1727">
          <cell r="B1727">
            <v>0</v>
          </cell>
          <cell r="C1727" t="str">
            <v>Cable joints and terminations shall use a heat shrinkable polymeric molded cable</v>
          </cell>
          <cell r="D1727">
            <v>0</v>
          </cell>
          <cell r="E1727">
            <v>0</v>
          </cell>
          <cell r="F1727">
            <v>0</v>
          </cell>
          <cell r="G1727">
            <v>0</v>
          </cell>
          <cell r="H1727">
            <v>0</v>
          </cell>
          <cell r="I1727">
            <v>0</v>
          </cell>
          <cell r="J1727">
            <v>0</v>
          </cell>
          <cell r="K1727">
            <v>0</v>
          </cell>
          <cell r="L1727">
            <v>0</v>
          </cell>
          <cell r="M1727">
            <v>0</v>
          </cell>
          <cell r="N1727">
            <v>0</v>
          </cell>
          <cell r="O1727">
            <v>0</v>
          </cell>
          <cell r="P1727">
            <v>0</v>
          </cell>
          <cell r="Q1727">
            <v>0</v>
          </cell>
          <cell r="R1727">
            <v>0</v>
          </cell>
          <cell r="S1727">
            <v>0</v>
          </cell>
          <cell r="T1727">
            <v>0</v>
          </cell>
          <cell r="U1727">
            <v>0</v>
          </cell>
          <cell r="V1727">
            <v>0</v>
          </cell>
          <cell r="W1727">
            <v>0</v>
          </cell>
          <cell r="X1727">
            <v>0</v>
          </cell>
          <cell r="Y1727">
            <v>0</v>
          </cell>
          <cell r="Z1727">
            <v>0</v>
          </cell>
          <cell r="AA1727">
            <v>0</v>
          </cell>
          <cell r="AB1727">
            <v>0</v>
          </cell>
        </row>
        <row r="1728">
          <cell r="B1728">
            <v>0</v>
          </cell>
          <cell r="C1728" t="str">
            <v>breakout to Installation mechanical stress relief and sealing.</v>
          </cell>
          <cell r="D1728">
            <v>0</v>
          </cell>
          <cell r="E1728">
            <v>0</v>
          </cell>
          <cell r="F1728">
            <v>0</v>
          </cell>
          <cell r="G1728">
            <v>0</v>
          </cell>
          <cell r="H1728">
            <v>0</v>
          </cell>
          <cell r="I1728">
            <v>0</v>
          </cell>
          <cell r="J1728">
            <v>0</v>
          </cell>
          <cell r="K1728">
            <v>0</v>
          </cell>
          <cell r="L1728">
            <v>0</v>
          </cell>
          <cell r="M1728">
            <v>0</v>
          </cell>
          <cell r="N1728">
            <v>0</v>
          </cell>
          <cell r="O1728">
            <v>0</v>
          </cell>
          <cell r="P1728">
            <v>0</v>
          </cell>
          <cell r="Q1728">
            <v>0</v>
          </cell>
          <cell r="R1728">
            <v>0</v>
          </cell>
          <cell r="S1728">
            <v>0</v>
          </cell>
          <cell r="T1728">
            <v>0</v>
          </cell>
          <cell r="U1728">
            <v>0</v>
          </cell>
          <cell r="V1728">
            <v>0</v>
          </cell>
          <cell r="W1728">
            <v>0</v>
          </cell>
          <cell r="X1728">
            <v>0</v>
          </cell>
          <cell r="Y1728">
            <v>0</v>
          </cell>
          <cell r="Z1728">
            <v>0</v>
          </cell>
          <cell r="AA1728">
            <v>0</v>
          </cell>
          <cell r="AB1728">
            <v>0</v>
          </cell>
        </row>
        <row r="1729">
          <cell r="B1729">
            <v>0</v>
          </cell>
          <cell r="C1729" t="str">
            <v>The entire termination or joint shall be environmentally sealed and capable of preventing the ingress of external moisture and contamination.</v>
          </cell>
          <cell r="D1729">
            <v>0</v>
          </cell>
          <cell r="E1729">
            <v>0</v>
          </cell>
          <cell r="F1729">
            <v>0</v>
          </cell>
          <cell r="G1729">
            <v>0</v>
          </cell>
          <cell r="H1729">
            <v>0</v>
          </cell>
          <cell r="I1729">
            <v>0</v>
          </cell>
          <cell r="J1729">
            <v>0</v>
          </cell>
          <cell r="K1729">
            <v>0</v>
          </cell>
          <cell r="L1729">
            <v>0</v>
          </cell>
          <cell r="M1729">
            <v>0</v>
          </cell>
          <cell r="N1729">
            <v>0</v>
          </cell>
          <cell r="O1729">
            <v>0</v>
          </cell>
          <cell r="P1729">
            <v>0</v>
          </cell>
          <cell r="Q1729">
            <v>0</v>
          </cell>
          <cell r="R1729">
            <v>0</v>
          </cell>
          <cell r="S1729">
            <v>0</v>
          </cell>
          <cell r="T1729">
            <v>0</v>
          </cell>
          <cell r="U1729">
            <v>0</v>
          </cell>
          <cell r="V1729">
            <v>0</v>
          </cell>
          <cell r="W1729">
            <v>0</v>
          </cell>
          <cell r="X1729">
            <v>0</v>
          </cell>
          <cell r="Y1729">
            <v>0</v>
          </cell>
          <cell r="Z1729">
            <v>0</v>
          </cell>
          <cell r="AA1729">
            <v>0</v>
          </cell>
          <cell r="AB1729">
            <v>0</v>
          </cell>
        </row>
        <row r="1730">
          <cell r="B1730">
            <v>0</v>
          </cell>
          <cell r="C1730" t="str">
            <v>The unit rate shall include all  labour, equipment, tools and other incidental costs like handling, transporting, safe storage, etc. required to complete the installation</v>
          </cell>
          <cell r="D1730">
            <v>0</v>
          </cell>
          <cell r="E1730">
            <v>0</v>
          </cell>
          <cell r="F1730">
            <v>0</v>
          </cell>
          <cell r="G1730">
            <v>0</v>
          </cell>
          <cell r="H1730">
            <v>0</v>
          </cell>
          <cell r="I1730">
            <v>0</v>
          </cell>
          <cell r="J1730">
            <v>0</v>
          </cell>
          <cell r="K1730">
            <v>0</v>
          </cell>
          <cell r="L1730">
            <v>0</v>
          </cell>
          <cell r="M1730">
            <v>0</v>
          </cell>
          <cell r="N1730">
            <v>0</v>
          </cell>
          <cell r="O1730">
            <v>0</v>
          </cell>
          <cell r="P1730">
            <v>0</v>
          </cell>
          <cell r="Q1730">
            <v>0</v>
          </cell>
          <cell r="R1730">
            <v>0</v>
          </cell>
          <cell r="S1730">
            <v>0</v>
          </cell>
          <cell r="T1730">
            <v>0</v>
          </cell>
          <cell r="U1730">
            <v>0</v>
          </cell>
          <cell r="V1730">
            <v>0</v>
          </cell>
          <cell r="W1730">
            <v>0</v>
          </cell>
          <cell r="X1730">
            <v>0</v>
          </cell>
          <cell r="Y1730">
            <v>0</v>
          </cell>
          <cell r="Z1730">
            <v>0</v>
          </cell>
          <cell r="AA1730">
            <v>0</v>
          </cell>
          <cell r="AB1730">
            <v>0</v>
          </cell>
        </row>
        <row r="1731">
          <cell r="B1731" t="str">
            <v>67.20.01</v>
          </cell>
          <cell r="C1731" t="str">
            <v>Installation cable joints for connection all cable Reservoir B with reference to drawing EL-0.03</v>
          </cell>
          <cell r="D1731" t="str">
            <v>pce.</v>
          </cell>
          <cell r="E1731">
            <v>1600</v>
          </cell>
          <cell r="F1731">
            <v>0</v>
          </cell>
          <cell r="G1731">
            <v>0</v>
          </cell>
          <cell r="H1731">
            <v>0</v>
          </cell>
          <cell r="I1731">
            <v>0</v>
          </cell>
          <cell r="J1731">
            <v>0</v>
          </cell>
          <cell r="K1731">
            <v>0</v>
          </cell>
          <cell r="L1731">
            <v>0</v>
          </cell>
          <cell r="M1731">
            <v>0</v>
          </cell>
          <cell r="N1731">
            <v>0</v>
          </cell>
          <cell r="O1731">
            <v>0</v>
          </cell>
          <cell r="P1731">
            <v>0</v>
          </cell>
          <cell r="Q1731">
            <v>0</v>
          </cell>
          <cell r="R1731">
            <v>0</v>
          </cell>
          <cell r="S1731">
            <v>0</v>
          </cell>
          <cell r="T1731">
            <v>0</v>
          </cell>
          <cell r="U1731">
            <v>0</v>
          </cell>
          <cell r="V1731">
            <v>0</v>
          </cell>
          <cell r="W1731">
            <v>0</v>
          </cell>
          <cell r="X1731">
            <v>0</v>
          </cell>
          <cell r="Y1731">
            <v>0</v>
          </cell>
          <cell r="Z1731">
            <v>0</v>
          </cell>
          <cell r="AA1731">
            <v>0</v>
          </cell>
          <cell r="AB1731">
            <v>0</v>
          </cell>
        </row>
        <row r="1732">
          <cell r="B1732" t="str">
            <v>67.20.02</v>
          </cell>
          <cell r="C1732" t="str">
            <v>Installation cable joints for connection all cable Reservoir D with reference to drawing EL-0.13</v>
          </cell>
          <cell r="D1732" t="str">
            <v>pce.</v>
          </cell>
          <cell r="E1732">
            <v>2500</v>
          </cell>
          <cell r="F1732">
            <v>0</v>
          </cell>
          <cell r="G1732">
            <v>0</v>
          </cell>
          <cell r="H1732">
            <v>0</v>
          </cell>
          <cell r="I1732">
            <v>0</v>
          </cell>
          <cell r="J1732">
            <v>0</v>
          </cell>
          <cell r="K1732">
            <v>0</v>
          </cell>
          <cell r="L1732">
            <v>0</v>
          </cell>
          <cell r="M1732">
            <v>0</v>
          </cell>
          <cell r="N1732">
            <v>0</v>
          </cell>
          <cell r="O1732">
            <v>0</v>
          </cell>
          <cell r="P1732">
            <v>0</v>
          </cell>
          <cell r="Q1732">
            <v>0</v>
          </cell>
          <cell r="R1732">
            <v>0</v>
          </cell>
          <cell r="S1732">
            <v>0</v>
          </cell>
          <cell r="T1732">
            <v>0</v>
          </cell>
          <cell r="U1732">
            <v>0</v>
          </cell>
          <cell r="V1732">
            <v>0</v>
          </cell>
          <cell r="W1732">
            <v>0</v>
          </cell>
          <cell r="X1732">
            <v>0</v>
          </cell>
          <cell r="Y1732">
            <v>0</v>
          </cell>
          <cell r="Z1732">
            <v>0</v>
          </cell>
          <cell r="AA1732">
            <v>0</v>
          </cell>
          <cell r="AB1732">
            <v>0</v>
          </cell>
        </row>
        <row r="1733">
          <cell r="B1733" t="str">
            <v>68</v>
          </cell>
          <cell r="C1733" t="str">
            <v>INSTALLATION OF GENERAL ELECTRICAL HOUSE INSTALLATIONS</v>
          </cell>
          <cell r="D1733">
            <v>0</v>
          </cell>
          <cell r="E1733">
            <v>0</v>
          </cell>
          <cell r="F1733">
            <v>0</v>
          </cell>
          <cell r="G1733">
            <v>0</v>
          </cell>
          <cell r="H1733">
            <v>0</v>
          </cell>
          <cell r="I1733">
            <v>0</v>
          </cell>
          <cell r="J1733">
            <v>0</v>
          </cell>
          <cell r="K1733">
            <v>0</v>
          </cell>
          <cell r="L1733">
            <v>0</v>
          </cell>
          <cell r="M1733">
            <v>0</v>
          </cell>
          <cell r="N1733">
            <v>0</v>
          </cell>
          <cell r="O1733">
            <v>0</v>
          </cell>
          <cell r="P1733">
            <v>0</v>
          </cell>
          <cell r="Q1733">
            <v>0</v>
          </cell>
          <cell r="R1733">
            <v>0</v>
          </cell>
          <cell r="S1733">
            <v>0</v>
          </cell>
          <cell r="T1733">
            <v>0</v>
          </cell>
          <cell r="U1733">
            <v>0</v>
          </cell>
          <cell r="V1733">
            <v>0</v>
          </cell>
          <cell r="W1733">
            <v>0</v>
          </cell>
          <cell r="X1733">
            <v>0</v>
          </cell>
          <cell r="Y1733">
            <v>0</v>
          </cell>
          <cell r="Z1733">
            <v>0</v>
          </cell>
          <cell r="AA1733">
            <v>0</v>
          </cell>
          <cell r="AB1733">
            <v>0</v>
          </cell>
        </row>
        <row r="1734">
          <cell r="B1734">
            <v>0</v>
          </cell>
          <cell r="C1734" t="str">
            <v>Installation of General electric installations including testing, commissioning and as built documentation</v>
          </cell>
          <cell r="D1734">
            <v>0</v>
          </cell>
          <cell r="E1734">
            <v>0</v>
          </cell>
          <cell r="F1734">
            <v>0</v>
          </cell>
          <cell r="G1734">
            <v>0</v>
          </cell>
          <cell r="H1734">
            <v>0</v>
          </cell>
          <cell r="I1734">
            <v>0</v>
          </cell>
          <cell r="J1734">
            <v>0</v>
          </cell>
          <cell r="K1734">
            <v>0</v>
          </cell>
          <cell r="L1734">
            <v>0</v>
          </cell>
          <cell r="M1734">
            <v>0</v>
          </cell>
          <cell r="N1734">
            <v>0</v>
          </cell>
          <cell r="O1734">
            <v>0</v>
          </cell>
          <cell r="P1734">
            <v>0</v>
          </cell>
          <cell r="Q1734">
            <v>0</v>
          </cell>
          <cell r="R1734">
            <v>0</v>
          </cell>
          <cell r="S1734">
            <v>0</v>
          </cell>
          <cell r="T1734">
            <v>0</v>
          </cell>
          <cell r="U1734">
            <v>0</v>
          </cell>
          <cell r="V1734">
            <v>0</v>
          </cell>
          <cell r="W1734">
            <v>0</v>
          </cell>
          <cell r="X1734">
            <v>0</v>
          </cell>
          <cell r="Y1734">
            <v>0</v>
          </cell>
          <cell r="Z1734">
            <v>0</v>
          </cell>
          <cell r="AA1734">
            <v>0</v>
          </cell>
          <cell r="AB1734">
            <v>0</v>
          </cell>
        </row>
        <row r="1735">
          <cell r="B1735">
            <v>0</v>
          </cell>
          <cell r="C1735" t="str">
            <v xml:space="preserve">The unit rate shall also include all materials, labour, equipment, tools and other incidental costs like handling, transporting, safe storage, etc. required to complete the Installation. </v>
          </cell>
          <cell r="D1735">
            <v>0</v>
          </cell>
          <cell r="E1735">
            <v>0</v>
          </cell>
          <cell r="F1735">
            <v>0</v>
          </cell>
          <cell r="G1735">
            <v>0</v>
          </cell>
          <cell r="H1735">
            <v>0</v>
          </cell>
          <cell r="I1735">
            <v>0</v>
          </cell>
          <cell r="J1735">
            <v>0</v>
          </cell>
          <cell r="K1735">
            <v>0</v>
          </cell>
          <cell r="L1735">
            <v>0</v>
          </cell>
          <cell r="M1735">
            <v>0</v>
          </cell>
          <cell r="N1735">
            <v>0</v>
          </cell>
          <cell r="O1735">
            <v>0</v>
          </cell>
          <cell r="P1735">
            <v>0</v>
          </cell>
          <cell r="Q1735">
            <v>0</v>
          </cell>
          <cell r="R1735">
            <v>0</v>
          </cell>
          <cell r="S1735">
            <v>0</v>
          </cell>
          <cell r="T1735">
            <v>0</v>
          </cell>
          <cell r="U1735">
            <v>0</v>
          </cell>
          <cell r="V1735">
            <v>0</v>
          </cell>
          <cell r="W1735">
            <v>0</v>
          </cell>
          <cell r="X1735">
            <v>0</v>
          </cell>
          <cell r="Y1735">
            <v>0</v>
          </cell>
          <cell r="Z1735">
            <v>0</v>
          </cell>
          <cell r="AA1735">
            <v>0</v>
          </cell>
          <cell r="AB1735">
            <v>0</v>
          </cell>
        </row>
        <row r="1736">
          <cell r="B1736">
            <v>0</v>
          </cell>
          <cell r="C1736" t="str">
            <v>Payment shall be made lump sum per house for installation completed, operational and approved by the Engineer.</v>
          </cell>
          <cell r="D1736">
            <v>0</v>
          </cell>
          <cell r="E1736">
            <v>0</v>
          </cell>
          <cell r="F1736">
            <v>0</v>
          </cell>
          <cell r="G1736">
            <v>0</v>
          </cell>
          <cell r="H1736">
            <v>0</v>
          </cell>
          <cell r="I1736">
            <v>0</v>
          </cell>
          <cell r="J1736">
            <v>0</v>
          </cell>
          <cell r="K1736">
            <v>0</v>
          </cell>
          <cell r="L1736">
            <v>0</v>
          </cell>
          <cell r="M1736">
            <v>0</v>
          </cell>
          <cell r="N1736">
            <v>0</v>
          </cell>
          <cell r="O1736">
            <v>0</v>
          </cell>
          <cell r="P1736">
            <v>0</v>
          </cell>
          <cell r="Q1736">
            <v>0</v>
          </cell>
          <cell r="R1736">
            <v>0</v>
          </cell>
          <cell r="S1736">
            <v>0</v>
          </cell>
          <cell r="T1736">
            <v>0</v>
          </cell>
          <cell r="U1736">
            <v>0</v>
          </cell>
          <cell r="V1736">
            <v>0</v>
          </cell>
          <cell r="W1736">
            <v>0</v>
          </cell>
          <cell r="X1736">
            <v>0</v>
          </cell>
          <cell r="Y1736">
            <v>0</v>
          </cell>
          <cell r="Z1736">
            <v>0</v>
          </cell>
          <cell r="AA1736">
            <v>0</v>
          </cell>
          <cell r="AB1736">
            <v>0</v>
          </cell>
        </row>
        <row r="1737">
          <cell r="B1737" t="str">
            <v>68.01.01</v>
          </cell>
          <cell r="C1737" t="str">
            <v>Installation of general electric installations for Reservoir B</v>
          </cell>
          <cell r="D1737" t="str">
            <v>pce.</v>
          </cell>
          <cell r="E1737">
            <v>850</v>
          </cell>
          <cell r="F1737">
            <v>0</v>
          </cell>
          <cell r="G1737">
            <v>0</v>
          </cell>
          <cell r="H1737">
            <v>0</v>
          </cell>
          <cell r="I1737">
            <v>0</v>
          </cell>
          <cell r="J1737">
            <v>0</v>
          </cell>
          <cell r="K1737">
            <v>0</v>
          </cell>
          <cell r="L1737">
            <v>0</v>
          </cell>
          <cell r="M1737">
            <v>0</v>
          </cell>
          <cell r="N1737">
            <v>0</v>
          </cell>
          <cell r="O1737">
            <v>0</v>
          </cell>
          <cell r="P1737">
            <v>0</v>
          </cell>
          <cell r="Q1737">
            <v>0</v>
          </cell>
          <cell r="R1737">
            <v>0</v>
          </cell>
          <cell r="S1737">
            <v>0</v>
          </cell>
          <cell r="T1737">
            <v>0</v>
          </cell>
          <cell r="U1737">
            <v>0</v>
          </cell>
          <cell r="V1737">
            <v>0</v>
          </cell>
          <cell r="W1737">
            <v>0</v>
          </cell>
          <cell r="X1737">
            <v>0</v>
          </cell>
          <cell r="Y1737">
            <v>0</v>
          </cell>
          <cell r="Z1737">
            <v>0</v>
          </cell>
          <cell r="AA1737">
            <v>0</v>
          </cell>
          <cell r="AB1737">
            <v>0</v>
          </cell>
        </row>
        <row r="1738">
          <cell r="B1738" t="str">
            <v>68.01.02</v>
          </cell>
          <cell r="C1738" t="str">
            <v>Installation of general electric installations for Reservoir D</v>
          </cell>
          <cell r="D1738" t="str">
            <v>pce.</v>
          </cell>
          <cell r="E1738">
            <v>1400</v>
          </cell>
          <cell r="F1738">
            <v>0</v>
          </cell>
          <cell r="G1738">
            <v>0</v>
          </cell>
          <cell r="H1738">
            <v>0</v>
          </cell>
          <cell r="I1738">
            <v>0</v>
          </cell>
          <cell r="J1738">
            <v>0</v>
          </cell>
          <cell r="K1738">
            <v>0</v>
          </cell>
          <cell r="L1738">
            <v>0</v>
          </cell>
          <cell r="M1738">
            <v>0</v>
          </cell>
          <cell r="N1738">
            <v>0</v>
          </cell>
          <cell r="O1738">
            <v>0</v>
          </cell>
          <cell r="P1738">
            <v>0</v>
          </cell>
          <cell r="Q1738">
            <v>0</v>
          </cell>
          <cell r="R1738">
            <v>0</v>
          </cell>
          <cell r="S1738">
            <v>0</v>
          </cell>
          <cell r="T1738">
            <v>0</v>
          </cell>
          <cell r="U1738">
            <v>0</v>
          </cell>
          <cell r="V1738">
            <v>0</v>
          </cell>
          <cell r="W1738">
            <v>0</v>
          </cell>
          <cell r="X1738">
            <v>0</v>
          </cell>
          <cell r="Y1738">
            <v>0</v>
          </cell>
          <cell r="Z1738">
            <v>0</v>
          </cell>
          <cell r="AA1738">
            <v>0</v>
          </cell>
          <cell r="AB1738">
            <v>0</v>
          </cell>
        </row>
        <row r="1739">
          <cell r="B1739" t="str">
            <v>69</v>
          </cell>
          <cell r="C1739" t="str">
            <v>INSTALLATION OF BUILDING LIGHTNING AND GROUNDING SYSTEM</v>
          </cell>
          <cell r="D1739">
            <v>0</v>
          </cell>
          <cell r="E1739">
            <v>0</v>
          </cell>
          <cell r="F1739">
            <v>0</v>
          </cell>
          <cell r="G1739">
            <v>0</v>
          </cell>
          <cell r="H1739">
            <v>0</v>
          </cell>
          <cell r="I1739">
            <v>0</v>
          </cell>
          <cell r="J1739">
            <v>0</v>
          </cell>
          <cell r="K1739">
            <v>0</v>
          </cell>
          <cell r="L1739">
            <v>0</v>
          </cell>
          <cell r="M1739">
            <v>0</v>
          </cell>
          <cell r="N1739">
            <v>0</v>
          </cell>
          <cell r="O1739">
            <v>0</v>
          </cell>
          <cell r="P1739">
            <v>0</v>
          </cell>
          <cell r="Q1739">
            <v>0</v>
          </cell>
          <cell r="R1739">
            <v>0</v>
          </cell>
          <cell r="S1739">
            <v>0</v>
          </cell>
          <cell r="T1739">
            <v>0</v>
          </cell>
          <cell r="U1739">
            <v>0</v>
          </cell>
          <cell r="V1739">
            <v>0</v>
          </cell>
          <cell r="W1739">
            <v>0</v>
          </cell>
          <cell r="X1739">
            <v>0</v>
          </cell>
          <cell r="Y1739">
            <v>0</v>
          </cell>
          <cell r="Z1739">
            <v>0</v>
          </cell>
          <cell r="AA1739">
            <v>0</v>
          </cell>
          <cell r="AB1739">
            <v>0</v>
          </cell>
        </row>
        <row r="1740">
          <cell r="B1740" t="str">
            <v>69.10</v>
          </cell>
          <cell r="C1740" t="str">
            <v>Installation of Building Lightning and Grounding System</v>
          </cell>
          <cell r="D1740">
            <v>0</v>
          </cell>
          <cell r="E1740">
            <v>0</v>
          </cell>
          <cell r="F1740">
            <v>0</v>
          </cell>
          <cell r="G1740">
            <v>0</v>
          </cell>
          <cell r="H1740">
            <v>0</v>
          </cell>
          <cell r="I1740">
            <v>0</v>
          </cell>
          <cell r="J1740">
            <v>0</v>
          </cell>
          <cell r="K1740">
            <v>0</v>
          </cell>
          <cell r="L1740">
            <v>0</v>
          </cell>
          <cell r="M1740">
            <v>0</v>
          </cell>
          <cell r="N1740">
            <v>0</v>
          </cell>
          <cell r="O1740">
            <v>0</v>
          </cell>
          <cell r="P1740">
            <v>0</v>
          </cell>
          <cell r="Q1740">
            <v>0</v>
          </cell>
          <cell r="R1740">
            <v>0</v>
          </cell>
          <cell r="S1740">
            <v>0</v>
          </cell>
          <cell r="T1740">
            <v>0</v>
          </cell>
          <cell r="U1740">
            <v>0</v>
          </cell>
          <cell r="V1740">
            <v>0</v>
          </cell>
          <cell r="W1740">
            <v>0</v>
          </cell>
          <cell r="X1740">
            <v>0</v>
          </cell>
          <cell r="Y1740">
            <v>0</v>
          </cell>
          <cell r="Z1740">
            <v>0</v>
          </cell>
          <cell r="AA1740">
            <v>0</v>
          </cell>
          <cell r="AB1740">
            <v>0</v>
          </cell>
        </row>
        <row r="1741">
          <cell r="B1741">
            <v>0</v>
          </cell>
          <cell r="C1741" t="str">
            <v>Installation of building lightning, potential equalization and grounding system including testing, commissioning and as built documentation</v>
          </cell>
          <cell r="D1741">
            <v>0</v>
          </cell>
          <cell r="E1741">
            <v>0</v>
          </cell>
          <cell r="F1741">
            <v>0</v>
          </cell>
          <cell r="G1741">
            <v>0</v>
          </cell>
          <cell r="H1741">
            <v>0</v>
          </cell>
          <cell r="I1741">
            <v>0</v>
          </cell>
          <cell r="J1741">
            <v>0</v>
          </cell>
          <cell r="K1741">
            <v>0</v>
          </cell>
          <cell r="L1741">
            <v>0</v>
          </cell>
          <cell r="M1741">
            <v>0</v>
          </cell>
          <cell r="N1741">
            <v>0</v>
          </cell>
          <cell r="O1741">
            <v>0</v>
          </cell>
          <cell r="P1741">
            <v>0</v>
          </cell>
          <cell r="Q1741">
            <v>0</v>
          </cell>
          <cell r="R1741">
            <v>0</v>
          </cell>
          <cell r="S1741">
            <v>0</v>
          </cell>
          <cell r="T1741">
            <v>0</v>
          </cell>
          <cell r="U1741">
            <v>0</v>
          </cell>
          <cell r="V1741">
            <v>0</v>
          </cell>
          <cell r="W1741">
            <v>0</v>
          </cell>
          <cell r="X1741">
            <v>0</v>
          </cell>
          <cell r="Y1741">
            <v>0</v>
          </cell>
          <cell r="Z1741">
            <v>0</v>
          </cell>
          <cell r="AA1741">
            <v>0</v>
          </cell>
          <cell r="AB1741">
            <v>0</v>
          </cell>
        </row>
        <row r="1742">
          <cell r="B1742">
            <v>0</v>
          </cell>
          <cell r="C1742" t="str">
            <v xml:space="preserve">The unit rate shall also include all materials, labour, equipment, tools and other incidental costs like handling, transporting, safe storage, etc. required to complete the Installation. </v>
          </cell>
          <cell r="D1742">
            <v>0</v>
          </cell>
          <cell r="E1742">
            <v>0</v>
          </cell>
          <cell r="F1742">
            <v>0</v>
          </cell>
          <cell r="G1742">
            <v>0</v>
          </cell>
          <cell r="H1742">
            <v>0</v>
          </cell>
          <cell r="I1742">
            <v>0</v>
          </cell>
          <cell r="J1742">
            <v>0</v>
          </cell>
          <cell r="K1742">
            <v>0</v>
          </cell>
          <cell r="L1742">
            <v>0</v>
          </cell>
          <cell r="M1742">
            <v>0</v>
          </cell>
          <cell r="N1742">
            <v>0</v>
          </cell>
          <cell r="O1742">
            <v>0</v>
          </cell>
          <cell r="P1742">
            <v>0</v>
          </cell>
          <cell r="Q1742">
            <v>0</v>
          </cell>
          <cell r="R1742">
            <v>0</v>
          </cell>
          <cell r="S1742">
            <v>0</v>
          </cell>
          <cell r="T1742">
            <v>0</v>
          </cell>
          <cell r="U1742">
            <v>0</v>
          </cell>
          <cell r="V1742">
            <v>0</v>
          </cell>
          <cell r="W1742">
            <v>0</v>
          </cell>
          <cell r="X1742">
            <v>0</v>
          </cell>
          <cell r="Y1742">
            <v>0</v>
          </cell>
          <cell r="Z1742">
            <v>0</v>
          </cell>
          <cell r="AA1742">
            <v>0</v>
          </cell>
          <cell r="AB1742">
            <v>0</v>
          </cell>
        </row>
        <row r="1743">
          <cell r="B1743">
            <v>0</v>
          </cell>
          <cell r="C1743" t="str">
            <v>Payment shall be made lump sum per house for installation completed, operational and approved by the Engineer.</v>
          </cell>
          <cell r="D1743">
            <v>0</v>
          </cell>
          <cell r="E1743">
            <v>0</v>
          </cell>
          <cell r="F1743">
            <v>0</v>
          </cell>
          <cell r="G1743">
            <v>0</v>
          </cell>
          <cell r="H1743">
            <v>0</v>
          </cell>
          <cell r="I1743">
            <v>0</v>
          </cell>
          <cell r="J1743">
            <v>0</v>
          </cell>
          <cell r="K1743">
            <v>0</v>
          </cell>
          <cell r="L1743">
            <v>0</v>
          </cell>
          <cell r="M1743">
            <v>0</v>
          </cell>
          <cell r="N1743">
            <v>0</v>
          </cell>
          <cell r="O1743">
            <v>0</v>
          </cell>
          <cell r="P1743">
            <v>0</v>
          </cell>
          <cell r="Q1743">
            <v>0</v>
          </cell>
          <cell r="R1743">
            <v>0</v>
          </cell>
          <cell r="S1743">
            <v>0</v>
          </cell>
          <cell r="T1743">
            <v>0</v>
          </cell>
          <cell r="U1743">
            <v>0</v>
          </cell>
          <cell r="V1743">
            <v>0</v>
          </cell>
          <cell r="W1743">
            <v>0</v>
          </cell>
          <cell r="X1743">
            <v>0</v>
          </cell>
          <cell r="Y1743">
            <v>0</v>
          </cell>
          <cell r="Z1743">
            <v>0</v>
          </cell>
          <cell r="AA1743">
            <v>0</v>
          </cell>
          <cell r="AB1743">
            <v>0</v>
          </cell>
        </row>
        <row r="1744">
          <cell r="B1744" t="str">
            <v>69.10.01</v>
          </cell>
          <cell r="C1744" t="str">
            <v>Installation of building lightning and grounding system for reservoir B</v>
          </cell>
          <cell r="D1744" t="str">
            <v>pce.</v>
          </cell>
          <cell r="E1744">
            <v>2000</v>
          </cell>
          <cell r="F1744">
            <v>0</v>
          </cell>
          <cell r="G1744">
            <v>0</v>
          </cell>
          <cell r="H1744">
            <v>0</v>
          </cell>
          <cell r="I1744">
            <v>0</v>
          </cell>
          <cell r="J1744">
            <v>0</v>
          </cell>
          <cell r="K1744">
            <v>0</v>
          </cell>
          <cell r="L1744">
            <v>0</v>
          </cell>
          <cell r="M1744">
            <v>0</v>
          </cell>
          <cell r="N1744">
            <v>0</v>
          </cell>
          <cell r="O1744">
            <v>0</v>
          </cell>
          <cell r="P1744">
            <v>0</v>
          </cell>
          <cell r="Q1744">
            <v>0</v>
          </cell>
          <cell r="R1744">
            <v>0</v>
          </cell>
          <cell r="S1744">
            <v>0</v>
          </cell>
          <cell r="T1744">
            <v>0</v>
          </cell>
          <cell r="U1744">
            <v>0</v>
          </cell>
          <cell r="V1744">
            <v>0</v>
          </cell>
          <cell r="W1744">
            <v>0</v>
          </cell>
          <cell r="X1744">
            <v>0</v>
          </cell>
          <cell r="Y1744">
            <v>0</v>
          </cell>
          <cell r="Z1744">
            <v>0</v>
          </cell>
          <cell r="AA1744">
            <v>0</v>
          </cell>
          <cell r="AB1744">
            <v>0</v>
          </cell>
        </row>
        <row r="1745">
          <cell r="B1745" t="str">
            <v>69.10.02</v>
          </cell>
          <cell r="C1745" t="str">
            <v>Installation of building lightning and grounding system for reservoir D</v>
          </cell>
          <cell r="D1745" t="str">
            <v>pce.</v>
          </cell>
          <cell r="E1745">
            <v>2800</v>
          </cell>
          <cell r="F1745">
            <v>0</v>
          </cell>
          <cell r="G1745">
            <v>0</v>
          </cell>
          <cell r="H1745">
            <v>0</v>
          </cell>
          <cell r="I1745">
            <v>0</v>
          </cell>
          <cell r="J1745">
            <v>0</v>
          </cell>
          <cell r="K1745">
            <v>0</v>
          </cell>
          <cell r="L1745">
            <v>0</v>
          </cell>
          <cell r="M1745">
            <v>0</v>
          </cell>
          <cell r="N1745">
            <v>0</v>
          </cell>
          <cell r="O1745">
            <v>0</v>
          </cell>
          <cell r="P1745">
            <v>0</v>
          </cell>
          <cell r="Q1745">
            <v>0</v>
          </cell>
          <cell r="R1745">
            <v>0</v>
          </cell>
          <cell r="S1745">
            <v>0</v>
          </cell>
          <cell r="T1745">
            <v>0</v>
          </cell>
          <cell r="U1745">
            <v>0</v>
          </cell>
          <cell r="V1745">
            <v>0</v>
          </cell>
          <cell r="W1745">
            <v>0</v>
          </cell>
          <cell r="X1745">
            <v>0</v>
          </cell>
          <cell r="Y1745">
            <v>0</v>
          </cell>
          <cell r="Z1745">
            <v>0</v>
          </cell>
          <cell r="AA1745">
            <v>0</v>
          </cell>
          <cell r="AB1745">
            <v>0</v>
          </cell>
        </row>
        <row r="1746">
          <cell r="B1746">
            <v>9</v>
          </cell>
          <cell r="C1746" t="str">
            <v>PROVISIONAL SUMS</v>
          </cell>
          <cell r="D1746">
            <v>0</v>
          </cell>
          <cell r="E1746">
            <v>0</v>
          </cell>
          <cell r="F1746">
            <v>0</v>
          </cell>
          <cell r="G1746">
            <v>0</v>
          </cell>
          <cell r="H1746">
            <v>0</v>
          </cell>
          <cell r="I1746">
            <v>0</v>
          </cell>
          <cell r="J1746">
            <v>0</v>
          </cell>
          <cell r="K1746">
            <v>0</v>
          </cell>
          <cell r="L1746">
            <v>0</v>
          </cell>
          <cell r="M1746">
            <v>0</v>
          </cell>
          <cell r="N1746">
            <v>0</v>
          </cell>
          <cell r="O1746">
            <v>0</v>
          </cell>
          <cell r="P1746">
            <v>0</v>
          </cell>
          <cell r="Q1746">
            <v>0</v>
          </cell>
          <cell r="R1746">
            <v>0</v>
          </cell>
          <cell r="S1746">
            <v>0</v>
          </cell>
          <cell r="T1746">
            <v>0</v>
          </cell>
          <cell r="U1746">
            <v>0</v>
          </cell>
          <cell r="V1746">
            <v>0</v>
          </cell>
          <cell r="W1746">
            <v>0</v>
          </cell>
          <cell r="X1746">
            <v>0</v>
          </cell>
          <cell r="Y1746">
            <v>0</v>
          </cell>
          <cell r="Z1746">
            <v>0</v>
          </cell>
          <cell r="AA1746">
            <v>0</v>
          </cell>
          <cell r="AB1746">
            <v>0</v>
          </cell>
        </row>
        <row r="1747">
          <cell r="B1747">
            <v>91</v>
          </cell>
          <cell r="C1747" t="str">
            <v>PROVISIONAL SUMS FOR SUPPLY AND INSTALLATION</v>
          </cell>
          <cell r="D1747">
            <v>0</v>
          </cell>
          <cell r="E1747">
            <v>0</v>
          </cell>
          <cell r="F1747">
            <v>0</v>
          </cell>
          <cell r="G1747">
            <v>0</v>
          </cell>
          <cell r="H1747">
            <v>0</v>
          </cell>
          <cell r="I1747">
            <v>0</v>
          </cell>
          <cell r="J1747">
            <v>0</v>
          </cell>
          <cell r="K1747">
            <v>0</v>
          </cell>
          <cell r="L1747">
            <v>0</v>
          </cell>
          <cell r="M1747">
            <v>0</v>
          </cell>
          <cell r="N1747">
            <v>0</v>
          </cell>
          <cell r="O1747">
            <v>0</v>
          </cell>
          <cell r="P1747">
            <v>0</v>
          </cell>
          <cell r="Q1747">
            <v>0</v>
          </cell>
          <cell r="R1747">
            <v>0</v>
          </cell>
          <cell r="S1747">
            <v>0</v>
          </cell>
          <cell r="T1747">
            <v>0</v>
          </cell>
          <cell r="U1747">
            <v>0</v>
          </cell>
          <cell r="V1747">
            <v>0</v>
          </cell>
          <cell r="W1747">
            <v>0</v>
          </cell>
          <cell r="X1747">
            <v>0</v>
          </cell>
          <cell r="Y1747">
            <v>0</v>
          </cell>
          <cell r="Z1747">
            <v>0</v>
          </cell>
          <cell r="AA1747">
            <v>0</v>
          </cell>
          <cell r="AB1747">
            <v>0</v>
          </cell>
        </row>
        <row r="1748">
          <cell r="B1748" t="str">
            <v>91.01</v>
          </cell>
          <cell r="C1748" t="str">
            <v>Provisional sum for Supply of various additional equipment</v>
          </cell>
          <cell r="D1748">
            <v>0</v>
          </cell>
          <cell r="E1748">
            <v>0</v>
          </cell>
          <cell r="F1748">
            <v>0</v>
          </cell>
          <cell r="G1748">
            <v>0</v>
          </cell>
          <cell r="H1748">
            <v>0</v>
          </cell>
          <cell r="I1748">
            <v>0</v>
          </cell>
          <cell r="J1748">
            <v>0</v>
          </cell>
          <cell r="K1748">
            <v>0</v>
          </cell>
          <cell r="L1748">
            <v>0</v>
          </cell>
          <cell r="M1748">
            <v>0</v>
          </cell>
          <cell r="N1748">
            <v>0</v>
          </cell>
          <cell r="O1748">
            <v>0</v>
          </cell>
          <cell r="P1748">
            <v>0</v>
          </cell>
          <cell r="Q1748">
            <v>0</v>
          </cell>
          <cell r="R1748">
            <v>0</v>
          </cell>
          <cell r="S1748">
            <v>0</v>
          </cell>
          <cell r="T1748">
            <v>0</v>
          </cell>
          <cell r="U1748">
            <v>0</v>
          </cell>
          <cell r="V1748">
            <v>0</v>
          </cell>
          <cell r="W1748">
            <v>0</v>
          </cell>
          <cell r="X1748">
            <v>0</v>
          </cell>
          <cell r="Y1748">
            <v>0</v>
          </cell>
          <cell r="Z1748">
            <v>0</v>
          </cell>
          <cell r="AA1748">
            <v>0</v>
          </cell>
          <cell r="AB1748">
            <v>0</v>
          </cell>
        </row>
        <row r="1749">
          <cell r="B1749" t="str">
            <v>91.01.01</v>
          </cell>
          <cell r="C1749" t="str">
            <v>Supply of various additional equipment under Package No. 1</v>
          </cell>
          <cell r="D1749" t="str">
            <v>P.S.</v>
          </cell>
          <cell r="E1749">
            <v>50000</v>
          </cell>
          <cell r="F1749">
            <v>0</v>
          </cell>
          <cell r="G1749">
            <v>0</v>
          </cell>
          <cell r="H1749">
            <v>0</v>
          </cell>
          <cell r="I1749">
            <v>0</v>
          </cell>
          <cell r="J1749">
            <v>0</v>
          </cell>
          <cell r="K1749">
            <v>0</v>
          </cell>
          <cell r="L1749">
            <v>0</v>
          </cell>
          <cell r="M1749">
            <v>0</v>
          </cell>
          <cell r="N1749">
            <v>0</v>
          </cell>
          <cell r="O1749">
            <v>0</v>
          </cell>
          <cell r="P1749">
            <v>0</v>
          </cell>
          <cell r="Q1749">
            <v>0</v>
          </cell>
          <cell r="R1749">
            <v>0</v>
          </cell>
          <cell r="S1749">
            <v>0</v>
          </cell>
          <cell r="T1749">
            <v>0</v>
          </cell>
          <cell r="U1749">
            <v>0</v>
          </cell>
          <cell r="V1749">
            <v>0</v>
          </cell>
          <cell r="W1749">
            <v>0</v>
          </cell>
          <cell r="X1749">
            <v>0</v>
          </cell>
          <cell r="Y1749">
            <v>0</v>
          </cell>
          <cell r="Z1749">
            <v>0</v>
          </cell>
          <cell r="AA1749">
            <v>0</v>
          </cell>
          <cell r="AB1749">
            <v>0</v>
          </cell>
        </row>
        <row r="1750">
          <cell r="B1750" t="str">
            <v>91.01.02</v>
          </cell>
          <cell r="C1750" t="str">
            <v>Supply of various additional equipment under Package No. 2</v>
          </cell>
          <cell r="D1750" t="str">
            <v>P.S.</v>
          </cell>
          <cell r="E1750">
            <v>50000</v>
          </cell>
          <cell r="F1750">
            <v>0</v>
          </cell>
          <cell r="G1750">
            <v>0</v>
          </cell>
          <cell r="H1750">
            <v>0</v>
          </cell>
          <cell r="I1750">
            <v>0</v>
          </cell>
          <cell r="J1750">
            <v>0</v>
          </cell>
          <cell r="K1750">
            <v>0</v>
          </cell>
          <cell r="L1750">
            <v>0</v>
          </cell>
          <cell r="M1750">
            <v>0</v>
          </cell>
          <cell r="N1750">
            <v>0</v>
          </cell>
          <cell r="O1750">
            <v>0</v>
          </cell>
          <cell r="P1750">
            <v>0</v>
          </cell>
          <cell r="Q1750">
            <v>0</v>
          </cell>
          <cell r="R1750">
            <v>0</v>
          </cell>
          <cell r="S1750">
            <v>0</v>
          </cell>
          <cell r="T1750">
            <v>0</v>
          </cell>
          <cell r="U1750">
            <v>0</v>
          </cell>
          <cell r="V1750">
            <v>0</v>
          </cell>
          <cell r="W1750">
            <v>0</v>
          </cell>
          <cell r="X1750">
            <v>0</v>
          </cell>
          <cell r="Y1750">
            <v>0</v>
          </cell>
          <cell r="Z1750">
            <v>0</v>
          </cell>
          <cell r="AA1750">
            <v>0</v>
          </cell>
          <cell r="AB1750">
            <v>0</v>
          </cell>
        </row>
        <row r="1751">
          <cell r="B1751" t="str">
            <v>91.02</v>
          </cell>
          <cell r="C1751" t="str">
            <v>Provisional sum for Installation of various additional equipment</v>
          </cell>
          <cell r="D1751">
            <v>0</v>
          </cell>
          <cell r="E1751">
            <v>0</v>
          </cell>
          <cell r="F1751">
            <v>0</v>
          </cell>
          <cell r="G1751">
            <v>0</v>
          </cell>
          <cell r="H1751">
            <v>0</v>
          </cell>
          <cell r="I1751">
            <v>0</v>
          </cell>
          <cell r="J1751">
            <v>0</v>
          </cell>
          <cell r="K1751">
            <v>0</v>
          </cell>
          <cell r="L1751">
            <v>0</v>
          </cell>
          <cell r="M1751">
            <v>0</v>
          </cell>
          <cell r="N1751">
            <v>0</v>
          </cell>
          <cell r="O1751">
            <v>0</v>
          </cell>
          <cell r="P1751">
            <v>0</v>
          </cell>
          <cell r="Q1751">
            <v>0</v>
          </cell>
          <cell r="R1751">
            <v>0</v>
          </cell>
          <cell r="S1751">
            <v>0</v>
          </cell>
          <cell r="T1751">
            <v>0</v>
          </cell>
          <cell r="U1751">
            <v>0</v>
          </cell>
          <cell r="V1751">
            <v>0</v>
          </cell>
          <cell r="W1751">
            <v>0</v>
          </cell>
          <cell r="X1751">
            <v>0</v>
          </cell>
          <cell r="Y1751">
            <v>0</v>
          </cell>
          <cell r="Z1751">
            <v>0</v>
          </cell>
          <cell r="AA1751">
            <v>0</v>
          </cell>
          <cell r="AB1751">
            <v>0</v>
          </cell>
        </row>
        <row r="1752">
          <cell r="B1752" t="str">
            <v>91.02.01</v>
          </cell>
          <cell r="C1752" t="str">
            <v>Installation of various additional equipment  under Package No. 1</v>
          </cell>
          <cell r="D1752" t="str">
            <v>P.S.</v>
          </cell>
          <cell r="E1752">
            <v>50000</v>
          </cell>
          <cell r="F1752">
            <v>0</v>
          </cell>
          <cell r="G1752">
            <v>0</v>
          </cell>
          <cell r="H1752">
            <v>0</v>
          </cell>
          <cell r="I1752">
            <v>0</v>
          </cell>
          <cell r="J1752">
            <v>0</v>
          </cell>
          <cell r="K1752">
            <v>0</v>
          </cell>
          <cell r="L1752">
            <v>0</v>
          </cell>
          <cell r="M1752">
            <v>0</v>
          </cell>
          <cell r="N1752">
            <v>0</v>
          </cell>
          <cell r="O1752">
            <v>0</v>
          </cell>
          <cell r="P1752">
            <v>0</v>
          </cell>
          <cell r="Q1752">
            <v>0</v>
          </cell>
          <cell r="R1752">
            <v>0</v>
          </cell>
          <cell r="S1752">
            <v>0</v>
          </cell>
          <cell r="T1752">
            <v>0</v>
          </cell>
          <cell r="U1752">
            <v>0</v>
          </cell>
          <cell r="V1752">
            <v>0</v>
          </cell>
          <cell r="W1752">
            <v>0</v>
          </cell>
          <cell r="X1752">
            <v>0</v>
          </cell>
          <cell r="Y1752">
            <v>0</v>
          </cell>
          <cell r="Z1752">
            <v>0</v>
          </cell>
          <cell r="AA1752">
            <v>0</v>
          </cell>
          <cell r="AB1752">
            <v>0</v>
          </cell>
        </row>
        <row r="1753">
          <cell r="B1753" t="str">
            <v>91.02.02</v>
          </cell>
          <cell r="C1753" t="str">
            <v>Installation of various additional equipment  under Package No. 2</v>
          </cell>
          <cell r="D1753" t="str">
            <v>P.S.</v>
          </cell>
          <cell r="E1753">
            <v>50000</v>
          </cell>
          <cell r="F1753">
            <v>0</v>
          </cell>
          <cell r="G1753">
            <v>0</v>
          </cell>
          <cell r="H1753">
            <v>0</v>
          </cell>
          <cell r="I1753">
            <v>0</v>
          </cell>
          <cell r="J1753">
            <v>0</v>
          </cell>
          <cell r="K1753">
            <v>0</v>
          </cell>
          <cell r="L1753">
            <v>0</v>
          </cell>
          <cell r="M1753">
            <v>0</v>
          </cell>
          <cell r="N1753">
            <v>0</v>
          </cell>
          <cell r="O1753">
            <v>0</v>
          </cell>
          <cell r="P1753">
            <v>0</v>
          </cell>
          <cell r="Q1753">
            <v>0</v>
          </cell>
          <cell r="R1753">
            <v>0</v>
          </cell>
          <cell r="S1753">
            <v>0</v>
          </cell>
          <cell r="T1753">
            <v>0</v>
          </cell>
          <cell r="U1753">
            <v>0</v>
          </cell>
          <cell r="V1753">
            <v>0</v>
          </cell>
          <cell r="W1753">
            <v>0</v>
          </cell>
          <cell r="X1753">
            <v>0</v>
          </cell>
          <cell r="Y1753">
            <v>0</v>
          </cell>
          <cell r="Z1753">
            <v>0</v>
          </cell>
          <cell r="AA1753">
            <v>0</v>
          </cell>
          <cell r="AB1753">
            <v>0</v>
          </cell>
        </row>
        <row r="1754">
          <cell r="B1754">
            <v>92</v>
          </cell>
          <cell r="C1754" t="str">
            <v>TRAINING PROGRAMME</v>
          </cell>
          <cell r="D1754">
            <v>0</v>
          </cell>
          <cell r="E1754">
            <v>0</v>
          </cell>
          <cell r="F1754">
            <v>0</v>
          </cell>
          <cell r="G1754">
            <v>0</v>
          </cell>
          <cell r="H1754">
            <v>0</v>
          </cell>
          <cell r="I1754">
            <v>0</v>
          </cell>
          <cell r="J1754">
            <v>0</v>
          </cell>
          <cell r="K1754">
            <v>0</v>
          </cell>
          <cell r="L1754">
            <v>0</v>
          </cell>
          <cell r="M1754">
            <v>0</v>
          </cell>
          <cell r="N1754">
            <v>0</v>
          </cell>
          <cell r="O1754">
            <v>0</v>
          </cell>
          <cell r="P1754">
            <v>0</v>
          </cell>
          <cell r="Q1754">
            <v>0</v>
          </cell>
          <cell r="R1754">
            <v>0</v>
          </cell>
          <cell r="S1754">
            <v>0</v>
          </cell>
          <cell r="T1754">
            <v>0</v>
          </cell>
          <cell r="U1754">
            <v>0</v>
          </cell>
          <cell r="V1754">
            <v>0</v>
          </cell>
          <cell r="W1754">
            <v>0</v>
          </cell>
          <cell r="X1754">
            <v>0</v>
          </cell>
          <cell r="Y1754">
            <v>0</v>
          </cell>
          <cell r="Z1754">
            <v>0</v>
          </cell>
          <cell r="AA1754">
            <v>0</v>
          </cell>
          <cell r="AB1754">
            <v>0</v>
          </cell>
        </row>
        <row r="1755">
          <cell r="B1755" t="str">
            <v>92.01</v>
          </cell>
          <cell r="C1755" t="str">
            <v xml:space="preserve">Allowance payable to skilled counterpart staff assigned to Contractor by Employer on behalf of Operating Agency during construction of Works. Disbursed against pay sheets showing presence and receipt of allowance by staff. </v>
          </cell>
          <cell r="D1755">
            <v>0</v>
          </cell>
          <cell r="E1755">
            <v>0</v>
          </cell>
          <cell r="F1755">
            <v>0</v>
          </cell>
          <cell r="G1755">
            <v>0</v>
          </cell>
          <cell r="H1755">
            <v>0</v>
          </cell>
          <cell r="I1755">
            <v>0</v>
          </cell>
          <cell r="J1755">
            <v>0</v>
          </cell>
          <cell r="K1755">
            <v>0</v>
          </cell>
          <cell r="L1755">
            <v>0</v>
          </cell>
          <cell r="M1755">
            <v>0</v>
          </cell>
          <cell r="N1755">
            <v>0</v>
          </cell>
          <cell r="O1755">
            <v>0</v>
          </cell>
          <cell r="P1755">
            <v>0</v>
          </cell>
          <cell r="Q1755">
            <v>0</v>
          </cell>
          <cell r="R1755">
            <v>0</v>
          </cell>
          <cell r="S1755">
            <v>0</v>
          </cell>
          <cell r="T1755">
            <v>0</v>
          </cell>
          <cell r="U1755">
            <v>0</v>
          </cell>
          <cell r="V1755">
            <v>0</v>
          </cell>
          <cell r="W1755">
            <v>0</v>
          </cell>
          <cell r="X1755">
            <v>0</v>
          </cell>
          <cell r="Y1755">
            <v>0</v>
          </cell>
          <cell r="Z1755">
            <v>0</v>
          </cell>
        </row>
        <row r="1756">
          <cell r="B1756" t="str">
            <v>92.01.01</v>
          </cell>
          <cell r="C1756" t="str">
            <v>Allowance per man-month of counterpart staff assigned to Contractor by Employer</v>
          </cell>
          <cell r="D1756" t="str">
            <v>MM</v>
          </cell>
          <cell r="E1756">
            <v>250</v>
          </cell>
          <cell r="F1756">
            <v>0</v>
          </cell>
          <cell r="G1756">
            <v>0</v>
          </cell>
          <cell r="H1756">
            <v>0</v>
          </cell>
          <cell r="I1756">
            <v>0</v>
          </cell>
          <cell r="J1756">
            <v>0</v>
          </cell>
          <cell r="K1756">
            <v>0</v>
          </cell>
          <cell r="L1756">
            <v>0</v>
          </cell>
          <cell r="M1756">
            <v>0</v>
          </cell>
          <cell r="N1756">
            <v>0</v>
          </cell>
          <cell r="O1756">
            <v>0</v>
          </cell>
          <cell r="P1756">
            <v>0</v>
          </cell>
          <cell r="Q1756">
            <v>0</v>
          </cell>
          <cell r="R1756">
            <v>0</v>
          </cell>
          <cell r="S1756">
            <v>0</v>
          </cell>
          <cell r="T1756">
            <v>0</v>
          </cell>
          <cell r="U1756">
            <v>0</v>
          </cell>
          <cell r="V1756">
            <v>0</v>
          </cell>
          <cell r="W1756">
            <v>0</v>
          </cell>
          <cell r="X1756">
            <v>0</v>
          </cell>
          <cell r="Y1756">
            <v>0</v>
          </cell>
          <cell r="Z1756">
            <v>0</v>
          </cell>
        </row>
        <row r="1757">
          <cell r="B1757" t="str">
            <v>92.02</v>
          </cell>
          <cell r="C1757" t="str">
            <v>Lump sum for training of Operating Agencies' staff as per Particular Works Requirements Part B+C</v>
          </cell>
          <cell r="D1757">
            <v>0</v>
          </cell>
          <cell r="E1757">
            <v>0</v>
          </cell>
          <cell r="F1757">
            <v>0</v>
          </cell>
          <cell r="G1757">
            <v>0</v>
          </cell>
          <cell r="H1757">
            <v>0</v>
          </cell>
          <cell r="I1757">
            <v>0</v>
          </cell>
          <cell r="J1757">
            <v>0</v>
          </cell>
          <cell r="K1757">
            <v>0</v>
          </cell>
          <cell r="L1757">
            <v>0</v>
          </cell>
          <cell r="M1757">
            <v>0</v>
          </cell>
          <cell r="N1757">
            <v>0</v>
          </cell>
          <cell r="O1757">
            <v>0</v>
          </cell>
          <cell r="P1757">
            <v>0</v>
          </cell>
          <cell r="Q1757">
            <v>0</v>
          </cell>
          <cell r="R1757">
            <v>0</v>
          </cell>
          <cell r="S1757">
            <v>0</v>
          </cell>
          <cell r="T1757">
            <v>0</v>
          </cell>
          <cell r="U1757">
            <v>0</v>
          </cell>
          <cell r="V1757">
            <v>0</v>
          </cell>
          <cell r="W1757">
            <v>0</v>
          </cell>
          <cell r="X1757">
            <v>0</v>
          </cell>
          <cell r="Y1757">
            <v>0</v>
          </cell>
          <cell r="Z1757">
            <v>0</v>
          </cell>
          <cell r="AA1757">
            <v>0</v>
          </cell>
          <cell r="AB1757">
            <v>0</v>
          </cell>
        </row>
        <row r="1758">
          <cell r="B1758" t="str">
            <v>92.02.01</v>
          </cell>
          <cell r="C1758" t="str">
            <v>Lump sum for  training of Operating Agencies' staff as per Particular Works Requirements Part B+C under Package No. 1</v>
          </cell>
          <cell r="D1758" t="str">
            <v>lump sum</v>
          </cell>
          <cell r="E1758">
            <v>5000</v>
          </cell>
          <cell r="F1758">
            <v>0</v>
          </cell>
          <cell r="G1758">
            <v>0</v>
          </cell>
          <cell r="H1758">
            <v>0</v>
          </cell>
          <cell r="I1758">
            <v>0</v>
          </cell>
          <cell r="J1758">
            <v>0</v>
          </cell>
          <cell r="K1758">
            <v>0</v>
          </cell>
          <cell r="L1758">
            <v>0</v>
          </cell>
          <cell r="M1758">
            <v>0</v>
          </cell>
          <cell r="N1758">
            <v>0</v>
          </cell>
          <cell r="O1758">
            <v>0</v>
          </cell>
          <cell r="P1758">
            <v>0</v>
          </cell>
          <cell r="Q1758">
            <v>0</v>
          </cell>
          <cell r="R1758">
            <v>0</v>
          </cell>
          <cell r="S1758">
            <v>0</v>
          </cell>
          <cell r="T1758">
            <v>0</v>
          </cell>
          <cell r="U1758">
            <v>0</v>
          </cell>
          <cell r="V1758">
            <v>0</v>
          </cell>
          <cell r="W1758">
            <v>0</v>
          </cell>
          <cell r="X1758">
            <v>0</v>
          </cell>
          <cell r="Y1758">
            <v>0</v>
          </cell>
          <cell r="Z1758">
            <v>0</v>
          </cell>
          <cell r="AA1758">
            <v>0</v>
          </cell>
          <cell r="AB1758">
            <v>0</v>
          </cell>
        </row>
        <row r="1759">
          <cell r="B1759" t="str">
            <v>92.02.02</v>
          </cell>
          <cell r="C1759" t="str">
            <v>Lump sum for  training of Operating Agencies' staff as per Particular Works Requirements Part B+C under Package No. 2</v>
          </cell>
          <cell r="D1759" t="str">
            <v>lump sum</v>
          </cell>
          <cell r="E1759">
            <v>5000</v>
          </cell>
          <cell r="F1759">
            <v>0</v>
          </cell>
          <cell r="G1759">
            <v>0</v>
          </cell>
          <cell r="H1759">
            <v>0</v>
          </cell>
          <cell r="I1759">
            <v>0</v>
          </cell>
          <cell r="J1759">
            <v>0</v>
          </cell>
          <cell r="K1759">
            <v>0</v>
          </cell>
          <cell r="L1759">
            <v>0</v>
          </cell>
          <cell r="M1759">
            <v>0</v>
          </cell>
          <cell r="N1759">
            <v>0</v>
          </cell>
          <cell r="O1759">
            <v>0</v>
          </cell>
          <cell r="P1759">
            <v>0</v>
          </cell>
          <cell r="Q1759">
            <v>0</v>
          </cell>
          <cell r="R1759">
            <v>0</v>
          </cell>
          <cell r="S1759">
            <v>0</v>
          </cell>
          <cell r="T1759">
            <v>0</v>
          </cell>
          <cell r="U1759">
            <v>0</v>
          </cell>
          <cell r="V1759">
            <v>0</v>
          </cell>
          <cell r="W1759">
            <v>0</v>
          </cell>
          <cell r="X1759">
            <v>0</v>
          </cell>
          <cell r="Y1759">
            <v>0</v>
          </cell>
          <cell r="Z1759">
            <v>0</v>
          </cell>
          <cell r="AA1759">
            <v>0</v>
          </cell>
          <cell r="AB1759">
            <v>0</v>
          </cell>
        </row>
        <row r="1760">
          <cell r="B1760">
            <v>0</v>
          </cell>
          <cell r="C1760">
            <v>0</v>
          </cell>
          <cell r="D1760">
            <v>0</v>
          </cell>
          <cell r="E1760">
            <v>0</v>
          </cell>
          <cell r="F1760">
            <v>0</v>
          </cell>
          <cell r="G1760">
            <v>0</v>
          </cell>
          <cell r="H1760">
            <v>0</v>
          </cell>
          <cell r="I1760">
            <v>0</v>
          </cell>
          <cell r="J1760">
            <v>0</v>
          </cell>
          <cell r="K1760">
            <v>0</v>
          </cell>
          <cell r="L1760">
            <v>0</v>
          </cell>
          <cell r="M1760">
            <v>0</v>
          </cell>
          <cell r="N1760">
            <v>0</v>
          </cell>
          <cell r="O1760">
            <v>0</v>
          </cell>
          <cell r="P1760">
            <v>0</v>
          </cell>
          <cell r="Q1760">
            <v>0</v>
          </cell>
          <cell r="R1760">
            <v>0</v>
          </cell>
          <cell r="S1760">
            <v>0</v>
          </cell>
          <cell r="T1760">
            <v>0</v>
          </cell>
          <cell r="U1760">
            <v>0</v>
          </cell>
          <cell r="V1760">
            <v>0</v>
          </cell>
          <cell r="W1760">
            <v>0</v>
          </cell>
          <cell r="X1760">
            <v>0</v>
          </cell>
          <cell r="Y1760">
            <v>0</v>
          </cell>
          <cell r="Z1760">
            <v>0</v>
          </cell>
        </row>
        <row r="1761">
          <cell r="B1761">
            <v>0</v>
          </cell>
          <cell r="C1761">
            <v>0</v>
          </cell>
          <cell r="D1761">
            <v>0</v>
          </cell>
          <cell r="E1761">
            <v>0</v>
          </cell>
          <cell r="F1761">
            <v>0</v>
          </cell>
          <cell r="G1761">
            <v>0</v>
          </cell>
          <cell r="H1761">
            <v>0</v>
          </cell>
          <cell r="I1761">
            <v>0</v>
          </cell>
          <cell r="J1761">
            <v>0</v>
          </cell>
          <cell r="K1761">
            <v>0</v>
          </cell>
          <cell r="L1761">
            <v>0</v>
          </cell>
          <cell r="M1761">
            <v>0</v>
          </cell>
          <cell r="N1761">
            <v>0</v>
          </cell>
          <cell r="O1761">
            <v>0</v>
          </cell>
          <cell r="P1761">
            <v>0</v>
          </cell>
          <cell r="Q1761">
            <v>0</v>
          </cell>
          <cell r="R1761">
            <v>0</v>
          </cell>
          <cell r="S1761">
            <v>0</v>
          </cell>
          <cell r="T1761">
            <v>0</v>
          </cell>
          <cell r="U1761">
            <v>0</v>
          </cell>
          <cell r="V1761">
            <v>0</v>
          </cell>
          <cell r="W1761">
            <v>0</v>
          </cell>
          <cell r="X1761">
            <v>0</v>
          </cell>
          <cell r="Y1761">
            <v>0</v>
          </cell>
          <cell r="Z1761">
            <v>0</v>
          </cell>
        </row>
        <row r="1762">
          <cell r="B1762">
            <v>0</v>
          </cell>
          <cell r="C1762">
            <v>0</v>
          </cell>
          <cell r="D1762">
            <v>0</v>
          </cell>
          <cell r="E1762">
            <v>0</v>
          </cell>
          <cell r="F1762">
            <v>0</v>
          </cell>
          <cell r="G1762">
            <v>0</v>
          </cell>
          <cell r="H1762">
            <v>0</v>
          </cell>
          <cell r="I1762">
            <v>0</v>
          </cell>
          <cell r="J1762">
            <v>0</v>
          </cell>
          <cell r="K1762">
            <v>0</v>
          </cell>
          <cell r="L1762">
            <v>0</v>
          </cell>
          <cell r="M1762">
            <v>0</v>
          </cell>
          <cell r="N1762">
            <v>0</v>
          </cell>
          <cell r="O1762">
            <v>0</v>
          </cell>
          <cell r="P1762">
            <v>0</v>
          </cell>
          <cell r="Q1762">
            <v>0</v>
          </cell>
          <cell r="R1762">
            <v>0</v>
          </cell>
          <cell r="S1762">
            <v>0</v>
          </cell>
          <cell r="T1762">
            <v>0</v>
          </cell>
          <cell r="U1762">
            <v>0</v>
          </cell>
          <cell r="V1762">
            <v>0</v>
          </cell>
          <cell r="W1762">
            <v>0</v>
          </cell>
          <cell r="X1762">
            <v>0</v>
          </cell>
          <cell r="Y1762">
            <v>0</v>
          </cell>
          <cell r="Z1762">
            <v>0</v>
          </cell>
        </row>
        <row r="1763">
          <cell r="B1763">
            <v>0</v>
          </cell>
          <cell r="C1763">
            <v>0</v>
          </cell>
          <cell r="D1763">
            <v>0</v>
          </cell>
          <cell r="E1763">
            <v>0</v>
          </cell>
          <cell r="F1763">
            <v>0</v>
          </cell>
          <cell r="G1763">
            <v>0</v>
          </cell>
          <cell r="H1763">
            <v>0</v>
          </cell>
          <cell r="I1763">
            <v>0</v>
          </cell>
          <cell r="J1763">
            <v>0</v>
          </cell>
          <cell r="K1763">
            <v>0</v>
          </cell>
          <cell r="L1763">
            <v>0</v>
          </cell>
          <cell r="M1763">
            <v>0</v>
          </cell>
          <cell r="N1763">
            <v>0</v>
          </cell>
          <cell r="O1763">
            <v>0</v>
          </cell>
          <cell r="P1763">
            <v>0</v>
          </cell>
          <cell r="Q1763">
            <v>0</v>
          </cell>
          <cell r="R1763">
            <v>0</v>
          </cell>
          <cell r="S1763">
            <v>0</v>
          </cell>
          <cell r="T1763">
            <v>0</v>
          </cell>
          <cell r="U1763">
            <v>0</v>
          </cell>
          <cell r="V1763">
            <v>0</v>
          </cell>
          <cell r="W1763">
            <v>0</v>
          </cell>
          <cell r="X1763">
            <v>0</v>
          </cell>
          <cell r="Y1763">
            <v>0</v>
          </cell>
          <cell r="Z1763">
            <v>0</v>
          </cell>
        </row>
        <row r="1764">
          <cell r="B1764">
            <v>0</v>
          </cell>
          <cell r="C1764">
            <v>0</v>
          </cell>
          <cell r="D1764">
            <v>0</v>
          </cell>
          <cell r="E1764">
            <v>0</v>
          </cell>
          <cell r="F1764">
            <v>0</v>
          </cell>
          <cell r="G1764">
            <v>0</v>
          </cell>
          <cell r="H1764">
            <v>0</v>
          </cell>
          <cell r="I1764">
            <v>0</v>
          </cell>
          <cell r="J1764">
            <v>0</v>
          </cell>
          <cell r="K1764">
            <v>0</v>
          </cell>
          <cell r="L1764">
            <v>0</v>
          </cell>
          <cell r="M1764">
            <v>0</v>
          </cell>
          <cell r="N1764">
            <v>0</v>
          </cell>
          <cell r="O1764">
            <v>0</v>
          </cell>
          <cell r="P1764">
            <v>0</v>
          </cell>
          <cell r="Q1764">
            <v>0</v>
          </cell>
          <cell r="R1764">
            <v>0</v>
          </cell>
          <cell r="S1764">
            <v>0</v>
          </cell>
          <cell r="T1764">
            <v>0</v>
          </cell>
          <cell r="U1764">
            <v>0</v>
          </cell>
          <cell r="V1764">
            <v>0</v>
          </cell>
          <cell r="W1764">
            <v>0</v>
          </cell>
          <cell r="X1764">
            <v>0</v>
          </cell>
          <cell r="Y1764">
            <v>0</v>
          </cell>
          <cell r="Z1764">
            <v>0</v>
          </cell>
        </row>
        <row r="1765">
          <cell r="B1765">
            <v>0</v>
          </cell>
          <cell r="C1765">
            <v>0</v>
          </cell>
          <cell r="D1765">
            <v>0</v>
          </cell>
          <cell r="E1765">
            <v>0</v>
          </cell>
          <cell r="F1765">
            <v>0</v>
          </cell>
          <cell r="G1765">
            <v>0</v>
          </cell>
          <cell r="H1765">
            <v>0</v>
          </cell>
          <cell r="I1765">
            <v>0</v>
          </cell>
          <cell r="J1765">
            <v>0</v>
          </cell>
          <cell r="K1765">
            <v>0</v>
          </cell>
          <cell r="L1765">
            <v>0</v>
          </cell>
          <cell r="M1765">
            <v>0</v>
          </cell>
          <cell r="N1765">
            <v>0</v>
          </cell>
          <cell r="O1765">
            <v>0</v>
          </cell>
          <cell r="P1765">
            <v>0</v>
          </cell>
          <cell r="Q1765">
            <v>0</v>
          </cell>
          <cell r="R1765">
            <v>0</v>
          </cell>
          <cell r="S1765">
            <v>0</v>
          </cell>
          <cell r="T1765">
            <v>0</v>
          </cell>
          <cell r="U1765">
            <v>0</v>
          </cell>
          <cell r="V1765">
            <v>0</v>
          </cell>
          <cell r="W1765">
            <v>0</v>
          </cell>
          <cell r="X1765">
            <v>0</v>
          </cell>
          <cell r="Y1765">
            <v>0</v>
          </cell>
          <cell r="Z1765">
            <v>0</v>
          </cell>
        </row>
        <row r="1766">
          <cell r="B1766">
            <v>0</v>
          </cell>
          <cell r="C1766">
            <v>0</v>
          </cell>
          <cell r="D1766">
            <v>0</v>
          </cell>
          <cell r="E1766">
            <v>0</v>
          </cell>
          <cell r="F1766">
            <v>0</v>
          </cell>
          <cell r="G1766">
            <v>0</v>
          </cell>
          <cell r="H1766">
            <v>0</v>
          </cell>
          <cell r="I1766">
            <v>0</v>
          </cell>
          <cell r="J1766">
            <v>0</v>
          </cell>
          <cell r="K1766">
            <v>0</v>
          </cell>
          <cell r="L1766">
            <v>0</v>
          </cell>
          <cell r="M1766">
            <v>0</v>
          </cell>
          <cell r="N1766">
            <v>0</v>
          </cell>
          <cell r="O1766">
            <v>0</v>
          </cell>
          <cell r="P1766">
            <v>0</v>
          </cell>
          <cell r="Q1766">
            <v>0</v>
          </cell>
          <cell r="R1766">
            <v>0</v>
          </cell>
          <cell r="S1766">
            <v>0</v>
          </cell>
          <cell r="T1766">
            <v>0</v>
          </cell>
          <cell r="U1766">
            <v>0</v>
          </cell>
          <cell r="V1766">
            <v>0</v>
          </cell>
          <cell r="W1766">
            <v>0</v>
          </cell>
          <cell r="X1766">
            <v>0</v>
          </cell>
          <cell r="Y1766">
            <v>0</v>
          </cell>
          <cell r="Z1766">
            <v>0</v>
          </cell>
        </row>
        <row r="1767">
          <cell r="B1767">
            <v>0</v>
          </cell>
          <cell r="C1767">
            <v>0</v>
          </cell>
          <cell r="D1767">
            <v>0</v>
          </cell>
          <cell r="E1767">
            <v>0</v>
          </cell>
          <cell r="F1767">
            <v>0</v>
          </cell>
          <cell r="G1767">
            <v>0</v>
          </cell>
          <cell r="H1767">
            <v>0</v>
          </cell>
          <cell r="I1767">
            <v>0</v>
          </cell>
          <cell r="J1767">
            <v>0</v>
          </cell>
          <cell r="K1767">
            <v>0</v>
          </cell>
          <cell r="L1767">
            <v>0</v>
          </cell>
          <cell r="M1767">
            <v>0</v>
          </cell>
          <cell r="N1767">
            <v>0</v>
          </cell>
          <cell r="O1767">
            <v>0</v>
          </cell>
          <cell r="P1767">
            <v>0</v>
          </cell>
          <cell r="Q1767">
            <v>0</v>
          </cell>
          <cell r="R1767">
            <v>0</v>
          </cell>
          <cell r="S1767">
            <v>0</v>
          </cell>
          <cell r="T1767">
            <v>0</v>
          </cell>
          <cell r="U1767">
            <v>0</v>
          </cell>
          <cell r="V1767">
            <v>0</v>
          </cell>
          <cell r="W1767">
            <v>0</v>
          </cell>
          <cell r="X1767">
            <v>0</v>
          </cell>
          <cell r="Y1767">
            <v>0</v>
          </cell>
          <cell r="Z1767">
            <v>0</v>
          </cell>
        </row>
        <row r="1768">
          <cell r="B1768">
            <v>0</v>
          </cell>
          <cell r="C1768">
            <v>0</v>
          </cell>
          <cell r="D1768">
            <v>0</v>
          </cell>
          <cell r="E1768">
            <v>0</v>
          </cell>
          <cell r="F1768">
            <v>0</v>
          </cell>
          <cell r="G1768">
            <v>0</v>
          </cell>
          <cell r="H1768">
            <v>0</v>
          </cell>
          <cell r="I1768">
            <v>0</v>
          </cell>
          <cell r="J1768">
            <v>0</v>
          </cell>
          <cell r="K1768">
            <v>0</v>
          </cell>
          <cell r="L1768">
            <v>0</v>
          </cell>
          <cell r="M1768">
            <v>0</v>
          </cell>
          <cell r="N1768">
            <v>0</v>
          </cell>
          <cell r="O1768">
            <v>0</v>
          </cell>
          <cell r="P1768">
            <v>0</v>
          </cell>
          <cell r="Q1768">
            <v>0</v>
          </cell>
          <cell r="R1768">
            <v>0</v>
          </cell>
          <cell r="S1768">
            <v>0</v>
          </cell>
          <cell r="T1768">
            <v>0</v>
          </cell>
          <cell r="U1768">
            <v>0</v>
          </cell>
          <cell r="V1768">
            <v>0</v>
          </cell>
          <cell r="W1768">
            <v>0</v>
          </cell>
          <cell r="X1768">
            <v>0</v>
          </cell>
          <cell r="Y1768">
            <v>0</v>
          </cell>
          <cell r="Z1768">
            <v>0</v>
          </cell>
        </row>
        <row r="1769">
          <cell r="B1769">
            <v>0</v>
          </cell>
          <cell r="C1769">
            <v>0</v>
          </cell>
          <cell r="D1769">
            <v>0</v>
          </cell>
          <cell r="E1769">
            <v>0</v>
          </cell>
          <cell r="F1769">
            <v>0</v>
          </cell>
          <cell r="G1769">
            <v>0</v>
          </cell>
          <cell r="H1769">
            <v>0</v>
          </cell>
          <cell r="I1769">
            <v>0</v>
          </cell>
          <cell r="J1769">
            <v>0</v>
          </cell>
          <cell r="K1769">
            <v>0</v>
          </cell>
          <cell r="L1769">
            <v>0</v>
          </cell>
          <cell r="M1769">
            <v>0</v>
          </cell>
          <cell r="N1769">
            <v>0</v>
          </cell>
          <cell r="O1769">
            <v>0</v>
          </cell>
          <cell r="P1769">
            <v>0</v>
          </cell>
          <cell r="Q1769">
            <v>0</v>
          </cell>
          <cell r="R1769">
            <v>0</v>
          </cell>
          <cell r="S1769">
            <v>0</v>
          </cell>
          <cell r="T1769">
            <v>0</v>
          </cell>
          <cell r="U1769">
            <v>0</v>
          </cell>
          <cell r="V1769">
            <v>0</v>
          </cell>
          <cell r="W1769">
            <v>0</v>
          </cell>
          <cell r="X1769">
            <v>0</v>
          </cell>
          <cell r="Y1769">
            <v>0</v>
          </cell>
          <cell r="Z1769">
            <v>0</v>
          </cell>
        </row>
        <row r="1770">
          <cell r="B1770">
            <v>0</v>
          </cell>
          <cell r="C1770">
            <v>0</v>
          </cell>
          <cell r="D1770">
            <v>0</v>
          </cell>
          <cell r="E1770">
            <v>0</v>
          </cell>
          <cell r="F1770">
            <v>0</v>
          </cell>
          <cell r="G1770">
            <v>0</v>
          </cell>
          <cell r="H1770">
            <v>0</v>
          </cell>
          <cell r="I1770">
            <v>0</v>
          </cell>
          <cell r="J1770">
            <v>0</v>
          </cell>
          <cell r="K1770">
            <v>0</v>
          </cell>
          <cell r="L1770">
            <v>0</v>
          </cell>
          <cell r="M1770">
            <v>0</v>
          </cell>
          <cell r="N1770">
            <v>0</v>
          </cell>
          <cell r="O1770">
            <v>0</v>
          </cell>
          <cell r="P1770">
            <v>0</v>
          </cell>
          <cell r="Q1770">
            <v>0</v>
          </cell>
          <cell r="R1770">
            <v>0</v>
          </cell>
          <cell r="S1770">
            <v>0</v>
          </cell>
          <cell r="T1770">
            <v>0</v>
          </cell>
          <cell r="U1770">
            <v>0</v>
          </cell>
          <cell r="V1770">
            <v>0</v>
          </cell>
          <cell r="W1770">
            <v>0</v>
          </cell>
          <cell r="X1770">
            <v>0</v>
          </cell>
          <cell r="Y1770">
            <v>0</v>
          </cell>
          <cell r="Z1770">
            <v>0</v>
          </cell>
        </row>
        <row r="1771">
          <cell r="B1771">
            <v>0</v>
          </cell>
          <cell r="C1771">
            <v>0</v>
          </cell>
          <cell r="D1771">
            <v>0</v>
          </cell>
          <cell r="E1771">
            <v>0</v>
          </cell>
          <cell r="F1771">
            <v>0</v>
          </cell>
          <cell r="G1771">
            <v>0</v>
          </cell>
          <cell r="H1771">
            <v>0</v>
          </cell>
          <cell r="I1771">
            <v>0</v>
          </cell>
          <cell r="J1771">
            <v>0</v>
          </cell>
          <cell r="K1771">
            <v>0</v>
          </cell>
          <cell r="L1771">
            <v>0</v>
          </cell>
          <cell r="M1771">
            <v>0</v>
          </cell>
          <cell r="N1771">
            <v>0</v>
          </cell>
          <cell r="O1771">
            <v>0</v>
          </cell>
          <cell r="P1771">
            <v>0</v>
          </cell>
          <cell r="Q1771">
            <v>0</v>
          </cell>
          <cell r="R1771">
            <v>0</v>
          </cell>
          <cell r="S1771">
            <v>0</v>
          </cell>
          <cell r="T1771">
            <v>0</v>
          </cell>
          <cell r="U1771">
            <v>0</v>
          </cell>
          <cell r="V1771">
            <v>0</v>
          </cell>
          <cell r="W1771">
            <v>0</v>
          </cell>
          <cell r="X1771">
            <v>0</v>
          </cell>
          <cell r="Y1771">
            <v>0</v>
          </cell>
          <cell r="Z1771">
            <v>0</v>
          </cell>
        </row>
        <row r="1772">
          <cell r="B1772">
            <v>0</v>
          </cell>
          <cell r="C1772">
            <v>0</v>
          </cell>
          <cell r="D1772">
            <v>0</v>
          </cell>
          <cell r="E1772">
            <v>0</v>
          </cell>
          <cell r="F1772">
            <v>0</v>
          </cell>
          <cell r="G1772">
            <v>0</v>
          </cell>
          <cell r="H1772">
            <v>0</v>
          </cell>
          <cell r="I1772">
            <v>0</v>
          </cell>
          <cell r="J1772">
            <v>0</v>
          </cell>
          <cell r="K1772">
            <v>0</v>
          </cell>
          <cell r="L1772">
            <v>0</v>
          </cell>
          <cell r="M1772">
            <v>0</v>
          </cell>
          <cell r="N1772">
            <v>0</v>
          </cell>
          <cell r="O1772">
            <v>0</v>
          </cell>
          <cell r="P1772">
            <v>0</v>
          </cell>
          <cell r="Q1772">
            <v>0</v>
          </cell>
          <cell r="R1772">
            <v>0</v>
          </cell>
          <cell r="S1772">
            <v>0</v>
          </cell>
          <cell r="T1772">
            <v>0</v>
          </cell>
          <cell r="U1772">
            <v>0</v>
          </cell>
          <cell r="V1772">
            <v>0</v>
          </cell>
          <cell r="W1772">
            <v>0</v>
          </cell>
          <cell r="X1772">
            <v>0</v>
          </cell>
          <cell r="Y1772">
            <v>0</v>
          </cell>
          <cell r="Z1772">
            <v>0</v>
          </cell>
        </row>
        <row r="1773">
          <cell r="B1773">
            <v>0</v>
          </cell>
          <cell r="C1773">
            <v>0</v>
          </cell>
          <cell r="D1773">
            <v>0</v>
          </cell>
          <cell r="E1773">
            <v>0</v>
          </cell>
          <cell r="F1773">
            <v>0</v>
          </cell>
          <cell r="G1773">
            <v>0</v>
          </cell>
          <cell r="H1773">
            <v>0</v>
          </cell>
          <cell r="I1773">
            <v>0</v>
          </cell>
          <cell r="J1773">
            <v>0</v>
          </cell>
          <cell r="K1773">
            <v>0</v>
          </cell>
          <cell r="L1773">
            <v>0</v>
          </cell>
          <cell r="M1773">
            <v>0</v>
          </cell>
          <cell r="N1773">
            <v>0</v>
          </cell>
          <cell r="O1773">
            <v>0</v>
          </cell>
          <cell r="P1773">
            <v>0</v>
          </cell>
          <cell r="Q1773">
            <v>0</v>
          </cell>
          <cell r="R1773">
            <v>0</v>
          </cell>
          <cell r="S1773">
            <v>0</v>
          </cell>
          <cell r="T1773">
            <v>0</v>
          </cell>
          <cell r="U1773">
            <v>0</v>
          </cell>
          <cell r="V1773">
            <v>0</v>
          </cell>
          <cell r="W1773">
            <v>0</v>
          </cell>
          <cell r="X1773">
            <v>0</v>
          </cell>
          <cell r="Y1773">
            <v>0</v>
          </cell>
          <cell r="Z1773">
            <v>0</v>
          </cell>
        </row>
        <row r="1774">
          <cell r="B1774">
            <v>0</v>
          </cell>
          <cell r="C1774">
            <v>0</v>
          </cell>
          <cell r="D1774">
            <v>0</v>
          </cell>
          <cell r="E1774">
            <v>0</v>
          </cell>
          <cell r="F1774">
            <v>0</v>
          </cell>
          <cell r="G1774">
            <v>0</v>
          </cell>
          <cell r="H1774">
            <v>0</v>
          </cell>
          <cell r="I1774">
            <v>0</v>
          </cell>
          <cell r="J1774">
            <v>0</v>
          </cell>
          <cell r="K1774">
            <v>0</v>
          </cell>
          <cell r="L1774">
            <v>0</v>
          </cell>
          <cell r="M1774">
            <v>0</v>
          </cell>
          <cell r="N1774">
            <v>0</v>
          </cell>
          <cell r="O1774">
            <v>0</v>
          </cell>
          <cell r="P1774">
            <v>0</v>
          </cell>
          <cell r="Q1774">
            <v>0</v>
          </cell>
          <cell r="R1774">
            <v>0</v>
          </cell>
          <cell r="S1774">
            <v>0</v>
          </cell>
          <cell r="T1774">
            <v>0</v>
          </cell>
          <cell r="U1774">
            <v>0</v>
          </cell>
          <cell r="V1774">
            <v>0</v>
          </cell>
          <cell r="W1774">
            <v>0</v>
          </cell>
          <cell r="X1774">
            <v>0</v>
          </cell>
          <cell r="Y1774">
            <v>0</v>
          </cell>
          <cell r="Z1774">
            <v>0</v>
          </cell>
        </row>
        <row r="1775">
          <cell r="B1775">
            <v>0</v>
          </cell>
          <cell r="C1775">
            <v>0</v>
          </cell>
          <cell r="D1775">
            <v>0</v>
          </cell>
          <cell r="E1775">
            <v>0</v>
          </cell>
          <cell r="F1775">
            <v>0</v>
          </cell>
          <cell r="G1775">
            <v>0</v>
          </cell>
          <cell r="H1775">
            <v>0</v>
          </cell>
          <cell r="I1775">
            <v>0</v>
          </cell>
          <cell r="J1775">
            <v>0</v>
          </cell>
          <cell r="K1775">
            <v>0</v>
          </cell>
          <cell r="L1775">
            <v>0</v>
          </cell>
          <cell r="M1775">
            <v>0</v>
          </cell>
          <cell r="N1775">
            <v>0</v>
          </cell>
          <cell r="O1775">
            <v>0</v>
          </cell>
          <cell r="P1775">
            <v>0</v>
          </cell>
          <cell r="Q1775">
            <v>0</v>
          </cell>
          <cell r="R1775">
            <v>0</v>
          </cell>
          <cell r="S1775">
            <v>0</v>
          </cell>
          <cell r="T1775">
            <v>0</v>
          </cell>
          <cell r="U1775">
            <v>0</v>
          </cell>
          <cell r="V1775">
            <v>0</v>
          </cell>
          <cell r="W1775">
            <v>0</v>
          </cell>
          <cell r="X1775">
            <v>0</v>
          </cell>
          <cell r="Y1775">
            <v>0</v>
          </cell>
          <cell r="Z1775">
            <v>0</v>
          </cell>
        </row>
        <row r="1776">
          <cell r="B1776">
            <v>0</v>
          </cell>
          <cell r="C1776">
            <v>0</v>
          </cell>
          <cell r="D1776">
            <v>0</v>
          </cell>
          <cell r="E1776">
            <v>0</v>
          </cell>
          <cell r="F1776">
            <v>0</v>
          </cell>
          <cell r="G1776">
            <v>0</v>
          </cell>
          <cell r="H1776">
            <v>0</v>
          </cell>
          <cell r="I1776">
            <v>0</v>
          </cell>
          <cell r="J1776">
            <v>0</v>
          </cell>
          <cell r="K1776">
            <v>0</v>
          </cell>
          <cell r="L1776">
            <v>0</v>
          </cell>
          <cell r="M1776">
            <v>0</v>
          </cell>
          <cell r="N1776">
            <v>0</v>
          </cell>
          <cell r="O1776">
            <v>0</v>
          </cell>
          <cell r="P1776">
            <v>0</v>
          </cell>
          <cell r="Q1776">
            <v>0</v>
          </cell>
          <cell r="R1776">
            <v>0</v>
          </cell>
          <cell r="S1776">
            <v>0</v>
          </cell>
          <cell r="T1776">
            <v>0</v>
          </cell>
          <cell r="U1776">
            <v>0</v>
          </cell>
          <cell r="V1776">
            <v>0</v>
          </cell>
          <cell r="W1776">
            <v>0</v>
          </cell>
          <cell r="X1776">
            <v>0</v>
          </cell>
          <cell r="Y1776">
            <v>0</v>
          </cell>
          <cell r="Z1776">
            <v>0</v>
          </cell>
        </row>
        <row r="1777">
          <cell r="B1777">
            <v>0</v>
          </cell>
          <cell r="C1777">
            <v>0</v>
          </cell>
          <cell r="D1777">
            <v>0</v>
          </cell>
          <cell r="E1777">
            <v>0</v>
          </cell>
          <cell r="F1777">
            <v>0</v>
          </cell>
          <cell r="G1777">
            <v>0</v>
          </cell>
          <cell r="H1777">
            <v>0</v>
          </cell>
          <cell r="I1777">
            <v>0</v>
          </cell>
          <cell r="J1777">
            <v>0</v>
          </cell>
          <cell r="K1777">
            <v>0</v>
          </cell>
          <cell r="L1777">
            <v>0</v>
          </cell>
          <cell r="M1777">
            <v>0</v>
          </cell>
          <cell r="N1777">
            <v>0</v>
          </cell>
          <cell r="O1777">
            <v>0</v>
          </cell>
          <cell r="P1777">
            <v>0</v>
          </cell>
          <cell r="Q1777">
            <v>0</v>
          </cell>
          <cell r="R1777">
            <v>0</v>
          </cell>
          <cell r="S1777">
            <v>0</v>
          </cell>
          <cell r="T1777">
            <v>0</v>
          </cell>
          <cell r="U1777">
            <v>0</v>
          </cell>
          <cell r="V1777">
            <v>0</v>
          </cell>
          <cell r="W1777">
            <v>0</v>
          </cell>
          <cell r="X1777">
            <v>0</v>
          </cell>
          <cell r="Y1777">
            <v>0</v>
          </cell>
          <cell r="Z1777">
            <v>0</v>
          </cell>
        </row>
        <row r="1778">
          <cell r="B1778">
            <v>0</v>
          </cell>
          <cell r="C1778">
            <v>0</v>
          </cell>
          <cell r="D1778">
            <v>0</v>
          </cell>
          <cell r="E1778">
            <v>0</v>
          </cell>
          <cell r="F1778">
            <v>0</v>
          </cell>
          <cell r="G1778">
            <v>0</v>
          </cell>
          <cell r="H1778">
            <v>0</v>
          </cell>
          <cell r="I1778">
            <v>0</v>
          </cell>
          <cell r="J1778">
            <v>0</v>
          </cell>
          <cell r="K1778">
            <v>0</v>
          </cell>
          <cell r="L1778">
            <v>0</v>
          </cell>
          <cell r="M1778">
            <v>0</v>
          </cell>
          <cell r="N1778">
            <v>0</v>
          </cell>
          <cell r="O1778">
            <v>0</v>
          </cell>
          <cell r="P1778">
            <v>0</v>
          </cell>
          <cell r="Q1778">
            <v>0</v>
          </cell>
          <cell r="R1778">
            <v>0</v>
          </cell>
          <cell r="S1778">
            <v>0</v>
          </cell>
          <cell r="T1778">
            <v>0</v>
          </cell>
          <cell r="U1778">
            <v>0</v>
          </cell>
          <cell r="V1778">
            <v>0</v>
          </cell>
          <cell r="W1778">
            <v>0</v>
          </cell>
          <cell r="X1778">
            <v>0</v>
          </cell>
          <cell r="Y1778">
            <v>0</v>
          </cell>
          <cell r="Z1778">
            <v>0</v>
          </cell>
        </row>
        <row r="1779">
          <cell r="B1779">
            <v>0</v>
          </cell>
          <cell r="C1779">
            <v>0</v>
          </cell>
          <cell r="D1779">
            <v>0</v>
          </cell>
          <cell r="E1779">
            <v>0</v>
          </cell>
          <cell r="F1779">
            <v>0</v>
          </cell>
          <cell r="G1779">
            <v>0</v>
          </cell>
          <cell r="H1779">
            <v>0</v>
          </cell>
          <cell r="I1779">
            <v>0</v>
          </cell>
          <cell r="J1779">
            <v>0</v>
          </cell>
          <cell r="K1779">
            <v>0</v>
          </cell>
          <cell r="L1779">
            <v>0</v>
          </cell>
          <cell r="M1779">
            <v>0</v>
          </cell>
          <cell r="N1779">
            <v>0</v>
          </cell>
          <cell r="O1779">
            <v>0</v>
          </cell>
          <cell r="P1779">
            <v>0</v>
          </cell>
          <cell r="Q1779">
            <v>0</v>
          </cell>
          <cell r="R1779">
            <v>0</v>
          </cell>
          <cell r="S1779">
            <v>0</v>
          </cell>
          <cell r="T1779">
            <v>0</v>
          </cell>
          <cell r="U1779">
            <v>0</v>
          </cell>
          <cell r="V1779">
            <v>0</v>
          </cell>
          <cell r="W1779">
            <v>0</v>
          </cell>
          <cell r="X1779">
            <v>0</v>
          </cell>
          <cell r="Y1779">
            <v>0</v>
          </cell>
          <cell r="Z1779">
            <v>0</v>
          </cell>
        </row>
        <row r="1780">
          <cell r="B1780">
            <v>0</v>
          </cell>
          <cell r="C1780">
            <v>0</v>
          </cell>
          <cell r="D1780">
            <v>0</v>
          </cell>
          <cell r="E1780">
            <v>0</v>
          </cell>
          <cell r="F1780">
            <v>0</v>
          </cell>
          <cell r="G1780">
            <v>0</v>
          </cell>
          <cell r="H1780">
            <v>0</v>
          </cell>
          <cell r="I1780">
            <v>0</v>
          </cell>
          <cell r="J1780">
            <v>0</v>
          </cell>
          <cell r="K1780">
            <v>0</v>
          </cell>
          <cell r="L1780">
            <v>0</v>
          </cell>
          <cell r="M1780">
            <v>0</v>
          </cell>
          <cell r="N1780">
            <v>0</v>
          </cell>
          <cell r="O1780">
            <v>0</v>
          </cell>
          <cell r="P1780">
            <v>0</v>
          </cell>
          <cell r="Q1780">
            <v>0</v>
          </cell>
          <cell r="R1780">
            <v>0</v>
          </cell>
          <cell r="S1780">
            <v>0</v>
          </cell>
          <cell r="T1780">
            <v>0</v>
          </cell>
          <cell r="U1780">
            <v>0</v>
          </cell>
          <cell r="V1780">
            <v>0</v>
          </cell>
          <cell r="W1780">
            <v>0</v>
          </cell>
          <cell r="X1780">
            <v>0</v>
          </cell>
          <cell r="Y1780">
            <v>0</v>
          </cell>
          <cell r="Z1780">
            <v>0</v>
          </cell>
        </row>
        <row r="1781">
          <cell r="B1781">
            <v>0</v>
          </cell>
          <cell r="C1781">
            <v>0</v>
          </cell>
          <cell r="D1781">
            <v>0</v>
          </cell>
          <cell r="E1781">
            <v>0</v>
          </cell>
          <cell r="F1781">
            <v>0</v>
          </cell>
          <cell r="G1781">
            <v>0</v>
          </cell>
          <cell r="H1781">
            <v>0</v>
          </cell>
          <cell r="I1781">
            <v>0</v>
          </cell>
          <cell r="J1781">
            <v>0</v>
          </cell>
          <cell r="K1781">
            <v>0</v>
          </cell>
          <cell r="L1781">
            <v>0</v>
          </cell>
          <cell r="M1781">
            <v>0</v>
          </cell>
          <cell r="N1781">
            <v>0</v>
          </cell>
          <cell r="O1781">
            <v>0</v>
          </cell>
          <cell r="P1781">
            <v>0</v>
          </cell>
          <cell r="Q1781">
            <v>0</v>
          </cell>
          <cell r="R1781">
            <v>0</v>
          </cell>
          <cell r="S1781">
            <v>0</v>
          </cell>
          <cell r="T1781">
            <v>0</v>
          </cell>
          <cell r="U1781">
            <v>0</v>
          </cell>
          <cell r="V1781">
            <v>0</v>
          </cell>
          <cell r="W1781">
            <v>0</v>
          </cell>
          <cell r="X1781">
            <v>0</v>
          </cell>
          <cell r="Y1781">
            <v>0</v>
          </cell>
          <cell r="Z1781">
            <v>0</v>
          </cell>
        </row>
        <row r="1782">
          <cell r="B1782">
            <v>0</v>
          </cell>
          <cell r="C1782">
            <v>0</v>
          </cell>
          <cell r="D1782">
            <v>0</v>
          </cell>
          <cell r="E1782">
            <v>0</v>
          </cell>
          <cell r="F1782">
            <v>0</v>
          </cell>
          <cell r="G1782">
            <v>0</v>
          </cell>
          <cell r="H1782">
            <v>0</v>
          </cell>
          <cell r="I1782">
            <v>0</v>
          </cell>
          <cell r="J1782">
            <v>0</v>
          </cell>
          <cell r="K1782">
            <v>0</v>
          </cell>
          <cell r="L1782">
            <v>0</v>
          </cell>
          <cell r="M1782">
            <v>0</v>
          </cell>
          <cell r="N1782">
            <v>0</v>
          </cell>
          <cell r="O1782">
            <v>0</v>
          </cell>
          <cell r="P1782">
            <v>0</v>
          </cell>
          <cell r="Q1782">
            <v>0</v>
          </cell>
          <cell r="R1782">
            <v>0</v>
          </cell>
          <cell r="S1782">
            <v>0</v>
          </cell>
          <cell r="T1782">
            <v>0</v>
          </cell>
          <cell r="U1782">
            <v>0</v>
          </cell>
          <cell r="V1782">
            <v>0</v>
          </cell>
          <cell r="W1782">
            <v>0</v>
          </cell>
          <cell r="X1782">
            <v>0</v>
          </cell>
          <cell r="Y1782">
            <v>0</v>
          </cell>
          <cell r="Z1782">
            <v>0</v>
          </cell>
        </row>
        <row r="1783">
          <cell r="B1783">
            <v>0</v>
          </cell>
          <cell r="C1783">
            <v>0</v>
          </cell>
          <cell r="D1783">
            <v>0</v>
          </cell>
          <cell r="E1783">
            <v>0</v>
          </cell>
          <cell r="F1783">
            <v>0</v>
          </cell>
          <cell r="G1783">
            <v>0</v>
          </cell>
          <cell r="H1783">
            <v>0</v>
          </cell>
          <cell r="I1783">
            <v>0</v>
          </cell>
          <cell r="J1783">
            <v>0</v>
          </cell>
          <cell r="K1783">
            <v>0</v>
          </cell>
          <cell r="L1783">
            <v>0</v>
          </cell>
          <cell r="M1783">
            <v>0</v>
          </cell>
          <cell r="N1783">
            <v>0</v>
          </cell>
          <cell r="O1783">
            <v>0</v>
          </cell>
          <cell r="P1783">
            <v>0</v>
          </cell>
          <cell r="Q1783">
            <v>0</v>
          </cell>
          <cell r="R1783">
            <v>0</v>
          </cell>
          <cell r="S1783">
            <v>0</v>
          </cell>
          <cell r="T1783">
            <v>0</v>
          </cell>
          <cell r="U1783">
            <v>0</v>
          </cell>
          <cell r="V1783">
            <v>0</v>
          </cell>
          <cell r="W1783">
            <v>0</v>
          </cell>
          <cell r="X1783">
            <v>0</v>
          </cell>
          <cell r="Y1783">
            <v>0</v>
          </cell>
          <cell r="Z1783">
            <v>0</v>
          </cell>
        </row>
        <row r="1784">
          <cell r="B1784">
            <v>0</v>
          </cell>
          <cell r="C1784">
            <v>0</v>
          </cell>
          <cell r="D1784">
            <v>0</v>
          </cell>
          <cell r="E1784">
            <v>0</v>
          </cell>
          <cell r="F1784">
            <v>0</v>
          </cell>
          <cell r="G1784">
            <v>0</v>
          </cell>
          <cell r="H1784">
            <v>0</v>
          </cell>
          <cell r="I1784">
            <v>0</v>
          </cell>
          <cell r="J1784">
            <v>0</v>
          </cell>
          <cell r="K1784">
            <v>0</v>
          </cell>
          <cell r="L1784">
            <v>0</v>
          </cell>
          <cell r="M1784">
            <v>0</v>
          </cell>
          <cell r="N1784">
            <v>0</v>
          </cell>
          <cell r="O1784">
            <v>0</v>
          </cell>
          <cell r="P1784">
            <v>0</v>
          </cell>
          <cell r="Q1784">
            <v>0</v>
          </cell>
          <cell r="R1784">
            <v>0</v>
          </cell>
          <cell r="S1784">
            <v>0</v>
          </cell>
          <cell r="T1784">
            <v>0</v>
          </cell>
          <cell r="U1784">
            <v>0</v>
          </cell>
          <cell r="V1784">
            <v>0</v>
          </cell>
          <cell r="W1784">
            <v>0</v>
          </cell>
          <cell r="X1784">
            <v>0</v>
          </cell>
          <cell r="Y1784">
            <v>0</v>
          </cell>
          <cell r="Z1784">
            <v>0</v>
          </cell>
        </row>
        <row r="1785">
          <cell r="B1785">
            <v>0</v>
          </cell>
          <cell r="C1785">
            <v>0</v>
          </cell>
          <cell r="D1785">
            <v>0</v>
          </cell>
          <cell r="E1785">
            <v>0</v>
          </cell>
          <cell r="F1785">
            <v>0</v>
          </cell>
          <cell r="G1785">
            <v>0</v>
          </cell>
          <cell r="H1785">
            <v>0</v>
          </cell>
          <cell r="I1785">
            <v>0</v>
          </cell>
          <cell r="J1785">
            <v>0</v>
          </cell>
          <cell r="K1785">
            <v>0</v>
          </cell>
          <cell r="L1785">
            <v>0</v>
          </cell>
          <cell r="M1785">
            <v>0</v>
          </cell>
          <cell r="N1785">
            <v>0</v>
          </cell>
          <cell r="O1785">
            <v>0</v>
          </cell>
          <cell r="P1785">
            <v>0</v>
          </cell>
          <cell r="Q1785">
            <v>0</v>
          </cell>
          <cell r="R1785">
            <v>0</v>
          </cell>
          <cell r="S1785">
            <v>0</v>
          </cell>
          <cell r="T1785">
            <v>0</v>
          </cell>
          <cell r="U1785">
            <v>0</v>
          </cell>
          <cell r="V1785">
            <v>0</v>
          </cell>
          <cell r="W1785">
            <v>0</v>
          </cell>
          <cell r="X1785">
            <v>0</v>
          </cell>
          <cell r="Y1785">
            <v>0</v>
          </cell>
          <cell r="Z1785">
            <v>0</v>
          </cell>
        </row>
        <row r="1786">
          <cell r="B1786">
            <v>0</v>
          </cell>
          <cell r="C1786">
            <v>0</v>
          </cell>
          <cell r="D1786">
            <v>0</v>
          </cell>
          <cell r="E1786">
            <v>0</v>
          </cell>
          <cell r="F1786">
            <v>0</v>
          </cell>
          <cell r="G1786">
            <v>0</v>
          </cell>
          <cell r="H1786">
            <v>0</v>
          </cell>
          <cell r="I1786">
            <v>0</v>
          </cell>
          <cell r="J1786">
            <v>0</v>
          </cell>
          <cell r="K1786">
            <v>0</v>
          </cell>
          <cell r="L1786">
            <v>0</v>
          </cell>
          <cell r="M1786">
            <v>0</v>
          </cell>
          <cell r="N1786">
            <v>0</v>
          </cell>
          <cell r="O1786">
            <v>0</v>
          </cell>
          <cell r="P1786">
            <v>0</v>
          </cell>
          <cell r="Q1786">
            <v>0</v>
          </cell>
          <cell r="R1786">
            <v>0</v>
          </cell>
          <cell r="S1786">
            <v>0</v>
          </cell>
          <cell r="T1786">
            <v>0</v>
          </cell>
          <cell r="U1786">
            <v>0</v>
          </cell>
          <cell r="V1786">
            <v>0</v>
          </cell>
          <cell r="W1786">
            <v>0</v>
          </cell>
          <cell r="X1786">
            <v>0</v>
          </cell>
          <cell r="Y1786">
            <v>0</v>
          </cell>
          <cell r="Z1786">
            <v>0</v>
          </cell>
        </row>
        <row r="1787">
          <cell r="B1787">
            <v>0</v>
          </cell>
          <cell r="C1787">
            <v>0</v>
          </cell>
          <cell r="D1787">
            <v>0</v>
          </cell>
          <cell r="E1787">
            <v>0</v>
          </cell>
          <cell r="F1787">
            <v>0</v>
          </cell>
          <cell r="G1787">
            <v>0</v>
          </cell>
          <cell r="H1787">
            <v>0</v>
          </cell>
          <cell r="I1787">
            <v>0</v>
          </cell>
          <cell r="J1787">
            <v>0</v>
          </cell>
          <cell r="K1787">
            <v>0</v>
          </cell>
          <cell r="L1787">
            <v>0</v>
          </cell>
          <cell r="M1787">
            <v>0</v>
          </cell>
          <cell r="N1787">
            <v>0</v>
          </cell>
          <cell r="O1787">
            <v>0</v>
          </cell>
          <cell r="P1787">
            <v>0</v>
          </cell>
          <cell r="Q1787">
            <v>0</v>
          </cell>
          <cell r="R1787">
            <v>0</v>
          </cell>
          <cell r="S1787">
            <v>0</v>
          </cell>
          <cell r="T1787">
            <v>0</v>
          </cell>
          <cell r="U1787">
            <v>0</v>
          </cell>
          <cell r="V1787">
            <v>0</v>
          </cell>
          <cell r="W1787">
            <v>0</v>
          </cell>
          <cell r="X1787">
            <v>0</v>
          </cell>
          <cell r="Y1787">
            <v>0</v>
          </cell>
          <cell r="Z1787">
            <v>0</v>
          </cell>
        </row>
        <row r="1788">
          <cell r="B1788">
            <v>0</v>
          </cell>
          <cell r="C1788">
            <v>0</v>
          </cell>
          <cell r="D1788">
            <v>0</v>
          </cell>
          <cell r="E1788">
            <v>0</v>
          </cell>
          <cell r="F1788">
            <v>0</v>
          </cell>
          <cell r="G1788">
            <v>0</v>
          </cell>
          <cell r="H1788">
            <v>0</v>
          </cell>
          <cell r="I1788">
            <v>0</v>
          </cell>
          <cell r="J1788">
            <v>0</v>
          </cell>
          <cell r="K1788">
            <v>0</v>
          </cell>
          <cell r="L1788">
            <v>0</v>
          </cell>
          <cell r="M1788">
            <v>0</v>
          </cell>
          <cell r="N1788">
            <v>0</v>
          </cell>
          <cell r="O1788">
            <v>0</v>
          </cell>
          <cell r="P1788">
            <v>0</v>
          </cell>
          <cell r="Q1788">
            <v>0</v>
          </cell>
          <cell r="R1788">
            <v>0</v>
          </cell>
          <cell r="S1788">
            <v>0</v>
          </cell>
          <cell r="T1788">
            <v>0</v>
          </cell>
          <cell r="U1788">
            <v>0</v>
          </cell>
          <cell r="V1788">
            <v>0</v>
          </cell>
          <cell r="W1788">
            <v>0</v>
          </cell>
          <cell r="X1788">
            <v>0</v>
          </cell>
          <cell r="Y1788">
            <v>0</v>
          </cell>
          <cell r="Z1788">
            <v>0</v>
          </cell>
        </row>
        <row r="1789">
          <cell r="B1789">
            <v>0</v>
          </cell>
          <cell r="C1789">
            <v>0</v>
          </cell>
          <cell r="D1789">
            <v>0</v>
          </cell>
          <cell r="E1789">
            <v>0</v>
          </cell>
          <cell r="F1789">
            <v>0</v>
          </cell>
          <cell r="G1789">
            <v>0</v>
          </cell>
          <cell r="H1789">
            <v>0</v>
          </cell>
          <cell r="I1789">
            <v>0</v>
          </cell>
          <cell r="J1789">
            <v>0</v>
          </cell>
          <cell r="K1789">
            <v>0</v>
          </cell>
          <cell r="L1789">
            <v>0</v>
          </cell>
          <cell r="M1789">
            <v>0</v>
          </cell>
          <cell r="N1789">
            <v>0</v>
          </cell>
          <cell r="O1789">
            <v>0</v>
          </cell>
          <cell r="P1789">
            <v>0</v>
          </cell>
          <cell r="Q1789">
            <v>0</v>
          </cell>
          <cell r="R1789">
            <v>0</v>
          </cell>
          <cell r="S1789">
            <v>0</v>
          </cell>
          <cell r="T1789">
            <v>0</v>
          </cell>
          <cell r="U1789">
            <v>0</v>
          </cell>
          <cell r="V1789">
            <v>0</v>
          </cell>
          <cell r="W1789">
            <v>0</v>
          </cell>
          <cell r="X1789">
            <v>0</v>
          </cell>
          <cell r="Y1789">
            <v>0</v>
          </cell>
          <cell r="Z1789">
            <v>0</v>
          </cell>
        </row>
        <row r="1790">
          <cell r="B1790">
            <v>0</v>
          </cell>
          <cell r="C1790">
            <v>0</v>
          </cell>
          <cell r="D1790">
            <v>0</v>
          </cell>
          <cell r="E1790">
            <v>0</v>
          </cell>
          <cell r="F1790">
            <v>0</v>
          </cell>
          <cell r="G1790">
            <v>0</v>
          </cell>
          <cell r="H1790">
            <v>0</v>
          </cell>
          <cell r="I1790">
            <v>0</v>
          </cell>
          <cell r="J1790">
            <v>0</v>
          </cell>
          <cell r="K1790">
            <v>0</v>
          </cell>
          <cell r="L1790">
            <v>0</v>
          </cell>
          <cell r="M1790">
            <v>0</v>
          </cell>
          <cell r="N1790">
            <v>0</v>
          </cell>
          <cell r="O1790">
            <v>0</v>
          </cell>
          <cell r="P1790">
            <v>0</v>
          </cell>
          <cell r="Q1790">
            <v>0</v>
          </cell>
          <cell r="R1790">
            <v>0</v>
          </cell>
          <cell r="S1790">
            <v>0</v>
          </cell>
          <cell r="T1790">
            <v>0</v>
          </cell>
          <cell r="U1790">
            <v>0</v>
          </cell>
          <cell r="V1790">
            <v>0</v>
          </cell>
          <cell r="W1790">
            <v>0</v>
          </cell>
          <cell r="X1790">
            <v>0</v>
          </cell>
          <cell r="Y1790">
            <v>0</v>
          </cell>
          <cell r="Z1790">
            <v>0</v>
          </cell>
        </row>
        <row r="1791">
          <cell r="B1791">
            <v>0</v>
          </cell>
          <cell r="C1791">
            <v>0</v>
          </cell>
          <cell r="D1791">
            <v>0</v>
          </cell>
          <cell r="E1791">
            <v>0</v>
          </cell>
          <cell r="F1791">
            <v>0</v>
          </cell>
          <cell r="G1791">
            <v>0</v>
          </cell>
          <cell r="H1791">
            <v>0</v>
          </cell>
          <cell r="I1791">
            <v>0</v>
          </cell>
          <cell r="J1791">
            <v>0</v>
          </cell>
          <cell r="K1791">
            <v>0</v>
          </cell>
          <cell r="L1791">
            <v>0</v>
          </cell>
          <cell r="M1791">
            <v>0</v>
          </cell>
          <cell r="N1791">
            <v>0</v>
          </cell>
          <cell r="O1791">
            <v>0</v>
          </cell>
          <cell r="P1791">
            <v>0</v>
          </cell>
          <cell r="Q1791">
            <v>0</v>
          </cell>
          <cell r="R1791">
            <v>0</v>
          </cell>
          <cell r="S1791">
            <v>0</v>
          </cell>
          <cell r="T1791">
            <v>0</v>
          </cell>
          <cell r="U1791">
            <v>0</v>
          </cell>
          <cell r="V1791">
            <v>0</v>
          </cell>
          <cell r="W1791">
            <v>0</v>
          </cell>
          <cell r="X1791">
            <v>0</v>
          </cell>
          <cell r="Y1791">
            <v>0</v>
          </cell>
          <cell r="Z1791">
            <v>0</v>
          </cell>
        </row>
        <row r="1792">
          <cell r="B1792">
            <v>0</v>
          </cell>
          <cell r="C1792">
            <v>0</v>
          </cell>
          <cell r="D1792">
            <v>0</v>
          </cell>
          <cell r="E1792">
            <v>0</v>
          </cell>
          <cell r="F1792">
            <v>0</v>
          </cell>
          <cell r="G1792">
            <v>0</v>
          </cell>
          <cell r="H1792">
            <v>0</v>
          </cell>
          <cell r="I1792">
            <v>0</v>
          </cell>
          <cell r="J1792">
            <v>0</v>
          </cell>
          <cell r="K1792">
            <v>0</v>
          </cell>
          <cell r="L1792">
            <v>0</v>
          </cell>
          <cell r="M1792">
            <v>0</v>
          </cell>
          <cell r="N1792">
            <v>0</v>
          </cell>
          <cell r="O1792">
            <v>0</v>
          </cell>
          <cell r="P1792">
            <v>0</v>
          </cell>
          <cell r="Q1792">
            <v>0</v>
          </cell>
          <cell r="R1792">
            <v>0</v>
          </cell>
          <cell r="S1792">
            <v>0</v>
          </cell>
          <cell r="T1792">
            <v>0</v>
          </cell>
          <cell r="U1792">
            <v>0</v>
          </cell>
          <cell r="V1792">
            <v>0</v>
          </cell>
          <cell r="W1792">
            <v>0</v>
          </cell>
          <cell r="X1792">
            <v>0</v>
          </cell>
          <cell r="Y1792">
            <v>0</v>
          </cell>
          <cell r="Z1792">
            <v>0</v>
          </cell>
        </row>
        <row r="1793">
          <cell r="B1793">
            <v>0</v>
          </cell>
          <cell r="C1793">
            <v>0</v>
          </cell>
          <cell r="D1793">
            <v>0</v>
          </cell>
          <cell r="E1793">
            <v>0</v>
          </cell>
          <cell r="F1793">
            <v>0</v>
          </cell>
          <cell r="G1793">
            <v>0</v>
          </cell>
          <cell r="H1793">
            <v>0</v>
          </cell>
          <cell r="I1793">
            <v>0</v>
          </cell>
          <cell r="J1793">
            <v>0</v>
          </cell>
          <cell r="K1793">
            <v>0</v>
          </cell>
          <cell r="L1793">
            <v>0</v>
          </cell>
          <cell r="M1793">
            <v>0</v>
          </cell>
          <cell r="N1793">
            <v>0</v>
          </cell>
          <cell r="O1793">
            <v>0</v>
          </cell>
          <cell r="P1793">
            <v>0</v>
          </cell>
          <cell r="Q1793">
            <v>0</v>
          </cell>
          <cell r="R1793">
            <v>0</v>
          </cell>
          <cell r="S1793">
            <v>0</v>
          </cell>
          <cell r="T1793">
            <v>0</v>
          </cell>
          <cell r="U1793">
            <v>0</v>
          </cell>
          <cell r="V1793">
            <v>0</v>
          </cell>
          <cell r="W1793">
            <v>0</v>
          </cell>
          <cell r="X1793">
            <v>0</v>
          </cell>
          <cell r="Y1793">
            <v>0</v>
          </cell>
          <cell r="Z1793">
            <v>0</v>
          </cell>
        </row>
        <row r="1794">
          <cell r="B1794">
            <v>0</v>
          </cell>
          <cell r="C1794">
            <v>0</v>
          </cell>
          <cell r="D1794">
            <v>0</v>
          </cell>
          <cell r="E1794">
            <v>0</v>
          </cell>
          <cell r="F1794">
            <v>0</v>
          </cell>
          <cell r="G1794">
            <v>0</v>
          </cell>
          <cell r="H1794">
            <v>0</v>
          </cell>
          <cell r="I1794">
            <v>0</v>
          </cell>
          <cell r="J1794">
            <v>0</v>
          </cell>
          <cell r="K1794">
            <v>0</v>
          </cell>
          <cell r="L1794">
            <v>0</v>
          </cell>
          <cell r="M1794">
            <v>0</v>
          </cell>
          <cell r="N1794">
            <v>0</v>
          </cell>
          <cell r="O1794">
            <v>0</v>
          </cell>
          <cell r="P1794">
            <v>0</v>
          </cell>
          <cell r="Q1794">
            <v>0</v>
          </cell>
          <cell r="R1794">
            <v>0</v>
          </cell>
          <cell r="S1794">
            <v>0</v>
          </cell>
          <cell r="T1794">
            <v>0</v>
          </cell>
          <cell r="U1794">
            <v>0</v>
          </cell>
          <cell r="V1794">
            <v>0</v>
          </cell>
          <cell r="W1794">
            <v>0</v>
          </cell>
          <cell r="X1794">
            <v>0</v>
          </cell>
          <cell r="Y1794">
            <v>0</v>
          </cell>
          <cell r="Z1794">
            <v>0</v>
          </cell>
        </row>
        <row r="1795">
          <cell r="B1795">
            <v>0</v>
          </cell>
          <cell r="C1795">
            <v>0</v>
          </cell>
          <cell r="D1795">
            <v>0</v>
          </cell>
          <cell r="E1795">
            <v>0</v>
          </cell>
          <cell r="F1795">
            <v>0</v>
          </cell>
          <cell r="G1795">
            <v>0</v>
          </cell>
          <cell r="H1795">
            <v>0</v>
          </cell>
          <cell r="I1795">
            <v>0</v>
          </cell>
          <cell r="J1795">
            <v>0</v>
          </cell>
          <cell r="K1795">
            <v>0</v>
          </cell>
          <cell r="L1795">
            <v>0</v>
          </cell>
          <cell r="M1795">
            <v>0</v>
          </cell>
          <cell r="N1795">
            <v>0</v>
          </cell>
          <cell r="O1795">
            <v>0</v>
          </cell>
          <cell r="P1795">
            <v>0</v>
          </cell>
          <cell r="Q1795">
            <v>0</v>
          </cell>
          <cell r="R1795">
            <v>0</v>
          </cell>
          <cell r="S1795">
            <v>0</v>
          </cell>
          <cell r="T1795">
            <v>0</v>
          </cell>
          <cell r="U1795">
            <v>0</v>
          </cell>
          <cell r="V1795">
            <v>0</v>
          </cell>
          <cell r="W1795">
            <v>0</v>
          </cell>
          <cell r="X1795">
            <v>0</v>
          </cell>
          <cell r="Y1795">
            <v>0</v>
          </cell>
          <cell r="Z1795">
            <v>0</v>
          </cell>
        </row>
        <row r="1796">
          <cell r="B1796">
            <v>0</v>
          </cell>
          <cell r="C1796">
            <v>0</v>
          </cell>
          <cell r="D1796">
            <v>0</v>
          </cell>
          <cell r="E1796">
            <v>0</v>
          </cell>
          <cell r="F1796">
            <v>0</v>
          </cell>
          <cell r="G1796">
            <v>0</v>
          </cell>
          <cell r="H1796">
            <v>0</v>
          </cell>
          <cell r="I1796">
            <v>0</v>
          </cell>
          <cell r="J1796">
            <v>0</v>
          </cell>
          <cell r="K1796">
            <v>0</v>
          </cell>
          <cell r="L1796">
            <v>0</v>
          </cell>
          <cell r="M1796">
            <v>0</v>
          </cell>
          <cell r="N1796">
            <v>0</v>
          </cell>
          <cell r="O1796">
            <v>0</v>
          </cell>
          <cell r="P1796">
            <v>0</v>
          </cell>
          <cell r="Q1796">
            <v>0</v>
          </cell>
          <cell r="R1796">
            <v>0</v>
          </cell>
          <cell r="S1796">
            <v>0</v>
          </cell>
          <cell r="T1796">
            <v>0</v>
          </cell>
          <cell r="U1796">
            <v>0</v>
          </cell>
          <cell r="V1796">
            <v>0</v>
          </cell>
          <cell r="W1796">
            <v>0</v>
          </cell>
          <cell r="X1796">
            <v>0</v>
          </cell>
          <cell r="Y1796">
            <v>0</v>
          </cell>
          <cell r="Z1796">
            <v>0</v>
          </cell>
        </row>
        <row r="1797">
          <cell r="B1797">
            <v>0</v>
          </cell>
          <cell r="C1797">
            <v>0</v>
          </cell>
          <cell r="D1797">
            <v>0</v>
          </cell>
          <cell r="E1797">
            <v>0</v>
          </cell>
          <cell r="F1797">
            <v>0</v>
          </cell>
          <cell r="G1797">
            <v>0</v>
          </cell>
          <cell r="H1797">
            <v>0</v>
          </cell>
          <cell r="I1797">
            <v>0</v>
          </cell>
          <cell r="J1797">
            <v>0</v>
          </cell>
          <cell r="K1797">
            <v>0</v>
          </cell>
          <cell r="L1797">
            <v>0</v>
          </cell>
          <cell r="M1797">
            <v>0</v>
          </cell>
          <cell r="N1797">
            <v>0</v>
          </cell>
          <cell r="O1797">
            <v>0</v>
          </cell>
          <cell r="P1797">
            <v>0</v>
          </cell>
          <cell r="Q1797">
            <v>0</v>
          </cell>
          <cell r="R1797">
            <v>0</v>
          </cell>
          <cell r="S1797">
            <v>0</v>
          </cell>
          <cell r="T1797">
            <v>0</v>
          </cell>
          <cell r="U1797">
            <v>0</v>
          </cell>
          <cell r="V1797">
            <v>0</v>
          </cell>
          <cell r="W1797">
            <v>0</v>
          </cell>
          <cell r="X1797">
            <v>0</v>
          </cell>
          <cell r="Y1797">
            <v>0</v>
          </cell>
          <cell r="Z1797">
            <v>0</v>
          </cell>
        </row>
        <row r="1798">
          <cell r="B1798">
            <v>0</v>
          </cell>
          <cell r="C1798">
            <v>0</v>
          </cell>
          <cell r="D1798">
            <v>0</v>
          </cell>
          <cell r="E1798">
            <v>0</v>
          </cell>
          <cell r="F1798">
            <v>0</v>
          </cell>
          <cell r="G1798">
            <v>0</v>
          </cell>
          <cell r="H1798">
            <v>0</v>
          </cell>
          <cell r="I1798">
            <v>0</v>
          </cell>
          <cell r="J1798">
            <v>0</v>
          </cell>
          <cell r="K1798">
            <v>0</v>
          </cell>
          <cell r="L1798">
            <v>0</v>
          </cell>
          <cell r="M1798">
            <v>0</v>
          </cell>
          <cell r="N1798">
            <v>0</v>
          </cell>
          <cell r="O1798">
            <v>0</v>
          </cell>
          <cell r="P1798">
            <v>0</v>
          </cell>
          <cell r="Q1798">
            <v>0</v>
          </cell>
          <cell r="R1798">
            <v>0</v>
          </cell>
          <cell r="S1798">
            <v>0</v>
          </cell>
          <cell r="T1798">
            <v>0</v>
          </cell>
          <cell r="U1798">
            <v>0</v>
          </cell>
          <cell r="V1798">
            <v>0</v>
          </cell>
          <cell r="W1798">
            <v>0</v>
          </cell>
          <cell r="X1798">
            <v>0</v>
          </cell>
          <cell r="Y1798">
            <v>0</v>
          </cell>
          <cell r="Z1798">
            <v>0</v>
          </cell>
        </row>
        <row r="1799">
          <cell r="B1799">
            <v>0</v>
          </cell>
          <cell r="C1799">
            <v>0</v>
          </cell>
          <cell r="D1799">
            <v>0</v>
          </cell>
          <cell r="E1799">
            <v>0</v>
          </cell>
          <cell r="F1799">
            <v>0</v>
          </cell>
          <cell r="G1799">
            <v>0</v>
          </cell>
          <cell r="H1799">
            <v>0</v>
          </cell>
          <cell r="I1799">
            <v>0</v>
          </cell>
          <cell r="J1799">
            <v>0</v>
          </cell>
          <cell r="K1799">
            <v>0</v>
          </cell>
          <cell r="L1799">
            <v>0</v>
          </cell>
          <cell r="M1799">
            <v>0</v>
          </cell>
          <cell r="N1799">
            <v>0</v>
          </cell>
          <cell r="O1799">
            <v>0</v>
          </cell>
          <cell r="P1799">
            <v>0</v>
          </cell>
          <cell r="Q1799">
            <v>0</v>
          </cell>
          <cell r="R1799">
            <v>0</v>
          </cell>
          <cell r="S1799">
            <v>0</v>
          </cell>
          <cell r="T1799">
            <v>0</v>
          </cell>
          <cell r="U1799">
            <v>0</v>
          </cell>
          <cell r="V1799">
            <v>0</v>
          </cell>
          <cell r="W1799">
            <v>0</v>
          </cell>
          <cell r="X1799">
            <v>0</v>
          </cell>
          <cell r="Y1799">
            <v>0</v>
          </cell>
          <cell r="Z1799">
            <v>0</v>
          </cell>
        </row>
        <row r="1800">
          <cell r="B1800">
            <v>0</v>
          </cell>
          <cell r="C1800">
            <v>0</v>
          </cell>
          <cell r="D1800">
            <v>0</v>
          </cell>
          <cell r="E1800">
            <v>0</v>
          </cell>
          <cell r="F1800">
            <v>0</v>
          </cell>
          <cell r="G1800">
            <v>0</v>
          </cell>
          <cell r="H1800">
            <v>0</v>
          </cell>
          <cell r="I1800">
            <v>0</v>
          </cell>
          <cell r="J1800">
            <v>0</v>
          </cell>
          <cell r="K1800">
            <v>0</v>
          </cell>
          <cell r="L1800">
            <v>0</v>
          </cell>
          <cell r="M1800">
            <v>0</v>
          </cell>
          <cell r="N1800">
            <v>0</v>
          </cell>
          <cell r="O1800">
            <v>0</v>
          </cell>
          <cell r="P1800">
            <v>0</v>
          </cell>
          <cell r="Q1800">
            <v>0</v>
          </cell>
          <cell r="R1800">
            <v>0</v>
          </cell>
          <cell r="S1800">
            <v>0</v>
          </cell>
          <cell r="T1800">
            <v>0</v>
          </cell>
          <cell r="U1800">
            <v>0</v>
          </cell>
          <cell r="V1800">
            <v>0</v>
          </cell>
          <cell r="W1800">
            <v>0</v>
          </cell>
          <cell r="X1800">
            <v>0</v>
          </cell>
          <cell r="Y1800">
            <v>0</v>
          </cell>
          <cell r="Z1800">
            <v>0</v>
          </cell>
        </row>
        <row r="1801">
          <cell r="B1801">
            <v>0</v>
          </cell>
          <cell r="C1801">
            <v>0</v>
          </cell>
          <cell r="D1801">
            <v>0</v>
          </cell>
          <cell r="E1801">
            <v>0</v>
          </cell>
          <cell r="F1801">
            <v>0</v>
          </cell>
          <cell r="G1801">
            <v>0</v>
          </cell>
          <cell r="H1801">
            <v>0</v>
          </cell>
          <cell r="I1801">
            <v>0</v>
          </cell>
          <cell r="J1801">
            <v>0</v>
          </cell>
          <cell r="K1801">
            <v>0</v>
          </cell>
          <cell r="L1801">
            <v>0</v>
          </cell>
          <cell r="M1801">
            <v>0</v>
          </cell>
          <cell r="N1801">
            <v>0</v>
          </cell>
          <cell r="O1801">
            <v>0</v>
          </cell>
          <cell r="P1801">
            <v>0</v>
          </cell>
          <cell r="Q1801">
            <v>0</v>
          </cell>
          <cell r="R1801">
            <v>0</v>
          </cell>
          <cell r="S1801">
            <v>0</v>
          </cell>
          <cell r="T1801">
            <v>0</v>
          </cell>
          <cell r="U1801">
            <v>0</v>
          </cell>
          <cell r="V1801">
            <v>0</v>
          </cell>
          <cell r="W1801">
            <v>0</v>
          </cell>
          <cell r="X1801">
            <v>0</v>
          </cell>
          <cell r="Y1801">
            <v>0</v>
          </cell>
          <cell r="Z1801">
            <v>0</v>
          </cell>
        </row>
        <row r="1802">
          <cell r="B1802">
            <v>0</v>
          </cell>
          <cell r="C1802">
            <v>0</v>
          </cell>
          <cell r="D1802">
            <v>0</v>
          </cell>
          <cell r="E1802">
            <v>0</v>
          </cell>
          <cell r="F1802">
            <v>0</v>
          </cell>
          <cell r="G1802">
            <v>0</v>
          </cell>
          <cell r="H1802">
            <v>0</v>
          </cell>
          <cell r="I1802">
            <v>0</v>
          </cell>
          <cell r="J1802">
            <v>0</v>
          </cell>
          <cell r="K1802">
            <v>0</v>
          </cell>
          <cell r="L1802">
            <v>0</v>
          </cell>
          <cell r="M1802">
            <v>0</v>
          </cell>
          <cell r="N1802">
            <v>0</v>
          </cell>
          <cell r="O1802">
            <v>0</v>
          </cell>
          <cell r="P1802">
            <v>0</v>
          </cell>
          <cell r="Q1802">
            <v>0</v>
          </cell>
          <cell r="R1802">
            <v>0</v>
          </cell>
          <cell r="S1802">
            <v>0</v>
          </cell>
          <cell r="T1802">
            <v>0</v>
          </cell>
          <cell r="U1802">
            <v>0</v>
          </cell>
          <cell r="V1802">
            <v>0</v>
          </cell>
          <cell r="W1802">
            <v>0</v>
          </cell>
          <cell r="X1802">
            <v>0</v>
          </cell>
          <cell r="Y1802">
            <v>0</v>
          </cell>
          <cell r="Z1802">
            <v>0</v>
          </cell>
        </row>
        <row r="1803">
          <cell r="B1803">
            <v>0</v>
          </cell>
          <cell r="C1803">
            <v>0</v>
          </cell>
          <cell r="D1803">
            <v>0</v>
          </cell>
          <cell r="E1803">
            <v>0</v>
          </cell>
          <cell r="F1803">
            <v>0</v>
          </cell>
          <cell r="G1803">
            <v>0</v>
          </cell>
          <cell r="H1803">
            <v>0</v>
          </cell>
          <cell r="I1803">
            <v>0</v>
          </cell>
          <cell r="J1803">
            <v>0</v>
          </cell>
          <cell r="K1803">
            <v>0</v>
          </cell>
          <cell r="L1803">
            <v>0</v>
          </cell>
          <cell r="M1803">
            <v>0</v>
          </cell>
          <cell r="N1803">
            <v>0</v>
          </cell>
          <cell r="O1803">
            <v>0</v>
          </cell>
          <cell r="P1803">
            <v>0</v>
          </cell>
          <cell r="Q1803">
            <v>0</v>
          </cell>
          <cell r="R1803">
            <v>0</v>
          </cell>
          <cell r="S1803">
            <v>0</v>
          </cell>
          <cell r="T1803">
            <v>0</v>
          </cell>
          <cell r="U1803">
            <v>0</v>
          </cell>
          <cell r="V1803">
            <v>0</v>
          </cell>
          <cell r="W1803">
            <v>0</v>
          </cell>
          <cell r="X1803">
            <v>0</v>
          </cell>
          <cell r="Y1803">
            <v>0</v>
          </cell>
          <cell r="Z1803">
            <v>0</v>
          </cell>
        </row>
        <row r="1804">
          <cell r="B1804">
            <v>0</v>
          </cell>
          <cell r="C1804">
            <v>0</v>
          </cell>
          <cell r="D1804">
            <v>0</v>
          </cell>
          <cell r="E1804">
            <v>0</v>
          </cell>
          <cell r="F1804">
            <v>0</v>
          </cell>
          <cell r="G1804">
            <v>0</v>
          </cell>
          <cell r="H1804">
            <v>0</v>
          </cell>
          <cell r="I1804">
            <v>0</v>
          </cell>
          <cell r="J1804">
            <v>0</v>
          </cell>
          <cell r="K1804">
            <v>0</v>
          </cell>
          <cell r="L1804">
            <v>0</v>
          </cell>
          <cell r="M1804">
            <v>0</v>
          </cell>
          <cell r="N1804">
            <v>0</v>
          </cell>
          <cell r="O1804">
            <v>0</v>
          </cell>
          <cell r="P1804">
            <v>0</v>
          </cell>
          <cell r="Q1804">
            <v>0</v>
          </cell>
          <cell r="R1804">
            <v>0</v>
          </cell>
          <cell r="S1804">
            <v>0</v>
          </cell>
          <cell r="T1804">
            <v>0</v>
          </cell>
          <cell r="U1804">
            <v>0</v>
          </cell>
          <cell r="V1804">
            <v>0</v>
          </cell>
          <cell r="W1804">
            <v>0</v>
          </cell>
          <cell r="X1804">
            <v>0</v>
          </cell>
          <cell r="Y1804">
            <v>0</v>
          </cell>
          <cell r="Z1804">
            <v>0</v>
          </cell>
        </row>
        <row r="1805">
          <cell r="B1805">
            <v>0</v>
          </cell>
          <cell r="C1805">
            <v>0</v>
          </cell>
          <cell r="D1805">
            <v>0</v>
          </cell>
          <cell r="E1805">
            <v>0</v>
          </cell>
          <cell r="F1805">
            <v>0</v>
          </cell>
          <cell r="G1805">
            <v>0</v>
          </cell>
          <cell r="H1805">
            <v>0</v>
          </cell>
          <cell r="I1805">
            <v>0</v>
          </cell>
          <cell r="J1805">
            <v>0</v>
          </cell>
          <cell r="K1805">
            <v>0</v>
          </cell>
          <cell r="L1805">
            <v>0</v>
          </cell>
          <cell r="M1805">
            <v>0</v>
          </cell>
          <cell r="N1805">
            <v>0</v>
          </cell>
          <cell r="O1805">
            <v>0</v>
          </cell>
          <cell r="P1805">
            <v>0</v>
          </cell>
          <cell r="Q1805">
            <v>0</v>
          </cell>
          <cell r="R1805">
            <v>0</v>
          </cell>
          <cell r="S1805">
            <v>0</v>
          </cell>
          <cell r="T1805">
            <v>0</v>
          </cell>
          <cell r="U1805">
            <v>0</v>
          </cell>
          <cell r="V1805">
            <v>0</v>
          </cell>
          <cell r="W1805">
            <v>0</v>
          </cell>
          <cell r="X1805">
            <v>0</v>
          </cell>
          <cell r="Y1805">
            <v>0</v>
          </cell>
          <cell r="Z1805">
            <v>0</v>
          </cell>
        </row>
        <row r="1806">
          <cell r="B1806">
            <v>0</v>
          </cell>
          <cell r="C1806">
            <v>0</v>
          </cell>
          <cell r="D1806">
            <v>0</v>
          </cell>
          <cell r="E1806">
            <v>0</v>
          </cell>
          <cell r="F1806">
            <v>0</v>
          </cell>
          <cell r="G1806">
            <v>0</v>
          </cell>
          <cell r="H1806">
            <v>0</v>
          </cell>
          <cell r="I1806">
            <v>0</v>
          </cell>
          <cell r="J1806">
            <v>0</v>
          </cell>
          <cell r="K1806">
            <v>0</v>
          </cell>
          <cell r="L1806">
            <v>0</v>
          </cell>
          <cell r="M1806">
            <v>0</v>
          </cell>
          <cell r="N1806">
            <v>0</v>
          </cell>
          <cell r="O1806">
            <v>0</v>
          </cell>
          <cell r="P1806">
            <v>0</v>
          </cell>
          <cell r="Q1806">
            <v>0</v>
          </cell>
          <cell r="R1806">
            <v>0</v>
          </cell>
          <cell r="S1806">
            <v>0</v>
          </cell>
          <cell r="T1806">
            <v>0</v>
          </cell>
          <cell r="U1806">
            <v>0</v>
          </cell>
          <cell r="V1806">
            <v>0</v>
          </cell>
          <cell r="W1806">
            <v>0</v>
          </cell>
          <cell r="X1806">
            <v>0</v>
          </cell>
          <cell r="Y1806">
            <v>0</v>
          </cell>
          <cell r="Z1806">
            <v>0</v>
          </cell>
        </row>
        <row r="1807">
          <cell r="B1807">
            <v>0</v>
          </cell>
          <cell r="C1807">
            <v>0</v>
          </cell>
          <cell r="D1807">
            <v>0</v>
          </cell>
          <cell r="E1807">
            <v>0</v>
          </cell>
          <cell r="F1807">
            <v>0</v>
          </cell>
          <cell r="G1807">
            <v>0</v>
          </cell>
          <cell r="H1807">
            <v>0</v>
          </cell>
          <cell r="I1807">
            <v>0</v>
          </cell>
          <cell r="J1807">
            <v>0</v>
          </cell>
          <cell r="K1807">
            <v>0</v>
          </cell>
          <cell r="L1807">
            <v>0</v>
          </cell>
          <cell r="M1807">
            <v>0</v>
          </cell>
          <cell r="N1807">
            <v>0</v>
          </cell>
          <cell r="O1807">
            <v>0</v>
          </cell>
          <cell r="P1807">
            <v>0</v>
          </cell>
          <cell r="Q1807">
            <v>0</v>
          </cell>
          <cell r="R1807">
            <v>0</v>
          </cell>
          <cell r="S1807">
            <v>0</v>
          </cell>
          <cell r="T1807">
            <v>0</v>
          </cell>
          <cell r="U1807">
            <v>0</v>
          </cell>
          <cell r="V1807">
            <v>0</v>
          </cell>
          <cell r="W1807">
            <v>0</v>
          </cell>
          <cell r="X1807">
            <v>0</v>
          </cell>
          <cell r="Y1807">
            <v>0</v>
          </cell>
          <cell r="Z1807">
            <v>0</v>
          </cell>
        </row>
        <row r="1808">
          <cell r="B1808">
            <v>0</v>
          </cell>
          <cell r="C1808">
            <v>0</v>
          </cell>
          <cell r="D1808">
            <v>0</v>
          </cell>
          <cell r="E1808">
            <v>0</v>
          </cell>
          <cell r="F1808">
            <v>0</v>
          </cell>
          <cell r="G1808">
            <v>0</v>
          </cell>
          <cell r="H1808">
            <v>0</v>
          </cell>
          <cell r="I1808">
            <v>0</v>
          </cell>
          <cell r="J1808">
            <v>0</v>
          </cell>
          <cell r="K1808">
            <v>0</v>
          </cell>
          <cell r="L1808">
            <v>0</v>
          </cell>
          <cell r="M1808">
            <v>0</v>
          </cell>
          <cell r="N1808">
            <v>0</v>
          </cell>
          <cell r="O1808">
            <v>0</v>
          </cell>
          <cell r="P1808">
            <v>0</v>
          </cell>
          <cell r="Q1808">
            <v>0</v>
          </cell>
          <cell r="R1808">
            <v>0</v>
          </cell>
          <cell r="S1808">
            <v>0</v>
          </cell>
          <cell r="T1808">
            <v>0</v>
          </cell>
          <cell r="U1808">
            <v>0</v>
          </cell>
          <cell r="V1808">
            <v>0</v>
          </cell>
          <cell r="W1808">
            <v>0</v>
          </cell>
          <cell r="X1808">
            <v>0</v>
          </cell>
          <cell r="Y1808">
            <v>0</v>
          </cell>
          <cell r="Z1808">
            <v>0</v>
          </cell>
        </row>
        <row r="1809">
          <cell r="B1809">
            <v>0</v>
          </cell>
          <cell r="C1809">
            <v>0</v>
          </cell>
          <cell r="D1809">
            <v>0</v>
          </cell>
          <cell r="E1809">
            <v>0</v>
          </cell>
          <cell r="F1809">
            <v>0</v>
          </cell>
          <cell r="G1809">
            <v>0</v>
          </cell>
          <cell r="H1809">
            <v>0</v>
          </cell>
          <cell r="I1809">
            <v>0</v>
          </cell>
          <cell r="J1809">
            <v>0</v>
          </cell>
          <cell r="K1809">
            <v>0</v>
          </cell>
          <cell r="L1809">
            <v>0</v>
          </cell>
          <cell r="M1809">
            <v>0</v>
          </cell>
          <cell r="N1809">
            <v>0</v>
          </cell>
          <cell r="O1809">
            <v>0</v>
          </cell>
          <cell r="P1809">
            <v>0</v>
          </cell>
          <cell r="Q1809">
            <v>0</v>
          </cell>
          <cell r="R1809">
            <v>0</v>
          </cell>
          <cell r="S1809">
            <v>0</v>
          </cell>
          <cell r="T1809">
            <v>0</v>
          </cell>
          <cell r="U1809">
            <v>0</v>
          </cell>
          <cell r="V1809">
            <v>0</v>
          </cell>
          <cell r="W1809">
            <v>0</v>
          </cell>
          <cell r="X1809">
            <v>0</v>
          </cell>
          <cell r="Y1809">
            <v>0</v>
          </cell>
          <cell r="Z1809">
            <v>0</v>
          </cell>
        </row>
        <row r="1810">
          <cell r="B1810">
            <v>0</v>
          </cell>
          <cell r="C1810">
            <v>0</v>
          </cell>
          <cell r="D1810">
            <v>0</v>
          </cell>
          <cell r="E1810">
            <v>0</v>
          </cell>
          <cell r="F1810">
            <v>0</v>
          </cell>
          <cell r="G1810">
            <v>0</v>
          </cell>
          <cell r="H1810">
            <v>0</v>
          </cell>
          <cell r="I1810">
            <v>0</v>
          </cell>
          <cell r="J1810">
            <v>0</v>
          </cell>
          <cell r="K1810">
            <v>0</v>
          </cell>
          <cell r="L1810">
            <v>0</v>
          </cell>
          <cell r="M1810">
            <v>0</v>
          </cell>
          <cell r="N1810">
            <v>0</v>
          </cell>
          <cell r="O1810">
            <v>0</v>
          </cell>
          <cell r="P1810">
            <v>0</v>
          </cell>
          <cell r="Q1810">
            <v>0</v>
          </cell>
          <cell r="R1810">
            <v>0</v>
          </cell>
          <cell r="S1810">
            <v>0</v>
          </cell>
          <cell r="T1810">
            <v>0</v>
          </cell>
          <cell r="U1810">
            <v>0</v>
          </cell>
          <cell r="V1810">
            <v>0</v>
          </cell>
          <cell r="W1810">
            <v>0</v>
          </cell>
          <cell r="X1810">
            <v>0</v>
          </cell>
          <cell r="Y1810">
            <v>0</v>
          </cell>
          <cell r="Z1810">
            <v>0</v>
          </cell>
        </row>
        <row r="1811">
          <cell r="B1811">
            <v>0</v>
          </cell>
          <cell r="C1811">
            <v>0</v>
          </cell>
          <cell r="D1811">
            <v>0</v>
          </cell>
          <cell r="E1811">
            <v>0</v>
          </cell>
          <cell r="F1811">
            <v>0</v>
          </cell>
          <cell r="G1811">
            <v>0</v>
          </cell>
          <cell r="H1811">
            <v>0</v>
          </cell>
          <cell r="I1811">
            <v>0</v>
          </cell>
          <cell r="J1811">
            <v>0</v>
          </cell>
          <cell r="K1811">
            <v>0</v>
          </cell>
          <cell r="L1811">
            <v>0</v>
          </cell>
          <cell r="M1811">
            <v>0</v>
          </cell>
          <cell r="N1811">
            <v>0</v>
          </cell>
          <cell r="O1811">
            <v>0</v>
          </cell>
          <cell r="P1811">
            <v>0</v>
          </cell>
          <cell r="Q1811">
            <v>0</v>
          </cell>
          <cell r="R1811">
            <v>0</v>
          </cell>
          <cell r="S1811">
            <v>0</v>
          </cell>
          <cell r="T1811">
            <v>0</v>
          </cell>
          <cell r="U1811">
            <v>0</v>
          </cell>
          <cell r="V1811">
            <v>0</v>
          </cell>
          <cell r="W1811">
            <v>0</v>
          </cell>
          <cell r="X1811">
            <v>0</v>
          </cell>
          <cell r="Y1811">
            <v>0</v>
          </cell>
          <cell r="Z1811">
            <v>0</v>
          </cell>
        </row>
        <row r="1812">
          <cell r="B1812">
            <v>0</v>
          </cell>
          <cell r="C1812">
            <v>0</v>
          </cell>
          <cell r="D1812">
            <v>0</v>
          </cell>
          <cell r="E1812">
            <v>0</v>
          </cell>
          <cell r="F1812">
            <v>0</v>
          </cell>
          <cell r="G1812">
            <v>0</v>
          </cell>
          <cell r="H1812">
            <v>0</v>
          </cell>
          <cell r="I1812">
            <v>0</v>
          </cell>
          <cell r="J1812">
            <v>0</v>
          </cell>
          <cell r="K1812">
            <v>0</v>
          </cell>
          <cell r="L1812">
            <v>0</v>
          </cell>
          <cell r="M1812">
            <v>0</v>
          </cell>
          <cell r="N1812">
            <v>0</v>
          </cell>
          <cell r="O1812">
            <v>0</v>
          </cell>
          <cell r="P1812">
            <v>0</v>
          </cell>
          <cell r="Q1812">
            <v>0</v>
          </cell>
          <cell r="R1812">
            <v>0</v>
          </cell>
          <cell r="S1812">
            <v>0</v>
          </cell>
          <cell r="T1812">
            <v>0</v>
          </cell>
          <cell r="U1812">
            <v>0</v>
          </cell>
          <cell r="V1812">
            <v>0</v>
          </cell>
          <cell r="W1812">
            <v>0</v>
          </cell>
          <cell r="X1812">
            <v>0</v>
          </cell>
          <cell r="Y1812">
            <v>0</v>
          </cell>
          <cell r="Z1812">
            <v>0</v>
          </cell>
        </row>
        <row r="1813">
          <cell r="B1813">
            <v>0</v>
          </cell>
          <cell r="C1813">
            <v>0</v>
          </cell>
          <cell r="D1813">
            <v>0</v>
          </cell>
          <cell r="E1813">
            <v>0</v>
          </cell>
          <cell r="F1813">
            <v>0</v>
          </cell>
          <cell r="G1813">
            <v>0</v>
          </cell>
          <cell r="H1813">
            <v>0</v>
          </cell>
          <cell r="I1813">
            <v>0</v>
          </cell>
          <cell r="J1813">
            <v>0</v>
          </cell>
          <cell r="K1813">
            <v>0</v>
          </cell>
          <cell r="L1813">
            <v>0</v>
          </cell>
          <cell r="M1813">
            <v>0</v>
          </cell>
          <cell r="N1813">
            <v>0</v>
          </cell>
          <cell r="O1813">
            <v>0</v>
          </cell>
          <cell r="P1813">
            <v>0</v>
          </cell>
          <cell r="Q1813">
            <v>0</v>
          </cell>
          <cell r="R1813">
            <v>0</v>
          </cell>
          <cell r="S1813">
            <v>0</v>
          </cell>
          <cell r="T1813">
            <v>0</v>
          </cell>
          <cell r="U1813">
            <v>0</v>
          </cell>
          <cell r="V1813">
            <v>0</v>
          </cell>
          <cell r="W1813">
            <v>0</v>
          </cell>
          <cell r="X1813">
            <v>0</v>
          </cell>
          <cell r="Y1813">
            <v>0</v>
          </cell>
          <cell r="Z1813">
            <v>0</v>
          </cell>
        </row>
        <row r="1814">
          <cell r="B1814">
            <v>0</v>
          </cell>
          <cell r="C1814">
            <v>0</v>
          </cell>
          <cell r="D1814">
            <v>0</v>
          </cell>
          <cell r="E1814">
            <v>0</v>
          </cell>
          <cell r="F1814">
            <v>0</v>
          </cell>
          <cell r="G1814">
            <v>0</v>
          </cell>
          <cell r="H1814">
            <v>0</v>
          </cell>
          <cell r="I1814">
            <v>0</v>
          </cell>
          <cell r="J1814">
            <v>0</v>
          </cell>
          <cell r="K1814">
            <v>0</v>
          </cell>
          <cell r="L1814">
            <v>0</v>
          </cell>
          <cell r="M1814">
            <v>0</v>
          </cell>
          <cell r="N1814">
            <v>0</v>
          </cell>
          <cell r="O1814">
            <v>0</v>
          </cell>
          <cell r="P1814">
            <v>0</v>
          </cell>
          <cell r="Q1814">
            <v>0</v>
          </cell>
          <cell r="R1814">
            <v>0</v>
          </cell>
          <cell r="S1814">
            <v>0</v>
          </cell>
          <cell r="T1814">
            <v>0</v>
          </cell>
          <cell r="U1814">
            <v>0</v>
          </cell>
          <cell r="V1814">
            <v>0</v>
          </cell>
          <cell r="W1814">
            <v>0</v>
          </cell>
          <cell r="X1814">
            <v>0</v>
          </cell>
          <cell r="Y1814">
            <v>0</v>
          </cell>
          <cell r="Z1814">
            <v>0</v>
          </cell>
        </row>
        <row r="1815">
          <cell r="B1815">
            <v>0</v>
          </cell>
          <cell r="C1815">
            <v>0</v>
          </cell>
          <cell r="D1815">
            <v>0</v>
          </cell>
          <cell r="E1815">
            <v>0</v>
          </cell>
          <cell r="F1815">
            <v>0</v>
          </cell>
          <cell r="G1815">
            <v>0</v>
          </cell>
          <cell r="H1815">
            <v>0</v>
          </cell>
          <cell r="I1815">
            <v>0</v>
          </cell>
          <cell r="J1815">
            <v>0</v>
          </cell>
          <cell r="K1815">
            <v>0</v>
          </cell>
          <cell r="L1815">
            <v>0</v>
          </cell>
          <cell r="M1815">
            <v>0</v>
          </cell>
          <cell r="N1815">
            <v>0</v>
          </cell>
          <cell r="O1815">
            <v>0</v>
          </cell>
          <cell r="P1815">
            <v>0</v>
          </cell>
          <cell r="Q1815">
            <v>0</v>
          </cell>
          <cell r="R1815">
            <v>0</v>
          </cell>
          <cell r="S1815">
            <v>0</v>
          </cell>
          <cell r="T1815">
            <v>0</v>
          </cell>
          <cell r="U1815">
            <v>0</v>
          </cell>
          <cell r="V1815">
            <v>0</v>
          </cell>
          <cell r="W1815">
            <v>0</v>
          </cell>
          <cell r="X1815">
            <v>0</v>
          </cell>
          <cell r="Y1815">
            <v>0</v>
          </cell>
          <cell r="Z1815">
            <v>0</v>
          </cell>
        </row>
        <row r="1816">
          <cell r="B1816">
            <v>0</v>
          </cell>
          <cell r="C1816">
            <v>0</v>
          </cell>
          <cell r="D1816">
            <v>0</v>
          </cell>
          <cell r="E1816">
            <v>0</v>
          </cell>
          <cell r="F1816">
            <v>0</v>
          </cell>
          <cell r="G1816">
            <v>0</v>
          </cell>
          <cell r="H1816">
            <v>0</v>
          </cell>
          <cell r="I1816">
            <v>0</v>
          </cell>
          <cell r="J1816">
            <v>0</v>
          </cell>
          <cell r="K1816">
            <v>0</v>
          </cell>
          <cell r="L1816">
            <v>0</v>
          </cell>
          <cell r="M1816">
            <v>0</v>
          </cell>
          <cell r="N1816">
            <v>0</v>
          </cell>
          <cell r="O1816">
            <v>0</v>
          </cell>
          <cell r="P1816">
            <v>0</v>
          </cell>
          <cell r="Q1816">
            <v>0</v>
          </cell>
          <cell r="R1816">
            <v>0</v>
          </cell>
          <cell r="S1816">
            <v>0</v>
          </cell>
          <cell r="T1816">
            <v>0</v>
          </cell>
          <cell r="U1816">
            <v>0</v>
          </cell>
          <cell r="V1816">
            <v>0</v>
          </cell>
          <cell r="W1816">
            <v>0</v>
          </cell>
          <cell r="X1816">
            <v>0</v>
          </cell>
          <cell r="Y1816">
            <v>0</v>
          </cell>
          <cell r="Z1816">
            <v>0</v>
          </cell>
        </row>
        <row r="1817">
          <cell r="B1817">
            <v>0</v>
          </cell>
          <cell r="C1817">
            <v>0</v>
          </cell>
          <cell r="D1817">
            <v>0</v>
          </cell>
          <cell r="E1817">
            <v>0</v>
          </cell>
          <cell r="F1817">
            <v>0</v>
          </cell>
          <cell r="G1817">
            <v>0</v>
          </cell>
          <cell r="H1817">
            <v>0</v>
          </cell>
          <cell r="I1817">
            <v>0</v>
          </cell>
          <cell r="J1817">
            <v>0</v>
          </cell>
          <cell r="K1817">
            <v>0</v>
          </cell>
          <cell r="L1817">
            <v>0</v>
          </cell>
          <cell r="M1817">
            <v>0</v>
          </cell>
          <cell r="N1817">
            <v>0</v>
          </cell>
          <cell r="O1817">
            <v>0</v>
          </cell>
          <cell r="P1817">
            <v>0</v>
          </cell>
          <cell r="Q1817">
            <v>0</v>
          </cell>
          <cell r="R1817">
            <v>0</v>
          </cell>
          <cell r="S1817">
            <v>0</v>
          </cell>
          <cell r="T1817">
            <v>0</v>
          </cell>
          <cell r="U1817">
            <v>0</v>
          </cell>
          <cell r="V1817">
            <v>0</v>
          </cell>
          <cell r="W1817">
            <v>0</v>
          </cell>
          <cell r="X1817">
            <v>0</v>
          </cell>
          <cell r="Y1817">
            <v>0</v>
          </cell>
          <cell r="Z1817">
            <v>0</v>
          </cell>
        </row>
        <row r="1818">
          <cell r="B1818">
            <v>0</v>
          </cell>
          <cell r="C1818">
            <v>0</v>
          </cell>
          <cell r="D1818">
            <v>0</v>
          </cell>
          <cell r="E1818">
            <v>0</v>
          </cell>
          <cell r="F1818">
            <v>0</v>
          </cell>
          <cell r="G1818">
            <v>0</v>
          </cell>
          <cell r="H1818">
            <v>0</v>
          </cell>
          <cell r="I1818">
            <v>0</v>
          </cell>
          <cell r="J1818">
            <v>0</v>
          </cell>
          <cell r="K1818">
            <v>0</v>
          </cell>
          <cell r="L1818">
            <v>0</v>
          </cell>
          <cell r="M1818">
            <v>0</v>
          </cell>
          <cell r="N1818">
            <v>0</v>
          </cell>
          <cell r="O1818">
            <v>0</v>
          </cell>
          <cell r="P1818">
            <v>0</v>
          </cell>
          <cell r="Q1818">
            <v>0</v>
          </cell>
          <cell r="R1818">
            <v>0</v>
          </cell>
          <cell r="S1818">
            <v>0</v>
          </cell>
          <cell r="T1818">
            <v>0</v>
          </cell>
          <cell r="U1818">
            <v>0</v>
          </cell>
          <cell r="V1818">
            <v>0</v>
          </cell>
          <cell r="W1818">
            <v>0</v>
          </cell>
          <cell r="X1818">
            <v>0</v>
          </cell>
          <cell r="Y1818">
            <v>0</v>
          </cell>
          <cell r="Z1818">
            <v>0</v>
          </cell>
        </row>
        <row r="1819">
          <cell r="B1819">
            <v>0</v>
          </cell>
          <cell r="C1819">
            <v>0</v>
          </cell>
          <cell r="D1819">
            <v>0</v>
          </cell>
          <cell r="E1819">
            <v>0</v>
          </cell>
          <cell r="F1819">
            <v>0</v>
          </cell>
          <cell r="G1819">
            <v>0</v>
          </cell>
          <cell r="H1819">
            <v>0</v>
          </cell>
          <cell r="I1819">
            <v>0</v>
          </cell>
          <cell r="J1819">
            <v>0</v>
          </cell>
          <cell r="K1819">
            <v>0</v>
          </cell>
          <cell r="L1819">
            <v>0</v>
          </cell>
          <cell r="M1819">
            <v>0</v>
          </cell>
          <cell r="N1819">
            <v>0</v>
          </cell>
          <cell r="O1819">
            <v>0</v>
          </cell>
          <cell r="P1819">
            <v>0</v>
          </cell>
          <cell r="Q1819">
            <v>0</v>
          </cell>
          <cell r="R1819">
            <v>0</v>
          </cell>
          <cell r="S1819">
            <v>0</v>
          </cell>
          <cell r="T1819">
            <v>0</v>
          </cell>
          <cell r="U1819">
            <v>0</v>
          </cell>
          <cell r="V1819">
            <v>0</v>
          </cell>
          <cell r="W1819">
            <v>0</v>
          </cell>
          <cell r="X1819">
            <v>0</v>
          </cell>
          <cell r="Y1819">
            <v>0</v>
          </cell>
          <cell r="Z1819">
            <v>0</v>
          </cell>
        </row>
        <row r="1820">
          <cell r="B1820">
            <v>0</v>
          </cell>
          <cell r="C1820">
            <v>0</v>
          </cell>
          <cell r="D1820">
            <v>0</v>
          </cell>
          <cell r="E1820">
            <v>0</v>
          </cell>
          <cell r="F1820">
            <v>0</v>
          </cell>
          <cell r="G1820">
            <v>0</v>
          </cell>
          <cell r="H1820">
            <v>0</v>
          </cell>
          <cell r="I1820">
            <v>0</v>
          </cell>
          <cell r="J1820">
            <v>0</v>
          </cell>
          <cell r="K1820">
            <v>0</v>
          </cell>
          <cell r="L1820">
            <v>0</v>
          </cell>
          <cell r="M1820">
            <v>0</v>
          </cell>
          <cell r="N1820">
            <v>0</v>
          </cell>
          <cell r="O1820">
            <v>0</v>
          </cell>
          <cell r="P1820">
            <v>0</v>
          </cell>
          <cell r="Q1820">
            <v>0</v>
          </cell>
          <cell r="R1820">
            <v>0</v>
          </cell>
          <cell r="S1820">
            <v>0</v>
          </cell>
          <cell r="T1820">
            <v>0</v>
          </cell>
          <cell r="U1820">
            <v>0</v>
          </cell>
          <cell r="V1820">
            <v>0</v>
          </cell>
          <cell r="W1820">
            <v>0</v>
          </cell>
          <cell r="X1820">
            <v>0</v>
          </cell>
          <cell r="Y1820">
            <v>0</v>
          </cell>
          <cell r="Z1820">
            <v>0</v>
          </cell>
        </row>
        <row r="1821">
          <cell r="B1821">
            <v>0</v>
          </cell>
          <cell r="C1821">
            <v>0</v>
          </cell>
          <cell r="D1821">
            <v>0</v>
          </cell>
          <cell r="E1821">
            <v>0</v>
          </cell>
          <cell r="F1821">
            <v>0</v>
          </cell>
          <cell r="G1821">
            <v>0</v>
          </cell>
          <cell r="H1821">
            <v>0</v>
          </cell>
          <cell r="I1821">
            <v>0</v>
          </cell>
          <cell r="J1821">
            <v>0</v>
          </cell>
          <cell r="K1821">
            <v>0</v>
          </cell>
          <cell r="L1821">
            <v>0</v>
          </cell>
          <cell r="M1821">
            <v>0</v>
          </cell>
          <cell r="N1821">
            <v>0</v>
          </cell>
          <cell r="O1821">
            <v>0</v>
          </cell>
          <cell r="P1821">
            <v>0</v>
          </cell>
          <cell r="Q1821">
            <v>0</v>
          </cell>
          <cell r="R1821">
            <v>0</v>
          </cell>
          <cell r="S1821">
            <v>0</v>
          </cell>
          <cell r="T1821">
            <v>0</v>
          </cell>
          <cell r="U1821">
            <v>0</v>
          </cell>
          <cell r="V1821">
            <v>0</v>
          </cell>
          <cell r="W1821">
            <v>0</v>
          </cell>
          <cell r="X1821">
            <v>0</v>
          </cell>
          <cell r="Y1821">
            <v>0</v>
          </cell>
          <cell r="Z1821">
            <v>0</v>
          </cell>
        </row>
        <row r="1822">
          <cell r="B1822">
            <v>0</v>
          </cell>
          <cell r="C1822">
            <v>0</v>
          </cell>
          <cell r="D1822">
            <v>0</v>
          </cell>
          <cell r="E1822">
            <v>0</v>
          </cell>
          <cell r="F1822">
            <v>0</v>
          </cell>
          <cell r="G1822">
            <v>0</v>
          </cell>
          <cell r="H1822">
            <v>0</v>
          </cell>
          <cell r="I1822">
            <v>0</v>
          </cell>
          <cell r="J1822">
            <v>0</v>
          </cell>
          <cell r="K1822">
            <v>0</v>
          </cell>
          <cell r="L1822">
            <v>0</v>
          </cell>
          <cell r="M1822">
            <v>0</v>
          </cell>
          <cell r="N1822">
            <v>0</v>
          </cell>
          <cell r="O1822">
            <v>0</v>
          </cell>
          <cell r="P1822">
            <v>0</v>
          </cell>
          <cell r="Q1822">
            <v>0</v>
          </cell>
          <cell r="R1822">
            <v>0</v>
          </cell>
          <cell r="S1822">
            <v>0</v>
          </cell>
          <cell r="T1822">
            <v>0</v>
          </cell>
          <cell r="U1822">
            <v>0</v>
          </cell>
          <cell r="V1822">
            <v>0</v>
          </cell>
          <cell r="W1822">
            <v>0</v>
          </cell>
          <cell r="X1822">
            <v>0</v>
          </cell>
          <cell r="Y1822">
            <v>0</v>
          </cell>
          <cell r="Z1822">
            <v>0</v>
          </cell>
        </row>
        <row r="1823">
          <cell r="B1823">
            <v>0</v>
          </cell>
          <cell r="C1823">
            <v>0</v>
          </cell>
          <cell r="D1823">
            <v>0</v>
          </cell>
          <cell r="E1823">
            <v>0</v>
          </cell>
          <cell r="F1823">
            <v>0</v>
          </cell>
          <cell r="G1823">
            <v>0</v>
          </cell>
          <cell r="H1823">
            <v>0</v>
          </cell>
          <cell r="I1823">
            <v>0</v>
          </cell>
          <cell r="J1823">
            <v>0</v>
          </cell>
          <cell r="K1823">
            <v>0</v>
          </cell>
          <cell r="L1823">
            <v>0</v>
          </cell>
          <cell r="M1823">
            <v>0</v>
          </cell>
          <cell r="N1823">
            <v>0</v>
          </cell>
          <cell r="O1823">
            <v>0</v>
          </cell>
          <cell r="P1823">
            <v>0</v>
          </cell>
          <cell r="Q1823">
            <v>0</v>
          </cell>
          <cell r="R1823">
            <v>0</v>
          </cell>
          <cell r="S1823">
            <v>0</v>
          </cell>
          <cell r="T1823">
            <v>0</v>
          </cell>
          <cell r="U1823">
            <v>0</v>
          </cell>
          <cell r="V1823">
            <v>0</v>
          </cell>
          <cell r="W1823">
            <v>0</v>
          </cell>
          <cell r="X1823">
            <v>0</v>
          </cell>
          <cell r="Y1823">
            <v>0</v>
          </cell>
          <cell r="Z1823">
            <v>0</v>
          </cell>
        </row>
        <row r="1824">
          <cell r="B1824">
            <v>0</v>
          </cell>
          <cell r="C1824">
            <v>0</v>
          </cell>
          <cell r="D1824">
            <v>0</v>
          </cell>
          <cell r="E1824">
            <v>0</v>
          </cell>
          <cell r="F1824">
            <v>0</v>
          </cell>
          <cell r="G1824">
            <v>0</v>
          </cell>
          <cell r="H1824">
            <v>0</v>
          </cell>
          <cell r="I1824">
            <v>0</v>
          </cell>
          <cell r="J1824">
            <v>0</v>
          </cell>
          <cell r="K1824">
            <v>0</v>
          </cell>
          <cell r="L1824">
            <v>0</v>
          </cell>
          <cell r="M1824">
            <v>0</v>
          </cell>
          <cell r="N1824">
            <v>0</v>
          </cell>
          <cell r="O1824">
            <v>0</v>
          </cell>
          <cell r="P1824">
            <v>0</v>
          </cell>
          <cell r="Q1824">
            <v>0</v>
          </cell>
          <cell r="R1824">
            <v>0</v>
          </cell>
          <cell r="S1824">
            <v>0</v>
          </cell>
          <cell r="T1824">
            <v>0</v>
          </cell>
          <cell r="U1824">
            <v>0</v>
          </cell>
          <cell r="V1824">
            <v>0</v>
          </cell>
          <cell r="W1824">
            <v>0</v>
          </cell>
          <cell r="X1824">
            <v>0</v>
          </cell>
          <cell r="Y1824">
            <v>0</v>
          </cell>
          <cell r="Z1824">
            <v>0</v>
          </cell>
        </row>
        <row r="1825">
          <cell r="B1825">
            <v>0</v>
          </cell>
          <cell r="C1825">
            <v>0</v>
          </cell>
          <cell r="D1825">
            <v>0</v>
          </cell>
          <cell r="E1825">
            <v>0</v>
          </cell>
          <cell r="F1825">
            <v>0</v>
          </cell>
          <cell r="G1825">
            <v>0</v>
          </cell>
          <cell r="H1825">
            <v>0</v>
          </cell>
          <cell r="I1825">
            <v>0</v>
          </cell>
          <cell r="J1825">
            <v>0</v>
          </cell>
          <cell r="K1825">
            <v>0</v>
          </cell>
          <cell r="L1825">
            <v>0</v>
          </cell>
          <cell r="M1825">
            <v>0</v>
          </cell>
          <cell r="N1825">
            <v>0</v>
          </cell>
          <cell r="O1825">
            <v>0</v>
          </cell>
          <cell r="P1825">
            <v>0</v>
          </cell>
          <cell r="Q1825">
            <v>0</v>
          </cell>
          <cell r="R1825">
            <v>0</v>
          </cell>
          <cell r="S1825">
            <v>0</v>
          </cell>
          <cell r="T1825">
            <v>0</v>
          </cell>
          <cell r="U1825">
            <v>0</v>
          </cell>
          <cell r="V1825">
            <v>0</v>
          </cell>
          <cell r="W1825">
            <v>0</v>
          </cell>
          <cell r="X1825">
            <v>0</v>
          </cell>
          <cell r="Y1825">
            <v>0</v>
          </cell>
          <cell r="Z1825">
            <v>0</v>
          </cell>
        </row>
        <row r="1826">
          <cell r="B1826">
            <v>0</v>
          </cell>
          <cell r="C1826">
            <v>0</v>
          </cell>
          <cell r="D1826">
            <v>0</v>
          </cell>
          <cell r="E1826">
            <v>0</v>
          </cell>
          <cell r="F1826">
            <v>0</v>
          </cell>
          <cell r="G1826">
            <v>0</v>
          </cell>
          <cell r="H1826">
            <v>0</v>
          </cell>
          <cell r="I1826">
            <v>0</v>
          </cell>
          <cell r="J1826">
            <v>0</v>
          </cell>
          <cell r="K1826">
            <v>0</v>
          </cell>
          <cell r="L1826">
            <v>0</v>
          </cell>
          <cell r="M1826">
            <v>0</v>
          </cell>
          <cell r="N1826">
            <v>0</v>
          </cell>
          <cell r="O1826">
            <v>0</v>
          </cell>
          <cell r="P1826">
            <v>0</v>
          </cell>
          <cell r="Q1826">
            <v>0</v>
          </cell>
          <cell r="R1826">
            <v>0</v>
          </cell>
          <cell r="S1826">
            <v>0</v>
          </cell>
          <cell r="T1826">
            <v>0</v>
          </cell>
          <cell r="U1826">
            <v>0</v>
          </cell>
          <cell r="V1826">
            <v>0</v>
          </cell>
          <cell r="W1826">
            <v>0</v>
          </cell>
          <cell r="X1826">
            <v>0</v>
          </cell>
          <cell r="Y1826">
            <v>0</v>
          </cell>
          <cell r="Z1826">
            <v>0</v>
          </cell>
        </row>
        <row r="1827">
          <cell r="B1827">
            <v>0</v>
          </cell>
          <cell r="C1827">
            <v>0</v>
          </cell>
          <cell r="D1827">
            <v>0</v>
          </cell>
          <cell r="E1827">
            <v>0</v>
          </cell>
          <cell r="F1827">
            <v>0</v>
          </cell>
          <cell r="G1827">
            <v>0</v>
          </cell>
          <cell r="H1827">
            <v>0</v>
          </cell>
          <cell r="I1827">
            <v>0</v>
          </cell>
          <cell r="J1827">
            <v>0</v>
          </cell>
          <cell r="K1827">
            <v>0</v>
          </cell>
          <cell r="L1827">
            <v>0</v>
          </cell>
          <cell r="M1827">
            <v>0</v>
          </cell>
          <cell r="N1827">
            <v>0</v>
          </cell>
          <cell r="O1827">
            <v>0</v>
          </cell>
          <cell r="P1827">
            <v>0</v>
          </cell>
          <cell r="Q1827">
            <v>0</v>
          </cell>
          <cell r="R1827">
            <v>0</v>
          </cell>
          <cell r="S1827">
            <v>0</v>
          </cell>
          <cell r="T1827">
            <v>0</v>
          </cell>
          <cell r="U1827">
            <v>0</v>
          </cell>
          <cell r="V1827">
            <v>0</v>
          </cell>
          <cell r="W1827">
            <v>0</v>
          </cell>
          <cell r="X1827">
            <v>0</v>
          </cell>
          <cell r="Y1827">
            <v>0</v>
          </cell>
          <cell r="Z1827">
            <v>0</v>
          </cell>
        </row>
        <row r="1828">
          <cell r="B1828">
            <v>0</v>
          </cell>
          <cell r="C1828">
            <v>0</v>
          </cell>
          <cell r="D1828">
            <v>0</v>
          </cell>
          <cell r="E1828">
            <v>0</v>
          </cell>
          <cell r="F1828">
            <v>0</v>
          </cell>
          <cell r="G1828">
            <v>0</v>
          </cell>
          <cell r="H1828">
            <v>0</v>
          </cell>
          <cell r="I1828">
            <v>0</v>
          </cell>
          <cell r="J1828">
            <v>0</v>
          </cell>
          <cell r="K1828">
            <v>0</v>
          </cell>
          <cell r="L1828">
            <v>0</v>
          </cell>
          <cell r="M1828">
            <v>0</v>
          </cell>
          <cell r="N1828">
            <v>0</v>
          </cell>
          <cell r="O1828">
            <v>0</v>
          </cell>
          <cell r="P1828">
            <v>0</v>
          </cell>
          <cell r="Q1828">
            <v>0</v>
          </cell>
          <cell r="R1828">
            <v>0</v>
          </cell>
          <cell r="S1828">
            <v>0</v>
          </cell>
          <cell r="T1828">
            <v>0</v>
          </cell>
          <cell r="U1828">
            <v>0</v>
          </cell>
          <cell r="V1828">
            <v>0</v>
          </cell>
          <cell r="W1828">
            <v>0</v>
          </cell>
          <cell r="X1828">
            <v>0</v>
          </cell>
          <cell r="Y1828">
            <v>0</v>
          </cell>
          <cell r="Z1828">
            <v>0</v>
          </cell>
        </row>
        <row r="1829">
          <cell r="B1829">
            <v>0</v>
          </cell>
          <cell r="C1829">
            <v>0</v>
          </cell>
          <cell r="D1829">
            <v>0</v>
          </cell>
          <cell r="E1829">
            <v>0</v>
          </cell>
          <cell r="F1829">
            <v>0</v>
          </cell>
          <cell r="G1829">
            <v>0</v>
          </cell>
          <cell r="H1829">
            <v>0</v>
          </cell>
          <cell r="I1829">
            <v>0</v>
          </cell>
          <cell r="J1829">
            <v>0</v>
          </cell>
          <cell r="K1829">
            <v>0</v>
          </cell>
          <cell r="L1829">
            <v>0</v>
          </cell>
          <cell r="M1829">
            <v>0</v>
          </cell>
          <cell r="N1829">
            <v>0</v>
          </cell>
          <cell r="O1829">
            <v>0</v>
          </cell>
          <cell r="P1829">
            <v>0</v>
          </cell>
          <cell r="Q1829">
            <v>0</v>
          </cell>
          <cell r="R1829">
            <v>0</v>
          </cell>
          <cell r="S1829">
            <v>0</v>
          </cell>
          <cell r="T1829">
            <v>0</v>
          </cell>
          <cell r="U1829">
            <v>0</v>
          </cell>
          <cell r="V1829">
            <v>0</v>
          </cell>
          <cell r="W1829">
            <v>0</v>
          </cell>
          <cell r="X1829">
            <v>0</v>
          </cell>
          <cell r="Y1829">
            <v>0</v>
          </cell>
          <cell r="Z1829">
            <v>0</v>
          </cell>
        </row>
        <row r="1830">
          <cell r="B1830">
            <v>0</v>
          </cell>
          <cell r="C1830">
            <v>0</v>
          </cell>
          <cell r="D1830">
            <v>0</v>
          </cell>
          <cell r="E1830">
            <v>0</v>
          </cell>
          <cell r="F1830">
            <v>0</v>
          </cell>
          <cell r="G1830">
            <v>0</v>
          </cell>
          <cell r="H1830">
            <v>0</v>
          </cell>
          <cell r="I1830">
            <v>0</v>
          </cell>
          <cell r="J1830">
            <v>0</v>
          </cell>
          <cell r="K1830">
            <v>0</v>
          </cell>
          <cell r="L1830">
            <v>0</v>
          </cell>
          <cell r="M1830">
            <v>0</v>
          </cell>
          <cell r="N1830">
            <v>0</v>
          </cell>
          <cell r="O1830">
            <v>0</v>
          </cell>
          <cell r="P1830">
            <v>0</v>
          </cell>
          <cell r="Q1830">
            <v>0</v>
          </cell>
          <cell r="R1830">
            <v>0</v>
          </cell>
          <cell r="S1830">
            <v>0</v>
          </cell>
          <cell r="T1830">
            <v>0</v>
          </cell>
          <cell r="U1830">
            <v>0</v>
          </cell>
          <cell r="V1830">
            <v>0</v>
          </cell>
          <cell r="W1830">
            <v>0</v>
          </cell>
          <cell r="X1830">
            <v>0</v>
          </cell>
          <cell r="Y1830">
            <v>0</v>
          </cell>
          <cell r="Z1830">
            <v>0</v>
          </cell>
        </row>
        <row r="1831">
          <cell r="B1831">
            <v>0</v>
          </cell>
          <cell r="C1831">
            <v>0</v>
          </cell>
          <cell r="D1831">
            <v>0</v>
          </cell>
          <cell r="E1831">
            <v>0</v>
          </cell>
          <cell r="F1831">
            <v>0</v>
          </cell>
          <cell r="G1831">
            <v>0</v>
          </cell>
          <cell r="H1831">
            <v>0</v>
          </cell>
          <cell r="I1831">
            <v>0</v>
          </cell>
          <cell r="J1831">
            <v>0</v>
          </cell>
          <cell r="K1831">
            <v>0</v>
          </cell>
          <cell r="L1831">
            <v>0</v>
          </cell>
          <cell r="M1831">
            <v>0</v>
          </cell>
          <cell r="N1831">
            <v>0</v>
          </cell>
          <cell r="O1831">
            <v>0</v>
          </cell>
          <cell r="P1831">
            <v>0</v>
          </cell>
          <cell r="Q1831">
            <v>0</v>
          </cell>
          <cell r="R1831">
            <v>0</v>
          </cell>
          <cell r="S1831">
            <v>0</v>
          </cell>
          <cell r="T1831">
            <v>0</v>
          </cell>
          <cell r="U1831">
            <v>0</v>
          </cell>
          <cell r="V1831">
            <v>0</v>
          </cell>
          <cell r="W1831">
            <v>0</v>
          </cell>
          <cell r="X1831">
            <v>0</v>
          </cell>
          <cell r="Y1831">
            <v>0</v>
          </cell>
          <cell r="Z1831">
            <v>0</v>
          </cell>
        </row>
        <row r="1832">
          <cell r="B1832">
            <v>0</v>
          </cell>
          <cell r="C1832">
            <v>0</v>
          </cell>
          <cell r="D1832">
            <v>0</v>
          </cell>
          <cell r="E1832">
            <v>0</v>
          </cell>
          <cell r="F1832">
            <v>0</v>
          </cell>
          <cell r="G1832">
            <v>0</v>
          </cell>
          <cell r="H1832">
            <v>0</v>
          </cell>
          <cell r="I1832">
            <v>0</v>
          </cell>
          <cell r="J1832">
            <v>0</v>
          </cell>
          <cell r="K1832">
            <v>0</v>
          </cell>
          <cell r="L1832">
            <v>0</v>
          </cell>
          <cell r="M1832">
            <v>0</v>
          </cell>
          <cell r="N1832">
            <v>0</v>
          </cell>
          <cell r="O1832">
            <v>0</v>
          </cell>
          <cell r="P1832">
            <v>0</v>
          </cell>
          <cell r="Q1832">
            <v>0</v>
          </cell>
          <cell r="R1832">
            <v>0</v>
          </cell>
          <cell r="S1832">
            <v>0</v>
          </cell>
          <cell r="T1832">
            <v>0</v>
          </cell>
          <cell r="U1832">
            <v>0</v>
          </cell>
          <cell r="V1832">
            <v>0</v>
          </cell>
          <cell r="W1832">
            <v>0</v>
          </cell>
          <cell r="X1832">
            <v>0</v>
          </cell>
          <cell r="Y1832">
            <v>0</v>
          </cell>
          <cell r="Z1832">
            <v>0</v>
          </cell>
        </row>
        <row r="1833">
          <cell r="B1833">
            <v>0</v>
          </cell>
          <cell r="C1833">
            <v>0</v>
          </cell>
          <cell r="D1833">
            <v>0</v>
          </cell>
          <cell r="E1833">
            <v>0</v>
          </cell>
          <cell r="F1833">
            <v>0</v>
          </cell>
          <cell r="G1833">
            <v>0</v>
          </cell>
          <cell r="H1833">
            <v>0</v>
          </cell>
          <cell r="I1833">
            <v>0</v>
          </cell>
          <cell r="J1833">
            <v>0</v>
          </cell>
          <cell r="K1833">
            <v>0</v>
          </cell>
          <cell r="L1833">
            <v>0</v>
          </cell>
          <cell r="M1833">
            <v>0</v>
          </cell>
          <cell r="N1833">
            <v>0</v>
          </cell>
          <cell r="O1833">
            <v>0</v>
          </cell>
          <cell r="P1833">
            <v>0</v>
          </cell>
          <cell r="Q1833">
            <v>0</v>
          </cell>
          <cell r="R1833">
            <v>0</v>
          </cell>
          <cell r="S1833">
            <v>0</v>
          </cell>
          <cell r="T1833">
            <v>0</v>
          </cell>
          <cell r="U1833">
            <v>0</v>
          </cell>
          <cell r="V1833">
            <v>0</v>
          </cell>
          <cell r="W1833">
            <v>0</v>
          </cell>
          <cell r="X1833">
            <v>0</v>
          </cell>
          <cell r="Y1833">
            <v>0</v>
          </cell>
          <cell r="Z1833">
            <v>0</v>
          </cell>
        </row>
        <row r="1834">
          <cell r="B1834">
            <v>0</v>
          </cell>
          <cell r="C1834">
            <v>0</v>
          </cell>
          <cell r="D1834">
            <v>0</v>
          </cell>
          <cell r="E1834">
            <v>0</v>
          </cell>
          <cell r="F1834">
            <v>0</v>
          </cell>
          <cell r="G1834">
            <v>0</v>
          </cell>
          <cell r="H1834">
            <v>0</v>
          </cell>
          <cell r="I1834">
            <v>0</v>
          </cell>
          <cell r="J1834">
            <v>0</v>
          </cell>
          <cell r="K1834">
            <v>0</v>
          </cell>
          <cell r="L1834">
            <v>0</v>
          </cell>
          <cell r="M1834">
            <v>0</v>
          </cell>
          <cell r="N1834">
            <v>0</v>
          </cell>
          <cell r="O1834">
            <v>0</v>
          </cell>
          <cell r="P1834">
            <v>0</v>
          </cell>
          <cell r="Q1834">
            <v>0</v>
          </cell>
          <cell r="R1834">
            <v>0</v>
          </cell>
          <cell r="S1834">
            <v>0</v>
          </cell>
          <cell r="T1834">
            <v>0</v>
          </cell>
          <cell r="U1834">
            <v>0</v>
          </cell>
          <cell r="V1834">
            <v>0</v>
          </cell>
          <cell r="W1834">
            <v>0</v>
          </cell>
          <cell r="X1834">
            <v>0</v>
          </cell>
          <cell r="Y1834">
            <v>0</v>
          </cell>
          <cell r="Z1834">
            <v>0</v>
          </cell>
        </row>
        <row r="1835">
          <cell r="B1835">
            <v>0</v>
          </cell>
          <cell r="C1835">
            <v>0</v>
          </cell>
          <cell r="D1835">
            <v>0</v>
          </cell>
          <cell r="E1835">
            <v>0</v>
          </cell>
          <cell r="F1835">
            <v>0</v>
          </cell>
          <cell r="G1835">
            <v>0</v>
          </cell>
          <cell r="H1835">
            <v>0</v>
          </cell>
          <cell r="I1835">
            <v>0</v>
          </cell>
          <cell r="J1835">
            <v>0</v>
          </cell>
          <cell r="K1835">
            <v>0</v>
          </cell>
          <cell r="L1835">
            <v>0</v>
          </cell>
          <cell r="M1835">
            <v>0</v>
          </cell>
          <cell r="N1835">
            <v>0</v>
          </cell>
          <cell r="O1835">
            <v>0</v>
          </cell>
          <cell r="P1835">
            <v>0</v>
          </cell>
          <cell r="Q1835">
            <v>0</v>
          </cell>
          <cell r="R1835">
            <v>0</v>
          </cell>
          <cell r="S1835">
            <v>0</v>
          </cell>
          <cell r="T1835">
            <v>0</v>
          </cell>
          <cell r="U1835">
            <v>0</v>
          </cell>
          <cell r="V1835">
            <v>0</v>
          </cell>
          <cell r="W1835">
            <v>0</v>
          </cell>
          <cell r="X1835">
            <v>0</v>
          </cell>
          <cell r="Y1835">
            <v>0</v>
          </cell>
          <cell r="Z1835">
            <v>0</v>
          </cell>
        </row>
        <row r="1836">
          <cell r="B1836">
            <v>0</v>
          </cell>
          <cell r="C1836">
            <v>0</v>
          </cell>
          <cell r="D1836">
            <v>0</v>
          </cell>
          <cell r="E1836">
            <v>0</v>
          </cell>
          <cell r="F1836">
            <v>0</v>
          </cell>
          <cell r="G1836">
            <v>0</v>
          </cell>
          <cell r="H1836">
            <v>0</v>
          </cell>
          <cell r="I1836">
            <v>0</v>
          </cell>
          <cell r="J1836">
            <v>0</v>
          </cell>
          <cell r="K1836">
            <v>0</v>
          </cell>
          <cell r="L1836">
            <v>0</v>
          </cell>
          <cell r="M1836">
            <v>0</v>
          </cell>
          <cell r="N1836">
            <v>0</v>
          </cell>
          <cell r="O1836">
            <v>0</v>
          </cell>
          <cell r="P1836">
            <v>0</v>
          </cell>
          <cell r="Q1836">
            <v>0</v>
          </cell>
          <cell r="R1836">
            <v>0</v>
          </cell>
          <cell r="S1836">
            <v>0</v>
          </cell>
          <cell r="T1836">
            <v>0</v>
          </cell>
          <cell r="U1836">
            <v>0</v>
          </cell>
          <cell r="V1836">
            <v>0</v>
          </cell>
          <cell r="W1836">
            <v>0</v>
          </cell>
          <cell r="X1836">
            <v>0</v>
          </cell>
          <cell r="Y1836">
            <v>0</v>
          </cell>
          <cell r="Z1836">
            <v>0</v>
          </cell>
        </row>
        <row r="1837">
          <cell r="B1837">
            <v>0</v>
          </cell>
          <cell r="C1837">
            <v>0</v>
          </cell>
          <cell r="D1837">
            <v>0</v>
          </cell>
          <cell r="E1837">
            <v>0</v>
          </cell>
          <cell r="F1837">
            <v>0</v>
          </cell>
          <cell r="G1837">
            <v>0</v>
          </cell>
          <cell r="H1837">
            <v>0</v>
          </cell>
          <cell r="I1837">
            <v>0</v>
          </cell>
          <cell r="J1837">
            <v>0</v>
          </cell>
          <cell r="K1837">
            <v>0</v>
          </cell>
          <cell r="L1837">
            <v>0</v>
          </cell>
          <cell r="M1837">
            <v>0</v>
          </cell>
          <cell r="N1837">
            <v>0</v>
          </cell>
          <cell r="O1837">
            <v>0</v>
          </cell>
          <cell r="P1837">
            <v>0</v>
          </cell>
          <cell r="Q1837">
            <v>0</v>
          </cell>
          <cell r="R1837">
            <v>0</v>
          </cell>
          <cell r="S1837">
            <v>0</v>
          </cell>
          <cell r="T1837">
            <v>0</v>
          </cell>
          <cell r="U1837">
            <v>0</v>
          </cell>
          <cell r="V1837">
            <v>0</v>
          </cell>
          <cell r="W1837">
            <v>0</v>
          </cell>
          <cell r="X1837">
            <v>0</v>
          </cell>
          <cell r="Y1837">
            <v>0</v>
          </cell>
          <cell r="Z1837">
            <v>0</v>
          </cell>
        </row>
        <row r="1838">
          <cell r="B1838">
            <v>0</v>
          </cell>
          <cell r="C1838">
            <v>0</v>
          </cell>
          <cell r="D1838">
            <v>0</v>
          </cell>
          <cell r="E1838">
            <v>0</v>
          </cell>
          <cell r="F1838">
            <v>0</v>
          </cell>
          <cell r="G1838">
            <v>0</v>
          </cell>
          <cell r="H1838">
            <v>0</v>
          </cell>
          <cell r="I1838">
            <v>0</v>
          </cell>
          <cell r="J1838">
            <v>0</v>
          </cell>
          <cell r="K1838">
            <v>0</v>
          </cell>
          <cell r="L1838">
            <v>0</v>
          </cell>
          <cell r="M1838">
            <v>0</v>
          </cell>
          <cell r="N1838">
            <v>0</v>
          </cell>
          <cell r="O1838">
            <v>0</v>
          </cell>
          <cell r="P1838">
            <v>0</v>
          </cell>
          <cell r="Q1838">
            <v>0</v>
          </cell>
          <cell r="R1838">
            <v>0</v>
          </cell>
          <cell r="S1838">
            <v>0</v>
          </cell>
          <cell r="T1838">
            <v>0</v>
          </cell>
          <cell r="U1838">
            <v>0</v>
          </cell>
          <cell r="V1838">
            <v>0</v>
          </cell>
          <cell r="W1838">
            <v>0</v>
          </cell>
          <cell r="X1838">
            <v>0</v>
          </cell>
          <cell r="Y1838">
            <v>0</v>
          </cell>
          <cell r="Z1838">
            <v>0</v>
          </cell>
        </row>
        <row r="1839">
          <cell r="B1839">
            <v>0</v>
          </cell>
          <cell r="C1839">
            <v>0</v>
          </cell>
          <cell r="D1839">
            <v>0</v>
          </cell>
          <cell r="E1839">
            <v>0</v>
          </cell>
          <cell r="F1839">
            <v>0</v>
          </cell>
          <cell r="G1839">
            <v>0</v>
          </cell>
          <cell r="H1839">
            <v>0</v>
          </cell>
          <cell r="I1839">
            <v>0</v>
          </cell>
          <cell r="J1839">
            <v>0</v>
          </cell>
          <cell r="K1839">
            <v>0</v>
          </cell>
          <cell r="L1839">
            <v>0</v>
          </cell>
          <cell r="M1839">
            <v>0</v>
          </cell>
          <cell r="N1839">
            <v>0</v>
          </cell>
          <cell r="O1839">
            <v>0</v>
          </cell>
          <cell r="P1839">
            <v>0</v>
          </cell>
          <cell r="Q1839">
            <v>0</v>
          </cell>
          <cell r="R1839">
            <v>0</v>
          </cell>
          <cell r="S1839">
            <v>0</v>
          </cell>
          <cell r="T1839">
            <v>0</v>
          </cell>
          <cell r="U1839">
            <v>0</v>
          </cell>
          <cell r="V1839">
            <v>0</v>
          </cell>
          <cell r="W1839">
            <v>0</v>
          </cell>
          <cell r="X1839">
            <v>0</v>
          </cell>
          <cell r="Y1839">
            <v>0</v>
          </cell>
          <cell r="Z1839">
            <v>0</v>
          </cell>
        </row>
        <row r="1840">
          <cell r="B1840">
            <v>0</v>
          </cell>
          <cell r="C1840">
            <v>0</v>
          </cell>
          <cell r="D1840">
            <v>0</v>
          </cell>
          <cell r="E1840">
            <v>0</v>
          </cell>
          <cell r="F1840">
            <v>0</v>
          </cell>
          <cell r="G1840">
            <v>0</v>
          </cell>
          <cell r="H1840">
            <v>0</v>
          </cell>
          <cell r="I1840">
            <v>0</v>
          </cell>
          <cell r="J1840">
            <v>0</v>
          </cell>
          <cell r="K1840">
            <v>0</v>
          </cell>
          <cell r="L1840">
            <v>0</v>
          </cell>
          <cell r="M1840">
            <v>0</v>
          </cell>
          <cell r="N1840">
            <v>0</v>
          </cell>
          <cell r="O1840">
            <v>0</v>
          </cell>
          <cell r="P1840">
            <v>0</v>
          </cell>
          <cell r="Q1840">
            <v>0</v>
          </cell>
          <cell r="R1840">
            <v>0</v>
          </cell>
          <cell r="S1840">
            <v>0</v>
          </cell>
          <cell r="T1840">
            <v>0</v>
          </cell>
          <cell r="U1840">
            <v>0</v>
          </cell>
          <cell r="V1840">
            <v>0</v>
          </cell>
          <cell r="W1840">
            <v>0</v>
          </cell>
          <cell r="X1840">
            <v>0</v>
          </cell>
          <cell r="Y1840">
            <v>0</v>
          </cell>
          <cell r="Z1840">
            <v>0</v>
          </cell>
        </row>
        <row r="1841">
          <cell r="B1841">
            <v>0</v>
          </cell>
          <cell r="C1841">
            <v>0</v>
          </cell>
          <cell r="D1841">
            <v>0</v>
          </cell>
          <cell r="E1841">
            <v>0</v>
          </cell>
          <cell r="F1841">
            <v>0</v>
          </cell>
          <cell r="G1841">
            <v>0</v>
          </cell>
          <cell r="H1841">
            <v>0</v>
          </cell>
          <cell r="I1841">
            <v>0</v>
          </cell>
          <cell r="J1841">
            <v>0</v>
          </cell>
          <cell r="K1841">
            <v>0</v>
          </cell>
          <cell r="L1841">
            <v>0</v>
          </cell>
          <cell r="M1841">
            <v>0</v>
          </cell>
          <cell r="N1841">
            <v>0</v>
          </cell>
          <cell r="O1841">
            <v>0</v>
          </cell>
          <cell r="P1841">
            <v>0</v>
          </cell>
          <cell r="Q1841">
            <v>0</v>
          </cell>
          <cell r="R1841">
            <v>0</v>
          </cell>
          <cell r="S1841">
            <v>0</v>
          </cell>
          <cell r="T1841">
            <v>0</v>
          </cell>
          <cell r="U1841">
            <v>0</v>
          </cell>
          <cell r="V1841">
            <v>0</v>
          </cell>
          <cell r="W1841">
            <v>0</v>
          </cell>
          <cell r="X1841">
            <v>0</v>
          </cell>
          <cell r="Y1841">
            <v>0</v>
          </cell>
          <cell r="Z1841">
            <v>0</v>
          </cell>
        </row>
        <row r="1842">
          <cell r="B1842">
            <v>0</v>
          </cell>
          <cell r="C1842">
            <v>0</v>
          </cell>
          <cell r="D1842">
            <v>0</v>
          </cell>
          <cell r="E1842">
            <v>0</v>
          </cell>
          <cell r="F1842">
            <v>0</v>
          </cell>
          <cell r="G1842">
            <v>0</v>
          </cell>
          <cell r="H1842">
            <v>0</v>
          </cell>
          <cell r="I1842">
            <v>0</v>
          </cell>
          <cell r="J1842">
            <v>0</v>
          </cell>
          <cell r="K1842">
            <v>0</v>
          </cell>
          <cell r="L1842">
            <v>0</v>
          </cell>
          <cell r="M1842">
            <v>0</v>
          </cell>
          <cell r="N1842">
            <v>0</v>
          </cell>
          <cell r="O1842">
            <v>0</v>
          </cell>
          <cell r="P1842">
            <v>0</v>
          </cell>
          <cell r="Q1842">
            <v>0</v>
          </cell>
          <cell r="R1842">
            <v>0</v>
          </cell>
          <cell r="S1842">
            <v>0</v>
          </cell>
          <cell r="T1842">
            <v>0</v>
          </cell>
          <cell r="U1842">
            <v>0</v>
          </cell>
          <cell r="V1842">
            <v>0</v>
          </cell>
          <cell r="W1842">
            <v>0</v>
          </cell>
          <cell r="X1842">
            <v>0</v>
          </cell>
          <cell r="Y1842">
            <v>0</v>
          </cell>
          <cell r="Z1842">
            <v>0</v>
          </cell>
        </row>
        <row r="1843">
          <cell r="B1843">
            <v>0</v>
          </cell>
          <cell r="C1843">
            <v>0</v>
          </cell>
          <cell r="D1843">
            <v>0</v>
          </cell>
          <cell r="E1843">
            <v>0</v>
          </cell>
          <cell r="F1843">
            <v>0</v>
          </cell>
          <cell r="G1843">
            <v>0</v>
          </cell>
          <cell r="H1843">
            <v>0</v>
          </cell>
          <cell r="I1843">
            <v>0</v>
          </cell>
          <cell r="J1843">
            <v>0</v>
          </cell>
          <cell r="K1843">
            <v>0</v>
          </cell>
          <cell r="L1843">
            <v>0</v>
          </cell>
          <cell r="M1843">
            <v>0</v>
          </cell>
          <cell r="N1843">
            <v>0</v>
          </cell>
          <cell r="O1843">
            <v>0</v>
          </cell>
          <cell r="P1843">
            <v>0</v>
          </cell>
          <cell r="Q1843">
            <v>0</v>
          </cell>
          <cell r="R1843">
            <v>0</v>
          </cell>
          <cell r="S1843">
            <v>0</v>
          </cell>
          <cell r="T1843">
            <v>0</v>
          </cell>
          <cell r="U1843">
            <v>0</v>
          </cell>
          <cell r="V1843">
            <v>0</v>
          </cell>
          <cell r="W1843">
            <v>0</v>
          </cell>
          <cell r="X1843">
            <v>0</v>
          </cell>
          <cell r="Y1843">
            <v>0</v>
          </cell>
          <cell r="Z1843">
            <v>0</v>
          </cell>
        </row>
        <row r="1844">
          <cell r="B1844">
            <v>0</v>
          </cell>
          <cell r="C1844">
            <v>0</v>
          </cell>
          <cell r="D1844">
            <v>0</v>
          </cell>
          <cell r="E1844">
            <v>0</v>
          </cell>
          <cell r="F1844">
            <v>0</v>
          </cell>
          <cell r="G1844">
            <v>0</v>
          </cell>
          <cell r="H1844">
            <v>0</v>
          </cell>
          <cell r="I1844">
            <v>0</v>
          </cell>
          <cell r="J1844">
            <v>0</v>
          </cell>
          <cell r="K1844">
            <v>0</v>
          </cell>
          <cell r="L1844">
            <v>0</v>
          </cell>
          <cell r="M1844">
            <v>0</v>
          </cell>
          <cell r="N1844">
            <v>0</v>
          </cell>
          <cell r="O1844">
            <v>0</v>
          </cell>
          <cell r="P1844">
            <v>0</v>
          </cell>
          <cell r="Q1844">
            <v>0</v>
          </cell>
          <cell r="R1844">
            <v>0</v>
          </cell>
          <cell r="S1844">
            <v>0</v>
          </cell>
          <cell r="T1844">
            <v>0</v>
          </cell>
          <cell r="U1844">
            <v>0</v>
          </cell>
          <cell r="V1844">
            <v>0</v>
          </cell>
          <cell r="W1844">
            <v>0</v>
          </cell>
          <cell r="X1844">
            <v>0</v>
          </cell>
          <cell r="Y1844">
            <v>0</v>
          </cell>
          <cell r="Z1844">
            <v>0</v>
          </cell>
        </row>
        <row r="1845">
          <cell r="B1845">
            <v>0</v>
          </cell>
          <cell r="C1845">
            <v>0</v>
          </cell>
          <cell r="D1845">
            <v>0</v>
          </cell>
          <cell r="E1845">
            <v>0</v>
          </cell>
          <cell r="F1845">
            <v>0</v>
          </cell>
          <cell r="G1845">
            <v>0</v>
          </cell>
          <cell r="H1845">
            <v>0</v>
          </cell>
          <cell r="I1845">
            <v>0</v>
          </cell>
          <cell r="J1845">
            <v>0</v>
          </cell>
          <cell r="K1845">
            <v>0</v>
          </cell>
          <cell r="L1845">
            <v>0</v>
          </cell>
          <cell r="M1845">
            <v>0</v>
          </cell>
          <cell r="N1845">
            <v>0</v>
          </cell>
          <cell r="O1845">
            <v>0</v>
          </cell>
          <cell r="P1845">
            <v>0</v>
          </cell>
          <cell r="Q1845">
            <v>0</v>
          </cell>
          <cell r="R1845">
            <v>0</v>
          </cell>
          <cell r="S1845">
            <v>0</v>
          </cell>
          <cell r="T1845">
            <v>0</v>
          </cell>
          <cell r="U1845">
            <v>0</v>
          </cell>
          <cell r="V1845">
            <v>0</v>
          </cell>
          <cell r="W1845">
            <v>0</v>
          </cell>
          <cell r="X1845">
            <v>0</v>
          </cell>
          <cell r="Y1845">
            <v>0</v>
          </cell>
          <cell r="Z1845">
            <v>0</v>
          </cell>
        </row>
        <row r="1846">
          <cell r="B1846">
            <v>0</v>
          </cell>
          <cell r="C1846">
            <v>0</v>
          </cell>
          <cell r="D1846">
            <v>0</v>
          </cell>
          <cell r="E1846">
            <v>0</v>
          </cell>
          <cell r="F1846">
            <v>0</v>
          </cell>
          <cell r="G1846">
            <v>0</v>
          </cell>
          <cell r="H1846">
            <v>0</v>
          </cell>
          <cell r="I1846">
            <v>0</v>
          </cell>
          <cell r="J1846">
            <v>0</v>
          </cell>
          <cell r="K1846">
            <v>0</v>
          </cell>
          <cell r="L1846">
            <v>0</v>
          </cell>
          <cell r="M1846">
            <v>0</v>
          </cell>
          <cell r="N1846">
            <v>0</v>
          </cell>
          <cell r="O1846">
            <v>0</v>
          </cell>
          <cell r="P1846">
            <v>0</v>
          </cell>
          <cell r="Q1846">
            <v>0</v>
          </cell>
          <cell r="R1846">
            <v>0</v>
          </cell>
          <cell r="S1846">
            <v>0</v>
          </cell>
          <cell r="T1846">
            <v>0</v>
          </cell>
          <cell r="U1846">
            <v>0</v>
          </cell>
          <cell r="V1846">
            <v>0</v>
          </cell>
          <cell r="W1846">
            <v>0</v>
          </cell>
          <cell r="X1846">
            <v>0</v>
          </cell>
          <cell r="Y1846">
            <v>0</v>
          </cell>
          <cell r="Z1846">
            <v>0</v>
          </cell>
        </row>
        <row r="1847">
          <cell r="B1847">
            <v>0</v>
          </cell>
          <cell r="C1847">
            <v>0</v>
          </cell>
          <cell r="D1847">
            <v>0</v>
          </cell>
          <cell r="E1847">
            <v>0</v>
          </cell>
          <cell r="F1847">
            <v>0</v>
          </cell>
          <cell r="G1847">
            <v>0</v>
          </cell>
          <cell r="H1847">
            <v>0</v>
          </cell>
          <cell r="I1847">
            <v>0</v>
          </cell>
          <cell r="J1847">
            <v>0</v>
          </cell>
          <cell r="K1847">
            <v>0</v>
          </cell>
          <cell r="L1847">
            <v>0</v>
          </cell>
          <cell r="M1847">
            <v>0</v>
          </cell>
          <cell r="N1847">
            <v>0</v>
          </cell>
          <cell r="O1847">
            <v>0</v>
          </cell>
          <cell r="P1847">
            <v>0</v>
          </cell>
          <cell r="Q1847">
            <v>0</v>
          </cell>
          <cell r="R1847">
            <v>0</v>
          </cell>
          <cell r="S1847">
            <v>0</v>
          </cell>
          <cell r="T1847">
            <v>0</v>
          </cell>
          <cell r="U1847">
            <v>0</v>
          </cell>
          <cell r="V1847">
            <v>0</v>
          </cell>
          <cell r="W1847">
            <v>0</v>
          </cell>
          <cell r="X1847">
            <v>0</v>
          </cell>
          <cell r="Y1847">
            <v>0</v>
          </cell>
          <cell r="Z1847">
            <v>0</v>
          </cell>
        </row>
        <row r="1848">
          <cell r="B1848">
            <v>0</v>
          </cell>
          <cell r="C1848">
            <v>0</v>
          </cell>
          <cell r="D1848">
            <v>0</v>
          </cell>
          <cell r="E1848">
            <v>0</v>
          </cell>
          <cell r="F1848">
            <v>0</v>
          </cell>
          <cell r="G1848">
            <v>0</v>
          </cell>
          <cell r="H1848">
            <v>0</v>
          </cell>
          <cell r="I1848">
            <v>0</v>
          </cell>
          <cell r="J1848">
            <v>0</v>
          </cell>
          <cell r="K1848">
            <v>0</v>
          </cell>
          <cell r="L1848">
            <v>0</v>
          </cell>
          <cell r="M1848">
            <v>0</v>
          </cell>
          <cell r="N1848">
            <v>0</v>
          </cell>
          <cell r="O1848">
            <v>0</v>
          </cell>
          <cell r="P1848">
            <v>0</v>
          </cell>
          <cell r="Q1848">
            <v>0</v>
          </cell>
          <cell r="R1848">
            <v>0</v>
          </cell>
          <cell r="S1848">
            <v>0</v>
          </cell>
          <cell r="T1848">
            <v>0</v>
          </cell>
          <cell r="U1848">
            <v>0</v>
          </cell>
          <cell r="V1848">
            <v>0</v>
          </cell>
          <cell r="W1848">
            <v>0</v>
          </cell>
          <cell r="X1848">
            <v>0</v>
          </cell>
          <cell r="Y1848">
            <v>0</v>
          </cell>
          <cell r="Z1848">
            <v>0</v>
          </cell>
        </row>
        <row r="1849">
          <cell r="B1849">
            <v>0</v>
          </cell>
          <cell r="C1849">
            <v>0</v>
          </cell>
          <cell r="D1849">
            <v>0</v>
          </cell>
          <cell r="E1849">
            <v>0</v>
          </cell>
          <cell r="F1849">
            <v>0</v>
          </cell>
          <cell r="G1849">
            <v>0</v>
          </cell>
          <cell r="H1849">
            <v>0</v>
          </cell>
          <cell r="I1849">
            <v>0</v>
          </cell>
          <cell r="J1849">
            <v>0</v>
          </cell>
          <cell r="K1849">
            <v>0</v>
          </cell>
          <cell r="L1849">
            <v>0</v>
          </cell>
          <cell r="M1849">
            <v>0</v>
          </cell>
          <cell r="N1849">
            <v>0</v>
          </cell>
          <cell r="O1849">
            <v>0</v>
          </cell>
          <cell r="P1849">
            <v>0</v>
          </cell>
          <cell r="Q1849">
            <v>0</v>
          </cell>
          <cell r="R1849">
            <v>0</v>
          </cell>
          <cell r="S1849">
            <v>0</v>
          </cell>
          <cell r="T1849">
            <v>0</v>
          </cell>
          <cell r="U1849">
            <v>0</v>
          </cell>
          <cell r="V1849">
            <v>0</v>
          </cell>
          <cell r="W1849">
            <v>0</v>
          </cell>
          <cell r="X1849">
            <v>0</v>
          </cell>
          <cell r="Y1849">
            <v>0</v>
          </cell>
          <cell r="Z1849">
            <v>0</v>
          </cell>
        </row>
        <row r="1850">
          <cell r="B1850">
            <v>0</v>
          </cell>
          <cell r="C1850">
            <v>0</v>
          </cell>
          <cell r="D1850">
            <v>0</v>
          </cell>
          <cell r="E1850">
            <v>0</v>
          </cell>
          <cell r="F1850">
            <v>0</v>
          </cell>
          <cell r="G1850">
            <v>0</v>
          </cell>
          <cell r="H1850">
            <v>0</v>
          </cell>
          <cell r="I1850">
            <v>0</v>
          </cell>
          <cell r="J1850">
            <v>0</v>
          </cell>
          <cell r="K1850">
            <v>0</v>
          </cell>
          <cell r="L1850">
            <v>0</v>
          </cell>
          <cell r="M1850">
            <v>0</v>
          </cell>
          <cell r="N1850">
            <v>0</v>
          </cell>
          <cell r="O1850">
            <v>0</v>
          </cell>
          <cell r="P1850">
            <v>0</v>
          </cell>
          <cell r="Q1850">
            <v>0</v>
          </cell>
          <cell r="R1850">
            <v>0</v>
          </cell>
          <cell r="S1850">
            <v>0</v>
          </cell>
          <cell r="T1850">
            <v>0</v>
          </cell>
          <cell r="U1850">
            <v>0</v>
          </cell>
          <cell r="V1850">
            <v>0</v>
          </cell>
          <cell r="W1850">
            <v>0</v>
          </cell>
          <cell r="X1850">
            <v>0</v>
          </cell>
          <cell r="Y1850">
            <v>0</v>
          </cell>
          <cell r="Z1850">
            <v>0</v>
          </cell>
        </row>
        <row r="1851">
          <cell r="B1851">
            <v>0</v>
          </cell>
          <cell r="C1851">
            <v>0</v>
          </cell>
          <cell r="D1851">
            <v>0</v>
          </cell>
          <cell r="E1851">
            <v>0</v>
          </cell>
          <cell r="F1851">
            <v>0</v>
          </cell>
          <cell r="G1851">
            <v>0</v>
          </cell>
          <cell r="H1851">
            <v>0</v>
          </cell>
          <cell r="I1851">
            <v>0</v>
          </cell>
          <cell r="J1851">
            <v>0</v>
          </cell>
          <cell r="K1851">
            <v>0</v>
          </cell>
          <cell r="L1851">
            <v>0</v>
          </cell>
          <cell r="M1851">
            <v>0</v>
          </cell>
          <cell r="N1851">
            <v>0</v>
          </cell>
          <cell r="O1851">
            <v>0</v>
          </cell>
          <cell r="P1851">
            <v>0</v>
          </cell>
          <cell r="Q1851">
            <v>0</v>
          </cell>
          <cell r="R1851">
            <v>0</v>
          </cell>
          <cell r="S1851">
            <v>0</v>
          </cell>
          <cell r="T1851">
            <v>0</v>
          </cell>
          <cell r="U1851">
            <v>0</v>
          </cell>
          <cell r="V1851">
            <v>0</v>
          </cell>
          <cell r="W1851">
            <v>0</v>
          </cell>
          <cell r="X1851">
            <v>0</v>
          </cell>
          <cell r="Y1851">
            <v>0</v>
          </cell>
          <cell r="Z1851">
            <v>0</v>
          </cell>
        </row>
        <row r="1852">
          <cell r="B1852">
            <v>0</v>
          </cell>
          <cell r="C1852">
            <v>0</v>
          </cell>
          <cell r="D1852">
            <v>0</v>
          </cell>
          <cell r="E1852">
            <v>0</v>
          </cell>
          <cell r="F1852">
            <v>0</v>
          </cell>
          <cell r="G1852">
            <v>0</v>
          </cell>
          <cell r="H1852">
            <v>0</v>
          </cell>
          <cell r="I1852">
            <v>0</v>
          </cell>
          <cell r="J1852">
            <v>0</v>
          </cell>
          <cell r="K1852">
            <v>0</v>
          </cell>
          <cell r="L1852">
            <v>0</v>
          </cell>
          <cell r="M1852">
            <v>0</v>
          </cell>
          <cell r="N1852">
            <v>0</v>
          </cell>
          <cell r="O1852">
            <v>0</v>
          </cell>
          <cell r="P1852">
            <v>0</v>
          </cell>
          <cell r="Q1852">
            <v>0</v>
          </cell>
          <cell r="R1852">
            <v>0</v>
          </cell>
          <cell r="S1852">
            <v>0</v>
          </cell>
          <cell r="T1852">
            <v>0</v>
          </cell>
          <cell r="U1852">
            <v>0</v>
          </cell>
          <cell r="V1852">
            <v>0</v>
          </cell>
          <cell r="W1852">
            <v>0</v>
          </cell>
          <cell r="X1852">
            <v>0</v>
          </cell>
          <cell r="Y1852">
            <v>0</v>
          </cell>
          <cell r="Z1852">
            <v>0</v>
          </cell>
        </row>
        <row r="1853">
          <cell r="B1853">
            <v>0</v>
          </cell>
          <cell r="C1853">
            <v>0</v>
          </cell>
          <cell r="D1853">
            <v>0</v>
          </cell>
          <cell r="E1853">
            <v>0</v>
          </cell>
          <cell r="F1853">
            <v>0</v>
          </cell>
          <cell r="G1853">
            <v>0</v>
          </cell>
          <cell r="H1853">
            <v>0</v>
          </cell>
          <cell r="I1853">
            <v>0</v>
          </cell>
          <cell r="J1853">
            <v>0</v>
          </cell>
          <cell r="K1853">
            <v>0</v>
          </cell>
          <cell r="L1853">
            <v>0</v>
          </cell>
          <cell r="M1853">
            <v>0</v>
          </cell>
          <cell r="N1853">
            <v>0</v>
          </cell>
          <cell r="O1853">
            <v>0</v>
          </cell>
          <cell r="P1853">
            <v>0</v>
          </cell>
          <cell r="Q1853">
            <v>0</v>
          </cell>
          <cell r="R1853">
            <v>0</v>
          </cell>
          <cell r="S1853">
            <v>0</v>
          </cell>
          <cell r="T1853">
            <v>0</v>
          </cell>
          <cell r="U1853">
            <v>0</v>
          </cell>
          <cell r="V1853">
            <v>0</v>
          </cell>
          <cell r="W1853">
            <v>0</v>
          </cell>
          <cell r="X1853">
            <v>0</v>
          </cell>
          <cell r="Y1853">
            <v>0</v>
          </cell>
          <cell r="Z1853">
            <v>0</v>
          </cell>
        </row>
        <row r="1854">
          <cell r="B1854">
            <v>0</v>
          </cell>
          <cell r="C1854">
            <v>0</v>
          </cell>
          <cell r="D1854">
            <v>0</v>
          </cell>
          <cell r="E1854">
            <v>0</v>
          </cell>
          <cell r="F1854">
            <v>0</v>
          </cell>
          <cell r="G1854">
            <v>0</v>
          </cell>
          <cell r="H1854">
            <v>0</v>
          </cell>
          <cell r="I1854">
            <v>0</v>
          </cell>
          <cell r="J1854">
            <v>0</v>
          </cell>
          <cell r="K1854">
            <v>0</v>
          </cell>
          <cell r="L1854">
            <v>0</v>
          </cell>
          <cell r="M1854">
            <v>0</v>
          </cell>
          <cell r="N1854">
            <v>0</v>
          </cell>
          <cell r="O1854">
            <v>0</v>
          </cell>
          <cell r="P1854">
            <v>0</v>
          </cell>
          <cell r="Q1854">
            <v>0</v>
          </cell>
          <cell r="R1854">
            <v>0</v>
          </cell>
          <cell r="S1854">
            <v>0</v>
          </cell>
          <cell r="T1854">
            <v>0</v>
          </cell>
          <cell r="U1854">
            <v>0</v>
          </cell>
          <cell r="V1854">
            <v>0</v>
          </cell>
          <cell r="W1854">
            <v>0</v>
          </cell>
          <cell r="X1854">
            <v>0</v>
          </cell>
          <cell r="Y1854">
            <v>0</v>
          </cell>
          <cell r="Z1854">
            <v>0</v>
          </cell>
        </row>
        <row r="1855">
          <cell r="B1855">
            <v>0</v>
          </cell>
          <cell r="C1855">
            <v>0</v>
          </cell>
          <cell r="D1855">
            <v>0</v>
          </cell>
          <cell r="E1855">
            <v>0</v>
          </cell>
          <cell r="F1855">
            <v>0</v>
          </cell>
          <cell r="G1855">
            <v>0</v>
          </cell>
          <cell r="H1855">
            <v>0</v>
          </cell>
          <cell r="I1855">
            <v>0</v>
          </cell>
          <cell r="J1855">
            <v>0</v>
          </cell>
          <cell r="K1855">
            <v>0</v>
          </cell>
          <cell r="L1855">
            <v>0</v>
          </cell>
          <cell r="M1855">
            <v>0</v>
          </cell>
          <cell r="N1855">
            <v>0</v>
          </cell>
          <cell r="O1855">
            <v>0</v>
          </cell>
          <cell r="P1855">
            <v>0</v>
          </cell>
          <cell r="Q1855">
            <v>0</v>
          </cell>
          <cell r="R1855">
            <v>0</v>
          </cell>
          <cell r="S1855">
            <v>0</v>
          </cell>
          <cell r="T1855">
            <v>0</v>
          </cell>
          <cell r="U1855">
            <v>0</v>
          </cell>
          <cell r="V1855">
            <v>0</v>
          </cell>
          <cell r="W1855">
            <v>0</v>
          </cell>
          <cell r="X1855">
            <v>0</v>
          </cell>
          <cell r="Y1855">
            <v>0</v>
          </cell>
          <cell r="Z1855">
            <v>0</v>
          </cell>
        </row>
        <row r="1856">
          <cell r="B1856">
            <v>0</v>
          </cell>
          <cell r="C1856">
            <v>0</v>
          </cell>
          <cell r="D1856">
            <v>0</v>
          </cell>
          <cell r="E1856">
            <v>0</v>
          </cell>
          <cell r="F1856">
            <v>0</v>
          </cell>
          <cell r="G1856">
            <v>0</v>
          </cell>
          <cell r="H1856">
            <v>0</v>
          </cell>
          <cell r="I1856">
            <v>0</v>
          </cell>
          <cell r="J1856">
            <v>0</v>
          </cell>
          <cell r="K1856">
            <v>0</v>
          </cell>
          <cell r="L1856">
            <v>0</v>
          </cell>
          <cell r="M1856">
            <v>0</v>
          </cell>
          <cell r="N1856">
            <v>0</v>
          </cell>
          <cell r="O1856">
            <v>0</v>
          </cell>
          <cell r="P1856">
            <v>0</v>
          </cell>
          <cell r="Q1856">
            <v>0</v>
          </cell>
          <cell r="R1856">
            <v>0</v>
          </cell>
          <cell r="S1856">
            <v>0</v>
          </cell>
          <cell r="T1856">
            <v>0</v>
          </cell>
          <cell r="U1856">
            <v>0</v>
          </cell>
          <cell r="V1856">
            <v>0</v>
          </cell>
          <cell r="W1856">
            <v>0</v>
          </cell>
          <cell r="X1856">
            <v>0</v>
          </cell>
          <cell r="Y1856">
            <v>0</v>
          </cell>
          <cell r="Z1856">
            <v>0</v>
          </cell>
        </row>
        <row r="1857">
          <cell r="B1857">
            <v>0</v>
          </cell>
          <cell r="C1857">
            <v>0</v>
          </cell>
          <cell r="D1857">
            <v>0</v>
          </cell>
          <cell r="E1857">
            <v>0</v>
          </cell>
          <cell r="F1857">
            <v>0</v>
          </cell>
          <cell r="G1857">
            <v>0</v>
          </cell>
          <cell r="H1857">
            <v>0</v>
          </cell>
          <cell r="I1857">
            <v>0</v>
          </cell>
          <cell r="J1857">
            <v>0</v>
          </cell>
          <cell r="K1857">
            <v>0</v>
          </cell>
          <cell r="L1857">
            <v>0</v>
          </cell>
          <cell r="M1857">
            <v>0</v>
          </cell>
          <cell r="N1857">
            <v>0</v>
          </cell>
          <cell r="O1857">
            <v>0</v>
          </cell>
          <cell r="P1857">
            <v>0</v>
          </cell>
          <cell r="Q1857">
            <v>0</v>
          </cell>
          <cell r="R1857">
            <v>0</v>
          </cell>
          <cell r="S1857">
            <v>0</v>
          </cell>
          <cell r="T1857">
            <v>0</v>
          </cell>
          <cell r="U1857">
            <v>0</v>
          </cell>
          <cell r="V1857">
            <v>0</v>
          </cell>
          <cell r="W1857">
            <v>0</v>
          </cell>
          <cell r="X1857">
            <v>0</v>
          </cell>
          <cell r="Y1857">
            <v>0</v>
          </cell>
          <cell r="Z1857">
            <v>0</v>
          </cell>
        </row>
        <row r="1858">
          <cell r="B1858">
            <v>0</v>
          </cell>
          <cell r="C1858">
            <v>0</v>
          </cell>
          <cell r="D1858">
            <v>0</v>
          </cell>
          <cell r="E1858">
            <v>0</v>
          </cell>
          <cell r="F1858">
            <v>0</v>
          </cell>
          <cell r="G1858">
            <v>0</v>
          </cell>
          <cell r="H1858">
            <v>0</v>
          </cell>
          <cell r="I1858">
            <v>0</v>
          </cell>
          <cell r="J1858">
            <v>0</v>
          </cell>
          <cell r="K1858">
            <v>0</v>
          </cell>
          <cell r="L1858">
            <v>0</v>
          </cell>
          <cell r="M1858">
            <v>0</v>
          </cell>
          <cell r="N1858">
            <v>0</v>
          </cell>
          <cell r="O1858">
            <v>0</v>
          </cell>
          <cell r="P1858">
            <v>0</v>
          </cell>
          <cell r="Q1858">
            <v>0</v>
          </cell>
          <cell r="R1858">
            <v>0</v>
          </cell>
          <cell r="S1858">
            <v>0</v>
          </cell>
          <cell r="T1858">
            <v>0</v>
          </cell>
          <cell r="U1858">
            <v>0</v>
          </cell>
          <cell r="V1858">
            <v>0</v>
          </cell>
          <cell r="W1858">
            <v>0</v>
          </cell>
          <cell r="X1858">
            <v>0</v>
          </cell>
          <cell r="Y1858">
            <v>0</v>
          </cell>
          <cell r="Z1858">
            <v>0</v>
          </cell>
        </row>
        <row r="1859">
          <cell r="B1859">
            <v>0</v>
          </cell>
          <cell r="C1859">
            <v>0</v>
          </cell>
          <cell r="D1859">
            <v>0</v>
          </cell>
          <cell r="E1859">
            <v>0</v>
          </cell>
          <cell r="F1859">
            <v>0</v>
          </cell>
          <cell r="G1859">
            <v>0</v>
          </cell>
          <cell r="H1859">
            <v>0</v>
          </cell>
          <cell r="I1859">
            <v>0</v>
          </cell>
          <cell r="J1859">
            <v>0</v>
          </cell>
          <cell r="K1859">
            <v>0</v>
          </cell>
          <cell r="L1859">
            <v>0</v>
          </cell>
          <cell r="M1859">
            <v>0</v>
          </cell>
          <cell r="N1859">
            <v>0</v>
          </cell>
          <cell r="O1859">
            <v>0</v>
          </cell>
          <cell r="P1859">
            <v>0</v>
          </cell>
          <cell r="Q1859">
            <v>0</v>
          </cell>
          <cell r="R1859">
            <v>0</v>
          </cell>
          <cell r="S1859">
            <v>0</v>
          </cell>
          <cell r="T1859">
            <v>0</v>
          </cell>
          <cell r="U1859">
            <v>0</v>
          </cell>
          <cell r="V1859">
            <v>0</v>
          </cell>
          <cell r="W1859">
            <v>0</v>
          </cell>
          <cell r="X1859">
            <v>0</v>
          </cell>
          <cell r="Y1859">
            <v>0</v>
          </cell>
          <cell r="Z1859">
            <v>0</v>
          </cell>
        </row>
        <row r="1860">
          <cell r="B1860">
            <v>0</v>
          </cell>
          <cell r="C1860">
            <v>0</v>
          </cell>
          <cell r="D1860">
            <v>0</v>
          </cell>
          <cell r="E1860">
            <v>0</v>
          </cell>
          <cell r="F1860">
            <v>0</v>
          </cell>
          <cell r="G1860">
            <v>0</v>
          </cell>
          <cell r="H1860">
            <v>0</v>
          </cell>
          <cell r="I1860">
            <v>0</v>
          </cell>
          <cell r="J1860">
            <v>0</v>
          </cell>
          <cell r="K1860">
            <v>0</v>
          </cell>
          <cell r="L1860">
            <v>0</v>
          </cell>
          <cell r="M1860">
            <v>0</v>
          </cell>
          <cell r="N1860">
            <v>0</v>
          </cell>
          <cell r="O1860">
            <v>0</v>
          </cell>
          <cell r="P1860">
            <v>0</v>
          </cell>
          <cell r="Q1860">
            <v>0</v>
          </cell>
          <cell r="R1860">
            <v>0</v>
          </cell>
          <cell r="S1860">
            <v>0</v>
          </cell>
          <cell r="T1860">
            <v>0</v>
          </cell>
          <cell r="U1860">
            <v>0</v>
          </cell>
          <cell r="V1860">
            <v>0</v>
          </cell>
          <cell r="W1860">
            <v>0</v>
          </cell>
          <cell r="X1860">
            <v>0</v>
          </cell>
          <cell r="Y1860">
            <v>0</v>
          </cell>
          <cell r="Z1860">
            <v>0</v>
          </cell>
        </row>
        <row r="1861">
          <cell r="B1861">
            <v>0</v>
          </cell>
          <cell r="C1861">
            <v>0</v>
          </cell>
          <cell r="D1861">
            <v>0</v>
          </cell>
          <cell r="E1861">
            <v>0</v>
          </cell>
          <cell r="F1861">
            <v>0</v>
          </cell>
          <cell r="G1861">
            <v>0</v>
          </cell>
          <cell r="H1861">
            <v>0</v>
          </cell>
          <cell r="I1861">
            <v>0</v>
          </cell>
          <cell r="J1861">
            <v>0</v>
          </cell>
          <cell r="K1861">
            <v>0</v>
          </cell>
          <cell r="L1861">
            <v>0</v>
          </cell>
          <cell r="M1861">
            <v>0</v>
          </cell>
          <cell r="N1861">
            <v>0</v>
          </cell>
          <cell r="O1861">
            <v>0</v>
          </cell>
          <cell r="P1861">
            <v>0</v>
          </cell>
          <cell r="Q1861">
            <v>0</v>
          </cell>
          <cell r="R1861">
            <v>0</v>
          </cell>
          <cell r="S1861">
            <v>0</v>
          </cell>
          <cell r="T1861">
            <v>0</v>
          </cell>
          <cell r="U1861">
            <v>0</v>
          </cell>
          <cell r="V1861">
            <v>0</v>
          </cell>
          <cell r="W1861">
            <v>0</v>
          </cell>
          <cell r="X1861">
            <v>0</v>
          </cell>
          <cell r="Y1861">
            <v>0</v>
          </cell>
          <cell r="Z1861">
            <v>0</v>
          </cell>
        </row>
        <row r="1862">
          <cell r="B1862">
            <v>0</v>
          </cell>
          <cell r="C1862">
            <v>0</v>
          </cell>
          <cell r="D1862">
            <v>0</v>
          </cell>
          <cell r="E1862">
            <v>0</v>
          </cell>
          <cell r="F1862">
            <v>0</v>
          </cell>
          <cell r="G1862">
            <v>0</v>
          </cell>
          <cell r="H1862">
            <v>0</v>
          </cell>
          <cell r="I1862">
            <v>0</v>
          </cell>
          <cell r="J1862">
            <v>0</v>
          </cell>
          <cell r="K1862">
            <v>0</v>
          </cell>
          <cell r="L1862">
            <v>0</v>
          </cell>
          <cell r="M1862">
            <v>0</v>
          </cell>
          <cell r="N1862">
            <v>0</v>
          </cell>
          <cell r="O1862">
            <v>0</v>
          </cell>
          <cell r="P1862">
            <v>0</v>
          </cell>
          <cell r="Q1862">
            <v>0</v>
          </cell>
          <cell r="R1862">
            <v>0</v>
          </cell>
          <cell r="S1862">
            <v>0</v>
          </cell>
          <cell r="T1862">
            <v>0</v>
          </cell>
          <cell r="U1862">
            <v>0</v>
          </cell>
          <cell r="V1862">
            <v>0</v>
          </cell>
          <cell r="W1862">
            <v>0</v>
          </cell>
          <cell r="X1862">
            <v>0</v>
          </cell>
          <cell r="Y1862">
            <v>0</v>
          </cell>
          <cell r="Z1862">
            <v>0</v>
          </cell>
        </row>
        <row r="1863">
          <cell r="B1863">
            <v>0</v>
          </cell>
          <cell r="C1863">
            <v>0</v>
          </cell>
          <cell r="D1863">
            <v>0</v>
          </cell>
          <cell r="E1863">
            <v>0</v>
          </cell>
          <cell r="F1863">
            <v>0</v>
          </cell>
          <cell r="G1863">
            <v>0</v>
          </cell>
          <cell r="H1863">
            <v>0</v>
          </cell>
          <cell r="I1863">
            <v>0</v>
          </cell>
          <cell r="J1863">
            <v>0</v>
          </cell>
          <cell r="K1863">
            <v>0</v>
          </cell>
          <cell r="L1863">
            <v>0</v>
          </cell>
          <cell r="M1863">
            <v>0</v>
          </cell>
          <cell r="N1863">
            <v>0</v>
          </cell>
          <cell r="O1863">
            <v>0</v>
          </cell>
          <cell r="P1863">
            <v>0</v>
          </cell>
          <cell r="Q1863">
            <v>0</v>
          </cell>
          <cell r="R1863">
            <v>0</v>
          </cell>
          <cell r="S1863">
            <v>0</v>
          </cell>
          <cell r="T1863">
            <v>0</v>
          </cell>
          <cell r="U1863">
            <v>0</v>
          </cell>
          <cell r="V1863">
            <v>0</v>
          </cell>
          <cell r="W1863">
            <v>0</v>
          </cell>
          <cell r="X1863">
            <v>0</v>
          </cell>
          <cell r="Y1863">
            <v>0</v>
          </cell>
          <cell r="Z1863">
            <v>0</v>
          </cell>
        </row>
        <row r="1864">
          <cell r="B1864">
            <v>0</v>
          </cell>
          <cell r="C1864">
            <v>0</v>
          </cell>
          <cell r="D1864">
            <v>0</v>
          </cell>
          <cell r="E1864">
            <v>0</v>
          </cell>
          <cell r="F1864">
            <v>0</v>
          </cell>
          <cell r="G1864">
            <v>0</v>
          </cell>
          <cell r="H1864">
            <v>0</v>
          </cell>
          <cell r="I1864">
            <v>0</v>
          </cell>
          <cell r="J1864">
            <v>0</v>
          </cell>
          <cell r="K1864">
            <v>0</v>
          </cell>
          <cell r="L1864">
            <v>0</v>
          </cell>
          <cell r="M1864">
            <v>0</v>
          </cell>
          <cell r="N1864">
            <v>0</v>
          </cell>
          <cell r="O1864">
            <v>0</v>
          </cell>
          <cell r="P1864">
            <v>0</v>
          </cell>
          <cell r="Q1864">
            <v>0</v>
          </cell>
          <cell r="R1864">
            <v>0</v>
          </cell>
          <cell r="S1864">
            <v>0</v>
          </cell>
          <cell r="T1864">
            <v>0</v>
          </cell>
          <cell r="U1864">
            <v>0</v>
          </cell>
          <cell r="V1864">
            <v>0</v>
          </cell>
          <cell r="W1864">
            <v>0</v>
          </cell>
          <cell r="X1864">
            <v>0</v>
          </cell>
          <cell r="Y1864">
            <v>0</v>
          </cell>
          <cell r="Z1864">
            <v>0</v>
          </cell>
        </row>
        <row r="1865">
          <cell r="B1865">
            <v>0</v>
          </cell>
          <cell r="C1865">
            <v>0</v>
          </cell>
          <cell r="D1865">
            <v>0</v>
          </cell>
          <cell r="E1865">
            <v>0</v>
          </cell>
          <cell r="F1865">
            <v>0</v>
          </cell>
          <cell r="G1865">
            <v>0</v>
          </cell>
          <cell r="H1865">
            <v>0</v>
          </cell>
          <cell r="I1865">
            <v>0</v>
          </cell>
          <cell r="J1865">
            <v>0</v>
          </cell>
          <cell r="K1865">
            <v>0</v>
          </cell>
          <cell r="L1865">
            <v>0</v>
          </cell>
          <cell r="M1865">
            <v>0</v>
          </cell>
          <cell r="N1865">
            <v>0</v>
          </cell>
          <cell r="O1865">
            <v>0</v>
          </cell>
          <cell r="P1865">
            <v>0</v>
          </cell>
          <cell r="Q1865">
            <v>0</v>
          </cell>
          <cell r="R1865">
            <v>0</v>
          </cell>
          <cell r="S1865">
            <v>0</v>
          </cell>
          <cell r="T1865">
            <v>0</v>
          </cell>
          <cell r="U1865">
            <v>0</v>
          </cell>
          <cell r="V1865">
            <v>0</v>
          </cell>
          <cell r="W1865">
            <v>0</v>
          </cell>
          <cell r="X1865">
            <v>0</v>
          </cell>
          <cell r="Y1865">
            <v>0</v>
          </cell>
          <cell r="Z1865">
            <v>0</v>
          </cell>
        </row>
        <row r="1866">
          <cell r="B1866">
            <v>0</v>
          </cell>
          <cell r="C1866">
            <v>0</v>
          </cell>
          <cell r="D1866">
            <v>0</v>
          </cell>
          <cell r="E1866">
            <v>0</v>
          </cell>
          <cell r="F1866">
            <v>0</v>
          </cell>
          <cell r="G1866">
            <v>0</v>
          </cell>
          <cell r="H1866">
            <v>0</v>
          </cell>
          <cell r="I1866">
            <v>0</v>
          </cell>
          <cell r="J1866">
            <v>0</v>
          </cell>
          <cell r="K1866">
            <v>0</v>
          </cell>
          <cell r="L1866">
            <v>0</v>
          </cell>
          <cell r="M1866">
            <v>0</v>
          </cell>
          <cell r="N1866">
            <v>0</v>
          </cell>
          <cell r="O1866">
            <v>0</v>
          </cell>
          <cell r="P1866">
            <v>0</v>
          </cell>
          <cell r="Q1866">
            <v>0</v>
          </cell>
          <cell r="R1866">
            <v>0</v>
          </cell>
          <cell r="S1866">
            <v>0</v>
          </cell>
          <cell r="T1866">
            <v>0</v>
          </cell>
          <cell r="U1866">
            <v>0</v>
          </cell>
          <cell r="V1866">
            <v>0</v>
          </cell>
          <cell r="W1866">
            <v>0</v>
          </cell>
          <cell r="X1866">
            <v>0</v>
          </cell>
          <cell r="Y1866">
            <v>0</v>
          </cell>
          <cell r="Z1866">
            <v>0</v>
          </cell>
        </row>
        <row r="1867">
          <cell r="B1867">
            <v>0</v>
          </cell>
          <cell r="C1867">
            <v>0</v>
          </cell>
          <cell r="D1867">
            <v>0</v>
          </cell>
          <cell r="E1867">
            <v>0</v>
          </cell>
          <cell r="F1867">
            <v>0</v>
          </cell>
          <cell r="G1867">
            <v>0</v>
          </cell>
          <cell r="H1867">
            <v>0</v>
          </cell>
          <cell r="I1867">
            <v>0</v>
          </cell>
          <cell r="J1867">
            <v>0</v>
          </cell>
          <cell r="K1867">
            <v>0</v>
          </cell>
          <cell r="L1867">
            <v>0</v>
          </cell>
          <cell r="M1867">
            <v>0</v>
          </cell>
          <cell r="N1867">
            <v>0</v>
          </cell>
          <cell r="O1867">
            <v>0</v>
          </cell>
          <cell r="P1867">
            <v>0</v>
          </cell>
          <cell r="Q1867">
            <v>0</v>
          </cell>
          <cell r="R1867">
            <v>0</v>
          </cell>
          <cell r="S1867">
            <v>0</v>
          </cell>
          <cell r="T1867">
            <v>0</v>
          </cell>
          <cell r="U1867">
            <v>0</v>
          </cell>
          <cell r="V1867">
            <v>0</v>
          </cell>
          <cell r="W1867">
            <v>0</v>
          </cell>
          <cell r="X1867">
            <v>0</v>
          </cell>
          <cell r="Y1867">
            <v>0</v>
          </cell>
          <cell r="Z1867">
            <v>0</v>
          </cell>
        </row>
        <row r="1868">
          <cell r="B1868">
            <v>0</v>
          </cell>
          <cell r="C1868">
            <v>0</v>
          </cell>
          <cell r="D1868">
            <v>0</v>
          </cell>
          <cell r="E1868">
            <v>0</v>
          </cell>
          <cell r="F1868">
            <v>0</v>
          </cell>
          <cell r="G1868">
            <v>0</v>
          </cell>
          <cell r="H1868">
            <v>0</v>
          </cell>
          <cell r="I1868">
            <v>0</v>
          </cell>
          <cell r="J1868">
            <v>0</v>
          </cell>
          <cell r="K1868">
            <v>0</v>
          </cell>
          <cell r="L1868">
            <v>0</v>
          </cell>
          <cell r="M1868">
            <v>0</v>
          </cell>
          <cell r="N1868">
            <v>0</v>
          </cell>
          <cell r="O1868">
            <v>0</v>
          </cell>
          <cell r="P1868">
            <v>0</v>
          </cell>
          <cell r="Q1868">
            <v>0</v>
          </cell>
          <cell r="R1868">
            <v>0</v>
          </cell>
          <cell r="S1868">
            <v>0</v>
          </cell>
          <cell r="T1868">
            <v>0</v>
          </cell>
          <cell r="U1868">
            <v>0</v>
          </cell>
          <cell r="V1868">
            <v>0</v>
          </cell>
          <cell r="W1868">
            <v>0</v>
          </cell>
          <cell r="X1868">
            <v>0</v>
          </cell>
          <cell r="Y1868">
            <v>0</v>
          </cell>
          <cell r="Z1868">
            <v>0</v>
          </cell>
        </row>
        <row r="1869">
          <cell r="B1869">
            <v>0</v>
          </cell>
          <cell r="C1869">
            <v>0</v>
          </cell>
          <cell r="D1869">
            <v>0</v>
          </cell>
          <cell r="E1869">
            <v>0</v>
          </cell>
          <cell r="F1869">
            <v>0</v>
          </cell>
          <cell r="G1869">
            <v>0</v>
          </cell>
          <cell r="H1869">
            <v>0</v>
          </cell>
          <cell r="I1869">
            <v>0</v>
          </cell>
          <cell r="J1869">
            <v>0</v>
          </cell>
          <cell r="K1869">
            <v>0</v>
          </cell>
          <cell r="L1869">
            <v>0</v>
          </cell>
          <cell r="M1869">
            <v>0</v>
          </cell>
          <cell r="N1869">
            <v>0</v>
          </cell>
          <cell r="O1869">
            <v>0</v>
          </cell>
          <cell r="P1869">
            <v>0</v>
          </cell>
          <cell r="Q1869">
            <v>0</v>
          </cell>
          <cell r="R1869">
            <v>0</v>
          </cell>
          <cell r="S1869">
            <v>0</v>
          </cell>
          <cell r="T1869">
            <v>0</v>
          </cell>
          <cell r="U1869">
            <v>0</v>
          </cell>
          <cell r="V1869">
            <v>0</v>
          </cell>
          <cell r="W1869">
            <v>0</v>
          </cell>
          <cell r="X1869">
            <v>0</v>
          </cell>
          <cell r="Y1869">
            <v>0</v>
          </cell>
          <cell r="Z1869">
            <v>0</v>
          </cell>
        </row>
        <row r="1870">
          <cell r="B1870">
            <v>0</v>
          </cell>
          <cell r="C1870">
            <v>0</v>
          </cell>
          <cell r="D1870">
            <v>0</v>
          </cell>
          <cell r="E1870">
            <v>0</v>
          </cell>
          <cell r="F1870">
            <v>0</v>
          </cell>
          <cell r="G1870">
            <v>0</v>
          </cell>
          <cell r="H1870">
            <v>0</v>
          </cell>
          <cell r="I1870">
            <v>0</v>
          </cell>
          <cell r="J1870">
            <v>0</v>
          </cell>
          <cell r="K1870">
            <v>0</v>
          </cell>
          <cell r="L1870">
            <v>0</v>
          </cell>
          <cell r="M1870">
            <v>0</v>
          </cell>
          <cell r="N1870">
            <v>0</v>
          </cell>
          <cell r="O1870">
            <v>0</v>
          </cell>
          <cell r="P1870">
            <v>0</v>
          </cell>
          <cell r="Q1870">
            <v>0</v>
          </cell>
          <cell r="R1870">
            <v>0</v>
          </cell>
          <cell r="S1870">
            <v>0</v>
          </cell>
          <cell r="T1870">
            <v>0</v>
          </cell>
          <cell r="U1870">
            <v>0</v>
          </cell>
          <cell r="V1870">
            <v>0</v>
          </cell>
          <cell r="W1870">
            <v>0</v>
          </cell>
          <cell r="X1870">
            <v>0</v>
          </cell>
          <cell r="Y1870">
            <v>0</v>
          </cell>
          <cell r="Z1870">
            <v>0</v>
          </cell>
        </row>
        <row r="1871">
          <cell r="B1871">
            <v>0</v>
          </cell>
          <cell r="C1871">
            <v>0</v>
          </cell>
          <cell r="D1871">
            <v>0</v>
          </cell>
          <cell r="E1871">
            <v>0</v>
          </cell>
          <cell r="F1871">
            <v>0</v>
          </cell>
          <cell r="G1871">
            <v>0</v>
          </cell>
          <cell r="H1871">
            <v>0</v>
          </cell>
          <cell r="I1871">
            <v>0</v>
          </cell>
          <cell r="J1871">
            <v>0</v>
          </cell>
          <cell r="K1871">
            <v>0</v>
          </cell>
          <cell r="L1871">
            <v>0</v>
          </cell>
          <cell r="M1871">
            <v>0</v>
          </cell>
          <cell r="N1871">
            <v>0</v>
          </cell>
          <cell r="O1871">
            <v>0</v>
          </cell>
          <cell r="P1871">
            <v>0</v>
          </cell>
          <cell r="Q1871">
            <v>0</v>
          </cell>
          <cell r="R1871">
            <v>0</v>
          </cell>
          <cell r="S1871">
            <v>0</v>
          </cell>
          <cell r="T1871">
            <v>0</v>
          </cell>
          <cell r="U1871">
            <v>0</v>
          </cell>
          <cell r="V1871">
            <v>0</v>
          </cell>
          <cell r="W1871">
            <v>0</v>
          </cell>
          <cell r="X1871">
            <v>0</v>
          </cell>
          <cell r="Y1871">
            <v>0</v>
          </cell>
          <cell r="Z1871">
            <v>0</v>
          </cell>
        </row>
        <row r="1872">
          <cell r="B1872">
            <v>0</v>
          </cell>
          <cell r="C1872">
            <v>0</v>
          </cell>
          <cell r="D1872">
            <v>0</v>
          </cell>
          <cell r="E1872">
            <v>0</v>
          </cell>
          <cell r="F1872">
            <v>0</v>
          </cell>
          <cell r="G1872">
            <v>0</v>
          </cell>
          <cell r="H1872">
            <v>0</v>
          </cell>
          <cell r="I1872">
            <v>0</v>
          </cell>
          <cell r="J1872">
            <v>0</v>
          </cell>
          <cell r="K1872">
            <v>0</v>
          </cell>
          <cell r="L1872">
            <v>0</v>
          </cell>
          <cell r="M1872">
            <v>0</v>
          </cell>
          <cell r="N1872">
            <v>0</v>
          </cell>
          <cell r="O1872">
            <v>0</v>
          </cell>
          <cell r="P1872">
            <v>0</v>
          </cell>
          <cell r="Q1872">
            <v>0</v>
          </cell>
          <cell r="R1872">
            <v>0</v>
          </cell>
          <cell r="S1872">
            <v>0</v>
          </cell>
          <cell r="T1872">
            <v>0</v>
          </cell>
          <cell r="U1872">
            <v>0</v>
          </cell>
          <cell r="V1872">
            <v>0</v>
          </cell>
          <cell r="W1872">
            <v>0</v>
          </cell>
          <cell r="X1872">
            <v>0</v>
          </cell>
          <cell r="Y1872">
            <v>0</v>
          </cell>
          <cell r="Z1872">
            <v>0</v>
          </cell>
        </row>
        <row r="1873">
          <cell r="B1873">
            <v>0</v>
          </cell>
          <cell r="C1873">
            <v>0</v>
          </cell>
          <cell r="D1873">
            <v>0</v>
          </cell>
          <cell r="E1873">
            <v>0</v>
          </cell>
          <cell r="F1873">
            <v>0</v>
          </cell>
          <cell r="G1873">
            <v>0</v>
          </cell>
          <cell r="H1873">
            <v>0</v>
          </cell>
          <cell r="I1873">
            <v>0</v>
          </cell>
          <cell r="J1873">
            <v>0</v>
          </cell>
          <cell r="K1873">
            <v>0</v>
          </cell>
          <cell r="L1873">
            <v>0</v>
          </cell>
          <cell r="M1873">
            <v>0</v>
          </cell>
          <cell r="N1873">
            <v>0</v>
          </cell>
          <cell r="O1873">
            <v>0</v>
          </cell>
          <cell r="P1873">
            <v>0</v>
          </cell>
          <cell r="Q1873">
            <v>0</v>
          </cell>
          <cell r="R1873">
            <v>0</v>
          </cell>
          <cell r="S1873">
            <v>0</v>
          </cell>
          <cell r="T1873">
            <v>0</v>
          </cell>
          <cell r="U1873">
            <v>0</v>
          </cell>
          <cell r="V1873">
            <v>0</v>
          </cell>
          <cell r="W1873">
            <v>0</v>
          </cell>
          <cell r="X1873">
            <v>0</v>
          </cell>
          <cell r="Y1873">
            <v>0</v>
          </cell>
          <cell r="Z1873">
            <v>0</v>
          </cell>
        </row>
        <row r="1874">
          <cell r="B1874">
            <v>0</v>
          </cell>
          <cell r="C1874">
            <v>0</v>
          </cell>
          <cell r="D1874">
            <v>0</v>
          </cell>
          <cell r="E1874">
            <v>0</v>
          </cell>
          <cell r="F1874">
            <v>0</v>
          </cell>
          <cell r="G1874">
            <v>0</v>
          </cell>
          <cell r="H1874">
            <v>0</v>
          </cell>
          <cell r="I1874">
            <v>0</v>
          </cell>
          <cell r="J1874">
            <v>0</v>
          </cell>
          <cell r="K1874">
            <v>0</v>
          </cell>
          <cell r="L1874">
            <v>0</v>
          </cell>
          <cell r="M1874">
            <v>0</v>
          </cell>
          <cell r="N1874">
            <v>0</v>
          </cell>
          <cell r="O1874">
            <v>0</v>
          </cell>
          <cell r="P1874">
            <v>0</v>
          </cell>
          <cell r="Q1874">
            <v>0</v>
          </cell>
          <cell r="R1874">
            <v>0</v>
          </cell>
          <cell r="S1874">
            <v>0</v>
          </cell>
          <cell r="T1874">
            <v>0</v>
          </cell>
          <cell r="U1874">
            <v>0</v>
          </cell>
          <cell r="V1874">
            <v>0</v>
          </cell>
          <cell r="W1874">
            <v>0</v>
          </cell>
          <cell r="X1874">
            <v>0</v>
          </cell>
          <cell r="Y1874">
            <v>0</v>
          </cell>
          <cell r="Z1874">
            <v>0</v>
          </cell>
        </row>
        <row r="1875">
          <cell r="B1875">
            <v>0</v>
          </cell>
          <cell r="C1875">
            <v>0</v>
          </cell>
          <cell r="D1875">
            <v>0</v>
          </cell>
          <cell r="E1875">
            <v>0</v>
          </cell>
          <cell r="F1875">
            <v>0</v>
          </cell>
          <cell r="G1875">
            <v>0</v>
          </cell>
          <cell r="H1875">
            <v>0</v>
          </cell>
          <cell r="I1875">
            <v>0</v>
          </cell>
          <cell r="J1875">
            <v>0</v>
          </cell>
          <cell r="K1875">
            <v>0</v>
          </cell>
          <cell r="L1875">
            <v>0</v>
          </cell>
          <cell r="M1875">
            <v>0</v>
          </cell>
          <cell r="N1875">
            <v>0</v>
          </cell>
          <cell r="O1875">
            <v>0</v>
          </cell>
          <cell r="P1875">
            <v>0</v>
          </cell>
          <cell r="Q1875">
            <v>0</v>
          </cell>
          <cell r="R1875">
            <v>0</v>
          </cell>
          <cell r="S1875">
            <v>0</v>
          </cell>
          <cell r="T1875">
            <v>0</v>
          </cell>
          <cell r="U1875">
            <v>0</v>
          </cell>
          <cell r="V1875">
            <v>0</v>
          </cell>
          <cell r="W1875">
            <v>0</v>
          </cell>
          <cell r="X1875">
            <v>0</v>
          </cell>
          <cell r="Y1875">
            <v>0</v>
          </cell>
          <cell r="Z1875">
            <v>0</v>
          </cell>
        </row>
        <row r="1876">
          <cell r="B1876">
            <v>0</v>
          </cell>
          <cell r="C1876">
            <v>0</v>
          </cell>
          <cell r="D1876">
            <v>0</v>
          </cell>
          <cell r="E1876">
            <v>0</v>
          </cell>
          <cell r="F1876">
            <v>0</v>
          </cell>
          <cell r="G1876">
            <v>0</v>
          </cell>
          <cell r="H1876">
            <v>0</v>
          </cell>
          <cell r="I1876">
            <v>0</v>
          </cell>
          <cell r="J1876">
            <v>0</v>
          </cell>
          <cell r="K1876">
            <v>0</v>
          </cell>
          <cell r="L1876">
            <v>0</v>
          </cell>
          <cell r="M1876">
            <v>0</v>
          </cell>
          <cell r="N1876">
            <v>0</v>
          </cell>
          <cell r="O1876">
            <v>0</v>
          </cell>
          <cell r="P1876">
            <v>0</v>
          </cell>
          <cell r="Q1876">
            <v>0</v>
          </cell>
          <cell r="R1876">
            <v>0</v>
          </cell>
          <cell r="S1876">
            <v>0</v>
          </cell>
          <cell r="T1876">
            <v>0</v>
          </cell>
          <cell r="U1876">
            <v>0</v>
          </cell>
          <cell r="V1876">
            <v>0</v>
          </cell>
          <cell r="W1876">
            <v>0</v>
          </cell>
          <cell r="X1876">
            <v>0</v>
          </cell>
          <cell r="Y1876">
            <v>0</v>
          </cell>
          <cell r="Z1876">
            <v>0</v>
          </cell>
        </row>
        <row r="1877">
          <cell r="B1877">
            <v>0</v>
          </cell>
          <cell r="C1877">
            <v>0</v>
          </cell>
          <cell r="D1877">
            <v>0</v>
          </cell>
          <cell r="E1877">
            <v>0</v>
          </cell>
          <cell r="F1877">
            <v>0</v>
          </cell>
          <cell r="G1877">
            <v>0</v>
          </cell>
          <cell r="H1877">
            <v>0</v>
          </cell>
          <cell r="I1877">
            <v>0</v>
          </cell>
          <cell r="J1877">
            <v>0</v>
          </cell>
          <cell r="K1877">
            <v>0</v>
          </cell>
          <cell r="L1877">
            <v>0</v>
          </cell>
          <cell r="M1877">
            <v>0</v>
          </cell>
          <cell r="N1877">
            <v>0</v>
          </cell>
          <cell r="O1877">
            <v>0</v>
          </cell>
          <cell r="P1877">
            <v>0</v>
          </cell>
          <cell r="Q1877">
            <v>0</v>
          </cell>
          <cell r="R1877">
            <v>0</v>
          </cell>
          <cell r="S1877">
            <v>0</v>
          </cell>
          <cell r="T1877">
            <v>0</v>
          </cell>
          <cell r="U1877">
            <v>0</v>
          </cell>
          <cell r="V1877">
            <v>0</v>
          </cell>
          <cell r="W1877">
            <v>0</v>
          </cell>
          <cell r="X1877">
            <v>0</v>
          </cell>
          <cell r="Y1877">
            <v>0</v>
          </cell>
          <cell r="Z1877">
            <v>0</v>
          </cell>
        </row>
        <row r="1878">
          <cell r="B1878">
            <v>0</v>
          </cell>
          <cell r="C1878">
            <v>0</v>
          </cell>
          <cell r="D1878">
            <v>0</v>
          </cell>
          <cell r="E1878">
            <v>0</v>
          </cell>
          <cell r="F1878">
            <v>0</v>
          </cell>
          <cell r="G1878">
            <v>0</v>
          </cell>
          <cell r="H1878">
            <v>0</v>
          </cell>
          <cell r="I1878">
            <v>0</v>
          </cell>
          <cell r="J1878">
            <v>0</v>
          </cell>
          <cell r="K1878">
            <v>0</v>
          </cell>
          <cell r="L1878">
            <v>0</v>
          </cell>
          <cell r="M1878">
            <v>0</v>
          </cell>
          <cell r="N1878">
            <v>0</v>
          </cell>
          <cell r="O1878">
            <v>0</v>
          </cell>
          <cell r="P1878">
            <v>0</v>
          </cell>
          <cell r="Q1878">
            <v>0</v>
          </cell>
          <cell r="R1878">
            <v>0</v>
          </cell>
          <cell r="S1878">
            <v>0</v>
          </cell>
          <cell r="T1878">
            <v>0</v>
          </cell>
          <cell r="U1878">
            <v>0</v>
          </cell>
          <cell r="V1878">
            <v>0</v>
          </cell>
          <cell r="W1878">
            <v>0</v>
          </cell>
          <cell r="X1878">
            <v>0</v>
          </cell>
          <cell r="Y1878">
            <v>0</v>
          </cell>
          <cell r="Z1878">
            <v>0</v>
          </cell>
        </row>
        <row r="1879">
          <cell r="B1879">
            <v>0</v>
          </cell>
          <cell r="C1879">
            <v>0</v>
          </cell>
          <cell r="D1879">
            <v>0</v>
          </cell>
          <cell r="E1879">
            <v>0</v>
          </cell>
          <cell r="F1879">
            <v>0</v>
          </cell>
          <cell r="G1879">
            <v>0</v>
          </cell>
          <cell r="H1879">
            <v>0</v>
          </cell>
          <cell r="I1879">
            <v>0</v>
          </cell>
          <cell r="J1879">
            <v>0</v>
          </cell>
          <cell r="K1879">
            <v>0</v>
          </cell>
          <cell r="L1879">
            <v>0</v>
          </cell>
          <cell r="M1879">
            <v>0</v>
          </cell>
          <cell r="N1879">
            <v>0</v>
          </cell>
          <cell r="O1879">
            <v>0</v>
          </cell>
          <cell r="P1879">
            <v>0</v>
          </cell>
          <cell r="Q1879">
            <v>0</v>
          </cell>
          <cell r="R1879">
            <v>0</v>
          </cell>
          <cell r="S1879">
            <v>0</v>
          </cell>
          <cell r="T1879">
            <v>0</v>
          </cell>
          <cell r="U1879">
            <v>0</v>
          </cell>
          <cell r="V1879">
            <v>0</v>
          </cell>
          <cell r="W1879">
            <v>0</v>
          </cell>
          <cell r="X1879">
            <v>0</v>
          </cell>
          <cell r="Y1879">
            <v>0</v>
          </cell>
          <cell r="Z1879">
            <v>0</v>
          </cell>
        </row>
        <row r="1880">
          <cell r="B1880">
            <v>0</v>
          </cell>
          <cell r="C1880">
            <v>0</v>
          </cell>
          <cell r="D1880">
            <v>0</v>
          </cell>
          <cell r="E1880">
            <v>0</v>
          </cell>
          <cell r="F1880">
            <v>0</v>
          </cell>
          <cell r="G1880">
            <v>0</v>
          </cell>
          <cell r="H1880">
            <v>0</v>
          </cell>
          <cell r="I1880">
            <v>0</v>
          </cell>
          <cell r="J1880">
            <v>0</v>
          </cell>
          <cell r="K1880">
            <v>0</v>
          </cell>
          <cell r="L1880">
            <v>0</v>
          </cell>
          <cell r="M1880">
            <v>0</v>
          </cell>
          <cell r="N1880">
            <v>0</v>
          </cell>
          <cell r="O1880">
            <v>0</v>
          </cell>
          <cell r="P1880">
            <v>0</v>
          </cell>
          <cell r="Q1880">
            <v>0</v>
          </cell>
          <cell r="R1880">
            <v>0</v>
          </cell>
          <cell r="S1880">
            <v>0</v>
          </cell>
          <cell r="T1880">
            <v>0</v>
          </cell>
          <cell r="U1880">
            <v>0</v>
          </cell>
          <cell r="V1880">
            <v>0</v>
          </cell>
          <cell r="W1880">
            <v>0</v>
          </cell>
          <cell r="X1880">
            <v>0</v>
          </cell>
          <cell r="Y1880">
            <v>0</v>
          </cell>
          <cell r="Z1880">
            <v>0</v>
          </cell>
        </row>
        <row r="1881">
          <cell r="B1881">
            <v>0</v>
          </cell>
          <cell r="C1881">
            <v>0</v>
          </cell>
          <cell r="D1881">
            <v>0</v>
          </cell>
          <cell r="E1881">
            <v>0</v>
          </cell>
          <cell r="F1881">
            <v>0</v>
          </cell>
          <cell r="G1881">
            <v>0</v>
          </cell>
          <cell r="H1881">
            <v>0</v>
          </cell>
          <cell r="I1881">
            <v>0</v>
          </cell>
          <cell r="J1881">
            <v>0</v>
          </cell>
          <cell r="K1881">
            <v>0</v>
          </cell>
          <cell r="L1881">
            <v>0</v>
          </cell>
          <cell r="M1881">
            <v>0</v>
          </cell>
          <cell r="N1881">
            <v>0</v>
          </cell>
          <cell r="O1881">
            <v>0</v>
          </cell>
          <cell r="P1881">
            <v>0</v>
          </cell>
          <cell r="Q1881">
            <v>0</v>
          </cell>
          <cell r="R1881">
            <v>0</v>
          </cell>
          <cell r="S1881">
            <v>0</v>
          </cell>
          <cell r="T1881">
            <v>0</v>
          </cell>
          <cell r="U1881">
            <v>0</v>
          </cell>
          <cell r="V1881">
            <v>0</v>
          </cell>
          <cell r="W1881">
            <v>0</v>
          </cell>
          <cell r="X1881">
            <v>0</v>
          </cell>
          <cell r="Y1881">
            <v>0</v>
          </cell>
          <cell r="Z1881">
            <v>0</v>
          </cell>
        </row>
        <row r="1882">
          <cell r="B1882">
            <v>0</v>
          </cell>
          <cell r="C1882">
            <v>0</v>
          </cell>
          <cell r="D1882">
            <v>0</v>
          </cell>
          <cell r="E1882">
            <v>0</v>
          </cell>
          <cell r="F1882">
            <v>0</v>
          </cell>
          <cell r="G1882">
            <v>0</v>
          </cell>
          <cell r="H1882">
            <v>0</v>
          </cell>
          <cell r="I1882">
            <v>0</v>
          </cell>
          <cell r="J1882">
            <v>0</v>
          </cell>
          <cell r="K1882">
            <v>0</v>
          </cell>
          <cell r="L1882">
            <v>0</v>
          </cell>
          <cell r="M1882">
            <v>0</v>
          </cell>
          <cell r="N1882">
            <v>0</v>
          </cell>
          <cell r="O1882">
            <v>0</v>
          </cell>
          <cell r="P1882">
            <v>0</v>
          </cell>
          <cell r="Q1882">
            <v>0</v>
          </cell>
          <cell r="R1882">
            <v>0</v>
          </cell>
          <cell r="S1882">
            <v>0</v>
          </cell>
          <cell r="T1882">
            <v>0</v>
          </cell>
          <cell r="U1882">
            <v>0</v>
          </cell>
          <cell r="V1882">
            <v>0</v>
          </cell>
          <cell r="W1882">
            <v>0</v>
          </cell>
          <cell r="X1882">
            <v>0</v>
          </cell>
          <cell r="Y1882">
            <v>0</v>
          </cell>
          <cell r="Z1882">
            <v>0</v>
          </cell>
        </row>
        <row r="1883">
          <cell r="B1883">
            <v>0</v>
          </cell>
          <cell r="C1883">
            <v>0</v>
          </cell>
          <cell r="D1883">
            <v>0</v>
          </cell>
          <cell r="E1883">
            <v>0</v>
          </cell>
          <cell r="F1883">
            <v>0</v>
          </cell>
          <cell r="G1883">
            <v>0</v>
          </cell>
          <cell r="H1883">
            <v>0</v>
          </cell>
          <cell r="I1883">
            <v>0</v>
          </cell>
          <cell r="J1883">
            <v>0</v>
          </cell>
          <cell r="K1883">
            <v>0</v>
          </cell>
          <cell r="L1883">
            <v>0</v>
          </cell>
          <cell r="M1883">
            <v>0</v>
          </cell>
          <cell r="N1883">
            <v>0</v>
          </cell>
          <cell r="O1883">
            <v>0</v>
          </cell>
          <cell r="P1883">
            <v>0</v>
          </cell>
          <cell r="Q1883">
            <v>0</v>
          </cell>
          <cell r="R1883">
            <v>0</v>
          </cell>
          <cell r="S1883">
            <v>0</v>
          </cell>
          <cell r="T1883">
            <v>0</v>
          </cell>
          <cell r="U1883">
            <v>0</v>
          </cell>
          <cell r="V1883">
            <v>0</v>
          </cell>
          <cell r="W1883">
            <v>0</v>
          </cell>
          <cell r="X1883">
            <v>0</v>
          </cell>
          <cell r="Y1883">
            <v>0</v>
          </cell>
          <cell r="Z1883">
            <v>0</v>
          </cell>
        </row>
        <row r="1884">
          <cell r="B1884">
            <v>0</v>
          </cell>
          <cell r="C1884">
            <v>0</v>
          </cell>
          <cell r="D1884">
            <v>0</v>
          </cell>
          <cell r="E1884">
            <v>0</v>
          </cell>
          <cell r="F1884">
            <v>0</v>
          </cell>
          <cell r="G1884">
            <v>0</v>
          </cell>
          <cell r="H1884">
            <v>0</v>
          </cell>
          <cell r="I1884">
            <v>0</v>
          </cell>
          <cell r="J1884">
            <v>0</v>
          </cell>
          <cell r="K1884">
            <v>0</v>
          </cell>
          <cell r="L1884">
            <v>0</v>
          </cell>
          <cell r="M1884">
            <v>0</v>
          </cell>
          <cell r="N1884">
            <v>0</v>
          </cell>
          <cell r="O1884">
            <v>0</v>
          </cell>
          <cell r="P1884">
            <v>0</v>
          </cell>
          <cell r="Q1884">
            <v>0</v>
          </cell>
          <cell r="R1884">
            <v>0</v>
          </cell>
          <cell r="S1884">
            <v>0</v>
          </cell>
          <cell r="T1884">
            <v>0</v>
          </cell>
          <cell r="U1884">
            <v>0</v>
          </cell>
          <cell r="V1884">
            <v>0</v>
          </cell>
          <cell r="W1884">
            <v>0</v>
          </cell>
          <cell r="X1884">
            <v>0</v>
          </cell>
          <cell r="Y1884">
            <v>0</v>
          </cell>
          <cell r="Z1884">
            <v>0</v>
          </cell>
        </row>
        <row r="1885">
          <cell r="B1885">
            <v>0</v>
          </cell>
          <cell r="C1885">
            <v>0</v>
          </cell>
          <cell r="D1885">
            <v>0</v>
          </cell>
          <cell r="E1885">
            <v>0</v>
          </cell>
          <cell r="F1885">
            <v>0</v>
          </cell>
          <cell r="G1885">
            <v>0</v>
          </cell>
          <cell r="H1885">
            <v>0</v>
          </cell>
          <cell r="I1885">
            <v>0</v>
          </cell>
          <cell r="J1885">
            <v>0</v>
          </cell>
          <cell r="K1885">
            <v>0</v>
          </cell>
          <cell r="L1885">
            <v>0</v>
          </cell>
          <cell r="M1885">
            <v>0</v>
          </cell>
          <cell r="N1885">
            <v>0</v>
          </cell>
          <cell r="O1885">
            <v>0</v>
          </cell>
          <cell r="P1885">
            <v>0</v>
          </cell>
          <cell r="Q1885">
            <v>0</v>
          </cell>
          <cell r="R1885">
            <v>0</v>
          </cell>
          <cell r="S1885">
            <v>0</v>
          </cell>
          <cell r="T1885">
            <v>0</v>
          </cell>
          <cell r="U1885">
            <v>0</v>
          </cell>
          <cell r="V1885">
            <v>0</v>
          </cell>
          <cell r="W1885">
            <v>0</v>
          </cell>
          <cell r="X1885">
            <v>0</v>
          </cell>
          <cell r="Y1885">
            <v>0</v>
          </cell>
          <cell r="Z1885">
            <v>0</v>
          </cell>
        </row>
        <row r="1886">
          <cell r="B1886">
            <v>0</v>
          </cell>
          <cell r="C1886">
            <v>0</v>
          </cell>
          <cell r="D1886">
            <v>0</v>
          </cell>
          <cell r="E1886">
            <v>0</v>
          </cell>
          <cell r="F1886">
            <v>0</v>
          </cell>
          <cell r="G1886">
            <v>0</v>
          </cell>
          <cell r="H1886">
            <v>0</v>
          </cell>
          <cell r="I1886">
            <v>0</v>
          </cell>
          <cell r="J1886">
            <v>0</v>
          </cell>
          <cell r="K1886">
            <v>0</v>
          </cell>
          <cell r="L1886">
            <v>0</v>
          </cell>
          <cell r="M1886">
            <v>0</v>
          </cell>
          <cell r="N1886">
            <v>0</v>
          </cell>
          <cell r="O1886">
            <v>0</v>
          </cell>
          <cell r="P1886">
            <v>0</v>
          </cell>
          <cell r="Q1886">
            <v>0</v>
          </cell>
          <cell r="R1886">
            <v>0</v>
          </cell>
          <cell r="S1886">
            <v>0</v>
          </cell>
          <cell r="T1886">
            <v>0</v>
          </cell>
          <cell r="U1886">
            <v>0</v>
          </cell>
          <cell r="V1886">
            <v>0</v>
          </cell>
          <cell r="W1886">
            <v>0</v>
          </cell>
          <cell r="X1886">
            <v>0</v>
          </cell>
          <cell r="Y1886">
            <v>0</v>
          </cell>
          <cell r="Z1886">
            <v>0</v>
          </cell>
        </row>
        <row r="1887">
          <cell r="B1887">
            <v>0</v>
          </cell>
          <cell r="C1887">
            <v>0</v>
          </cell>
          <cell r="D1887">
            <v>0</v>
          </cell>
          <cell r="E1887">
            <v>0</v>
          </cell>
          <cell r="F1887">
            <v>0</v>
          </cell>
          <cell r="G1887">
            <v>0</v>
          </cell>
          <cell r="H1887">
            <v>0</v>
          </cell>
          <cell r="I1887">
            <v>0</v>
          </cell>
          <cell r="J1887">
            <v>0</v>
          </cell>
          <cell r="K1887">
            <v>0</v>
          </cell>
          <cell r="L1887">
            <v>0</v>
          </cell>
          <cell r="M1887">
            <v>0</v>
          </cell>
          <cell r="N1887">
            <v>0</v>
          </cell>
          <cell r="O1887">
            <v>0</v>
          </cell>
          <cell r="P1887">
            <v>0</v>
          </cell>
          <cell r="Q1887">
            <v>0</v>
          </cell>
          <cell r="R1887">
            <v>0</v>
          </cell>
          <cell r="S1887">
            <v>0</v>
          </cell>
          <cell r="T1887">
            <v>0</v>
          </cell>
          <cell r="U1887">
            <v>0</v>
          </cell>
          <cell r="V1887">
            <v>0</v>
          </cell>
          <cell r="W1887">
            <v>0</v>
          </cell>
          <cell r="X1887">
            <v>0</v>
          </cell>
          <cell r="Y1887">
            <v>0</v>
          </cell>
          <cell r="Z1887">
            <v>0</v>
          </cell>
        </row>
        <row r="1888">
          <cell r="B1888">
            <v>0</v>
          </cell>
          <cell r="C1888">
            <v>0</v>
          </cell>
          <cell r="D1888">
            <v>0</v>
          </cell>
          <cell r="E1888">
            <v>0</v>
          </cell>
          <cell r="F1888">
            <v>0</v>
          </cell>
          <cell r="G1888">
            <v>0</v>
          </cell>
          <cell r="H1888">
            <v>0</v>
          </cell>
          <cell r="I1888">
            <v>0</v>
          </cell>
          <cell r="J1888">
            <v>0</v>
          </cell>
          <cell r="K1888">
            <v>0</v>
          </cell>
          <cell r="L1888">
            <v>0</v>
          </cell>
          <cell r="M1888">
            <v>0</v>
          </cell>
          <cell r="N1888">
            <v>0</v>
          </cell>
          <cell r="O1888">
            <v>0</v>
          </cell>
          <cell r="P1888">
            <v>0</v>
          </cell>
          <cell r="Q1888">
            <v>0</v>
          </cell>
          <cell r="R1888">
            <v>0</v>
          </cell>
          <cell r="S1888">
            <v>0</v>
          </cell>
          <cell r="T1888">
            <v>0</v>
          </cell>
          <cell r="U1888">
            <v>0</v>
          </cell>
          <cell r="V1888">
            <v>0</v>
          </cell>
          <cell r="W1888">
            <v>0</v>
          </cell>
          <cell r="X1888">
            <v>0</v>
          </cell>
          <cell r="Y1888">
            <v>0</v>
          </cell>
          <cell r="Z1888">
            <v>0</v>
          </cell>
        </row>
        <row r="1889">
          <cell r="B1889">
            <v>0</v>
          </cell>
          <cell r="C1889">
            <v>0</v>
          </cell>
          <cell r="D1889">
            <v>0</v>
          </cell>
          <cell r="E1889">
            <v>0</v>
          </cell>
          <cell r="F1889">
            <v>0</v>
          </cell>
          <cell r="G1889">
            <v>0</v>
          </cell>
          <cell r="H1889">
            <v>0</v>
          </cell>
          <cell r="I1889">
            <v>0</v>
          </cell>
          <cell r="J1889">
            <v>0</v>
          </cell>
          <cell r="K1889">
            <v>0</v>
          </cell>
          <cell r="L1889">
            <v>0</v>
          </cell>
          <cell r="M1889">
            <v>0</v>
          </cell>
          <cell r="N1889">
            <v>0</v>
          </cell>
          <cell r="O1889">
            <v>0</v>
          </cell>
          <cell r="P1889">
            <v>0</v>
          </cell>
          <cell r="Q1889">
            <v>0</v>
          </cell>
          <cell r="R1889">
            <v>0</v>
          </cell>
          <cell r="S1889">
            <v>0</v>
          </cell>
          <cell r="T1889">
            <v>0</v>
          </cell>
          <cell r="U1889">
            <v>0</v>
          </cell>
          <cell r="V1889">
            <v>0</v>
          </cell>
          <cell r="W1889">
            <v>0</v>
          </cell>
          <cell r="X1889">
            <v>0</v>
          </cell>
          <cell r="Y1889">
            <v>0</v>
          </cell>
          <cell r="Z1889">
            <v>0</v>
          </cell>
        </row>
        <row r="1890">
          <cell r="B1890">
            <v>0</v>
          </cell>
          <cell r="C1890">
            <v>0</v>
          </cell>
          <cell r="D1890">
            <v>0</v>
          </cell>
          <cell r="E1890">
            <v>0</v>
          </cell>
          <cell r="F1890">
            <v>0</v>
          </cell>
          <cell r="G1890">
            <v>0</v>
          </cell>
          <cell r="H1890">
            <v>0</v>
          </cell>
          <cell r="I1890">
            <v>0</v>
          </cell>
          <cell r="J1890">
            <v>0</v>
          </cell>
          <cell r="K1890">
            <v>0</v>
          </cell>
          <cell r="L1890">
            <v>0</v>
          </cell>
          <cell r="M1890">
            <v>0</v>
          </cell>
          <cell r="N1890">
            <v>0</v>
          </cell>
          <cell r="O1890">
            <v>0</v>
          </cell>
          <cell r="P1890">
            <v>0</v>
          </cell>
          <cell r="Q1890">
            <v>0</v>
          </cell>
          <cell r="R1890">
            <v>0</v>
          </cell>
          <cell r="S1890">
            <v>0</v>
          </cell>
          <cell r="T1890">
            <v>0</v>
          </cell>
          <cell r="U1890">
            <v>0</v>
          </cell>
          <cell r="V1890">
            <v>0</v>
          </cell>
          <cell r="W1890">
            <v>0</v>
          </cell>
          <cell r="X1890">
            <v>0</v>
          </cell>
          <cell r="Y1890">
            <v>0</v>
          </cell>
          <cell r="Z1890">
            <v>0</v>
          </cell>
        </row>
        <row r="1891">
          <cell r="B1891">
            <v>0</v>
          </cell>
          <cell r="C1891">
            <v>0</v>
          </cell>
          <cell r="D1891">
            <v>0</v>
          </cell>
          <cell r="E1891">
            <v>0</v>
          </cell>
          <cell r="F1891">
            <v>0</v>
          </cell>
          <cell r="G1891">
            <v>0</v>
          </cell>
          <cell r="H1891">
            <v>0</v>
          </cell>
          <cell r="I1891">
            <v>0</v>
          </cell>
          <cell r="J1891">
            <v>0</v>
          </cell>
          <cell r="K1891">
            <v>0</v>
          </cell>
          <cell r="L1891">
            <v>0</v>
          </cell>
          <cell r="M1891">
            <v>0</v>
          </cell>
          <cell r="N1891">
            <v>0</v>
          </cell>
          <cell r="O1891">
            <v>0</v>
          </cell>
          <cell r="P1891">
            <v>0</v>
          </cell>
          <cell r="Q1891">
            <v>0</v>
          </cell>
          <cell r="R1891">
            <v>0</v>
          </cell>
          <cell r="S1891">
            <v>0</v>
          </cell>
          <cell r="T1891">
            <v>0</v>
          </cell>
          <cell r="U1891">
            <v>0</v>
          </cell>
          <cell r="V1891">
            <v>0</v>
          </cell>
          <cell r="W1891">
            <v>0</v>
          </cell>
          <cell r="X1891">
            <v>0</v>
          </cell>
          <cell r="Y1891">
            <v>0</v>
          </cell>
          <cell r="Z1891">
            <v>0</v>
          </cell>
        </row>
        <row r="1892">
          <cell r="B1892">
            <v>0</v>
          </cell>
          <cell r="C1892">
            <v>0</v>
          </cell>
          <cell r="D1892">
            <v>0</v>
          </cell>
          <cell r="E1892">
            <v>0</v>
          </cell>
          <cell r="F1892">
            <v>0</v>
          </cell>
          <cell r="G1892">
            <v>0</v>
          </cell>
          <cell r="H1892">
            <v>0</v>
          </cell>
          <cell r="I1892">
            <v>0</v>
          </cell>
          <cell r="J1892">
            <v>0</v>
          </cell>
          <cell r="K1892">
            <v>0</v>
          </cell>
          <cell r="L1892">
            <v>0</v>
          </cell>
          <cell r="M1892">
            <v>0</v>
          </cell>
          <cell r="N1892">
            <v>0</v>
          </cell>
          <cell r="O1892">
            <v>0</v>
          </cell>
          <cell r="P1892">
            <v>0</v>
          </cell>
          <cell r="Q1892">
            <v>0</v>
          </cell>
          <cell r="R1892">
            <v>0</v>
          </cell>
          <cell r="S1892">
            <v>0</v>
          </cell>
          <cell r="T1892">
            <v>0</v>
          </cell>
          <cell r="U1892">
            <v>0</v>
          </cell>
          <cell r="V1892">
            <v>0</v>
          </cell>
          <cell r="W1892">
            <v>0</v>
          </cell>
          <cell r="X1892">
            <v>0</v>
          </cell>
          <cell r="Y1892">
            <v>0</v>
          </cell>
          <cell r="Z1892">
            <v>0</v>
          </cell>
        </row>
        <row r="1893">
          <cell r="B1893">
            <v>0</v>
          </cell>
          <cell r="C1893">
            <v>0</v>
          </cell>
          <cell r="D1893">
            <v>0</v>
          </cell>
          <cell r="E1893">
            <v>0</v>
          </cell>
          <cell r="F1893">
            <v>0</v>
          </cell>
          <cell r="G1893">
            <v>0</v>
          </cell>
          <cell r="H1893">
            <v>0</v>
          </cell>
          <cell r="I1893">
            <v>0</v>
          </cell>
          <cell r="J1893">
            <v>0</v>
          </cell>
          <cell r="K1893">
            <v>0</v>
          </cell>
          <cell r="L1893">
            <v>0</v>
          </cell>
          <cell r="M1893">
            <v>0</v>
          </cell>
          <cell r="N1893">
            <v>0</v>
          </cell>
          <cell r="O1893">
            <v>0</v>
          </cell>
          <cell r="P1893">
            <v>0</v>
          </cell>
          <cell r="Q1893">
            <v>0</v>
          </cell>
          <cell r="R1893">
            <v>0</v>
          </cell>
          <cell r="S1893">
            <v>0</v>
          </cell>
          <cell r="T1893">
            <v>0</v>
          </cell>
          <cell r="U1893">
            <v>0</v>
          </cell>
          <cell r="V1893">
            <v>0</v>
          </cell>
          <cell r="W1893">
            <v>0</v>
          </cell>
          <cell r="X1893">
            <v>0</v>
          </cell>
          <cell r="Y1893">
            <v>0</v>
          </cell>
          <cell r="Z1893">
            <v>0</v>
          </cell>
        </row>
        <row r="1894">
          <cell r="B1894">
            <v>0</v>
          </cell>
          <cell r="C1894">
            <v>0</v>
          </cell>
          <cell r="D1894">
            <v>0</v>
          </cell>
          <cell r="E1894">
            <v>0</v>
          </cell>
          <cell r="F1894">
            <v>0</v>
          </cell>
          <cell r="G1894">
            <v>0</v>
          </cell>
          <cell r="H1894">
            <v>0</v>
          </cell>
          <cell r="I1894">
            <v>0</v>
          </cell>
          <cell r="J1894">
            <v>0</v>
          </cell>
          <cell r="K1894">
            <v>0</v>
          </cell>
          <cell r="L1894">
            <v>0</v>
          </cell>
          <cell r="M1894">
            <v>0</v>
          </cell>
          <cell r="N1894">
            <v>0</v>
          </cell>
          <cell r="O1894">
            <v>0</v>
          </cell>
          <cell r="P1894">
            <v>0</v>
          </cell>
          <cell r="Q1894">
            <v>0</v>
          </cell>
          <cell r="R1894">
            <v>0</v>
          </cell>
          <cell r="S1894">
            <v>0</v>
          </cell>
          <cell r="T1894">
            <v>0</v>
          </cell>
          <cell r="U1894">
            <v>0</v>
          </cell>
          <cell r="V1894">
            <v>0</v>
          </cell>
          <cell r="W1894">
            <v>0</v>
          </cell>
          <cell r="X1894">
            <v>0</v>
          </cell>
          <cell r="Y1894">
            <v>0</v>
          </cell>
          <cell r="Z1894">
            <v>0</v>
          </cell>
        </row>
        <row r="1895">
          <cell r="B1895">
            <v>0</v>
          </cell>
          <cell r="C1895">
            <v>0</v>
          </cell>
          <cell r="D1895">
            <v>0</v>
          </cell>
          <cell r="E1895">
            <v>0</v>
          </cell>
          <cell r="F1895">
            <v>0</v>
          </cell>
          <cell r="G1895">
            <v>0</v>
          </cell>
          <cell r="H1895">
            <v>0</v>
          </cell>
          <cell r="I1895">
            <v>0</v>
          </cell>
          <cell r="J1895">
            <v>0</v>
          </cell>
          <cell r="K1895">
            <v>0</v>
          </cell>
          <cell r="L1895">
            <v>0</v>
          </cell>
          <cell r="M1895">
            <v>0</v>
          </cell>
          <cell r="N1895">
            <v>0</v>
          </cell>
          <cell r="O1895">
            <v>0</v>
          </cell>
          <cell r="P1895">
            <v>0</v>
          </cell>
          <cell r="Q1895">
            <v>0</v>
          </cell>
          <cell r="R1895">
            <v>0</v>
          </cell>
          <cell r="S1895">
            <v>0</v>
          </cell>
          <cell r="T1895">
            <v>0</v>
          </cell>
          <cell r="U1895">
            <v>0</v>
          </cell>
          <cell r="V1895">
            <v>0</v>
          </cell>
          <cell r="W1895">
            <v>0</v>
          </cell>
          <cell r="X1895">
            <v>0</v>
          </cell>
          <cell r="Y1895">
            <v>0</v>
          </cell>
          <cell r="Z1895">
            <v>0</v>
          </cell>
        </row>
        <row r="1896">
          <cell r="B1896">
            <v>0</v>
          </cell>
          <cell r="C1896">
            <v>0</v>
          </cell>
          <cell r="D1896">
            <v>0</v>
          </cell>
          <cell r="E1896">
            <v>0</v>
          </cell>
          <cell r="F1896">
            <v>0</v>
          </cell>
          <cell r="G1896">
            <v>0</v>
          </cell>
          <cell r="H1896">
            <v>0</v>
          </cell>
          <cell r="I1896">
            <v>0</v>
          </cell>
          <cell r="J1896">
            <v>0</v>
          </cell>
          <cell r="K1896">
            <v>0</v>
          </cell>
          <cell r="L1896">
            <v>0</v>
          </cell>
          <cell r="M1896">
            <v>0</v>
          </cell>
          <cell r="N1896">
            <v>0</v>
          </cell>
          <cell r="O1896">
            <v>0</v>
          </cell>
          <cell r="P1896">
            <v>0</v>
          </cell>
          <cell r="Q1896">
            <v>0</v>
          </cell>
          <cell r="R1896">
            <v>0</v>
          </cell>
          <cell r="S1896">
            <v>0</v>
          </cell>
          <cell r="T1896">
            <v>0</v>
          </cell>
          <cell r="U1896">
            <v>0</v>
          </cell>
          <cell r="V1896">
            <v>0</v>
          </cell>
          <cell r="W1896">
            <v>0</v>
          </cell>
          <cell r="X1896">
            <v>0</v>
          </cell>
          <cell r="Y1896">
            <v>0</v>
          </cell>
          <cell r="Z1896">
            <v>0</v>
          </cell>
        </row>
        <row r="1897">
          <cell r="B1897">
            <v>0</v>
          </cell>
          <cell r="C1897">
            <v>0</v>
          </cell>
          <cell r="D1897">
            <v>0</v>
          </cell>
          <cell r="E1897">
            <v>0</v>
          </cell>
          <cell r="F1897">
            <v>0</v>
          </cell>
          <cell r="G1897">
            <v>0</v>
          </cell>
          <cell r="H1897">
            <v>0</v>
          </cell>
          <cell r="I1897">
            <v>0</v>
          </cell>
          <cell r="J1897">
            <v>0</v>
          </cell>
          <cell r="K1897">
            <v>0</v>
          </cell>
          <cell r="L1897">
            <v>0</v>
          </cell>
          <cell r="M1897">
            <v>0</v>
          </cell>
          <cell r="N1897">
            <v>0</v>
          </cell>
          <cell r="O1897">
            <v>0</v>
          </cell>
          <cell r="P1897">
            <v>0</v>
          </cell>
          <cell r="Q1897">
            <v>0</v>
          </cell>
          <cell r="R1897">
            <v>0</v>
          </cell>
          <cell r="S1897">
            <v>0</v>
          </cell>
          <cell r="T1897">
            <v>0</v>
          </cell>
          <cell r="U1897">
            <v>0</v>
          </cell>
          <cell r="V1897">
            <v>0</v>
          </cell>
          <cell r="W1897">
            <v>0</v>
          </cell>
          <cell r="X1897">
            <v>0</v>
          </cell>
          <cell r="Y1897">
            <v>0</v>
          </cell>
          <cell r="Z1897">
            <v>0</v>
          </cell>
        </row>
        <row r="1898">
          <cell r="B1898">
            <v>0</v>
          </cell>
          <cell r="C1898">
            <v>0</v>
          </cell>
          <cell r="D1898">
            <v>0</v>
          </cell>
          <cell r="E1898">
            <v>0</v>
          </cell>
          <cell r="F1898">
            <v>0</v>
          </cell>
          <cell r="G1898">
            <v>0</v>
          </cell>
          <cell r="H1898">
            <v>0</v>
          </cell>
          <cell r="I1898">
            <v>0</v>
          </cell>
          <cell r="J1898">
            <v>0</v>
          </cell>
          <cell r="K1898">
            <v>0</v>
          </cell>
          <cell r="L1898">
            <v>0</v>
          </cell>
          <cell r="M1898">
            <v>0</v>
          </cell>
          <cell r="N1898">
            <v>0</v>
          </cell>
          <cell r="O1898">
            <v>0</v>
          </cell>
          <cell r="P1898">
            <v>0</v>
          </cell>
          <cell r="Q1898">
            <v>0</v>
          </cell>
          <cell r="R1898">
            <v>0</v>
          </cell>
          <cell r="S1898">
            <v>0</v>
          </cell>
          <cell r="T1898">
            <v>0</v>
          </cell>
          <cell r="U1898">
            <v>0</v>
          </cell>
          <cell r="V1898">
            <v>0</v>
          </cell>
          <cell r="W1898">
            <v>0</v>
          </cell>
          <cell r="X1898">
            <v>0</v>
          </cell>
          <cell r="Y1898">
            <v>0</v>
          </cell>
          <cell r="Z1898">
            <v>0</v>
          </cell>
        </row>
        <row r="1899">
          <cell r="B1899">
            <v>0</v>
          </cell>
          <cell r="C1899">
            <v>0</v>
          </cell>
          <cell r="D1899">
            <v>0</v>
          </cell>
          <cell r="E1899">
            <v>0</v>
          </cell>
          <cell r="F1899">
            <v>0</v>
          </cell>
          <cell r="G1899">
            <v>0</v>
          </cell>
          <cell r="H1899">
            <v>0</v>
          </cell>
          <cell r="I1899">
            <v>0</v>
          </cell>
          <cell r="J1899">
            <v>0</v>
          </cell>
          <cell r="K1899">
            <v>0</v>
          </cell>
          <cell r="L1899">
            <v>0</v>
          </cell>
          <cell r="M1899">
            <v>0</v>
          </cell>
          <cell r="N1899">
            <v>0</v>
          </cell>
          <cell r="O1899">
            <v>0</v>
          </cell>
          <cell r="P1899">
            <v>0</v>
          </cell>
          <cell r="Q1899">
            <v>0</v>
          </cell>
          <cell r="R1899">
            <v>0</v>
          </cell>
          <cell r="S1899">
            <v>0</v>
          </cell>
          <cell r="T1899">
            <v>0</v>
          </cell>
          <cell r="U1899">
            <v>0</v>
          </cell>
          <cell r="V1899">
            <v>0</v>
          </cell>
          <cell r="W1899">
            <v>0</v>
          </cell>
          <cell r="X1899">
            <v>0</v>
          </cell>
          <cell r="Y1899">
            <v>0</v>
          </cell>
          <cell r="Z1899">
            <v>0</v>
          </cell>
        </row>
        <row r="1900">
          <cell r="B1900">
            <v>0</v>
          </cell>
          <cell r="C1900">
            <v>0</v>
          </cell>
          <cell r="D1900">
            <v>0</v>
          </cell>
          <cell r="E1900">
            <v>0</v>
          </cell>
          <cell r="F1900">
            <v>0</v>
          </cell>
          <cell r="G1900">
            <v>0</v>
          </cell>
          <cell r="H1900">
            <v>0</v>
          </cell>
          <cell r="I1900">
            <v>0</v>
          </cell>
          <cell r="J1900">
            <v>0</v>
          </cell>
          <cell r="K1900">
            <v>0</v>
          </cell>
          <cell r="L1900">
            <v>0</v>
          </cell>
          <cell r="M1900">
            <v>0</v>
          </cell>
          <cell r="N1900">
            <v>0</v>
          </cell>
          <cell r="O1900">
            <v>0</v>
          </cell>
          <cell r="P1900">
            <v>0</v>
          </cell>
          <cell r="Q1900">
            <v>0</v>
          </cell>
          <cell r="R1900">
            <v>0</v>
          </cell>
          <cell r="S1900">
            <v>0</v>
          </cell>
          <cell r="T1900">
            <v>0</v>
          </cell>
          <cell r="U1900">
            <v>0</v>
          </cell>
          <cell r="V1900">
            <v>0</v>
          </cell>
          <cell r="W1900">
            <v>0</v>
          </cell>
          <cell r="X1900">
            <v>0</v>
          </cell>
          <cell r="Y1900">
            <v>0</v>
          </cell>
          <cell r="Z1900">
            <v>0</v>
          </cell>
        </row>
        <row r="1901">
          <cell r="B1901">
            <v>0</v>
          </cell>
          <cell r="C1901">
            <v>0</v>
          </cell>
          <cell r="D1901">
            <v>0</v>
          </cell>
          <cell r="E1901">
            <v>0</v>
          </cell>
          <cell r="F1901">
            <v>0</v>
          </cell>
          <cell r="G1901">
            <v>0</v>
          </cell>
          <cell r="H1901">
            <v>0</v>
          </cell>
          <cell r="I1901">
            <v>0</v>
          </cell>
          <cell r="J1901">
            <v>0</v>
          </cell>
          <cell r="K1901">
            <v>0</v>
          </cell>
          <cell r="L1901">
            <v>0</v>
          </cell>
          <cell r="M1901">
            <v>0</v>
          </cell>
          <cell r="N1901">
            <v>0</v>
          </cell>
          <cell r="O1901">
            <v>0</v>
          </cell>
          <cell r="P1901">
            <v>0</v>
          </cell>
          <cell r="Q1901">
            <v>0</v>
          </cell>
          <cell r="R1901">
            <v>0</v>
          </cell>
          <cell r="S1901">
            <v>0</v>
          </cell>
          <cell r="T1901">
            <v>0</v>
          </cell>
          <cell r="U1901">
            <v>0</v>
          </cell>
          <cell r="V1901">
            <v>0</v>
          </cell>
          <cell r="W1901">
            <v>0</v>
          </cell>
          <cell r="X1901">
            <v>0</v>
          </cell>
          <cell r="Y1901">
            <v>0</v>
          </cell>
          <cell r="Z1901">
            <v>0</v>
          </cell>
        </row>
        <row r="1902">
          <cell r="B1902">
            <v>0</v>
          </cell>
          <cell r="C1902">
            <v>0</v>
          </cell>
          <cell r="D1902">
            <v>0</v>
          </cell>
          <cell r="E1902">
            <v>0</v>
          </cell>
          <cell r="F1902">
            <v>0</v>
          </cell>
          <cell r="G1902">
            <v>0</v>
          </cell>
          <cell r="H1902">
            <v>0</v>
          </cell>
          <cell r="I1902">
            <v>0</v>
          </cell>
          <cell r="J1902">
            <v>0</v>
          </cell>
          <cell r="K1902">
            <v>0</v>
          </cell>
          <cell r="L1902">
            <v>0</v>
          </cell>
          <cell r="M1902">
            <v>0</v>
          </cell>
          <cell r="N1902">
            <v>0</v>
          </cell>
          <cell r="O1902">
            <v>0</v>
          </cell>
          <cell r="P1902">
            <v>0</v>
          </cell>
          <cell r="Q1902">
            <v>0</v>
          </cell>
          <cell r="R1902">
            <v>0</v>
          </cell>
          <cell r="S1902">
            <v>0</v>
          </cell>
          <cell r="T1902">
            <v>0</v>
          </cell>
          <cell r="U1902">
            <v>0</v>
          </cell>
          <cell r="V1902">
            <v>0</v>
          </cell>
          <cell r="W1902">
            <v>0</v>
          </cell>
          <cell r="X1902">
            <v>0</v>
          </cell>
          <cell r="Y1902">
            <v>0</v>
          </cell>
          <cell r="Z1902">
            <v>0</v>
          </cell>
        </row>
        <row r="1903">
          <cell r="B1903">
            <v>0</v>
          </cell>
          <cell r="C1903">
            <v>0</v>
          </cell>
          <cell r="D1903">
            <v>0</v>
          </cell>
          <cell r="E1903">
            <v>0</v>
          </cell>
          <cell r="F1903">
            <v>0</v>
          </cell>
          <cell r="G1903">
            <v>0</v>
          </cell>
          <cell r="H1903">
            <v>0</v>
          </cell>
          <cell r="I1903">
            <v>0</v>
          </cell>
          <cell r="J1903">
            <v>0</v>
          </cell>
          <cell r="K1903">
            <v>0</v>
          </cell>
          <cell r="L1903">
            <v>0</v>
          </cell>
          <cell r="M1903">
            <v>0</v>
          </cell>
          <cell r="N1903">
            <v>0</v>
          </cell>
          <cell r="O1903">
            <v>0</v>
          </cell>
          <cell r="P1903">
            <v>0</v>
          </cell>
          <cell r="Q1903">
            <v>0</v>
          </cell>
          <cell r="R1903">
            <v>0</v>
          </cell>
          <cell r="S1903">
            <v>0</v>
          </cell>
          <cell r="T1903">
            <v>0</v>
          </cell>
          <cell r="U1903">
            <v>0</v>
          </cell>
          <cell r="V1903">
            <v>0</v>
          </cell>
          <cell r="W1903">
            <v>0</v>
          </cell>
          <cell r="X1903">
            <v>0</v>
          </cell>
          <cell r="Y1903">
            <v>0</v>
          </cell>
          <cell r="Z1903">
            <v>0</v>
          </cell>
        </row>
        <row r="1904">
          <cell r="B1904">
            <v>0</v>
          </cell>
          <cell r="C1904">
            <v>0</v>
          </cell>
          <cell r="D1904">
            <v>0</v>
          </cell>
          <cell r="E1904">
            <v>0</v>
          </cell>
          <cell r="F1904">
            <v>0</v>
          </cell>
          <cell r="G1904">
            <v>0</v>
          </cell>
          <cell r="H1904">
            <v>0</v>
          </cell>
          <cell r="I1904">
            <v>0</v>
          </cell>
          <cell r="J1904">
            <v>0</v>
          </cell>
          <cell r="K1904">
            <v>0</v>
          </cell>
          <cell r="L1904">
            <v>0</v>
          </cell>
          <cell r="M1904">
            <v>0</v>
          </cell>
          <cell r="N1904">
            <v>0</v>
          </cell>
          <cell r="O1904">
            <v>0</v>
          </cell>
          <cell r="P1904">
            <v>0</v>
          </cell>
          <cell r="Q1904">
            <v>0</v>
          </cell>
          <cell r="R1904">
            <v>0</v>
          </cell>
          <cell r="S1904">
            <v>0</v>
          </cell>
          <cell r="T1904">
            <v>0</v>
          </cell>
          <cell r="U1904">
            <v>0</v>
          </cell>
          <cell r="V1904">
            <v>0</v>
          </cell>
          <cell r="W1904">
            <v>0</v>
          </cell>
          <cell r="X1904">
            <v>0</v>
          </cell>
          <cell r="Y1904">
            <v>0</v>
          </cell>
          <cell r="Z1904">
            <v>0</v>
          </cell>
        </row>
        <row r="1905">
          <cell r="B1905">
            <v>0</v>
          </cell>
          <cell r="C1905">
            <v>0</v>
          </cell>
          <cell r="D1905">
            <v>0</v>
          </cell>
          <cell r="E1905">
            <v>0</v>
          </cell>
          <cell r="F1905">
            <v>0</v>
          </cell>
          <cell r="G1905">
            <v>0</v>
          </cell>
          <cell r="H1905">
            <v>0</v>
          </cell>
          <cell r="I1905">
            <v>0</v>
          </cell>
          <cell r="J1905">
            <v>0</v>
          </cell>
          <cell r="K1905">
            <v>0</v>
          </cell>
          <cell r="L1905">
            <v>0</v>
          </cell>
          <cell r="M1905">
            <v>0</v>
          </cell>
          <cell r="N1905">
            <v>0</v>
          </cell>
          <cell r="O1905">
            <v>0</v>
          </cell>
          <cell r="P1905">
            <v>0</v>
          </cell>
          <cell r="Q1905">
            <v>0</v>
          </cell>
          <cell r="R1905">
            <v>0</v>
          </cell>
          <cell r="S1905">
            <v>0</v>
          </cell>
          <cell r="T1905">
            <v>0</v>
          </cell>
          <cell r="U1905">
            <v>0</v>
          </cell>
          <cell r="V1905">
            <v>0</v>
          </cell>
          <cell r="W1905">
            <v>0</v>
          </cell>
          <cell r="X1905">
            <v>0</v>
          </cell>
          <cell r="Y1905">
            <v>0</v>
          </cell>
          <cell r="Z1905">
            <v>0</v>
          </cell>
        </row>
        <row r="1906">
          <cell r="B1906">
            <v>0</v>
          </cell>
          <cell r="C1906">
            <v>0</v>
          </cell>
          <cell r="D1906">
            <v>0</v>
          </cell>
          <cell r="E1906">
            <v>0</v>
          </cell>
          <cell r="F1906">
            <v>0</v>
          </cell>
          <cell r="G1906">
            <v>0</v>
          </cell>
          <cell r="H1906">
            <v>0</v>
          </cell>
          <cell r="I1906">
            <v>0</v>
          </cell>
          <cell r="J1906">
            <v>0</v>
          </cell>
          <cell r="K1906">
            <v>0</v>
          </cell>
          <cell r="L1906">
            <v>0</v>
          </cell>
          <cell r="M1906">
            <v>0</v>
          </cell>
          <cell r="N1906">
            <v>0</v>
          </cell>
          <cell r="O1906">
            <v>0</v>
          </cell>
          <cell r="P1906">
            <v>0</v>
          </cell>
          <cell r="Q1906">
            <v>0</v>
          </cell>
          <cell r="R1906">
            <v>0</v>
          </cell>
          <cell r="S1906">
            <v>0</v>
          </cell>
          <cell r="T1906">
            <v>0</v>
          </cell>
          <cell r="U1906">
            <v>0</v>
          </cell>
          <cell r="V1906">
            <v>0</v>
          </cell>
          <cell r="W1906">
            <v>0</v>
          </cell>
          <cell r="X1906">
            <v>0</v>
          </cell>
          <cell r="Y1906">
            <v>0</v>
          </cell>
          <cell r="Z1906">
            <v>0</v>
          </cell>
        </row>
        <row r="1907">
          <cell r="B1907">
            <v>0</v>
          </cell>
          <cell r="C1907">
            <v>0</v>
          </cell>
          <cell r="D1907">
            <v>0</v>
          </cell>
          <cell r="E1907">
            <v>0</v>
          </cell>
          <cell r="F1907">
            <v>0</v>
          </cell>
          <cell r="G1907">
            <v>0</v>
          </cell>
          <cell r="H1907">
            <v>0</v>
          </cell>
          <cell r="I1907">
            <v>0</v>
          </cell>
          <cell r="J1907">
            <v>0</v>
          </cell>
          <cell r="K1907">
            <v>0</v>
          </cell>
          <cell r="L1907">
            <v>0</v>
          </cell>
          <cell r="M1907">
            <v>0</v>
          </cell>
          <cell r="N1907">
            <v>0</v>
          </cell>
          <cell r="O1907">
            <v>0</v>
          </cell>
          <cell r="P1907">
            <v>0</v>
          </cell>
          <cell r="Q1907">
            <v>0</v>
          </cell>
          <cell r="R1907">
            <v>0</v>
          </cell>
          <cell r="S1907">
            <v>0</v>
          </cell>
          <cell r="T1907">
            <v>0</v>
          </cell>
          <cell r="U1907">
            <v>0</v>
          </cell>
          <cell r="V1907">
            <v>0</v>
          </cell>
          <cell r="W1907">
            <v>0</v>
          </cell>
          <cell r="X1907">
            <v>0</v>
          </cell>
          <cell r="Y1907">
            <v>0</v>
          </cell>
          <cell r="Z1907">
            <v>0</v>
          </cell>
        </row>
        <row r="1908">
          <cell r="B1908">
            <v>0</v>
          </cell>
          <cell r="C1908">
            <v>0</v>
          </cell>
          <cell r="D1908">
            <v>0</v>
          </cell>
          <cell r="E1908">
            <v>0</v>
          </cell>
          <cell r="F1908">
            <v>0</v>
          </cell>
          <cell r="G1908">
            <v>0</v>
          </cell>
          <cell r="H1908">
            <v>0</v>
          </cell>
          <cell r="I1908">
            <v>0</v>
          </cell>
          <cell r="J1908">
            <v>0</v>
          </cell>
          <cell r="K1908">
            <v>0</v>
          </cell>
          <cell r="L1908">
            <v>0</v>
          </cell>
          <cell r="M1908">
            <v>0</v>
          </cell>
          <cell r="N1908">
            <v>0</v>
          </cell>
          <cell r="O1908">
            <v>0</v>
          </cell>
          <cell r="P1908">
            <v>0</v>
          </cell>
          <cell r="Q1908">
            <v>0</v>
          </cell>
          <cell r="R1908">
            <v>0</v>
          </cell>
          <cell r="S1908">
            <v>0</v>
          </cell>
          <cell r="T1908">
            <v>0</v>
          </cell>
          <cell r="U1908">
            <v>0</v>
          </cell>
          <cell r="V1908">
            <v>0</v>
          </cell>
          <cell r="W1908">
            <v>0</v>
          </cell>
          <cell r="X1908">
            <v>0</v>
          </cell>
          <cell r="Y1908">
            <v>0</v>
          </cell>
          <cell r="Z1908">
            <v>0</v>
          </cell>
        </row>
        <row r="1909">
          <cell r="B1909">
            <v>0</v>
          </cell>
          <cell r="C1909">
            <v>0</v>
          </cell>
          <cell r="D1909">
            <v>0</v>
          </cell>
          <cell r="E1909">
            <v>0</v>
          </cell>
          <cell r="F1909">
            <v>0</v>
          </cell>
          <cell r="G1909">
            <v>0</v>
          </cell>
          <cell r="H1909">
            <v>0</v>
          </cell>
          <cell r="I1909">
            <v>0</v>
          </cell>
          <cell r="J1909">
            <v>0</v>
          </cell>
          <cell r="K1909">
            <v>0</v>
          </cell>
          <cell r="L1909">
            <v>0</v>
          </cell>
          <cell r="M1909">
            <v>0</v>
          </cell>
          <cell r="N1909">
            <v>0</v>
          </cell>
          <cell r="O1909">
            <v>0</v>
          </cell>
          <cell r="P1909">
            <v>0</v>
          </cell>
          <cell r="Q1909">
            <v>0</v>
          </cell>
          <cell r="R1909">
            <v>0</v>
          </cell>
          <cell r="S1909">
            <v>0</v>
          </cell>
          <cell r="T1909">
            <v>0</v>
          </cell>
          <cell r="U1909">
            <v>0</v>
          </cell>
          <cell r="V1909">
            <v>0</v>
          </cell>
          <cell r="W1909">
            <v>0</v>
          </cell>
          <cell r="X1909">
            <v>0</v>
          </cell>
          <cell r="Y1909">
            <v>0</v>
          </cell>
          <cell r="Z1909">
            <v>0</v>
          </cell>
        </row>
        <row r="1910">
          <cell r="B1910">
            <v>0</v>
          </cell>
          <cell r="C1910">
            <v>0</v>
          </cell>
          <cell r="D1910">
            <v>0</v>
          </cell>
          <cell r="E1910">
            <v>0</v>
          </cell>
          <cell r="F1910">
            <v>0</v>
          </cell>
          <cell r="G1910">
            <v>0</v>
          </cell>
          <cell r="H1910">
            <v>0</v>
          </cell>
          <cell r="I1910">
            <v>0</v>
          </cell>
          <cell r="J1910">
            <v>0</v>
          </cell>
          <cell r="K1910">
            <v>0</v>
          </cell>
          <cell r="L1910">
            <v>0</v>
          </cell>
          <cell r="M1910">
            <v>0</v>
          </cell>
          <cell r="N1910">
            <v>0</v>
          </cell>
          <cell r="O1910">
            <v>0</v>
          </cell>
          <cell r="P1910">
            <v>0</v>
          </cell>
          <cell r="Q1910">
            <v>0</v>
          </cell>
          <cell r="R1910">
            <v>0</v>
          </cell>
          <cell r="S1910">
            <v>0</v>
          </cell>
          <cell r="T1910">
            <v>0</v>
          </cell>
          <cell r="U1910">
            <v>0</v>
          </cell>
          <cell r="V1910">
            <v>0</v>
          </cell>
          <cell r="W1910">
            <v>0</v>
          </cell>
          <cell r="X1910">
            <v>0</v>
          </cell>
          <cell r="Y1910">
            <v>0</v>
          </cell>
          <cell r="Z1910">
            <v>0</v>
          </cell>
        </row>
        <row r="1911">
          <cell r="B1911">
            <v>0</v>
          </cell>
          <cell r="C1911">
            <v>0</v>
          </cell>
          <cell r="D1911">
            <v>0</v>
          </cell>
          <cell r="E1911">
            <v>0</v>
          </cell>
          <cell r="F1911">
            <v>0</v>
          </cell>
          <cell r="G1911">
            <v>0</v>
          </cell>
          <cell r="H1911">
            <v>0</v>
          </cell>
          <cell r="I1911">
            <v>0</v>
          </cell>
          <cell r="J1911">
            <v>0</v>
          </cell>
          <cell r="K1911">
            <v>0</v>
          </cell>
          <cell r="L1911">
            <v>0</v>
          </cell>
          <cell r="M1911">
            <v>0</v>
          </cell>
          <cell r="N1911">
            <v>0</v>
          </cell>
          <cell r="O1911">
            <v>0</v>
          </cell>
          <cell r="P1911">
            <v>0</v>
          </cell>
          <cell r="Q1911">
            <v>0</v>
          </cell>
          <cell r="R1911">
            <v>0</v>
          </cell>
          <cell r="S1911">
            <v>0</v>
          </cell>
          <cell r="T1911">
            <v>0</v>
          </cell>
          <cell r="U1911">
            <v>0</v>
          </cell>
          <cell r="V1911">
            <v>0</v>
          </cell>
          <cell r="W1911">
            <v>0</v>
          </cell>
          <cell r="X1911">
            <v>0</v>
          </cell>
          <cell r="Y1911">
            <v>0</v>
          </cell>
          <cell r="Z1911">
            <v>0</v>
          </cell>
        </row>
        <row r="1912">
          <cell r="B1912">
            <v>0</v>
          </cell>
          <cell r="C1912">
            <v>0</v>
          </cell>
          <cell r="D1912">
            <v>0</v>
          </cell>
          <cell r="E1912">
            <v>0</v>
          </cell>
          <cell r="F1912">
            <v>0</v>
          </cell>
          <cell r="G1912">
            <v>0</v>
          </cell>
          <cell r="H1912">
            <v>0</v>
          </cell>
          <cell r="I1912">
            <v>0</v>
          </cell>
          <cell r="J1912">
            <v>0</v>
          </cell>
          <cell r="K1912">
            <v>0</v>
          </cell>
          <cell r="L1912">
            <v>0</v>
          </cell>
          <cell r="M1912">
            <v>0</v>
          </cell>
          <cell r="N1912">
            <v>0</v>
          </cell>
          <cell r="O1912">
            <v>0</v>
          </cell>
          <cell r="P1912">
            <v>0</v>
          </cell>
          <cell r="Q1912">
            <v>0</v>
          </cell>
          <cell r="R1912">
            <v>0</v>
          </cell>
          <cell r="S1912">
            <v>0</v>
          </cell>
          <cell r="T1912">
            <v>0</v>
          </cell>
          <cell r="U1912">
            <v>0</v>
          </cell>
          <cell r="V1912">
            <v>0</v>
          </cell>
          <cell r="W1912">
            <v>0</v>
          </cell>
          <cell r="X1912">
            <v>0</v>
          </cell>
          <cell r="Y1912">
            <v>0</v>
          </cell>
          <cell r="Z1912">
            <v>0</v>
          </cell>
        </row>
        <row r="1913">
          <cell r="B1913">
            <v>0</v>
          </cell>
          <cell r="C1913">
            <v>0</v>
          </cell>
          <cell r="D1913">
            <v>0</v>
          </cell>
          <cell r="E1913">
            <v>0</v>
          </cell>
          <cell r="F1913">
            <v>0</v>
          </cell>
          <cell r="G1913">
            <v>0</v>
          </cell>
          <cell r="H1913">
            <v>0</v>
          </cell>
          <cell r="I1913">
            <v>0</v>
          </cell>
          <cell r="J1913">
            <v>0</v>
          </cell>
          <cell r="K1913">
            <v>0</v>
          </cell>
          <cell r="L1913">
            <v>0</v>
          </cell>
          <cell r="M1913">
            <v>0</v>
          </cell>
          <cell r="N1913">
            <v>0</v>
          </cell>
          <cell r="O1913">
            <v>0</v>
          </cell>
          <cell r="P1913">
            <v>0</v>
          </cell>
          <cell r="Q1913">
            <v>0</v>
          </cell>
          <cell r="R1913">
            <v>0</v>
          </cell>
          <cell r="S1913">
            <v>0</v>
          </cell>
          <cell r="T1913">
            <v>0</v>
          </cell>
          <cell r="U1913">
            <v>0</v>
          </cell>
          <cell r="V1913">
            <v>0</v>
          </cell>
          <cell r="W1913">
            <v>0</v>
          </cell>
          <cell r="X1913">
            <v>0</v>
          </cell>
          <cell r="Y1913">
            <v>0</v>
          </cell>
          <cell r="Z1913">
            <v>0</v>
          </cell>
        </row>
        <row r="1914">
          <cell r="B1914">
            <v>0</v>
          </cell>
          <cell r="C1914">
            <v>0</v>
          </cell>
          <cell r="D1914">
            <v>0</v>
          </cell>
          <cell r="E1914">
            <v>0</v>
          </cell>
          <cell r="F1914">
            <v>0</v>
          </cell>
          <cell r="G1914">
            <v>0</v>
          </cell>
          <cell r="H1914">
            <v>0</v>
          </cell>
          <cell r="I1914">
            <v>0</v>
          </cell>
          <cell r="J1914">
            <v>0</v>
          </cell>
          <cell r="K1914">
            <v>0</v>
          </cell>
          <cell r="L1914">
            <v>0</v>
          </cell>
          <cell r="M1914">
            <v>0</v>
          </cell>
          <cell r="N1914">
            <v>0</v>
          </cell>
          <cell r="O1914">
            <v>0</v>
          </cell>
          <cell r="P1914">
            <v>0</v>
          </cell>
          <cell r="Q1914">
            <v>0</v>
          </cell>
          <cell r="R1914">
            <v>0</v>
          </cell>
          <cell r="S1914">
            <v>0</v>
          </cell>
          <cell r="T1914">
            <v>0</v>
          </cell>
          <cell r="U1914">
            <v>0</v>
          </cell>
          <cell r="V1914">
            <v>0</v>
          </cell>
          <cell r="W1914">
            <v>0</v>
          </cell>
          <cell r="X1914">
            <v>0</v>
          </cell>
          <cell r="Y1914">
            <v>0</v>
          </cell>
          <cell r="Z1914">
            <v>0</v>
          </cell>
        </row>
        <row r="1915">
          <cell r="B1915">
            <v>0</v>
          </cell>
          <cell r="C1915">
            <v>0</v>
          </cell>
          <cell r="D1915">
            <v>0</v>
          </cell>
          <cell r="E1915">
            <v>0</v>
          </cell>
          <cell r="F1915">
            <v>0</v>
          </cell>
          <cell r="G1915">
            <v>0</v>
          </cell>
          <cell r="H1915">
            <v>0</v>
          </cell>
          <cell r="I1915">
            <v>0</v>
          </cell>
          <cell r="J1915">
            <v>0</v>
          </cell>
          <cell r="K1915">
            <v>0</v>
          </cell>
          <cell r="L1915">
            <v>0</v>
          </cell>
          <cell r="M1915">
            <v>0</v>
          </cell>
          <cell r="N1915">
            <v>0</v>
          </cell>
          <cell r="O1915">
            <v>0</v>
          </cell>
          <cell r="P1915">
            <v>0</v>
          </cell>
          <cell r="Q1915">
            <v>0</v>
          </cell>
          <cell r="R1915">
            <v>0</v>
          </cell>
          <cell r="S1915">
            <v>0</v>
          </cell>
          <cell r="T1915">
            <v>0</v>
          </cell>
          <cell r="U1915">
            <v>0</v>
          </cell>
          <cell r="V1915">
            <v>0</v>
          </cell>
          <cell r="W1915">
            <v>0</v>
          </cell>
          <cell r="X1915">
            <v>0</v>
          </cell>
          <cell r="Y1915">
            <v>0</v>
          </cell>
          <cell r="Z1915">
            <v>0</v>
          </cell>
        </row>
        <row r="1916">
          <cell r="B1916">
            <v>0</v>
          </cell>
          <cell r="C1916">
            <v>0</v>
          </cell>
          <cell r="D1916">
            <v>0</v>
          </cell>
          <cell r="E1916">
            <v>0</v>
          </cell>
          <cell r="F1916">
            <v>0</v>
          </cell>
          <cell r="G1916">
            <v>0</v>
          </cell>
          <cell r="H1916">
            <v>0</v>
          </cell>
          <cell r="I1916">
            <v>0</v>
          </cell>
          <cell r="J1916">
            <v>0</v>
          </cell>
          <cell r="K1916">
            <v>0</v>
          </cell>
          <cell r="L1916">
            <v>0</v>
          </cell>
          <cell r="M1916">
            <v>0</v>
          </cell>
          <cell r="N1916">
            <v>0</v>
          </cell>
          <cell r="O1916">
            <v>0</v>
          </cell>
          <cell r="P1916">
            <v>0</v>
          </cell>
          <cell r="Q1916">
            <v>0</v>
          </cell>
          <cell r="R1916">
            <v>0</v>
          </cell>
          <cell r="S1916">
            <v>0</v>
          </cell>
          <cell r="T1916">
            <v>0</v>
          </cell>
          <cell r="U1916">
            <v>0</v>
          </cell>
          <cell r="V1916">
            <v>0</v>
          </cell>
          <cell r="W1916">
            <v>0</v>
          </cell>
          <cell r="X1916">
            <v>0</v>
          </cell>
          <cell r="Y1916">
            <v>0</v>
          </cell>
          <cell r="Z1916">
            <v>0</v>
          </cell>
        </row>
        <row r="1917">
          <cell r="B1917">
            <v>0</v>
          </cell>
          <cell r="C1917">
            <v>0</v>
          </cell>
          <cell r="D1917">
            <v>0</v>
          </cell>
          <cell r="E1917">
            <v>0</v>
          </cell>
          <cell r="F1917">
            <v>0</v>
          </cell>
          <cell r="G1917">
            <v>0</v>
          </cell>
          <cell r="H1917">
            <v>0</v>
          </cell>
          <cell r="I1917">
            <v>0</v>
          </cell>
          <cell r="J1917">
            <v>0</v>
          </cell>
          <cell r="K1917">
            <v>0</v>
          </cell>
          <cell r="L1917">
            <v>0</v>
          </cell>
          <cell r="M1917">
            <v>0</v>
          </cell>
          <cell r="N1917">
            <v>0</v>
          </cell>
          <cell r="O1917">
            <v>0</v>
          </cell>
          <cell r="P1917">
            <v>0</v>
          </cell>
          <cell r="Q1917">
            <v>0</v>
          </cell>
          <cell r="R1917">
            <v>0</v>
          </cell>
          <cell r="S1917">
            <v>0</v>
          </cell>
          <cell r="T1917">
            <v>0</v>
          </cell>
          <cell r="U1917">
            <v>0</v>
          </cell>
          <cell r="V1917">
            <v>0</v>
          </cell>
          <cell r="W1917">
            <v>0</v>
          </cell>
          <cell r="X1917">
            <v>0</v>
          </cell>
          <cell r="Y1917">
            <v>0</v>
          </cell>
          <cell r="Z1917">
            <v>0</v>
          </cell>
        </row>
        <row r="1918">
          <cell r="B1918">
            <v>0</v>
          </cell>
          <cell r="C1918">
            <v>0</v>
          </cell>
          <cell r="D1918">
            <v>0</v>
          </cell>
          <cell r="E1918">
            <v>0</v>
          </cell>
          <cell r="F1918">
            <v>0</v>
          </cell>
          <cell r="G1918">
            <v>0</v>
          </cell>
          <cell r="H1918">
            <v>0</v>
          </cell>
          <cell r="I1918">
            <v>0</v>
          </cell>
          <cell r="J1918">
            <v>0</v>
          </cell>
          <cell r="K1918">
            <v>0</v>
          </cell>
          <cell r="L1918">
            <v>0</v>
          </cell>
          <cell r="M1918">
            <v>0</v>
          </cell>
          <cell r="N1918">
            <v>0</v>
          </cell>
          <cell r="O1918">
            <v>0</v>
          </cell>
          <cell r="P1918">
            <v>0</v>
          </cell>
          <cell r="Q1918">
            <v>0</v>
          </cell>
          <cell r="R1918">
            <v>0</v>
          </cell>
          <cell r="S1918">
            <v>0</v>
          </cell>
          <cell r="T1918">
            <v>0</v>
          </cell>
          <cell r="U1918">
            <v>0</v>
          </cell>
          <cell r="V1918">
            <v>0</v>
          </cell>
          <cell r="W1918">
            <v>0</v>
          </cell>
          <cell r="X1918">
            <v>0</v>
          </cell>
          <cell r="Y1918">
            <v>0</v>
          </cell>
          <cell r="Z1918">
            <v>0</v>
          </cell>
        </row>
        <row r="1919">
          <cell r="B1919">
            <v>0</v>
          </cell>
          <cell r="C1919">
            <v>0</v>
          </cell>
          <cell r="D1919">
            <v>0</v>
          </cell>
          <cell r="E1919">
            <v>0</v>
          </cell>
          <cell r="F1919">
            <v>0</v>
          </cell>
          <cell r="G1919">
            <v>0</v>
          </cell>
          <cell r="H1919">
            <v>0</v>
          </cell>
          <cell r="I1919">
            <v>0</v>
          </cell>
          <cell r="J1919">
            <v>0</v>
          </cell>
          <cell r="K1919">
            <v>0</v>
          </cell>
          <cell r="L1919">
            <v>0</v>
          </cell>
          <cell r="M1919">
            <v>0</v>
          </cell>
          <cell r="N1919">
            <v>0</v>
          </cell>
          <cell r="O1919">
            <v>0</v>
          </cell>
          <cell r="P1919">
            <v>0</v>
          </cell>
          <cell r="Q1919">
            <v>0</v>
          </cell>
          <cell r="R1919">
            <v>0</v>
          </cell>
          <cell r="S1919">
            <v>0</v>
          </cell>
          <cell r="T1919">
            <v>0</v>
          </cell>
          <cell r="U1919">
            <v>0</v>
          </cell>
          <cell r="V1919">
            <v>0</v>
          </cell>
          <cell r="W1919">
            <v>0</v>
          </cell>
          <cell r="X1919">
            <v>0</v>
          </cell>
          <cell r="Y1919">
            <v>0</v>
          </cell>
          <cell r="Z1919">
            <v>0</v>
          </cell>
        </row>
        <row r="1920">
          <cell r="B1920">
            <v>0</v>
          </cell>
          <cell r="C1920">
            <v>0</v>
          </cell>
          <cell r="D1920">
            <v>0</v>
          </cell>
          <cell r="E1920">
            <v>0</v>
          </cell>
          <cell r="F1920">
            <v>0</v>
          </cell>
          <cell r="G1920">
            <v>0</v>
          </cell>
          <cell r="H1920">
            <v>0</v>
          </cell>
          <cell r="I1920">
            <v>0</v>
          </cell>
          <cell r="J1920">
            <v>0</v>
          </cell>
          <cell r="K1920">
            <v>0</v>
          </cell>
          <cell r="L1920">
            <v>0</v>
          </cell>
          <cell r="M1920">
            <v>0</v>
          </cell>
          <cell r="N1920">
            <v>0</v>
          </cell>
          <cell r="O1920">
            <v>0</v>
          </cell>
          <cell r="P1920">
            <v>0</v>
          </cell>
          <cell r="Q1920">
            <v>0</v>
          </cell>
          <cell r="R1920">
            <v>0</v>
          </cell>
          <cell r="S1920">
            <v>0</v>
          </cell>
          <cell r="T1920">
            <v>0</v>
          </cell>
          <cell r="U1920">
            <v>0</v>
          </cell>
          <cell r="V1920">
            <v>0</v>
          </cell>
          <cell r="W1920">
            <v>0</v>
          </cell>
          <cell r="X1920">
            <v>0</v>
          </cell>
          <cell r="Y1920">
            <v>0</v>
          </cell>
          <cell r="Z1920">
            <v>0</v>
          </cell>
        </row>
        <row r="1921">
          <cell r="B1921">
            <v>0</v>
          </cell>
          <cell r="C1921">
            <v>0</v>
          </cell>
          <cell r="D1921">
            <v>0</v>
          </cell>
          <cell r="E1921">
            <v>0</v>
          </cell>
          <cell r="F1921">
            <v>0</v>
          </cell>
          <cell r="G1921">
            <v>0</v>
          </cell>
          <cell r="H1921">
            <v>0</v>
          </cell>
          <cell r="I1921">
            <v>0</v>
          </cell>
          <cell r="J1921">
            <v>0</v>
          </cell>
          <cell r="K1921">
            <v>0</v>
          </cell>
          <cell r="L1921">
            <v>0</v>
          </cell>
          <cell r="M1921">
            <v>0</v>
          </cell>
          <cell r="N1921">
            <v>0</v>
          </cell>
          <cell r="O1921">
            <v>0</v>
          </cell>
          <cell r="P1921">
            <v>0</v>
          </cell>
          <cell r="Q1921">
            <v>0</v>
          </cell>
          <cell r="R1921">
            <v>0</v>
          </cell>
          <cell r="S1921">
            <v>0</v>
          </cell>
          <cell r="T1921">
            <v>0</v>
          </cell>
          <cell r="U1921">
            <v>0</v>
          </cell>
          <cell r="V1921">
            <v>0</v>
          </cell>
          <cell r="W1921">
            <v>0</v>
          </cell>
          <cell r="X1921">
            <v>0</v>
          </cell>
          <cell r="Y1921">
            <v>0</v>
          </cell>
          <cell r="Z1921">
            <v>0</v>
          </cell>
        </row>
        <row r="1922">
          <cell r="B1922">
            <v>0</v>
          </cell>
          <cell r="C1922">
            <v>0</v>
          </cell>
          <cell r="D1922">
            <v>0</v>
          </cell>
          <cell r="E1922">
            <v>0</v>
          </cell>
          <cell r="F1922">
            <v>0</v>
          </cell>
          <cell r="G1922">
            <v>0</v>
          </cell>
          <cell r="H1922">
            <v>0</v>
          </cell>
          <cell r="I1922">
            <v>0</v>
          </cell>
          <cell r="J1922">
            <v>0</v>
          </cell>
          <cell r="K1922">
            <v>0</v>
          </cell>
          <cell r="L1922">
            <v>0</v>
          </cell>
          <cell r="M1922">
            <v>0</v>
          </cell>
          <cell r="N1922">
            <v>0</v>
          </cell>
          <cell r="O1922">
            <v>0</v>
          </cell>
          <cell r="P1922">
            <v>0</v>
          </cell>
          <cell r="Q1922">
            <v>0</v>
          </cell>
          <cell r="R1922">
            <v>0</v>
          </cell>
          <cell r="S1922">
            <v>0</v>
          </cell>
          <cell r="T1922">
            <v>0</v>
          </cell>
          <cell r="U1922">
            <v>0</v>
          </cell>
          <cell r="V1922">
            <v>0</v>
          </cell>
          <cell r="W1922">
            <v>0</v>
          </cell>
          <cell r="X1922">
            <v>0</v>
          </cell>
          <cell r="Y1922">
            <v>0</v>
          </cell>
          <cell r="Z1922">
            <v>0</v>
          </cell>
        </row>
        <row r="1923">
          <cell r="B1923">
            <v>0</v>
          </cell>
          <cell r="C1923">
            <v>0</v>
          </cell>
          <cell r="D1923">
            <v>0</v>
          </cell>
          <cell r="E1923">
            <v>0</v>
          </cell>
          <cell r="F1923">
            <v>0</v>
          </cell>
          <cell r="G1923">
            <v>0</v>
          </cell>
          <cell r="H1923">
            <v>0</v>
          </cell>
          <cell r="I1923">
            <v>0</v>
          </cell>
          <cell r="J1923">
            <v>0</v>
          </cell>
          <cell r="K1923">
            <v>0</v>
          </cell>
          <cell r="L1923">
            <v>0</v>
          </cell>
          <cell r="M1923">
            <v>0</v>
          </cell>
          <cell r="N1923">
            <v>0</v>
          </cell>
          <cell r="O1923">
            <v>0</v>
          </cell>
          <cell r="P1923">
            <v>0</v>
          </cell>
          <cell r="Q1923">
            <v>0</v>
          </cell>
          <cell r="R1923">
            <v>0</v>
          </cell>
          <cell r="S1923">
            <v>0</v>
          </cell>
          <cell r="T1923">
            <v>0</v>
          </cell>
          <cell r="U1923">
            <v>0</v>
          </cell>
          <cell r="V1923">
            <v>0</v>
          </cell>
          <cell r="W1923">
            <v>0</v>
          </cell>
          <cell r="X1923">
            <v>0</v>
          </cell>
          <cell r="Y1923">
            <v>0</v>
          </cell>
          <cell r="Z1923">
            <v>0</v>
          </cell>
        </row>
        <row r="1924">
          <cell r="B1924">
            <v>0</v>
          </cell>
          <cell r="C1924">
            <v>0</v>
          </cell>
          <cell r="D1924">
            <v>0</v>
          </cell>
          <cell r="E1924">
            <v>0</v>
          </cell>
          <cell r="F1924">
            <v>0</v>
          </cell>
          <cell r="G1924">
            <v>0</v>
          </cell>
          <cell r="H1924">
            <v>0</v>
          </cell>
          <cell r="I1924">
            <v>0</v>
          </cell>
          <cell r="J1924">
            <v>0</v>
          </cell>
          <cell r="K1924">
            <v>0</v>
          </cell>
          <cell r="L1924">
            <v>0</v>
          </cell>
          <cell r="M1924">
            <v>0</v>
          </cell>
          <cell r="N1924">
            <v>0</v>
          </cell>
          <cell r="O1924">
            <v>0</v>
          </cell>
          <cell r="P1924">
            <v>0</v>
          </cell>
          <cell r="Q1924">
            <v>0</v>
          </cell>
          <cell r="R1924">
            <v>0</v>
          </cell>
          <cell r="S1924">
            <v>0</v>
          </cell>
          <cell r="T1924">
            <v>0</v>
          </cell>
          <cell r="U1924">
            <v>0</v>
          </cell>
          <cell r="V1924">
            <v>0</v>
          </cell>
          <cell r="W1924">
            <v>0</v>
          </cell>
          <cell r="X1924">
            <v>0</v>
          </cell>
          <cell r="Y1924">
            <v>0</v>
          </cell>
          <cell r="Z1924">
            <v>0</v>
          </cell>
        </row>
        <row r="1925">
          <cell r="B1925">
            <v>0</v>
          </cell>
          <cell r="C1925">
            <v>0</v>
          </cell>
          <cell r="D1925">
            <v>0</v>
          </cell>
          <cell r="E1925">
            <v>0</v>
          </cell>
          <cell r="F1925">
            <v>0</v>
          </cell>
          <cell r="G1925">
            <v>0</v>
          </cell>
          <cell r="H1925">
            <v>0</v>
          </cell>
          <cell r="I1925">
            <v>0</v>
          </cell>
          <cell r="J1925">
            <v>0</v>
          </cell>
          <cell r="K1925">
            <v>0</v>
          </cell>
          <cell r="L1925">
            <v>0</v>
          </cell>
          <cell r="M1925">
            <v>0</v>
          </cell>
          <cell r="N1925">
            <v>0</v>
          </cell>
          <cell r="O1925">
            <v>0</v>
          </cell>
          <cell r="P1925">
            <v>0</v>
          </cell>
          <cell r="Q1925">
            <v>0</v>
          </cell>
          <cell r="R1925">
            <v>0</v>
          </cell>
          <cell r="S1925">
            <v>0</v>
          </cell>
          <cell r="T1925">
            <v>0</v>
          </cell>
          <cell r="U1925">
            <v>0</v>
          </cell>
          <cell r="V1925">
            <v>0</v>
          </cell>
          <cell r="W1925">
            <v>0</v>
          </cell>
          <cell r="X1925">
            <v>0</v>
          </cell>
          <cell r="Y1925">
            <v>0</v>
          </cell>
          <cell r="Z1925">
            <v>0</v>
          </cell>
        </row>
        <row r="1926">
          <cell r="B1926">
            <v>0</v>
          </cell>
          <cell r="C1926">
            <v>0</v>
          </cell>
          <cell r="D1926">
            <v>0</v>
          </cell>
          <cell r="E1926">
            <v>0</v>
          </cell>
          <cell r="F1926">
            <v>0</v>
          </cell>
          <cell r="G1926">
            <v>0</v>
          </cell>
          <cell r="H1926">
            <v>0</v>
          </cell>
          <cell r="I1926">
            <v>0</v>
          </cell>
          <cell r="J1926">
            <v>0</v>
          </cell>
          <cell r="K1926">
            <v>0</v>
          </cell>
          <cell r="L1926">
            <v>0</v>
          </cell>
          <cell r="M1926">
            <v>0</v>
          </cell>
          <cell r="N1926">
            <v>0</v>
          </cell>
          <cell r="O1926">
            <v>0</v>
          </cell>
          <cell r="P1926">
            <v>0</v>
          </cell>
          <cell r="Q1926">
            <v>0</v>
          </cell>
          <cell r="R1926">
            <v>0</v>
          </cell>
          <cell r="S1926">
            <v>0</v>
          </cell>
          <cell r="T1926">
            <v>0</v>
          </cell>
          <cell r="U1926">
            <v>0</v>
          </cell>
          <cell r="V1926">
            <v>0</v>
          </cell>
          <cell r="W1926">
            <v>0</v>
          </cell>
          <cell r="X1926">
            <v>0</v>
          </cell>
          <cell r="Y1926">
            <v>0</v>
          </cell>
          <cell r="Z1926">
            <v>0</v>
          </cell>
        </row>
        <row r="1927">
          <cell r="B1927">
            <v>0</v>
          </cell>
          <cell r="C1927">
            <v>0</v>
          </cell>
          <cell r="D1927">
            <v>0</v>
          </cell>
          <cell r="E1927">
            <v>0</v>
          </cell>
          <cell r="F1927">
            <v>0</v>
          </cell>
          <cell r="G1927">
            <v>0</v>
          </cell>
          <cell r="H1927">
            <v>0</v>
          </cell>
          <cell r="I1927">
            <v>0</v>
          </cell>
          <cell r="J1927">
            <v>0</v>
          </cell>
          <cell r="K1927">
            <v>0</v>
          </cell>
          <cell r="L1927">
            <v>0</v>
          </cell>
          <cell r="M1927">
            <v>0</v>
          </cell>
          <cell r="N1927">
            <v>0</v>
          </cell>
          <cell r="O1927">
            <v>0</v>
          </cell>
          <cell r="P1927">
            <v>0</v>
          </cell>
          <cell r="Q1927">
            <v>0</v>
          </cell>
          <cell r="R1927">
            <v>0</v>
          </cell>
          <cell r="S1927">
            <v>0</v>
          </cell>
          <cell r="T1927">
            <v>0</v>
          </cell>
          <cell r="U1927">
            <v>0</v>
          </cell>
          <cell r="V1927">
            <v>0</v>
          </cell>
          <cell r="W1927">
            <v>0</v>
          </cell>
          <cell r="X1927">
            <v>0</v>
          </cell>
          <cell r="Y1927">
            <v>0</v>
          </cell>
          <cell r="Z1927">
            <v>0</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20"/>
      <sheetName val="G-18-19"/>
      <sheetName val="ROW"/>
      <sheetName val="45-GAL"/>
      <sheetName val="SPN-4"/>
      <sheetName val="SPN-3"/>
      <sheetName val="GT-VL"/>
      <sheetName val="MUS-SH"/>
      <sheetName val="Sheet2"/>
      <sheetName val="Sheet3"/>
      <sheetName val="Sheet4"/>
      <sheetName val="Sheet5"/>
      <sheetName val="Sheet6"/>
      <sheetName val="Sheet7"/>
      <sheetName val="Sheet8"/>
      <sheetName val="Sheet9"/>
      <sheetName val="Sheet10"/>
      <sheetName val="Sheet11"/>
      <sheetName val="Sheet12"/>
      <sheetName val="Sheet13"/>
      <sheetName val="Sheet14"/>
      <sheetName val="Sheet15"/>
      <sheetName val="Sheet16"/>
      <sheetName val="FAISALABD-PH1"/>
      <sheetName val="sec30"/>
      <sheetName val="sec14"/>
      <sheetName val="sec5"/>
      <sheetName val="sec16"/>
      <sheetName val="sec23"/>
      <sheetName val="sec25"/>
      <sheetName val="sec27"/>
      <sheetName val="sec28"/>
      <sheetName val="sec31"/>
      <sheetName val="sec13"/>
      <sheetName val="Backup data"/>
      <sheetName val="Const Material Flow (Backup)"/>
      <sheetName val="SCHEDULE"/>
      <sheetName val="Database"/>
      <sheetName val="schedule nos"/>
      <sheetName val="85% earth work"/>
      <sheetName val="SUM"/>
      <sheetName val="Railing"/>
      <sheetName val="brick work 1;4"/>
      <sheetName val="Brick Work"/>
      <sheetName val="qtys"/>
      <sheetName val="Bitumen"/>
      <sheetName val="M.D.B Analysis "/>
      <sheetName val="Sheet L (3)"/>
      <sheetName val="SUMMARY Sheet 1"/>
      <sheetName val="SUMMARY Sheet 2"/>
      <sheetName val="HYDROTEST DIAGRAM"/>
      <sheetName val="C M F _Backup_"/>
      <sheetName val="5-Digit"/>
      <sheetName val="Code03"/>
      <sheetName val="Summary"/>
      <sheetName val="BOQ"/>
      <sheetName val="Input Rates"/>
      <sheetName val="PLB"/>
      <sheetName val="31"/>
      <sheetName val="MATave I&amp;II MODEL"/>
      <sheetName val="B.O.Q"/>
      <sheetName val="Matl Sum"/>
      <sheetName val="MRS AOR"/>
      <sheetName val="Electrification"/>
      <sheetName val="MTL$-INTER"/>
      <sheetName val="Normal Basis"/>
      <sheetName val="Materials"/>
      <sheetName val="Bulk material prices"/>
      <sheetName val="Sheet1"/>
      <sheetName val="MAT"/>
      <sheetName val="Bill - 1"/>
      <sheetName val="주관사업"/>
      <sheetName val="Annex-E"/>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주관사업"/>
      <sheetName val="사업부배부"/>
      <sheetName val="계정실적"/>
      <sheetName val="계정보고"/>
      <sheetName val="계정보고 (2)"/>
      <sheetName val="요약배부"/>
      <sheetName val="요약배부 (보고)"/>
      <sheetName val="요약배부 (보고) (2)"/>
      <sheetName val="10월계정별"/>
      <sheetName val="10월년간추정"/>
      <sheetName val="배부부별"/>
      <sheetName val="배부비목"/>
      <sheetName val="임대원가"/>
      <sheetName val="기타매출"/>
      <sheetName val="기타매출 (2)"/>
      <sheetName val="기타매출 (3)"/>
      <sheetName val="영업소실적"/>
      <sheetName val="새마을금고"/>
      <sheetName val="Module1"/>
      <sheetName val="참고인원"/>
      <sheetName val="9-1차이내역"/>
      <sheetName val="설계"/>
      <sheetName val="품셈TABLE"/>
      <sheetName val="국내"/>
      <sheetName val="수입"/>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sheetData sheetId="20" refreshError="1"/>
      <sheetData sheetId="21" refreshError="1"/>
      <sheetData sheetId="22" refreshError="1"/>
      <sheetData sheetId="23" refreshError="1"/>
      <sheetData sheetId="24"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umping Station"/>
      <sheetName val="Backup Pumping Station"/>
      <sheetName val="Storm Water"/>
      <sheetName val="Backup Strom Water"/>
      <sheetName val="Civil "/>
      <sheetName val="Chambers Backup"/>
      <sheetName val="Elect-Sch"/>
      <sheetName val="Civil-N.Sch"/>
      <sheetName val="Elect-N-S"/>
      <sheetName val="Boundary wall "/>
      <sheetName val="Backup (Steel) "/>
      <sheetName val="Back Up (Boundary wall)"/>
      <sheetName val="Lowerance"/>
    </sheetNames>
    <sheetDataSet>
      <sheetData sheetId="0"/>
      <sheetData sheetId="1"/>
      <sheetData sheetId="2"/>
      <sheetData sheetId="3"/>
      <sheetData sheetId="4"/>
      <sheetData sheetId="5">
        <row r="11">
          <cell r="K11" t="str">
            <v>Description</v>
          </cell>
          <cell r="L11" t="str">
            <v>No</v>
          </cell>
          <cell r="M11" t="str">
            <v>Length</v>
          </cell>
          <cell r="N11" t="str">
            <v>Breadth</v>
          </cell>
          <cell r="O11" t="str">
            <v>Av. Depth</v>
          </cell>
          <cell r="P11" t="str">
            <v>T. Depth</v>
          </cell>
          <cell r="Q11" t="str">
            <v>Wall thichness</v>
          </cell>
          <cell r="R11" t="str">
            <v>Offset</v>
          </cell>
          <cell r="S11" t="str">
            <v>Blinding</v>
          </cell>
          <cell r="T11" t="str">
            <v>Bed</v>
          </cell>
          <cell r="U11" t="str">
            <v>Slab</v>
          </cell>
        </row>
        <row r="12">
          <cell r="K12">
            <v>1</v>
          </cell>
          <cell r="L12">
            <v>2</v>
          </cell>
          <cell r="M12">
            <v>3</v>
          </cell>
          <cell r="N12">
            <v>4</v>
          </cell>
          <cell r="O12">
            <v>5</v>
          </cell>
          <cell r="P12">
            <v>6</v>
          </cell>
          <cell r="Q12">
            <v>7</v>
          </cell>
          <cell r="R12">
            <v>8</v>
          </cell>
          <cell r="S12">
            <v>9</v>
          </cell>
          <cell r="T12">
            <v>10</v>
          </cell>
          <cell r="U12">
            <v>11</v>
          </cell>
        </row>
        <row r="13">
          <cell r="K13" t="str">
            <v>NRV CHAMBER</v>
          </cell>
          <cell r="L13">
            <v>1</v>
          </cell>
          <cell r="M13">
            <v>4.6900000000000004</v>
          </cell>
          <cell r="N13">
            <v>2.69</v>
          </cell>
          <cell r="O13">
            <v>1.925</v>
          </cell>
          <cell r="P13">
            <v>2.0750000000000002</v>
          </cell>
          <cell r="Q13">
            <v>0.34499999999999997</v>
          </cell>
          <cell r="R13">
            <v>0.2</v>
          </cell>
          <cell r="S13">
            <v>0.15</v>
          </cell>
          <cell r="T13">
            <v>0.22500000000000001</v>
          </cell>
          <cell r="U13">
            <v>0.15</v>
          </cell>
        </row>
        <row r="14">
          <cell r="K14" t="str">
            <v>Air Valve Chamber</v>
          </cell>
          <cell r="L14">
            <v>2</v>
          </cell>
          <cell r="M14">
            <v>2</v>
          </cell>
          <cell r="N14">
            <v>2</v>
          </cell>
          <cell r="O14">
            <v>1.75</v>
          </cell>
          <cell r="P14">
            <v>1.9</v>
          </cell>
          <cell r="Q14">
            <v>0.34499999999999997</v>
          </cell>
          <cell r="R14">
            <v>0.1</v>
          </cell>
          <cell r="S14">
            <v>0.2</v>
          </cell>
          <cell r="T14">
            <v>0.15</v>
          </cell>
          <cell r="U14">
            <v>0.15</v>
          </cell>
        </row>
        <row r="15">
          <cell r="K15" t="str">
            <v>Electric Chamber</v>
          </cell>
          <cell r="L15">
            <v>1</v>
          </cell>
          <cell r="M15">
            <v>2</v>
          </cell>
          <cell r="N15">
            <v>2</v>
          </cell>
          <cell r="O15">
            <v>3.4</v>
          </cell>
          <cell r="P15">
            <v>3.4</v>
          </cell>
          <cell r="Q15">
            <v>0.34499999999999997</v>
          </cell>
          <cell r="R15">
            <v>0.1</v>
          </cell>
          <cell r="S15">
            <v>0.2</v>
          </cell>
          <cell r="T15">
            <v>0.15</v>
          </cell>
          <cell r="U15">
            <v>0.15</v>
          </cell>
        </row>
        <row r="16">
          <cell r="K16" t="str">
            <v>Watercourse</v>
          </cell>
          <cell r="L16">
            <v>0</v>
          </cell>
          <cell r="M16">
            <v>5</v>
          </cell>
          <cell r="N16">
            <v>0.75</v>
          </cell>
          <cell r="O16">
            <v>1.75</v>
          </cell>
          <cell r="P16">
            <v>1.9</v>
          </cell>
          <cell r="Q16">
            <v>0.34499999999999997</v>
          </cell>
          <cell r="R16">
            <v>0.1</v>
          </cell>
          <cell r="S16">
            <v>0.2</v>
          </cell>
          <cell r="T16">
            <v>0.15</v>
          </cell>
          <cell r="U16">
            <v>0.2</v>
          </cell>
        </row>
      </sheetData>
      <sheetData sheetId="6"/>
      <sheetData sheetId="7"/>
      <sheetData sheetId="8"/>
      <sheetData sheetId="9"/>
      <sheetData sheetId="10"/>
      <sheetData sheetId="11"/>
      <sheetData sheetId="12"/>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18"/>
      <sheetName val="COA-17"/>
    </sheetNames>
    <sheetDataSet>
      <sheetData sheetId="0"/>
      <sheetData sheetId="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pt-I"/>
      <sheetName val="Opt-II"/>
      <sheetName val="Opt-III"/>
      <sheetName val="Opt-IV"/>
      <sheetName val="Profile"/>
      <sheetName val="Sheet1"/>
      <sheetName val="Velocity Check"/>
      <sheetName val="Q~V"/>
      <sheetName val="G-20"/>
      <sheetName val="WBM 206"/>
      <sheetName val="Material"/>
      <sheetName val="Velocity_Check"/>
      <sheetName val="BOQ"/>
      <sheetName val="measurment"/>
      <sheetName val="Sheet3"/>
      <sheetName val="WBM_206"/>
      <sheetName val="MATave I&amp;II MODEL"/>
      <sheetName val="Services"/>
      <sheetName val="B.O.Q"/>
      <sheetName val="MixBed"/>
      <sheetName val="CondPol"/>
      <sheetName val="MTL$-INTER"/>
      <sheetName val="Velocity_Check1"/>
      <sheetName val="WBM_2061"/>
      <sheetName val="MATave_I&amp;II_MODEL"/>
      <sheetName val="B_O_Q"/>
      <sheetName val="Ext.Boq139"/>
      <sheetName val="BS-Notes"/>
      <sheetName val="cost 1"/>
      <sheetName val="Code 02"/>
      <sheetName val="Code 03"/>
      <sheetName val="Code 04"/>
      <sheetName val="Code 05"/>
      <sheetName val="Code 06"/>
      <sheetName val="Code 07"/>
      <sheetName val="Code 09"/>
      <sheetName val="Velocity_Check2"/>
      <sheetName val="WBM_2062"/>
      <sheetName val="MATave_I&amp;II_MODEL1"/>
      <sheetName val="B_O_Q1"/>
      <sheetName val="Ext_Boq139"/>
      <sheetName val="cost_1"/>
      <sheetName val="Code_02"/>
      <sheetName val="Code_03"/>
      <sheetName val="Code_04"/>
      <sheetName val="Code_05"/>
      <sheetName val="Code_06"/>
      <sheetName val="Code_07"/>
      <sheetName val="Code_09"/>
      <sheetName val="MEASUREMENT"/>
      <sheetName val="CostDB"/>
      <sheetName val="LIST"/>
      <sheetName val="Bill - 1"/>
      <sheetName val="CSR"/>
      <sheetName val="Sheet1 (2)"/>
      <sheetName val="brick masonary"/>
      <sheetName val="Concrete "/>
      <sheetName val="Plaster"/>
      <sheetName val="R.c.c "/>
      <sheetName val="Sheet L (3)"/>
      <sheetName val="SUMMARY Sheet 1"/>
      <sheetName val="SUMMARY Sheet 2"/>
      <sheetName val="ELM"/>
      <sheetName val="CSR Regions"/>
      <sheetName val="transf"/>
      <sheetName val="BACKFILL"/>
      <sheetName val="Bw"/>
      <sheetName val="CONCRETE C20 "/>
      <sheetName val="LEGEND"/>
      <sheetName val="M.D.B Analysis "/>
      <sheetName val="合成単価作成表-bldg"/>
      <sheetName val="B"/>
      <sheetName val="Ext.Boq-1"/>
      <sheetName val="M-480"/>
      <sheetName val="M-519"/>
      <sheetName val="Comp-1"/>
      <sheetName val="Code03"/>
      <sheetName val="Summary"/>
      <sheetName val="Eqpt"/>
      <sheetName val="B.O.Q (2)"/>
      <sheetName val="Ext.Boq-1 (2)"/>
      <sheetName val="TITLES"/>
      <sheetName val="Rate Analysis"/>
      <sheetName val="Civil Materials"/>
      <sheetName val="Matl Sum"/>
      <sheetName val="Item 206b"/>
      <sheetName val="Item 201"/>
      <sheetName val="201"/>
      <sheetName val="Sheet5"/>
      <sheetName val="201 (2)"/>
      <sheetName val="Abstract of Cost"/>
      <sheetName val="BM"/>
      <sheetName val="Rates"/>
      <sheetName val="B.O.Q &amp; Material"/>
      <sheetName val="SILICATE"/>
      <sheetName val="WS&amp;SI GPS"/>
      <sheetName val="GENERAL ABSTRACT"/>
      <sheetName val="internal electrification GPS"/>
      <sheetName val="Backup (Dist. Net work)"/>
      <sheetName val="Tital Page"/>
      <sheetName val="Boundary Wall &amp; Gate"/>
      <sheetName val="Ongoing (South)"/>
      <sheetName val="Sheet2"/>
      <sheetName val="Velocity_Check5"/>
      <sheetName val="WBM_2065"/>
      <sheetName val="Velocity_Check3"/>
      <sheetName val="WBM_2063"/>
      <sheetName val="Velocity_Check4"/>
      <sheetName val="WBM_2064"/>
      <sheetName val="Velocity_Check6"/>
      <sheetName val="WBM_2066"/>
      <sheetName val="Sheet1_(2)"/>
      <sheetName val="Velocity_Check8"/>
      <sheetName val="WBM_2068"/>
      <sheetName val="Sheet1_(2)2"/>
      <sheetName val="MATave_I&amp;II_MODEL3"/>
      <sheetName val="B_O_Q3"/>
      <sheetName val="Ext_Boq1392"/>
      <sheetName val="cost_12"/>
      <sheetName val="Code_022"/>
      <sheetName val="Code_032"/>
      <sheetName val="Code_042"/>
      <sheetName val="Code_052"/>
      <sheetName val="Code_062"/>
      <sheetName val="Code_072"/>
      <sheetName val="Code_092"/>
      <sheetName val="Velocity_Check7"/>
      <sheetName val="WBM_2067"/>
      <sheetName val="Sheet1_(2)1"/>
      <sheetName val="MATave_I&amp;II_MODEL2"/>
      <sheetName val="B_O_Q2"/>
      <sheetName val="Ext_Boq1391"/>
      <sheetName val="cost_11"/>
      <sheetName val="Code_021"/>
      <sheetName val="Code_031"/>
      <sheetName val="Code_041"/>
      <sheetName val="Code_051"/>
      <sheetName val="Code_061"/>
      <sheetName val="Code_071"/>
      <sheetName val="Code_091"/>
      <sheetName val="Velocity_Check9"/>
      <sheetName val="WBM_2069"/>
      <sheetName val="Sheet1_(2)3"/>
      <sheetName val="MATave_I&amp;II_MODEL4"/>
      <sheetName val="B_O_Q4"/>
      <sheetName val="Ext_Boq1393"/>
      <sheetName val="cost_13"/>
      <sheetName val="Code_023"/>
      <sheetName val="Code_033"/>
      <sheetName val="Code_043"/>
      <sheetName val="Code_053"/>
      <sheetName val="Code_063"/>
      <sheetName val="Code_073"/>
      <sheetName val="Code_093"/>
      <sheetName val="Velocity_Check10"/>
      <sheetName val="WBM_20610"/>
      <sheetName val="Sheet1_(2)4"/>
      <sheetName val="MATave_I&amp;II_MODEL5"/>
      <sheetName val="B_O_Q5"/>
      <sheetName val="Ext_Boq1394"/>
      <sheetName val="cost_14"/>
      <sheetName val="Code_024"/>
      <sheetName val="Code_034"/>
      <sheetName val="Code_044"/>
      <sheetName val="Code_054"/>
      <sheetName val="Code_064"/>
      <sheetName val="Code_074"/>
      <sheetName val="Code_094"/>
      <sheetName val="Backup data"/>
      <sheetName val="Constants"/>
      <sheetName val="Const Material Flow (Backup)"/>
      <sheetName val="BOQ2"/>
      <sheetName val="sec30"/>
      <sheetName val="sec14"/>
      <sheetName val="sec5"/>
      <sheetName val="sec16"/>
      <sheetName val="sec23"/>
      <sheetName val="sec25"/>
      <sheetName val="sec27"/>
      <sheetName val="sec28"/>
      <sheetName val="sec31"/>
      <sheetName val="sec13"/>
      <sheetName val="Design Data"/>
      <sheetName val="BQ_Methanol"/>
      <sheetName val="PipWT"/>
      <sheetName val="#REF"/>
      <sheetName val="Ref Data"/>
      <sheetName val="Block - A"/>
      <sheetName val="Block_-_A"/>
      <sheetName val="J"/>
      <sheetName val="L"/>
      <sheetName val="Design"/>
      <sheetName val="Inputs"/>
      <sheetName val="H"/>
      <sheetName val="BQ Working"/>
      <sheetName val="K"/>
      <sheetName val="5-Digit"/>
      <sheetName val="106a (2)"/>
      <sheetName val="PLT-SUM"/>
      <sheetName val="E-NS"/>
      <sheetName val="MES Rates"/>
      <sheetName val="MAT"/>
      <sheetName val="ELE"/>
      <sheetName val="RateList"/>
      <sheetName val="Quarry"/>
      <sheetName val="inWords"/>
      <sheetName val="Velocity_Check35"/>
      <sheetName val="Velocity_Check30"/>
      <sheetName val="WBM_20630"/>
      <sheetName val="Ext_Boq13922"/>
      <sheetName val="cost_122"/>
      <sheetName val="Code_0222"/>
      <sheetName val="Code_0322"/>
      <sheetName val="Code_0422"/>
      <sheetName val="Code_0522"/>
      <sheetName val="Code_0622"/>
      <sheetName val="Code_0722"/>
      <sheetName val="Code_0922"/>
      <sheetName val="Velocity_Check11"/>
      <sheetName val="WBM_20611"/>
      <sheetName val="Velocity_Check12"/>
      <sheetName val="WBM_20612"/>
      <sheetName val="Ext_Boq1395"/>
      <sheetName val="cost_15"/>
      <sheetName val="Code_025"/>
      <sheetName val="Code_035"/>
      <sheetName val="Code_045"/>
      <sheetName val="Code_055"/>
      <sheetName val="Code_065"/>
      <sheetName val="Code_075"/>
      <sheetName val="Code_095"/>
      <sheetName val="Velocity_Check13"/>
      <sheetName val="WBM_20613"/>
      <sheetName val="Ext_Boq1396"/>
      <sheetName val="cost_16"/>
      <sheetName val="Code_026"/>
      <sheetName val="Code_036"/>
      <sheetName val="Code_046"/>
      <sheetName val="Code_056"/>
      <sheetName val="Code_066"/>
      <sheetName val="Code_076"/>
      <sheetName val="Code_096"/>
      <sheetName val="Velocity_Check14"/>
      <sheetName val="WBM_20614"/>
      <sheetName val="Ext_Boq1397"/>
      <sheetName val="cost_17"/>
      <sheetName val="Code_027"/>
      <sheetName val="Code_037"/>
      <sheetName val="Code_047"/>
      <sheetName val="Code_057"/>
      <sheetName val="Code_067"/>
      <sheetName val="Code_077"/>
      <sheetName val="Code_097"/>
      <sheetName val="Velocity_Check15"/>
      <sheetName val="WBM_20615"/>
      <sheetName val="Ext_Boq1398"/>
      <sheetName val="cost_18"/>
      <sheetName val="Code_028"/>
      <sheetName val="Code_038"/>
      <sheetName val="Code_048"/>
      <sheetName val="Code_058"/>
      <sheetName val="Code_068"/>
      <sheetName val="Code_078"/>
      <sheetName val="Code_098"/>
      <sheetName val="Velocity_Check16"/>
      <sheetName val="WBM_20616"/>
      <sheetName val="Velocity_Check19"/>
      <sheetName val="WBM_20619"/>
      <sheetName val="Ext_Boq13911"/>
      <sheetName val="cost_111"/>
      <sheetName val="Code_0211"/>
      <sheetName val="Code_0311"/>
      <sheetName val="Code_0411"/>
      <sheetName val="Code_0511"/>
      <sheetName val="Code_0611"/>
      <sheetName val="Code_0711"/>
      <sheetName val="Code_0911"/>
      <sheetName val="Velocity_Check17"/>
      <sheetName val="WBM_20617"/>
      <sheetName val="Ext_Boq1399"/>
      <sheetName val="cost_19"/>
      <sheetName val="Code_029"/>
      <sheetName val="Code_039"/>
      <sheetName val="Code_049"/>
      <sheetName val="Code_059"/>
      <sheetName val="Code_069"/>
      <sheetName val="Code_079"/>
      <sheetName val="Code_099"/>
      <sheetName val="Velocity_Check18"/>
      <sheetName val="WBM_20618"/>
      <sheetName val="Ext_Boq13910"/>
      <sheetName val="cost_110"/>
      <sheetName val="Code_0210"/>
      <sheetName val="Code_0310"/>
      <sheetName val="Code_0410"/>
      <sheetName val="Code_0510"/>
      <sheetName val="Code_0610"/>
      <sheetName val="Code_0710"/>
      <sheetName val="Code_0910"/>
      <sheetName val="Velocity_Check21"/>
      <sheetName val="WBM_20621"/>
      <sheetName val="Ext_Boq13913"/>
      <sheetName val="cost_113"/>
      <sheetName val="Code_0213"/>
      <sheetName val="Code_0313"/>
      <sheetName val="Code_0413"/>
      <sheetName val="Code_0513"/>
      <sheetName val="Code_0613"/>
      <sheetName val="Code_0713"/>
      <sheetName val="Code_0913"/>
      <sheetName val="Velocity_Check20"/>
      <sheetName val="WBM_20620"/>
      <sheetName val="Ext_Boq13912"/>
      <sheetName val="cost_112"/>
      <sheetName val="Code_0212"/>
      <sheetName val="Code_0312"/>
      <sheetName val="Code_0412"/>
      <sheetName val="Code_0512"/>
      <sheetName val="Code_0612"/>
      <sheetName val="Code_0712"/>
      <sheetName val="Code_0912"/>
      <sheetName val="Velocity_Check22"/>
      <sheetName val="WBM_20622"/>
      <sheetName val="Ext_Boq13914"/>
      <sheetName val="cost_114"/>
      <sheetName val="Code_0214"/>
      <sheetName val="Code_0314"/>
      <sheetName val="Code_0414"/>
      <sheetName val="Code_0514"/>
      <sheetName val="Code_0614"/>
      <sheetName val="Code_0714"/>
      <sheetName val="Code_0914"/>
      <sheetName val="Velocity_Check25"/>
      <sheetName val="WBM_20625"/>
      <sheetName val="Ext_Boq13917"/>
      <sheetName val="cost_117"/>
      <sheetName val="Code_0217"/>
      <sheetName val="Code_0317"/>
      <sheetName val="Code_0417"/>
      <sheetName val="Code_0517"/>
      <sheetName val="Code_0617"/>
      <sheetName val="Code_0717"/>
      <sheetName val="Code_0917"/>
      <sheetName val="Velocity_Check23"/>
      <sheetName val="WBM_20623"/>
      <sheetName val="Ext_Boq13915"/>
      <sheetName val="cost_115"/>
      <sheetName val="Code_0215"/>
      <sheetName val="Code_0315"/>
      <sheetName val="Code_0415"/>
      <sheetName val="Code_0515"/>
      <sheetName val="Code_0615"/>
      <sheetName val="Code_0715"/>
      <sheetName val="Code_0915"/>
      <sheetName val="Velocity_Check24"/>
      <sheetName val="WBM_20624"/>
      <sheetName val="Ext_Boq13916"/>
      <sheetName val="cost_116"/>
      <sheetName val="Code_0216"/>
      <sheetName val="Code_0316"/>
      <sheetName val="Code_0416"/>
      <sheetName val="Code_0516"/>
      <sheetName val="Code_0616"/>
      <sheetName val="Code_0716"/>
      <sheetName val="Code_0916"/>
      <sheetName val="Velocity_Check26"/>
      <sheetName val="WBM_20626"/>
      <sheetName val="Ext_Boq13918"/>
      <sheetName val="cost_118"/>
      <sheetName val="Code_0218"/>
      <sheetName val="Code_0318"/>
      <sheetName val="Code_0418"/>
      <sheetName val="Code_0518"/>
      <sheetName val="Code_0618"/>
      <sheetName val="Code_0718"/>
      <sheetName val="Code_0918"/>
      <sheetName val="Velocity_Check27"/>
      <sheetName val="WBM_20627"/>
      <sheetName val="Ext_Boq13919"/>
      <sheetName val="cost_119"/>
      <sheetName val="Code_0219"/>
      <sheetName val="Code_0319"/>
      <sheetName val="Code_0419"/>
      <sheetName val="Code_0519"/>
      <sheetName val="Code_0619"/>
      <sheetName val="Code_0719"/>
      <sheetName val="Code_0919"/>
      <sheetName val="Velocity_Check28"/>
      <sheetName val="WBM_20628"/>
      <sheetName val="Ext_Boq13920"/>
      <sheetName val="cost_120"/>
      <sheetName val="Code_0220"/>
      <sheetName val="Code_0320"/>
      <sheetName val="Code_0420"/>
      <sheetName val="Code_0520"/>
      <sheetName val="Code_0620"/>
      <sheetName val="Code_0720"/>
      <sheetName val="Code_0920"/>
      <sheetName val="Velocity_Check29"/>
      <sheetName val="WBM_20629"/>
      <sheetName val="Ext_Boq13921"/>
      <sheetName val="cost_121"/>
      <sheetName val="Code_0221"/>
      <sheetName val="Code_0321"/>
      <sheetName val="Code_0421"/>
      <sheetName val="Code_0521"/>
      <sheetName val="Code_0621"/>
      <sheetName val="Code_0721"/>
      <sheetName val="Code_0921"/>
      <sheetName val="Velocity_Check33"/>
      <sheetName val="WBM_20633"/>
      <sheetName val="Ext_Boq13925"/>
      <sheetName val="cost_125"/>
      <sheetName val="Code_0225"/>
      <sheetName val="Code_0325"/>
      <sheetName val="Code_0425"/>
      <sheetName val="Code_0525"/>
      <sheetName val="Code_0625"/>
      <sheetName val="Code_0725"/>
      <sheetName val="Code_0925"/>
      <sheetName val="Velocity_Check32"/>
      <sheetName val="WBM_20632"/>
      <sheetName val="Ext_Boq13924"/>
      <sheetName val="cost_124"/>
      <sheetName val="Code_0224"/>
      <sheetName val="Code_0324"/>
      <sheetName val="Code_0424"/>
      <sheetName val="Code_0524"/>
      <sheetName val="Code_0624"/>
      <sheetName val="Code_0724"/>
      <sheetName val="Code_0924"/>
      <sheetName val="Velocity_Check31"/>
      <sheetName val="WBM_20631"/>
      <sheetName val="Ext_Boq13923"/>
      <sheetName val="cost_123"/>
      <sheetName val="Code_0223"/>
      <sheetName val="Code_0323"/>
      <sheetName val="Code_0423"/>
      <sheetName val="Code_0523"/>
      <sheetName val="Code_0623"/>
      <sheetName val="Code_0723"/>
      <sheetName val="Code_0923"/>
      <sheetName val="Velocity_Check34"/>
      <sheetName val="WBM_20634"/>
      <sheetName val="Ext_Boq13926"/>
      <sheetName val="cost_126"/>
      <sheetName val="Code_0226"/>
      <sheetName val="Code_0326"/>
      <sheetName val="Code_0426"/>
      <sheetName val="Code_0526"/>
      <sheetName val="Code_0626"/>
      <sheetName val="Code_0726"/>
      <sheetName val="Code_0926"/>
      <sheetName val="Velocity_Check36"/>
      <sheetName val="WBM_20635"/>
      <sheetName val="cost_127"/>
      <sheetName val="B_O_Q_(2)"/>
      <sheetName val="Ext_Boq-1_(2)"/>
      <sheetName val="Abstract_of_Cost"/>
      <sheetName val="Ext_Boq-1"/>
      <sheetName val="B_O_Q_&amp;_Material"/>
      <sheetName val="Ext_Boq13927"/>
      <sheetName val="Code_0227"/>
      <sheetName val="Code_0327"/>
      <sheetName val="Code_0427"/>
      <sheetName val="Code_0527"/>
      <sheetName val="Code_0627"/>
      <sheetName val="Code_0727"/>
      <sheetName val="Code_0927"/>
      <sheetName val="Velocity_Check37"/>
      <sheetName val="WBM_20636"/>
      <sheetName val="cost_128"/>
      <sheetName val="B_O_Q_(2)1"/>
      <sheetName val="Ext_Boq-1_(2)1"/>
      <sheetName val="Abstract_of_Cost1"/>
      <sheetName val="Ext_Boq-11"/>
      <sheetName val="B_O_Q_&amp;_Material1"/>
      <sheetName val="Ext_Boq13928"/>
      <sheetName val="Code_0228"/>
      <sheetName val="Code_0328"/>
      <sheetName val="Code_0428"/>
      <sheetName val="Code_0528"/>
      <sheetName val="Code_0628"/>
      <sheetName val="Code_0728"/>
      <sheetName val="Code_0928"/>
      <sheetName val="Schedules"/>
      <sheetName val="E-NS2"/>
      <sheetName val="Input Rates"/>
      <sheetName val="ELM1"/>
      <sheetName val="3"/>
      <sheetName val="LAB"/>
      <sheetName val="EQP"/>
      <sheetName val="30"/>
      <sheetName val="SCHEDULE"/>
      <sheetName val="Database"/>
      <sheetName val="schedule nos"/>
      <sheetName val="FWBS1100"/>
      <sheetName val="B-RATE"/>
      <sheetName val="Manhol Backup Calc"/>
      <sheetName val="SUM"/>
      <sheetName val="Sub-Head No.1"/>
      <sheetName val="Bitumen"/>
      <sheetName val="steel"/>
      <sheetName val="bargy"/>
      <sheetName val="85% earth work"/>
      <sheetName val="Railing"/>
      <sheetName val="MATave_I&amp;II_MODEL8"/>
      <sheetName val="B_O_Q8"/>
      <sheetName val="Sheet1_(2)7"/>
      <sheetName val="MES_Rates"/>
      <sheetName val="Bill_-_1"/>
      <sheetName val="WS&amp;SI_GPS"/>
      <sheetName val="GENERAL_ABSTRACT"/>
      <sheetName val="internal_electrification_GPS"/>
      <sheetName val="Sheet_L_(3)"/>
      <sheetName val="SUMMARY_Sheet_1"/>
      <sheetName val="SUMMARY_Sheet_2"/>
      <sheetName val="CSR_Regions"/>
      <sheetName val="Const_Material_Flow_(Backup)"/>
      <sheetName val="MATave_I&amp;II_MODEL7"/>
      <sheetName val="B_O_Q7"/>
      <sheetName val="Sheet1_(2)6"/>
      <sheetName val="MATave_I&amp;II_MODEL6"/>
      <sheetName val="B_O_Q6"/>
      <sheetName val="Sheet1_(2)5"/>
      <sheetName val="MATave_I&amp;II_MODEL10"/>
      <sheetName val="B_O_Q10"/>
      <sheetName val="Sheet1_(2)9"/>
      <sheetName val="MES_Rates2"/>
      <sheetName val="Bill_-_12"/>
      <sheetName val="B_O_Q_(2)2"/>
      <sheetName val="Ext_Boq-1_(2)2"/>
      <sheetName val="Abstract_of_Cost2"/>
      <sheetName val="Ext_Boq-12"/>
      <sheetName val="B_O_Q_&amp;_Material2"/>
      <sheetName val="WS&amp;SI_GPS2"/>
      <sheetName val="GENERAL_ABSTRACT2"/>
      <sheetName val="internal_electrification_GPS2"/>
      <sheetName val="Sheet_L_(3)2"/>
      <sheetName val="SUMMARY_Sheet_12"/>
      <sheetName val="SUMMARY_Sheet_22"/>
      <sheetName val="CSR_Regions2"/>
      <sheetName val="Const_Material_Flow_(Backup)2"/>
      <sheetName val="MATave_I&amp;II_MODEL9"/>
      <sheetName val="B_O_Q9"/>
      <sheetName val="Sheet1_(2)8"/>
      <sheetName val="MES_Rates1"/>
      <sheetName val="Bill_-_11"/>
      <sheetName val="WS&amp;SI_GPS1"/>
      <sheetName val="GENERAL_ABSTRACT1"/>
      <sheetName val="internal_electrification_GPS1"/>
      <sheetName val="Sheet_L_(3)1"/>
      <sheetName val="SUMMARY_Sheet_11"/>
      <sheetName val="SUMMARY_Sheet_21"/>
      <sheetName val="CSR_Regions1"/>
      <sheetName val="Const_Material_Flow_(Backup)1"/>
      <sheetName val="MATave_I&amp;II_MODEL11"/>
      <sheetName val="B_O_Q11"/>
      <sheetName val="Sheet1_(2)10"/>
      <sheetName val="MES_Rates3"/>
      <sheetName val="Bill_-_13"/>
      <sheetName val="B_O_Q_(2)3"/>
      <sheetName val="Ext_Boq-1_(2)3"/>
      <sheetName val="Abstract_of_Cost3"/>
      <sheetName val="Ext_Boq-13"/>
      <sheetName val="B_O_Q_&amp;_Material3"/>
      <sheetName val="WS&amp;SI_GPS3"/>
      <sheetName val="GENERAL_ABSTRACT3"/>
      <sheetName val="internal_electrification_GPS3"/>
      <sheetName val="Sheet_L_(3)3"/>
      <sheetName val="SUMMARY_Sheet_13"/>
      <sheetName val="SUMMARY_Sheet_23"/>
      <sheetName val="CSR_Regions3"/>
      <sheetName val="Const_Material_Flow_(Backup)3"/>
      <sheetName val="M_D_B_Analysis_"/>
      <sheetName val="Critical Lines"/>
      <sheetName val="QCalcLines_CLL"/>
      <sheetName val="Critical_Lines"/>
      <sheetName val="13,14"/>
      <sheetName val="conditions"/>
      <sheetName val="openings"/>
      <sheetName val="C M F _Backup_"/>
      <sheetName val="B_O_Q_Fancy_Wall"/>
      <sheetName val="B_O_Q_Rcc_1,2,3"/>
      <sheetName val="CIVIL RATES"/>
      <sheetName val="-"/>
      <sheetName val="External_boq"/>
      <sheetName val="Rate"/>
      <sheetName val="03"/>
      <sheetName val="KLHT"/>
      <sheetName val="Dist"/>
      <sheetName val="Testing"/>
      <sheetName val="db"/>
      <sheetName val="Sewer Design (Actual Velocity)"/>
      <sheetName val="Anx-G"/>
      <sheetName val="Civil_Materials"/>
      <sheetName val="Civil_Materials1"/>
      <sheetName val="Data Valid"/>
      <sheetName val="Criteria"/>
      <sheetName val="Brick Work"/>
      <sheetName val="COP"/>
      <sheetName val="DOQ Feb 10"/>
      <sheetName val="cont_letter-NEW"/>
      <sheetName val="Code"/>
      <sheetName val="brick work 1;4"/>
      <sheetName val="Normal Basis"/>
      <sheetName val="COAT&amp;WRAP-QIOT-#3"/>
      <sheetName val="PNT-QUOT-#3"/>
      <sheetName val="WAPDA"/>
      <sheetName val="11"/>
      <sheetName val="15"/>
      <sheetName val="25"/>
      <sheetName val="BQ BR "/>
      <sheetName val="당초"/>
      <sheetName val="boq-civil"/>
      <sheetName val="Architectural"/>
      <sheetName val="BEAM"/>
      <sheetName val="영업소실적"/>
      <sheetName val="SUMM"/>
      <sheetName val="BILL NO 2 (R1)"/>
      <sheetName val="基础数据"/>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1"/>
      <sheetName val="14"/>
      <sheetName val="item#16"/>
      <sheetName val="Velocity_Check38"/>
      <sheetName val="WBM_20637"/>
      <sheetName val="Ext_Boq13929"/>
      <sheetName val="cost_129"/>
      <sheetName val="Code_0229"/>
      <sheetName val="Code_0329"/>
      <sheetName val="Code_0429"/>
      <sheetName val="Code_0529"/>
      <sheetName val="Code_0629"/>
      <sheetName val="Code_0729"/>
      <sheetName val="Code_0929"/>
      <sheetName val="Ongoing_(South)"/>
      <sheetName val="Backup_data"/>
      <sheetName val="Backup_(Dist__Net_work)"/>
      <sheetName val="Tital_Page"/>
      <sheetName val="Boundary_Wall_&amp;_Gate"/>
      <sheetName val="Rate_Analysis"/>
      <sheetName val="CONCRETE_C20_"/>
      <sheetName val="Data_Valid"/>
      <sheetName val="Matl_Sum"/>
      <sheetName val="Brick_Work"/>
      <sheetName val="Design_Data"/>
      <sheetName val="Ref_Data"/>
      <sheetName val="Block_-_A1"/>
      <sheetName val="BQ_Working"/>
      <sheetName val="106a_(2)"/>
      <sheetName val="Item_206b"/>
      <sheetName val="Item_201"/>
      <sheetName val="201_(2)"/>
      <sheetName val="DOQ_Feb_10"/>
      <sheetName val="Velocity_Check39"/>
      <sheetName val="WBM_20638"/>
      <sheetName val="Ext_Boq13930"/>
      <sheetName val="cost_130"/>
      <sheetName val="Code_0230"/>
      <sheetName val="Code_0330"/>
      <sheetName val="Code_0430"/>
      <sheetName val="Code_0530"/>
      <sheetName val="Code_0630"/>
      <sheetName val="Code_0730"/>
      <sheetName val="Code_0930"/>
      <sheetName val="Ongoing_(South)1"/>
      <sheetName val="Backup_data1"/>
      <sheetName val="Backup_(Dist__Net_work)1"/>
      <sheetName val="Tital_Page1"/>
      <sheetName val="Boundary_Wall_&amp;_Gate1"/>
      <sheetName val="Rate_Analysis1"/>
      <sheetName val="CONCRETE_C20_1"/>
      <sheetName val="Data_Valid1"/>
      <sheetName val="M_D_B_Analysis_1"/>
      <sheetName val="Matl_Sum1"/>
      <sheetName val="Brick_Work1"/>
      <sheetName val="Design_Data1"/>
      <sheetName val="Ref_Data1"/>
      <sheetName val="Block_-_A2"/>
      <sheetName val="BQ_Working1"/>
      <sheetName val="106a_(2)1"/>
      <sheetName val="Item_206b1"/>
      <sheetName val="Item_2011"/>
      <sheetName val="201_(2)1"/>
      <sheetName val="DOQ_Feb_101"/>
      <sheetName val="Velocity_Check40"/>
      <sheetName val="WBM_20639"/>
      <sheetName val="Ext_Boq13931"/>
      <sheetName val="cost_131"/>
      <sheetName val="Code_0231"/>
      <sheetName val="Code_0331"/>
      <sheetName val="Code_0431"/>
      <sheetName val="Code_0531"/>
      <sheetName val="Code_0631"/>
      <sheetName val="Code_0731"/>
      <sheetName val="Code_0931"/>
      <sheetName val="B_O_Q_(2)4"/>
      <sheetName val="Ext_Boq-1_(2)4"/>
      <sheetName val="Abstract_of_Cost4"/>
      <sheetName val="Ext_Boq-14"/>
      <sheetName val="B_O_Q_&amp;_Material4"/>
      <sheetName val="Ongoing_(South)2"/>
      <sheetName val="Backup_data2"/>
      <sheetName val="Backup_(Dist__Net_work)2"/>
      <sheetName val="Tital_Page2"/>
      <sheetName val="Boundary_Wall_&amp;_Gate2"/>
      <sheetName val="Rate_Analysis2"/>
      <sheetName val="CONCRETE_C20_2"/>
      <sheetName val="Data_Valid2"/>
      <sheetName val="M_D_B_Analysis_2"/>
      <sheetName val="Civil_Materials2"/>
      <sheetName val="Matl_Sum2"/>
      <sheetName val="Brick_Work2"/>
      <sheetName val="Design_Data2"/>
      <sheetName val="Ref_Data2"/>
      <sheetName val="Block_-_A3"/>
      <sheetName val="BQ_Working2"/>
      <sheetName val="106a_(2)2"/>
      <sheetName val="Item_206b2"/>
      <sheetName val="Item_2012"/>
      <sheetName val="201_(2)2"/>
      <sheetName val="DOQ_Feb_102"/>
      <sheetName val="Civil BOQ 1A"/>
      <sheetName val="Validation"/>
      <sheetName val="CALENDAR ANNUAL"/>
      <sheetName val="Bill summary of cost"/>
      <sheetName val="estimate"/>
      <sheetName val="Drawing Hall (C)"/>
      <sheetName val="BD"/>
      <sheetName val="Summary of Bill"/>
      <sheetName val="Bill 01"/>
      <sheetName val="Main Summary"/>
      <sheetName val="106-a"/>
      <sheetName val="108-c"/>
      <sheetName val="BILL 1,2&amp;3"/>
      <sheetName val="vlSource"/>
      <sheetName val="Area Detail"/>
      <sheetName val="2.2 띠장의 설계"/>
      <sheetName val="제출계산서"/>
      <sheetName val="Note_Piping"/>
      <sheetName val="Velocity_Check42"/>
      <sheetName val="WBM_20641"/>
      <sheetName val="WS&amp;SI_GPS4"/>
      <sheetName val="GENERAL_ABSTRACT4"/>
      <sheetName val="internal_electrification_GPS4"/>
      <sheetName val="Ext_Boq13933"/>
      <sheetName val="cost_133"/>
      <sheetName val="Code_0233"/>
      <sheetName val="Code_0333"/>
      <sheetName val="Code_0433"/>
      <sheetName val="Code_0533"/>
      <sheetName val="Code_0633"/>
      <sheetName val="Code_0733"/>
      <sheetName val="Code_0933"/>
      <sheetName val="Bill_-_14"/>
      <sheetName val="Matl_Sum4"/>
      <sheetName val="B_O_Q_(2)6"/>
      <sheetName val="Ext_Boq-1_(2)6"/>
      <sheetName val="Abstract_of_Cost6"/>
      <sheetName val="Ext_Boq-16"/>
      <sheetName val="B_O_Q_&amp;_Material6"/>
      <sheetName val="Civil_Materials4"/>
      <sheetName val="Backup_(Dist__Net_work)4"/>
      <sheetName val="schedule_nos1"/>
      <sheetName val="Backup_data4"/>
      <sheetName val="Manhol_Backup_Calc1"/>
      <sheetName val="MES_Rates4"/>
      <sheetName val="CSR_Regions4"/>
      <sheetName val="Sheet_L_(3)4"/>
      <sheetName val="SUMMARY_Sheet_14"/>
      <sheetName val="SUMMARY_Sheet_24"/>
      <sheetName val="DOQ_Feb_104"/>
      <sheetName val="Const_Material_Flow_(Backup)4"/>
      <sheetName val="M_D_B_Analysis_4"/>
      <sheetName val="Rate_Analysis4"/>
      <sheetName val="brick_masonary1"/>
      <sheetName val="Concrete_1"/>
      <sheetName val="R_c_c_1"/>
      <sheetName val="Ongoing_(South)4"/>
      <sheetName val="CONCRETE_C20_4"/>
      <sheetName val="Tital_Page4"/>
      <sheetName val="Boundary_Wall_&amp;_Gate4"/>
      <sheetName val="Brick_Work4"/>
      <sheetName val="Data_Valid4"/>
      <sheetName val="Area_Detail1"/>
      <sheetName val="2_2_띠장의_설계1"/>
      <sheetName val="Critical_Lines2"/>
      <sheetName val="Block_-_A5"/>
      <sheetName val="C_M_F__Backup_1"/>
      <sheetName val="CIVIL_RATES1"/>
      <sheetName val="Item_206b4"/>
      <sheetName val="Item_2014"/>
      <sheetName val="201_(2)4"/>
      <sheetName val="Normal_Basis1"/>
      <sheetName val="Design_Data4"/>
      <sheetName val="Sewer_Design_(Actual_Velocity)1"/>
      <sheetName val="CALENDAR_ANNUAL1"/>
      <sheetName val="Bill_summary_of_cost1"/>
      <sheetName val="Input_Rates1"/>
      <sheetName val="Drawing_Hall_(C)1"/>
      <sheetName val="BILL_1,2&amp;31"/>
      <sheetName val="Ref_Data4"/>
      <sheetName val="BQ_Working4"/>
      <sheetName val="106a_(2)4"/>
      <sheetName val="Velocity_Check41"/>
      <sheetName val="WBM_20640"/>
      <sheetName val="Ext_Boq13932"/>
      <sheetName val="cost_132"/>
      <sheetName val="Code_0232"/>
      <sheetName val="Code_0332"/>
      <sheetName val="Code_0432"/>
      <sheetName val="Code_0532"/>
      <sheetName val="Code_0632"/>
      <sheetName val="Code_0732"/>
      <sheetName val="Code_0932"/>
      <sheetName val="Matl_Sum3"/>
      <sheetName val="B_O_Q_(2)5"/>
      <sheetName val="Ext_Boq-1_(2)5"/>
      <sheetName val="Abstract_of_Cost5"/>
      <sheetName val="Ext_Boq-15"/>
      <sheetName val="B_O_Q_&amp;_Material5"/>
      <sheetName val="Civil_Materials3"/>
      <sheetName val="Backup_(Dist__Net_work)3"/>
      <sheetName val="schedule_nos"/>
      <sheetName val="Backup_data3"/>
      <sheetName val="Manhol_Backup_Calc"/>
      <sheetName val="DOQ_Feb_103"/>
      <sheetName val="M_D_B_Analysis_3"/>
      <sheetName val="Rate_Analysis3"/>
      <sheetName val="brick_masonary"/>
      <sheetName val="Concrete_"/>
      <sheetName val="R_c_c_"/>
      <sheetName val="Ongoing_(South)3"/>
      <sheetName val="CONCRETE_C20_3"/>
      <sheetName val="Tital_Page3"/>
      <sheetName val="Boundary_Wall_&amp;_Gate3"/>
      <sheetName val="Brick_Work3"/>
      <sheetName val="Data_Valid3"/>
      <sheetName val="Area_Detail"/>
      <sheetName val="2_2_띠장의_설계"/>
      <sheetName val="Critical_Lines1"/>
      <sheetName val="Block_-_A4"/>
      <sheetName val="C_M_F__Backup_"/>
      <sheetName val="CIVIL_RATES"/>
      <sheetName val="Item_206b3"/>
      <sheetName val="Item_2013"/>
      <sheetName val="201_(2)3"/>
      <sheetName val="Normal_Basis"/>
      <sheetName val="Design_Data3"/>
      <sheetName val="Sewer_Design_(Actual_Velocity)"/>
      <sheetName val="CALENDAR_ANNUAL"/>
      <sheetName val="Bill_summary_of_cost"/>
      <sheetName val="Input_Rates"/>
      <sheetName val="Drawing_Hall_(C)"/>
      <sheetName val="BILL_1,2&amp;3"/>
      <sheetName val="Ref_Data3"/>
      <sheetName val="BQ_Working3"/>
      <sheetName val="106a_(2)3"/>
      <sheetName val="labour"/>
    </sheetNames>
    <sheetDataSet>
      <sheetData sheetId="0">
        <row r="24">
          <cell r="F24">
            <v>1</v>
          </cell>
        </row>
      </sheetData>
      <sheetData sheetId="1">
        <row r="24">
          <cell r="F24">
            <v>1</v>
          </cell>
        </row>
      </sheetData>
      <sheetData sheetId="2">
        <row r="24">
          <cell r="F24">
            <v>1</v>
          </cell>
        </row>
      </sheetData>
      <sheetData sheetId="3">
        <row r="24">
          <cell r="F24">
            <v>1</v>
          </cell>
        </row>
      </sheetData>
      <sheetData sheetId="4">
        <row r="24">
          <cell r="F24">
            <v>1</v>
          </cell>
        </row>
      </sheetData>
      <sheetData sheetId="5" refreshError="1">
        <row r="24">
          <cell r="F24">
            <v>1</v>
          </cell>
        </row>
        <row r="25">
          <cell r="F25">
            <v>0.15</v>
          </cell>
        </row>
      </sheetData>
      <sheetData sheetId="6"/>
      <sheetData sheetId="7"/>
      <sheetData sheetId="8" refreshError="1"/>
      <sheetData sheetId="9" refreshError="1"/>
      <sheetData sheetId="10" refreshError="1"/>
      <sheetData sheetId="11">
        <row r="24">
          <cell r="F24" t="str">
            <v>Amount (Rs.)</v>
          </cell>
        </row>
      </sheetData>
      <sheetData sheetId="12" refreshError="1"/>
      <sheetData sheetId="13" refreshError="1"/>
      <sheetData sheetId="14" refreshError="1"/>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sheetData sheetId="28" refreshError="1"/>
      <sheetData sheetId="29" refreshError="1"/>
      <sheetData sheetId="30" refreshError="1"/>
      <sheetData sheetId="31" refreshError="1"/>
      <sheetData sheetId="32"/>
      <sheetData sheetId="33">
        <row r="24">
          <cell r="F24" t="str">
            <v>Amount (Rs.)</v>
          </cell>
        </row>
      </sheetData>
      <sheetData sheetId="34"/>
      <sheetData sheetId="35"/>
      <sheetData sheetId="36">
        <row r="24">
          <cell r="F24" t="str">
            <v>Amount (Rs.)</v>
          </cell>
        </row>
      </sheetData>
      <sheetData sheetId="37">
        <row r="24">
          <cell r="F24" t="str">
            <v>Amount (Rs.)</v>
          </cell>
        </row>
      </sheetData>
      <sheetData sheetId="38">
        <row r="24">
          <cell r="F24" t="str">
            <v>Amount (Rs.)</v>
          </cell>
        </row>
      </sheetData>
      <sheetData sheetId="39"/>
      <sheetData sheetId="40"/>
      <sheetData sheetId="41">
        <row r="24">
          <cell r="F24" t="str">
            <v>Amount (Rs.)</v>
          </cell>
        </row>
      </sheetData>
      <sheetData sheetId="42">
        <row r="24">
          <cell r="F24" t="str">
            <v>Amount (Rs.)</v>
          </cell>
        </row>
      </sheetData>
      <sheetData sheetId="43">
        <row r="24">
          <cell r="F24" t="str">
            <v>Amount (Rs.)</v>
          </cell>
        </row>
      </sheetData>
      <sheetData sheetId="44">
        <row r="24">
          <cell r="F24" t="str">
            <v>Amount (Rs.)</v>
          </cell>
        </row>
      </sheetData>
      <sheetData sheetId="45">
        <row r="24">
          <cell r="F24" t="str">
            <v>Amount (Rs.)</v>
          </cell>
        </row>
      </sheetData>
      <sheetData sheetId="46">
        <row r="24">
          <cell r="F24" t="str">
            <v>Amount (Rs.)</v>
          </cell>
        </row>
      </sheetData>
      <sheetData sheetId="47">
        <row r="24">
          <cell r="F24" t="str">
            <v>Amount (Rs.)</v>
          </cell>
        </row>
      </sheetData>
      <sheetData sheetId="48">
        <row r="24">
          <cell r="F24" t="str">
            <v>Amount (Rs.)</v>
          </cell>
        </row>
      </sheetData>
      <sheetData sheetId="49" refreshError="1"/>
      <sheetData sheetId="50" refreshError="1"/>
      <sheetData sheetId="51" refreshError="1"/>
      <sheetData sheetId="52" refreshError="1"/>
      <sheetData sheetId="53" refreshError="1"/>
      <sheetData sheetId="54"/>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sheetData sheetId="68"/>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ow r="24">
          <cell r="F24" t="str">
            <v>Amount (Rs.)</v>
          </cell>
        </row>
      </sheetData>
      <sheetData sheetId="86"/>
      <sheetData sheetId="87"/>
      <sheetData sheetId="88"/>
      <sheetData sheetId="89"/>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sheetData sheetId="106" refreshError="1"/>
      <sheetData sheetId="107" refreshError="1"/>
      <sheetData sheetId="108" refreshError="1"/>
      <sheetData sheetId="109" refreshError="1"/>
      <sheetData sheetId="110" refreshError="1"/>
      <sheetData sheetId="111" refreshError="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sheetData sheetId="200" refreshError="1"/>
      <sheetData sheetId="201" refreshError="1"/>
      <sheetData sheetId="202" refreshError="1"/>
      <sheetData sheetId="203" refreshError="1"/>
      <sheetData sheetId="204" refreshError="1"/>
      <sheetData sheetId="205" refreshError="1"/>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sheetData sheetId="593" refreshError="1"/>
      <sheetData sheetId="594" refreshError="1"/>
      <sheetData sheetId="595" refreshError="1"/>
      <sheetData sheetId="596" refreshError="1"/>
      <sheetData sheetId="597"/>
      <sheetData sheetId="598"/>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refreshError="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T_5"/>
    </sheetNames>
    <sheetDataSet>
      <sheetData sheetId="0"/>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st Estimate (MRS)"/>
      <sheetName val="Cost Estimate (NON-MRS)"/>
      <sheetName val="Backup (Dist. Net work)"/>
    </sheetNames>
    <sheetDataSet>
      <sheetData sheetId="0" refreshError="1"/>
      <sheetData sheetId="1" refreshError="1"/>
      <sheetData sheetId="2" refreshError="1">
        <row r="7">
          <cell r="K7" t="str">
            <v>Pipe Internal dia
(Inches)</v>
          </cell>
          <cell r="L7" t="str">
            <v>Pipe Internal dia
(mm)</v>
          </cell>
          <cell r="M7" t="str">
            <v>wall thickness
(mm)</v>
          </cell>
          <cell r="N7" t="str">
            <v>Pipe Outer dia
(m)</v>
          </cell>
          <cell r="O7" t="str">
            <v>Length</v>
          </cell>
          <cell r="P7" t="str">
            <v>Tee</v>
          </cell>
          <cell r="Q7" t="str">
            <v>Bend</v>
          </cell>
          <cell r="R7" t="str">
            <v>Reducer</v>
          </cell>
          <cell r="S7" t="str">
            <v>Socket</v>
          </cell>
          <cell r="T7" t="str">
            <v>SV</v>
          </cell>
          <cell r="U7" t="str">
            <v>WO</v>
          </cell>
          <cell r="V7" t="str">
            <v>AV</v>
          </cell>
          <cell r="W7" t="str">
            <v>FH</v>
          </cell>
        </row>
        <row r="8">
          <cell r="K8" t="str">
            <v>3" (75 mm)  i/d</v>
          </cell>
          <cell r="L8">
            <v>75</v>
          </cell>
          <cell r="M8">
            <v>3.7</v>
          </cell>
          <cell r="N8">
            <v>0.08</v>
          </cell>
          <cell r="O8">
            <v>5000</v>
          </cell>
          <cell r="P8">
            <v>6</v>
          </cell>
          <cell r="Q8">
            <v>9</v>
          </cell>
          <cell r="R8">
            <v>0</v>
          </cell>
          <cell r="S8">
            <v>50</v>
          </cell>
          <cell r="T8">
            <v>1</v>
          </cell>
          <cell r="U8">
            <v>0</v>
          </cell>
          <cell r="V8">
            <v>0</v>
          </cell>
          <cell r="W8">
            <v>1</v>
          </cell>
        </row>
        <row r="9">
          <cell r="K9" t="str">
            <v>4" (100 mm)  i/d</v>
          </cell>
          <cell r="L9">
            <v>100</v>
          </cell>
          <cell r="M9">
            <v>4</v>
          </cell>
          <cell r="N9">
            <v>0.11</v>
          </cell>
          <cell r="O9">
            <v>3755</v>
          </cell>
          <cell r="P9">
            <v>6</v>
          </cell>
          <cell r="Q9">
            <v>9</v>
          </cell>
          <cell r="R9">
            <v>0</v>
          </cell>
          <cell r="S9">
            <v>38</v>
          </cell>
          <cell r="T9">
            <v>3</v>
          </cell>
          <cell r="U9">
            <v>0</v>
          </cell>
          <cell r="V9">
            <v>0</v>
          </cell>
          <cell r="W9">
            <v>0</v>
          </cell>
        </row>
        <row r="10">
          <cell r="K10" t="str">
            <v>6" (150 mm)  i/d</v>
          </cell>
          <cell r="L10">
            <v>150</v>
          </cell>
          <cell r="M10">
            <v>5.2</v>
          </cell>
          <cell r="N10">
            <v>0.16</v>
          </cell>
          <cell r="O10">
            <v>25910</v>
          </cell>
          <cell r="P10">
            <v>132</v>
          </cell>
          <cell r="Q10">
            <v>51</v>
          </cell>
          <cell r="R10">
            <v>19</v>
          </cell>
          <cell r="S10">
            <v>259</v>
          </cell>
          <cell r="T10">
            <v>1</v>
          </cell>
          <cell r="U10">
            <v>0</v>
          </cell>
          <cell r="V10">
            <v>0</v>
          </cell>
          <cell r="W10">
            <v>4</v>
          </cell>
        </row>
        <row r="11">
          <cell r="K11" t="str">
            <v>8" (200 mm)  i/d</v>
          </cell>
          <cell r="L11">
            <v>200</v>
          </cell>
          <cell r="M11">
            <v>6.1</v>
          </cell>
          <cell r="N11">
            <v>0.21</v>
          </cell>
          <cell r="O11">
            <v>1553</v>
          </cell>
          <cell r="P11">
            <v>0</v>
          </cell>
          <cell r="Q11">
            <v>12</v>
          </cell>
          <cell r="R11">
            <v>2</v>
          </cell>
          <cell r="S11">
            <v>16</v>
          </cell>
          <cell r="T11">
            <v>1</v>
          </cell>
          <cell r="U11">
            <v>0</v>
          </cell>
          <cell r="V11">
            <v>0</v>
          </cell>
          <cell r="W11">
            <v>0</v>
          </cell>
        </row>
        <row r="12">
          <cell r="K12" t="str">
            <v>10" (250 mm)  i/d</v>
          </cell>
          <cell r="L12">
            <v>250</v>
          </cell>
          <cell r="M12">
            <v>7.5</v>
          </cell>
          <cell r="N12">
            <v>0.27</v>
          </cell>
          <cell r="O12">
            <v>22359</v>
          </cell>
          <cell r="P12">
            <v>147</v>
          </cell>
          <cell r="Q12">
            <v>35</v>
          </cell>
          <cell r="R12">
            <v>15</v>
          </cell>
          <cell r="S12">
            <v>224</v>
          </cell>
          <cell r="T12">
            <v>9</v>
          </cell>
          <cell r="U12">
            <v>2</v>
          </cell>
          <cell r="V12">
            <v>4</v>
          </cell>
          <cell r="W12">
            <v>1</v>
          </cell>
        </row>
        <row r="13">
          <cell r="K13" t="str">
            <v>12" (300 mm)  i/d</v>
          </cell>
          <cell r="L13">
            <v>300</v>
          </cell>
          <cell r="M13">
            <v>8.8000000000000007</v>
          </cell>
          <cell r="N13">
            <v>0.32</v>
          </cell>
        </row>
      </sheetData>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101"/>
      <sheetName val="104"/>
      <sheetName val="106a"/>
      <sheetName val="107d"/>
      <sheetName val="107di"/>
      <sheetName val="107e"/>
      <sheetName val="108a"/>
      <sheetName val="108c"/>
      <sheetName val="108d"/>
      <sheetName val="109a"/>
      <sheetName val="sp118"/>
      <sheetName val="201"/>
      <sheetName val="201a"/>
      <sheetName val="203a"/>
      <sheetName val="206"/>
      <sheetName val="207a"/>
      <sheetName val="207b"/>
      <sheetName val="209a"/>
      <sheetName val="209c"/>
      <sheetName val="209d"/>
      <sheetName val="302"/>
      <sheetName val="303"/>
      <sheetName val="305"/>
      <sheetName val="107a"/>
      <sheetName val="401a(i)"/>
      <sheetName val="401b(ii)"/>
      <sheetName val="401a2(i)"/>
      <sheetName val="401ci (2)"/>
      <sheetName val="401d"/>
      <sheetName val="401f"/>
      <sheetName val="404b"/>
      <sheetName val="405a"/>
      <sheetName val="405b"/>
      <sheetName val="406e"/>
      <sheetName val="407k"/>
      <sheetName val="401a(ii)"/>
      <sheetName val="401a2(ii)"/>
      <sheetName val="401c(ii)"/>
      <sheetName val="401ci"/>
      <sheetName val="Code"/>
      <sheetName val="Summary-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row r="6">
          <cell r="A6">
            <v>1</v>
          </cell>
          <cell r="B6" t="str">
            <v>Site Engineer</v>
          </cell>
          <cell r="C6">
            <v>119</v>
          </cell>
        </row>
        <row r="7">
          <cell r="A7">
            <v>2</v>
          </cell>
          <cell r="B7" t="str">
            <v>Concrete Plant Engineer</v>
          </cell>
          <cell r="C7">
            <v>63</v>
          </cell>
        </row>
        <row r="8">
          <cell r="A8">
            <v>3</v>
          </cell>
          <cell r="B8" t="str">
            <v>Asphalt Plant Engineer</v>
          </cell>
          <cell r="C8">
            <v>63</v>
          </cell>
        </row>
        <row r="9">
          <cell r="A9">
            <v>4</v>
          </cell>
          <cell r="B9" t="str">
            <v>Foreman Concrete</v>
          </cell>
          <cell r="C9">
            <v>47</v>
          </cell>
        </row>
        <row r="10">
          <cell r="A10">
            <v>5</v>
          </cell>
          <cell r="B10" t="str">
            <v>Foreman Earthwork</v>
          </cell>
          <cell r="C10">
            <v>39</v>
          </cell>
        </row>
        <row r="11">
          <cell r="A11">
            <v>6</v>
          </cell>
          <cell r="B11" t="str">
            <v>Foreman Asphalt</v>
          </cell>
          <cell r="C11">
            <v>47</v>
          </cell>
        </row>
        <row r="12">
          <cell r="A12">
            <v>7</v>
          </cell>
          <cell r="B12" t="str">
            <v>Supervisor</v>
          </cell>
          <cell r="C12">
            <v>41</v>
          </cell>
        </row>
        <row r="13">
          <cell r="A13">
            <v>8</v>
          </cell>
          <cell r="B13" t="str">
            <v>Surveyor</v>
          </cell>
          <cell r="C13">
            <v>47</v>
          </cell>
        </row>
        <row r="14">
          <cell r="A14" t="str">
            <v>8a</v>
          </cell>
          <cell r="B14" t="str">
            <v>Sawyer</v>
          </cell>
        </row>
        <row r="15">
          <cell r="A15">
            <v>9</v>
          </cell>
          <cell r="B15" t="str">
            <v>Asst. Surveyor</v>
          </cell>
          <cell r="C15">
            <v>41</v>
          </cell>
        </row>
        <row r="16">
          <cell r="A16">
            <v>10</v>
          </cell>
          <cell r="B16" t="str">
            <v>Mason</v>
          </cell>
          <cell r="C16">
            <v>62.5</v>
          </cell>
        </row>
        <row r="17">
          <cell r="A17">
            <v>11</v>
          </cell>
          <cell r="B17" t="str">
            <v>Carpenter</v>
          </cell>
          <cell r="C17">
            <v>38.75</v>
          </cell>
        </row>
        <row r="18">
          <cell r="A18">
            <v>12</v>
          </cell>
          <cell r="B18" t="str">
            <v>Steel Binder/Cutter</v>
          </cell>
          <cell r="C18">
            <v>39</v>
          </cell>
        </row>
        <row r="19">
          <cell r="A19">
            <v>13</v>
          </cell>
          <cell r="B19" t="str">
            <v>Black Smith</v>
          </cell>
          <cell r="C19">
            <v>38.75</v>
          </cell>
        </row>
        <row r="20">
          <cell r="A20">
            <v>14</v>
          </cell>
          <cell r="B20" t="str">
            <v>Welder</v>
          </cell>
          <cell r="C20">
            <v>40</v>
          </cell>
        </row>
        <row r="21">
          <cell r="A21">
            <v>15</v>
          </cell>
          <cell r="B21" t="str">
            <v>Painter</v>
          </cell>
          <cell r="C21">
            <v>40</v>
          </cell>
        </row>
        <row r="22">
          <cell r="A22">
            <v>16</v>
          </cell>
          <cell r="B22" t="str">
            <v>Skilled Labour</v>
          </cell>
          <cell r="C22">
            <v>38.75</v>
          </cell>
        </row>
        <row r="23">
          <cell r="A23">
            <v>17</v>
          </cell>
          <cell r="B23" t="str">
            <v>Helper</v>
          </cell>
          <cell r="C23">
            <v>36.25</v>
          </cell>
        </row>
        <row r="24">
          <cell r="A24">
            <v>18</v>
          </cell>
          <cell r="B24" t="str">
            <v>Labour</v>
          </cell>
          <cell r="C24">
            <v>36.25</v>
          </cell>
        </row>
        <row r="25">
          <cell r="A25">
            <v>19</v>
          </cell>
          <cell r="B25" t="str">
            <v>Unskilled Cooly</v>
          </cell>
          <cell r="C25">
            <v>36.25</v>
          </cell>
        </row>
        <row r="26">
          <cell r="A26">
            <v>20</v>
          </cell>
          <cell r="B26" t="str">
            <v>Plumber</v>
          </cell>
          <cell r="C26">
            <v>38.75</v>
          </cell>
        </row>
        <row r="27">
          <cell r="A27">
            <v>21</v>
          </cell>
          <cell r="B27" t="str">
            <v>Bahishti</v>
          </cell>
          <cell r="C27">
            <v>36.25</v>
          </cell>
        </row>
        <row r="28">
          <cell r="A28">
            <v>22</v>
          </cell>
          <cell r="B28" t="str">
            <v>Foreman</v>
          </cell>
          <cell r="C28">
            <v>45</v>
          </cell>
        </row>
        <row r="29">
          <cell r="A29">
            <v>23</v>
          </cell>
          <cell r="B29" t="str">
            <v>Paver Operator</v>
          </cell>
          <cell r="C29">
            <v>56</v>
          </cell>
        </row>
        <row r="30">
          <cell r="A30">
            <v>24</v>
          </cell>
          <cell r="B30" t="str">
            <v>Asst. Paver Operator</v>
          </cell>
          <cell r="C30">
            <v>40</v>
          </cell>
        </row>
        <row r="31">
          <cell r="A31">
            <v>25</v>
          </cell>
          <cell r="B31" t="str">
            <v>Fitter</v>
          </cell>
          <cell r="C31">
            <v>37.5</v>
          </cell>
        </row>
        <row r="33">
          <cell r="A33">
            <v>1</v>
          </cell>
          <cell r="B33" t="str">
            <v>3-Wheel Roller (10-15 T) DRR</v>
          </cell>
          <cell r="C33">
            <v>1448</v>
          </cell>
        </row>
        <row r="34">
          <cell r="A34">
            <v>2</v>
          </cell>
          <cell r="B34" t="str">
            <v>Asphalt Plant (80 T)</v>
          </cell>
        </row>
        <row r="35">
          <cell r="A35" t="str">
            <v>2a</v>
          </cell>
          <cell r="B35" t="str">
            <v>Asphalt Plant (45 T)</v>
          </cell>
          <cell r="C35">
            <v>34738</v>
          </cell>
        </row>
        <row r="36">
          <cell r="A36">
            <v>3</v>
          </cell>
          <cell r="B36" t="str">
            <v>Bitumen Distributor Tow Type (2000 Litres)</v>
          </cell>
          <cell r="C36">
            <v>3487</v>
          </cell>
        </row>
        <row r="37">
          <cell r="A37">
            <v>4</v>
          </cell>
          <cell r="B37" t="str">
            <v>Bulldozer 100-110HP</v>
          </cell>
          <cell r="C37">
            <v>2855</v>
          </cell>
        </row>
        <row r="38">
          <cell r="A38">
            <v>5</v>
          </cell>
          <cell r="B38" t="str">
            <v>Bulldozer 120 HP</v>
          </cell>
          <cell r="C38">
            <v>3288</v>
          </cell>
        </row>
        <row r="39">
          <cell r="A39">
            <v>6</v>
          </cell>
          <cell r="B39" t="str">
            <v>Bulldozer 200 HP</v>
          </cell>
          <cell r="C39">
            <v>3931</v>
          </cell>
        </row>
        <row r="40">
          <cell r="A40">
            <v>7</v>
          </cell>
          <cell r="B40" t="str">
            <v>Combination Roller (10-12T)</v>
          </cell>
          <cell r="C40">
            <v>2332</v>
          </cell>
        </row>
        <row r="41">
          <cell r="A41">
            <v>8</v>
          </cell>
          <cell r="B41" t="str">
            <v>Combination Roller (18 T)</v>
          </cell>
          <cell r="C41">
            <v>2497</v>
          </cell>
        </row>
        <row r="42">
          <cell r="A42">
            <v>9</v>
          </cell>
          <cell r="B42" t="str">
            <v>Compressor 300 CFM</v>
          </cell>
          <cell r="C42">
            <v>817</v>
          </cell>
        </row>
        <row r="43">
          <cell r="A43">
            <v>10</v>
          </cell>
          <cell r="B43" t="str">
            <v>Concrete Batching Planst (30 cum/Hr.)</v>
          </cell>
          <cell r="C43">
            <v>3308</v>
          </cell>
        </row>
        <row r="44">
          <cell r="A44">
            <v>11</v>
          </cell>
          <cell r="B44" t="str">
            <v>Concrete Pump</v>
          </cell>
          <cell r="C44">
            <v>1893</v>
          </cell>
        </row>
        <row r="45">
          <cell r="A45">
            <v>12</v>
          </cell>
          <cell r="B45" t="str">
            <v>Concrete Static Mixer (1/4 cum)</v>
          </cell>
          <cell r="C45">
            <v>293</v>
          </cell>
        </row>
        <row r="46">
          <cell r="A46">
            <v>13</v>
          </cell>
          <cell r="B46" t="str">
            <v>Concrete Transit Mixer (6 cum)</v>
          </cell>
          <cell r="C46">
            <v>2163</v>
          </cell>
        </row>
        <row r="47">
          <cell r="A47">
            <v>14</v>
          </cell>
          <cell r="B47" t="str">
            <v>Crane 20 T</v>
          </cell>
          <cell r="C47">
            <v>2425</v>
          </cell>
        </row>
        <row r="48">
          <cell r="A48">
            <v>15</v>
          </cell>
          <cell r="B48" t="str">
            <v>Dumper (10 T)</v>
          </cell>
          <cell r="C48">
            <v>1926</v>
          </cell>
        </row>
        <row r="49">
          <cell r="A49">
            <v>16</v>
          </cell>
          <cell r="B49" t="str">
            <v>Dumper (18 T)</v>
          </cell>
          <cell r="C49">
            <v>2259</v>
          </cell>
        </row>
        <row r="50">
          <cell r="A50">
            <v>17</v>
          </cell>
          <cell r="B50" t="str">
            <v>Electric Saw</v>
          </cell>
          <cell r="C50">
            <v>208.45</v>
          </cell>
        </row>
        <row r="51">
          <cell r="A51">
            <v>18</v>
          </cell>
          <cell r="B51" t="str">
            <v>Excavator EX-100</v>
          </cell>
          <cell r="C51">
            <v>2132</v>
          </cell>
        </row>
        <row r="52">
          <cell r="A52">
            <v>19</v>
          </cell>
          <cell r="B52" t="str">
            <v>Flat Body Truck (18 T)</v>
          </cell>
        </row>
        <row r="53">
          <cell r="A53" t="str">
            <v>19a</v>
          </cell>
          <cell r="B53" t="str">
            <v>Front End Loader 15 Ton</v>
          </cell>
          <cell r="C53">
            <v>2235</v>
          </cell>
        </row>
        <row r="54">
          <cell r="A54">
            <v>20</v>
          </cell>
          <cell r="B54" t="str">
            <v>Front End Loader (Cap. 15 Ton)</v>
          </cell>
          <cell r="C54">
            <v>2221</v>
          </cell>
        </row>
        <row r="55">
          <cell r="A55">
            <v>21</v>
          </cell>
          <cell r="B55" t="str">
            <v>Front End Loader (Cap. 2.5 cum)</v>
          </cell>
          <cell r="C55">
            <v>2497</v>
          </cell>
        </row>
        <row r="56">
          <cell r="A56">
            <v>22</v>
          </cell>
          <cell r="B56" t="str">
            <v>Front End Loader (Cap. 3.0 cum)</v>
          </cell>
          <cell r="C56">
            <v>3241</v>
          </cell>
        </row>
        <row r="57">
          <cell r="A57">
            <v>23</v>
          </cell>
          <cell r="B57" t="str">
            <v>Grader (140 HP)</v>
          </cell>
          <cell r="C57">
            <v>2731</v>
          </cell>
        </row>
        <row r="58">
          <cell r="A58">
            <v>24</v>
          </cell>
          <cell r="B58" t="str">
            <v>Pneumatic Tyre Roller 8-13 Ton</v>
          </cell>
          <cell r="C58">
            <v>2608</v>
          </cell>
        </row>
        <row r="59">
          <cell r="A59" t="str">
            <v>24a</v>
          </cell>
          <cell r="B59" t="str">
            <v>P.T.R 8-13 T</v>
          </cell>
        </row>
        <row r="60">
          <cell r="A60">
            <v>25</v>
          </cell>
          <cell r="B60" t="str">
            <v>Paver 4 M wide</v>
          </cell>
          <cell r="C60">
            <v>3014</v>
          </cell>
        </row>
        <row r="61">
          <cell r="A61">
            <v>26</v>
          </cell>
          <cell r="B61" t="str">
            <v>Piling Rig</v>
          </cell>
          <cell r="C61">
            <v>1000</v>
          </cell>
        </row>
        <row r="62">
          <cell r="A62">
            <v>27</v>
          </cell>
          <cell r="B62" t="str">
            <v>Plate Compactor</v>
          </cell>
          <cell r="C62">
            <v>258</v>
          </cell>
        </row>
        <row r="63">
          <cell r="A63">
            <v>28</v>
          </cell>
          <cell r="B63" t="str">
            <v>Power Broom</v>
          </cell>
          <cell r="C63">
            <v>739</v>
          </cell>
        </row>
        <row r="64">
          <cell r="A64">
            <v>29</v>
          </cell>
          <cell r="B64" t="str">
            <v>Pump 4" Delivery (Diesel)</v>
          </cell>
          <cell r="C64">
            <v>106</v>
          </cell>
        </row>
        <row r="65">
          <cell r="A65">
            <v>30</v>
          </cell>
          <cell r="B65" t="str">
            <v>Road Marking Machine</v>
          </cell>
          <cell r="C65">
            <v>237</v>
          </cell>
        </row>
        <row r="66">
          <cell r="A66">
            <v>31</v>
          </cell>
          <cell r="B66" t="str">
            <v>Rock Driller</v>
          </cell>
        </row>
        <row r="67">
          <cell r="A67">
            <v>32</v>
          </cell>
          <cell r="B67" t="str">
            <v>Tendem Vibratory Roller (1.5T)</v>
          </cell>
          <cell r="C67">
            <v>630</v>
          </cell>
        </row>
        <row r="68">
          <cell r="A68" t="str">
            <v>32a</v>
          </cell>
          <cell r="B68" t="str">
            <v>Road Roller 8-12 Ton</v>
          </cell>
          <cell r="C68">
            <v>1506</v>
          </cell>
        </row>
        <row r="69">
          <cell r="A69">
            <v>33</v>
          </cell>
          <cell r="B69" t="str">
            <v>Tractor (50 HP)</v>
          </cell>
          <cell r="C69">
            <v>1273</v>
          </cell>
        </row>
        <row r="70">
          <cell r="A70">
            <v>34</v>
          </cell>
          <cell r="B70" t="str">
            <v>Truck-2-Axle (10 T)</v>
          </cell>
          <cell r="C70">
            <v>1434</v>
          </cell>
        </row>
        <row r="71">
          <cell r="A71">
            <v>35</v>
          </cell>
          <cell r="B71" t="str">
            <v>Vibrator (Pocker 1.5")</v>
          </cell>
          <cell r="C71">
            <v>216</v>
          </cell>
        </row>
        <row r="72">
          <cell r="A72">
            <v>36</v>
          </cell>
          <cell r="B72" t="str">
            <v>Water Lorry (Local) 4000 L tow type</v>
          </cell>
          <cell r="C72">
            <v>478</v>
          </cell>
        </row>
        <row r="73">
          <cell r="A73">
            <v>37</v>
          </cell>
          <cell r="B73" t="str">
            <v>Water Tank Tow Type (12000L)</v>
          </cell>
          <cell r="C73">
            <v>1434</v>
          </cell>
        </row>
        <row r="74">
          <cell r="A74">
            <v>38</v>
          </cell>
          <cell r="B74" t="str">
            <v>Welding Plant</v>
          </cell>
          <cell r="C74">
            <v>238.61</v>
          </cell>
        </row>
        <row r="75">
          <cell r="A75">
            <v>39</v>
          </cell>
          <cell r="B75" t="str">
            <v>Tractor Trolley</v>
          </cell>
          <cell r="C75">
            <v>1324</v>
          </cell>
        </row>
        <row r="76">
          <cell r="A76" t="str">
            <v>39a</v>
          </cell>
          <cell r="B76" t="str">
            <v>Tractor with Blade</v>
          </cell>
          <cell r="C76">
            <v>1301</v>
          </cell>
        </row>
        <row r="77">
          <cell r="A77" t="str">
            <v>39b</v>
          </cell>
          <cell r="B77" t="str">
            <v>Preheating of Bitumen including Equipment &amp; Fuel Charges</v>
          </cell>
          <cell r="C77">
            <v>4470</v>
          </cell>
        </row>
        <row r="78">
          <cell r="A78" t="str">
            <v>39c</v>
          </cell>
          <cell r="B78" t="str">
            <v>Preheating of Bitumen including Equipment &amp; Fuel Charges</v>
          </cell>
          <cell r="C78">
            <v>4470</v>
          </cell>
        </row>
        <row r="79">
          <cell r="A79">
            <v>40</v>
          </cell>
          <cell r="B79" t="str">
            <v>Tendem Vibratory Roller (1.5 T)</v>
          </cell>
          <cell r="C79">
            <v>630</v>
          </cell>
        </row>
        <row r="80">
          <cell r="A80">
            <v>41</v>
          </cell>
          <cell r="B80" t="str">
            <v>Moter Grader 135 HP</v>
          </cell>
          <cell r="C80">
            <v>2731</v>
          </cell>
        </row>
        <row r="81">
          <cell r="A81">
            <v>42</v>
          </cell>
          <cell r="B81" t="str">
            <v>Static Mixer Machinew (1 bag)</v>
          </cell>
        </row>
        <row r="82">
          <cell r="A82">
            <v>43</v>
          </cell>
          <cell r="B82" t="str">
            <v>Jack Hammer</v>
          </cell>
          <cell r="C82">
            <v>165</v>
          </cell>
        </row>
        <row r="83">
          <cell r="A83">
            <v>44</v>
          </cell>
          <cell r="B83" t="str">
            <v>Grader (165 HP)</v>
          </cell>
        </row>
        <row r="84">
          <cell r="A84">
            <v>45</v>
          </cell>
          <cell r="B84" t="str">
            <v>Generator Diesel (150 KVA)</v>
          </cell>
        </row>
        <row r="85">
          <cell r="A85">
            <v>46</v>
          </cell>
          <cell r="B85" t="str">
            <v>Trailer Low Bed 30 T.</v>
          </cell>
        </row>
        <row r="86">
          <cell r="A86">
            <v>47</v>
          </cell>
          <cell r="B86" t="str">
            <v>Crane. 45 T.</v>
          </cell>
        </row>
        <row r="87">
          <cell r="A87">
            <v>48</v>
          </cell>
          <cell r="B87" t="str">
            <v>Girder Launcher</v>
          </cell>
        </row>
        <row r="88">
          <cell r="A88">
            <v>49</v>
          </cell>
          <cell r="B88" t="str">
            <v>Slipform Paver</v>
          </cell>
          <cell r="C88">
            <v>6700</v>
          </cell>
        </row>
        <row r="90">
          <cell r="A90">
            <v>1</v>
          </cell>
          <cell r="B90" t="str">
            <v>Fine Sand (Local)</v>
          </cell>
          <cell r="C90">
            <v>317.80799999999999</v>
          </cell>
        </row>
        <row r="91">
          <cell r="A91">
            <v>2</v>
          </cell>
          <cell r="B91" t="str">
            <v>Coarse Sand (Chenab)</v>
          </cell>
          <cell r="C91">
            <v>847.48799999999994</v>
          </cell>
        </row>
        <row r="92">
          <cell r="A92" t="str">
            <v>2a</v>
          </cell>
          <cell r="B92" t="str">
            <v>Sand (Harrow)</v>
          </cell>
          <cell r="C92">
            <v>1271.232</v>
          </cell>
        </row>
        <row r="93">
          <cell r="A93" t="str">
            <v>2b</v>
          </cell>
          <cell r="B93" t="str">
            <v>Coarse Sand (Harrow)</v>
          </cell>
          <cell r="C93">
            <v>1271.232</v>
          </cell>
        </row>
        <row r="94">
          <cell r="A94">
            <v>58</v>
          </cell>
          <cell r="B94" t="str">
            <v>Chenab Sand</v>
          </cell>
        </row>
        <row r="95">
          <cell r="A95">
            <v>3</v>
          </cell>
          <cell r="B95" t="str">
            <v>Soil A2-4</v>
          </cell>
          <cell r="C95">
            <v>52</v>
          </cell>
        </row>
        <row r="96">
          <cell r="A96">
            <v>4</v>
          </cell>
          <cell r="B96" t="str">
            <v>Soil Class A-4 including lead upto 16.5 Km</v>
          </cell>
        </row>
        <row r="97">
          <cell r="A97">
            <v>5</v>
          </cell>
          <cell r="B97" t="str">
            <v>Soil class A4</v>
          </cell>
        </row>
        <row r="98">
          <cell r="A98">
            <v>6</v>
          </cell>
          <cell r="B98" t="str">
            <v>Granular subbase</v>
          </cell>
          <cell r="C98">
            <v>158.904</v>
          </cell>
        </row>
        <row r="99">
          <cell r="A99">
            <v>7</v>
          </cell>
          <cell r="B99" t="str">
            <v>Asphalt grade 60/70</v>
          </cell>
          <cell r="C99">
            <v>76660</v>
          </cell>
        </row>
        <row r="100">
          <cell r="A100">
            <v>8</v>
          </cell>
          <cell r="B100" t="str">
            <v>Asphalt (Bulk) RC</v>
          </cell>
          <cell r="C100">
            <v>83460</v>
          </cell>
        </row>
        <row r="101">
          <cell r="A101" t="str">
            <v>8a</v>
          </cell>
          <cell r="B101" t="str">
            <v>Asphalt (Bulk) MC</v>
          </cell>
          <cell r="C101">
            <v>88538</v>
          </cell>
        </row>
        <row r="102">
          <cell r="A102">
            <v>9</v>
          </cell>
          <cell r="B102" t="str">
            <v>Kerosine Oil</v>
          </cell>
          <cell r="C102">
            <v>86620</v>
          </cell>
        </row>
        <row r="103">
          <cell r="A103">
            <v>10</v>
          </cell>
          <cell r="B103" t="str">
            <v>Aggregate Base</v>
          </cell>
          <cell r="C103">
            <v>388.43199999999996</v>
          </cell>
        </row>
        <row r="104">
          <cell r="A104">
            <v>11</v>
          </cell>
          <cell r="B104" t="str">
            <v>Aggregate 1 1/2" - 3/4"</v>
          </cell>
        </row>
        <row r="105">
          <cell r="A105">
            <v>12</v>
          </cell>
          <cell r="B105" t="str">
            <v>Aggregate 3/4" - 3/8"</v>
          </cell>
        </row>
        <row r="106">
          <cell r="A106">
            <v>13</v>
          </cell>
          <cell r="B106" t="str">
            <v>Aggregate 3/8" - No. 4</v>
          </cell>
        </row>
        <row r="107">
          <cell r="A107" t="str">
            <v>12a</v>
          </cell>
          <cell r="B107" t="str">
            <v>Aggregate 3/4" - 3/8"</v>
          </cell>
        </row>
        <row r="108">
          <cell r="A108" t="str">
            <v>13a</v>
          </cell>
          <cell r="B108" t="str">
            <v>Aggregate 3/8" - No. 4</v>
          </cell>
        </row>
        <row r="109">
          <cell r="A109">
            <v>14</v>
          </cell>
          <cell r="B109" t="str">
            <v>Aggregate No. 4 - No. 200</v>
          </cell>
        </row>
        <row r="110">
          <cell r="A110" t="str">
            <v>14a</v>
          </cell>
          <cell r="B110" t="str">
            <v>Stone Dust</v>
          </cell>
          <cell r="C110">
            <v>600.30399999999997</v>
          </cell>
        </row>
        <row r="111">
          <cell r="A111">
            <v>57</v>
          </cell>
          <cell r="B111" t="str">
            <v>Aggregate 2" - 1 1/2"</v>
          </cell>
        </row>
        <row r="112">
          <cell r="A112" t="str">
            <v>57a</v>
          </cell>
          <cell r="B112" t="str">
            <v>Aggregate</v>
          </cell>
          <cell r="C112">
            <v>635.61599999999999</v>
          </cell>
        </row>
        <row r="113">
          <cell r="A113" t="str">
            <v>57b</v>
          </cell>
          <cell r="B113" t="str">
            <v>Aggregate (Material at Quarry Site) Loose Factor=1.25</v>
          </cell>
        </row>
        <row r="114">
          <cell r="A114" t="str">
            <v>57c</v>
          </cell>
          <cell r="B114" t="str">
            <v>Aggregate (Material at Quarry Site) Loose Factor=1.25</v>
          </cell>
        </row>
        <row r="115">
          <cell r="A115">
            <v>68</v>
          </cell>
          <cell r="B115" t="str">
            <v>Stone Random Class-A</v>
          </cell>
        </row>
        <row r="116">
          <cell r="A116">
            <v>15</v>
          </cell>
          <cell r="B116" t="str">
            <v>Cement (OPC)</v>
          </cell>
          <cell r="C116">
            <v>426</v>
          </cell>
        </row>
        <row r="117">
          <cell r="A117">
            <v>16</v>
          </cell>
          <cell r="B117" t="str">
            <v>Water</v>
          </cell>
          <cell r="C117">
            <v>30</v>
          </cell>
        </row>
        <row r="118">
          <cell r="A118">
            <v>17</v>
          </cell>
          <cell r="B118" t="str">
            <v>Electric Charges</v>
          </cell>
        </row>
        <row r="119">
          <cell r="A119">
            <v>18</v>
          </cell>
          <cell r="B119" t="str">
            <v>Sub Base</v>
          </cell>
          <cell r="C119">
            <v>158.904</v>
          </cell>
        </row>
        <row r="120">
          <cell r="A120">
            <v>19</v>
          </cell>
          <cell r="B120" t="str">
            <v>Diesel</v>
          </cell>
        </row>
        <row r="121">
          <cell r="A121">
            <v>20</v>
          </cell>
          <cell r="B121" t="str">
            <v>Shuttering</v>
          </cell>
        </row>
        <row r="122">
          <cell r="A122">
            <v>21</v>
          </cell>
          <cell r="B122" t="str">
            <v xml:space="preserve">Super Plasticizer </v>
          </cell>
          <cell r="C122">
            <v>90</v>
          </cell>
        </row>
        <row r="123">
          <cell r="A123">
            <v>22</v>
          </cell>
          <cell r="B123" t="str">
            <v>Cable having 12.50 mm dia</v>
          </cell>
        </row>
        <row r="124">
          <cell r="A124">
            <v>23</v>
          </cell>
          <cell r="B124" t="str">
            <v>Anchorage cone sets with wedges</v>
          </cell>
        </row>
        <row r="125">
          <cell r="A125">
            <v>24</v>
          </cell>
          <cell r="B125" t="str">
            <v>Corrugated steel duct</v>
          </cell>
        </row>
        <row r="126">
          <cell r="A126">
            <v>25</v>
          </cell>
          <cell r="B126" t="str">
            <v>PE Grout Vents</v>
          </cell>
        </row>
        <row r="127">
          <cell r="A127">
            <v>26</v>
          </cell>
          <cell r="B127" t="str">
            <v>PE Grout Tube</v>
          </cell>
        </row>
        <row r="128">
          <cell r="A128">
            <v>27</v>
          </cell>
          <cell r="B128" t="str">
            <v>PVC Wraping Tap Roll</v>
          </cell>
        </row>
        <row r="129">
          <cell r="A129">
            <v>28</v>
          </cell>
          <cell r="B129" t="str">
            <v>Binding Wire</v>
          </cell>
        </row>
        <row r="130">
          <cell r="A130">
            <v>29</v>
          </cell>
          <cell r="B130" t="str">
            <v>OPC Cement for Grout</v>
          </cell>
        </row>
        <row r="131">
          <cell r="A131">
            <v>30</v>
          </cell>
          <cell r="B131" t="str">
            <v>Grout Additive</v>
          </cell>
        </row>
        <row r="132">
          <cell r="A132">
            <v>31</v>
          </cell>
          <cell r="B132" t="str">
            <v>Premoulded boad (thermopore sheet 1" thick)</v>
          </cell>
        </row>
        <row r="133">
          <cell r="A133">
            <v>32</v>
          </cell>
          <cell r="B133" t="str">
            <v>Sealant (Litre)</v>
          </cell>
        </row>
        <row r="134">
          <cell r="A134">
            <v>33</v>
          </cell>
          <cell r="B134" t="str">
            <v>Sealant (Ml)</v>
          </cell>
        </row>
        <row r="135">
          <cell r="A135">
            <v>34</v>
          </cell>
          <cell r="B135" t="str">
            <v>Structural steel A-36</v>
          </cell>
        </row>
        <row r="136">
          <cell r="A136">
            <v>35</v>
          </cell>
          <cell r="B136" t="str">
            <v>Galvanizing</v>
          </cell>
        </row>
        <row r="137">
          <cell r="A137">
            <v>36</v>
          </cell>
          <cell r="B137" t="str">
            <v>Elastomeric Bearing Pads</v>
          </cell>
        </row>
        <row r="138">
          <cell r="A138">
            <v>37</v>
          </cell>
          <cell r="B138" t="str">
            <v>Bentonite Powder</v>
          </cell>
        </row>
        <row r="139">
          <cell r="A139">
            <v>38</v>
          </cell>
          <cell r="B139" t="str">
            <v xml:space="preserve">Steel Bars Grade-40 </v>
          </cell>
        </row>
        <row r="140">
          <cell r="A140">
            <v>39</v>
          </cell>
          <cell r="B140" t="str">
            <v xml:space="preserve">Bitumen (Packed) </v>
          </cell>
        </row>
        <row r="141">
          <cell r="A141">
            <v>40</v>
          </cell>
          <cell r="B141" t="str">
            <v>Fuel</v>
          </cell>
        </row>
        <row r="142">
          <cell r="A142">
            <v>41</v>
          </cell>
          <cell r="B142" t="str">
            <v>100 mm dia G.I Pipe</v>
          </cell>
        </row>
        <row r="143">
          <cell r="A143">
            <v>42</v>
          </cell>
          <cell r="B143" t="str">
            <v xml:space="preserve">Anchors </v>
          </cell>
        </row>
        <row r="144">
          <cell r="A144">
            <v>43</v>
          </cell>
          <cell r="B144" t="str">
            <v>MS Pipe 100 x 50 x 5 mm</v>
          </cell>
        </row>
        <row r="145">
          <cell r="A145">
            <v>44</v>
          </cell>
          <cell r="B145" t="str">
            <v>MS Pipe 25 x 25 x 3 mm</v>
          </cell>
        </row>
        <row r="146">
          <cell r="A146">
            <v>45</v>
          </cell>
          <cell r="B146" t="str">
            <v xml:space="preserve">Bolts Bearing plates etc </v>
          </cell>
        </row>
        <row r="147">
          <cell r="A147">
            <v>46</v>
          </cell>
          <cell r="B147" t="str">
            <v>Enamel paint (Three coats) @ 0.02 galons per SM per coat</v>
          </cell>
        </row>
        <row r="148">
          <cell r="A148">
            <v>47</v>
          </cell>
          <cell r="B148" t="str">
            <v>Glazed cermaic tiles</v>
          </cell>
        </row>
        <row r="149">
          <cell r="A149">
            <v>48</v>
          </cell>
          <cell r="B149" t="str">
            <v>White cement and colour for joint filling &amp; applying floating coat of cement</v>
          </cell>
        </row>
        <row r="150">
          <cell r="A150">
            <v>49</v>
          </cell>
          <cell r="B150" t="str">
            <v>Excavation and finishing of surface</v>
          </cell>
        </row>
        <row r="151">
          <cell r="A151">
            <v>50</v>
          </cell>
          <cell r="B151" t="str">
            <v>Traffic Sign (including clamps anchor bolts etc)</v>
          </cell>
        </row>
        <row r="152">
          <cell r="A152">
            <v>51</v>
          </cell>
          <cell r="B152" t="str">
            <v>GI Pipe 75 mm dia</v>
          </cell>
        </row>
        <row r="153">
          <cell r="A153">
            <v>52</v>
          </cell>
          <cell r="B153" t="str">
            <v>TP Paint for road marking</v>
          </cell>
        </row>
        <row r="154">
          <cell r="A154">
            <v>53</v>
          </cell>
          <cell r="B154" t="str">
            <v>Glass beads</v>
          </cell>
        </row>
        <row r="155">
          <cell r="A155">
            <v>54</v>
          </cell>
          <cell r="B155" t="str">
            <v>Cat eye single (raised profile)</v>
          </cell>
        </row>
        <row r="156">
          <cell r="A156">
            <v>55</v>
          </cell>
          <cell r="B156" t="str">
            <v>Paving tile (50mm Thick)</v>
          </cell>
        </row>
        <row r="157">
          <cell r="A157" t="str">
            <v>55a</v>
          </cell>
          <cell r="B157" t="str">
            <v>Paving tile (80mm thick)</v>
          </cell>
        </row>
        <row r="158">
          <cell r="A158">
            <v>56</v>
          </cell>
          <cell r="B158" t="str">
            <v>Edge kerbs</v>
          </cell>
        </row>
        <row r="159">
          <cell r="A159">
            <v>60</v>
          </cell>
          <cell r="B159" t="str">
            <v>Cold Steel Wire AASHTO M-32</v>
          </cell>
          <cell r="C159">
            <v>70000</v>
          </cell>
        </row>
        <row r="160">
          <cell r="A160">
            <v>61</v>
          </cell>
          <cell r="B160" t="str">
            <v>50 mm dia G.I Pipe</v>
          </cell>
        </row>
        <row r="161">
          <cell r="A161">
            <v>62</v>
          </cell>
          <cell r="B161" t="str">
            <v>100 mm dia C.I Pipe</v>
          </cell>
        </row>
        <row r="162">
          <cell r="A162">
            <v>63</v>
          </cell>
          <cell r="B162" t="str">
            <v>C.I. Heads 100 mm dia</v>
          </cell>
        </row>
        <row r="163">
          <cell r="A163">
            <v>64</v>
          </cell>
          <cell r="B163" t="str">
            <v>C.I. Shoes bend or offset 100 mm dia</v>
          </cell>
        </row>
        <row r="164">
          <cell r="A164">
            <v>65</v>
          </cell>
          <cell r="B164" t="str">
            <v>Clamps with hold fasts etc.</v>
          </cell>
        </row>
        <row r="165">
          <cell r="A165">
            <v>66</v>
          </cell>
          <cell r="B165" t="str">
            <v>Elbow 4" dia</v>
          </cell>
        </row>
        <row r="166">
          <cell r="A166">
            <v>67</v>
          </cell>
          <cell r="B166" t="str">
            <v>Emulsion Paint</v>
          </cell>
        </row>
        <row r="167">
          <cell r="A167">
            <v>69</v>
          </cell>
          <cell r="B167" t="str">
            <v>R.C.C. Pipe Class-IV 1220 mm (AASHTO M-170)</v>
          </cell>
        </row>
        <row r="168">
          <cell r="A168">
            <v>73</v>
          </cell>
          <cell r="B168" t="str">
            <v>R.C.C. Pipe Class-IV 1070 mm (AASHTO M-170)</v>
          </cell>
        </row>
        <row r="169">
          <cell r="A169">
            <v>75</v>
          </cell>
          <cell r="B169" t="str">
            <v>R.C.C. Pipe Class-IV 760 mm (AASHTO M-170)</v>
          </cell>
        </row>
        <row r="170">
          <cell r="A170">
            <v>77</v>
          </cell>
          <cell r="B170" t="str">
            <v>R.C.C. Pipe Class-IV 460 mm (AASHTO M-170)</v>
          </cell>
        </row>
        <row r="171">
          <cell r="A171">
            <v>70</v>
          </cell>
          <cell r="B171" t="str">
            <v>Curing Compound</v>
          </cell>
        </row>
        <row r="172">
          <cell r="A172">
            <v>71</v>
          </cell>
          <cell r="B172" t="str">
            <v>Steel Grade-40</v>
          </cell>
        </row>
        <row r="173">
          <cell r="A173">
            <v>59</v>
          </cell>
          <cell r="B173" t="str">
            <v>Steel Grade-60</v>
          </cell>
          <cell r="C173">
            <v>80000</v>
          </cell>
        </row>
        <row r="174">
          <cell r="A174">
            <v>72</v>
          </cell>
          <cell r="B174" t="str">
            <v>Rubber Ring (1220)</v>
          </cell>
        </row>
        <row r="175">
          <cell r="A175">
            <v>74</v>
          </cell>
          <cell r="B175" t="str">
            <v>Rubber Ring (1070)</v>
          </cell>
        </row>
        <row r="176">
          <cell r="A176">
            <v>76</v>
          </cell>
          <cell r="B176" t="str">
            <v>Rubber Ring (760)</v>
          </cell>
        </row>
        <row r="177">
          <cell r="A177">
            <v>78</v>
          </cell>
          <cell r="B177" t="str">
            <v>Rubber Ring (460)</v>
          </cell>
        </row>
        <row r="178">
          <cell r="A178">
            <v>79</v>
          </cell>
          <cell r="B178" t="str">
            <v>Brick</v>
          </cell>
        </row>
        <row r="179">
          <cell r="A179">
            <v>80</v>
          </cell>
          <cell r="B179" t="str">
            <v>Piching Stone</v>
          </cell>
        </row>
        <row r="180">
          <cell r="A180">
            <v>81</v>
          </cell>
          <cell r="B180" t="str">
            <v>Carriage (200km) w/o proft &amp; overheads</v>
          </cell>
          <cell r="C180">
            <v>1228.78</v>
          </cell>
        </row>
        <row r="181">
          <cell r="A181">
            <v>82</v>
          </cell>
          <cell r="B181" t="str">
            <v>Carriage (20.0km) w/o proft &amp; overheads</v>
          </cell>
          <cell r="C181">
            <v>195.28</v>
          </cell>
        </row>
        <row r="182">
          <cell r="A182" t="str">
            <v>82a</v>
          </cell>
          <cell r="B182" t="str">
            <v>Lead upto 15.5km without profit &amp; overheads</v>
          </cell>
          <cell r="C182">
            <v>159</v>
          </cell>
        </row>
        <row r="183">
          <cell r="A183">
            <v>83</v>
          </cell>
          <cell r="B183" t="str">
            <v>Specified Material</v>
          </cell>
          <cell r="C183">
            <v>52</v>
          </cell>
        </row>
      </sheetData>
      <sheetData sheetId="4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101"/>
      <sheetName val="104"/>
      <sheetName val="106a"/>
      <sheetName val="107d"/>
      <sheetName val="107di"/>
      <sheetName val="107e"/>
      <sheetName val="108a"/>
      <sheetName val="108c"/>
      <sheetName val="108d"/>
      <sheetName val="109a"/>
      <sheetName val="sp118"/>
      <sheetName val="201"/>
      <sheetName val="201a"/>
      <sheetName val="203a"/>
      <sheetName val="206"/>
      <sheetName val="207a"/>
      <sheetName val="207b"/>
      <sheetName val="209a"/>
      <sheetName val="209c"/>
      <sheetName val="209d"/>
      <sheetName val="302"/>
      <sheetName val="303"/>
      <sheetName val="305"/>
      <sheetName val="107a"/>
      <sheetName val="401a(i)"/>
      <sheetName val="401b(ii)"/>
      <sheetName val="401a2(i)"/>
      <sheetName val="401ci (2)"/>
      <sheetName val="401d"/>
      <sheetName val="401f"/>
      <sheetName val="404b"/>
      <sheetName val="405a"/>
      <sheetName val="405b"/>
      <sheetName val="406e"/>
      <sheetName val="407k"/>
      <sheetName val="401a(ii)"/>
      <sheetName val="401a2(ii)"/>
      <sheetName val="401c(ii)"/>
      <sheetName val="401ci"/>
      <sheetName val="Code"/>
      <sheetName val="Summary-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row r="6">
          <cell r="A6">
            <v>1</v>
          </cell>
          <cell r="B6" t="str">
            <v>Site Engineer</v>
          </cell>
          <cell r="C6">
            <v>119</v>
          </cell>
        </row>
        <row r="7">
          <cell r="A7">
            <v>2</v>
          </cell>
          <cell r="B7" t="str">
            <v>Concrete Plant Engineer</v>
          </cell>
          <cell r="C7">
            <v>63</v>
          </cell>
        </row>
        <row r="8">
          <cell r="A8">
            <v>3</v>
          </cell>
          <cell r="B8" t="str">
            <v>Asphalt Plant Engineer</v>
          </cell>
          <cell r="C8">
            <v>63</v>
          </cell>
        </row>
        <row r="9">
          <cell r="A9">
            <v>4</v>
          </cell>
          <cell r="B9" t="str">
            <v>Foreman Concrete</v>
          </cell>
          <cell r="C9">
            <v>47</v>
          </cell>
        </row>
        <row r="10">
          <cell r="A10">
            <v>5</v>
          </cell>
          <cell r="B10" t="str">
            <v>Foreman Earthwork</v>
          </cell>
          <cell r="C10">
            <v>39</v>
          </cell>
        </row>
        <row r="11">
          <cell r="A11">
            <v>6</v>
          </cell>
          <cell r="B11" t="str">
            <v>Foreman Asphalt</v>
          </cell>
          <cell r="C11">
            <v>47</v>
          </cell>
        </row>
        <row r="12">
          <cell r="A12">
            <v>7</v>
          </cell>
          <cell r="B12" t="str">
            <v>Supervisor</v>
          </cell>
          <cell r="C12">
            <v>41</v>
          </cell>
        </row>
        <row r="13">
          <cell r="A13">
            <v>8</v>
          </cell>
          <cell r="B13" t="str">
            <v>Surveyor</v>
          </cell>
          <cell r="C13">
            <v>47</v>
          </cell>
        </row>
        <row r="14">
          <cell r="A14" t="str">
            <v>8a</v>
          </cell>
          <cell r="B14" t="str">
            <v>Sawyer</v>
          </cell>
        </row>
        <row r="15">
          <cell r="A15">
            <v>9</v>
          </cell>
          <cell r="B15" t="str">
            <v>Asst. Surveyor</v>
          </cell>
          <cell r="C15">
            <v>41</v>
          </cell>
        </row>
        <row r="16">
          <cell r="A16">
            <v>10</v>
          </cell>
          <cell r="B16" t="str">
            <v>Mason</v>
          </cell>
          <cell r="C16">
            <v>62.5</v>
          </cell>
        </row>
        <row r="17">
          <cell r="A17">
            <v>11</v>
          </cell>
          <cell r="B17" t="str">
            <v>Carpenter</v>
          </cell>
          <cell r="C17">
            <v>38.75</v>
          </cell>
        </row>
        <row r="18">
          <cell r="A18">
            <v>12</v>
          </cell>
          <cell r="B18" t="str">
            <v>Steel Binder/Cutter</v>
          </cell>
          <cell r="C18">
            <v>39</v>
          </cell>
        </row>
        <row r="19">
          <cell r="A19">
            <v>13</v>
          </cell>
          <cell r="B19" t="str">
            <v>Black Smith</v>
          </cell>
          <cell r="C19">
            <v>38.75</v>
          </cell>
        </row>
        <row r="20">
          <cell r="A20">
            <v>14</v>
          </cell>
          <cell r="B20" t="str">
            <v>Welder</v>
          </cell>
          <cell r="C20">
            <v>40</v>
          </cell>
        </row>
        <row r="21">
          <cell r="A21">
            <v>15</v>
          </cell>
          <cell r="B21" t="str">
            <v>Painter</v>
          </cell>
          <cell r="C21">
            <v>40</v>
          </cell>
        </row>
        <row r="22">
          <cell r="A22">
            <v>16</v>
          </cell>
          <cell r="B22" t="str">
            <v>Skilled Labour</v>
          </cell>
          <cell r="C22">
            <v>38.75</v>
          </cell>
        </row>
        <row r="23">
          <cell r="A23">
            <v>17</v>
          </cell>
          <cell r="B23" t="str">
            <v>Helper</v>
          </cell>
          <cell r="C23">
            <v>36.25</v>
          </cell>
        </row>
        <row r="24">
          <cell r="A24">
            <v>18</v>
          </cell>
          <cell r="B24" t="str">
            <v>Labour</v>
          </cell>
          <cell r="C24">
            <v>36.25</v>
          </cell>
        </row>
        <row r="25">
          <cell r="A25">
            <v>19</v>
          </cell>
          <cell r="B25" t="str">
            <v>Unskilled Cooly</v>
          </cell>
          <cell r="C25">
            <v>36.25</v>
          </cell>
        </row>
        <row r="26">
          <cell r="A26">
            <v>20</v>
          </cell>
          <cell r="B26" t="str">
            <v>Plumber</v>
          </cell>
          <cell r="C26">
            <v>38.75</v>
          </cell>
        </row>
        <row r="27">
          <cell r="A27">
            <v>21</v>
          </cell>
          <cell r="B27" t="str">
            <v>Bahishti</v>
          </cell>
          <cell r="C27">
            <v>36.25</v>
          </cell>
        </row>
        <row r="28">
          <cell r="A28">
            <v>22</v>
          </cell>
          <cell r="B28" t="str">
            <v>Foreman</v>
          </cell>
          <cell r="C28">
            <v>45</v>
          </cell>
        </row>
        <row r="29">
          <cell r="A29">
            <v>23</v>
          </cell>
          <cell r="B29" t="str">
            <v>Paver Operator</v>
          </cell>
          <cell r="C29">
            <v>56</v>
          </cell>
        </row>
        <row r="30">
          <cell r="A30">
            <v>24</v>
          </cell>
          <cell r="B30" t="str">
            <v>Asst. Paver Operator</v>
          </cell>
          <cell r="C30">
            <v>40</v>
          </cell>
        </row>
        <row r="31">
          <cell r="A31">
            <v>25</v>
          </cell>
          <cell r="B31" t="str">
            <v>Fitter</v>
          </cell>
          <cell r="C31">
            <v>37.5</v>
          </cell>
        </row>
        <row r="33">
          <cell r="A33">
            <v>1</v>
          </cell>
          <cell r="B33" t="str">
            <v>3-Wheel Roller (10-15 T) DRR</v>
          </cell>
          <cell r="C33">
            <v>1448</v>
          </cell>
        </row>
        <row r="34">
          <cell r="A34">
            <v>2</v>
          </cell>
          <cell r="B34" t="str">
            <v>Asphalt Plant (80 T)</v>
          </cell>
        </row>
        <row r="35">
          <cell r="A35" t="str">
            <v>2a</v>
          </cell>
          <cell r="B35" t="str">
            <v>Asphalt Plant (45 T)</v>
          </cell>
          <cell r="C35">
            <v>34738</v>
          </cell>
        </row>
        <row r="36">
          <cell r="A36">
            <v>3</v>
          </cell>
          <cell r="B36" t="str">
            <v>Bitumen Distributor Tow Type (2000 Litres)</v>
          </cell>
          <cell r="C36">
            <v>3487</v>
          </cell>
        </row>
        <row r="37">
          <cell r="A37">
            <v>4</v>
          </cell>
          <cell r="B37" t="str">
            <v>Bulldozer 100-110HP</v>
          </cell>
          <cell r="C37">
            <v>2855</v>
          </cell>
        </row>
        <row r="38">
          <cell r="A38">
            <v>5</v>
          </cell>
          <cell r="B38" t="str">
            <v>Bulldozer 120 HP</v>
          </cell>
          <cell r="C38">
            <v>3288</v>
          </cell>
        </row>
        <row r="39">
          <cell r="A39">
            <v>6</v>
          </cell>
          <cell r="B39" t="str">
            <v>Bulldozer 200 HP</v>
          </cell>
          <cell r="C39">
            <v>3931</v>
          </cell>
        </row>
        <row r="40">
          <cell r="A40">
            <v>7</v>
          </cell>
          <cell r="B40" t="str">
            <v>Combination Roller (10-12T)</v>
          </cell>
          <cell r="C40">
            <v>2332</v>
          </cell>
        </row>
        <row r="41">
          <cell r="A41">
            <v>8</v>
          </cell>
          <cell r="B41" t="str">
            <v>Combination Roller (18 T)</v>
          </cell>
          <cell r="C41">
            <v>2497</v>
          </cell>
        </row>
        <row r="42">
          <cell r="A42">
            <v>9</v>
          </cell>
          <cell r="B42" t="str">
            <v>Compressor 300 CFM</v>
          </cell>
          <cell r="C42">
            <v>817</v>
          </cell>
        </row>
        <row r="43">
          <cell r="A43">
            <v>10</v>
          </cell>
          <cell r="B43" t="str">
            <v>Concrete Batching Planst (30 cum/Hr.)</v>
          </cell>
          <cell r="C43">
            <v>3308</v>
          </cell>
        </row>
        <row r="44">
          <cell r="A44">
            <v>11</v>
          </cell>
          <cell r="B44" t="str">
            <v>Concrete Pump</v>
          </cell>
          <cell r="C44">
            <v>1893</v>
          </cell>
        </row>
        <row r="45">
          <cell r="A45">
            <v>12</v>
          </cell>
          <cell r="B45" t="str">
            <v>Concrete Static Mixer (1/4 cum)</v>
          </cell>
          <cell r="C45">
            <v>293</v>
          </cell>
        </row>
        <row r="46">
          <cell r="A46">
            <v>13</v>
          </cell>
          <cell r="B46" t="str">
            <v>Concrete Transit Mixer (6 cum)</v>
          </cell>
          <cell r="C46">
            <v>2163</v>
          </cell>
        </row>
        <row r="47">
          <cell r="A47">
            <v>14</v>
          </cell>
          <cell r="B47" t="str">
            <v>Crane 20 T</v>
          </cell>
          <cell r="C47">
            <v>2425</v>
          </cell>
        </row>
        <row r="48">
          <cell r="A48">
            <v>15</v>
          </cell>
          <cell r="B48" t="str">
            <v>Dumper (10 T)</v>
          </cell>
          <cell r="C48">
            <v>1926</v>
          </cell>
        </row>
        <row r="49">
          <cell r="A49">
            <v>16</v>
          </cell>
          <cell r="B49" t="str">
            <v>Dumper (18 T)</v>
          </cell>
          <cell r="C49">
            <v>2259</v>
          </cell>
        </row>
        <row r="50">
          <cell r="A50">
            <v>17</v>
          </cell>
          <cell r="B50" t="str">
            <v>Electric Saw</v>
          </cell>
          <cell r="C50">
            <v>208.45</v>
          </cell>
        </row>
        <row r="51">
          <cell r="A51">
            <v>18</v>
          </cell>
          <cell r="B51" t="str">
            <v>Excavator EX-100</v>
          </cell>
          <cell r="C51">
            <v>2132</v>
          </cell>
        </row>
        <row r="52">
          <cell r="A52">
            <v>19</v>
          </cell>
          <cell r="B52" t="str">
            <v>Flat Body Truck (18 T)</v>
          </cell>
        </row>
        <row r="53">
          <cell r="A53" t="str">
            <v>19a</v>
          </cell>
          <cell r="B53" t="str">
            <v>Front End Loader 15 Ton</v>
          </cell>
          <cell r="C53">
            <v>2235</v>
          </cell>
        </row>
        <row r="54">
          <cell r="A54">
            <v>20</v>
          </cell>
          <cell r="B54" t="str">
            <v>Front End Loader (Cap. 15 Ton)</v>
          </cell>
          <cell r="C54">
            <v>2221</v>
          </cell>
        </row>
        <row r="55">
          <cell r="A55">
            <v>21</v>
          </cell>
          <cell r="B55" t="str">
            <v>Front End Loader (Cap. 2.5 cum)</v>
          </cell>
          <cell r="C55">
            <v>2497</v>
          </cell>
        </row>
        <row r="56">
          <cell r="A56">
            <v>22</v>
          </cell>
          <cell r="B56" t="str">
            <v>Front End Loader (Cap. 3.0 cum)</v>
          </cell>
          <cell r="C56">
            <v>3241</v>
          </cell>
        </row>
        <row r="57">
          <cell r="A57">
            <v>23</v>
          </cell>
          <cell r="B57" t="str">
            <v>Grader (140 HP)</v>
          </cell>
          <cell r="C57">
            <v>2731</v>
          </cell>
        </row>
        <row r="58">
          <cell r="A58">
            <v>24</v>
          </cell>
          <cell r="B58" t="str">
            <v>Pneumatic Tyre Roller 8-13 Ton</v>
          </cell>
          <cell r="C58">
            <v>2608</v>
          </cell>
        </row>
        <row r="59">
          <cell r="A59" t="str">
            <v>24a</v>
          </cell>
          <cell r="B59" t="str">
            <v>P.T.R 8-13 T</v>
          </cell>
        </row>
        <row r="60">
          <cell r="A60">
            <v>25</v>
          </cell>
          <cell r="B60" t="str">
            <v>Paver 4 M wide</v>
          </cell>
          <cell r="C60">
            <v>3014</v>
          </cell>
        </row>
        <row r="61">
          <cell r="A61">
            <v>26</v>
          </cell>
          <cell r="B61" t="str">
            <v>Piling Rig</v>
          </cell>
          <cell r="C61">
            <v>1000</v>
          </cell>
        </row>
        <row r="62">
          <cell r="A62">
            <v>27</v>
          </cell>
          <cell r="B62" t="str">
            <v>Plate Compactor</v>
          </cell>
          <cell r="C62">
            <v>258</v>
          </cell>
        </row>
        <row r="63">
          <cell r="A63">
            <v>28</v>
          </cell>
          <cell r="B63" t="str">
            <v>Power Broom</v>
          </cell>
          <cell r="C63">
            <v>739</v>
          </cell>
        </row>
        <row r="64">
          <cell r="A64">
            <v>29</v>
          </cell>
          <cell r="B64" t="str">
            <v>Pump 4" Delivery (Diesel)</v>
          </cell>
          <cell r="C64">
            <v>106</v>
          </cell>
        </row>
        <row r="65">
          <cell r="A65">
            <v>30</v>
          </cell>
          <cell r="B65" t="str">
            <v>Road Marking Machine</v>
          </cell>
          <cell r="C65">
            <v>237</v>
          </cell>
        </row>
        <row r="66">
          <cell r="A66">
            <v>31</v>
          </cell>
          <cell r="B66" t="str">
            <v>Rock Driller</v>
          </cell>
        </row>
        <row r="67">
          <cell r="A67">
            <v>32</v>
          </cell>
          <cell r="B67" t="str">
            <v>Tendem Vibratory Roller (1.5T)</v>
          </cell>
          <cell r="C67">
            <v>630</v>
          </cell>
        </row>
        <row r="68">
          <cell r="A68" t="str">
            <v>32a</v>
          </cell>
          <cell r="B68" t="str">
            <v>Road Roller 8-12 Ton</v>
          </cell>
          <cell r="C68">
            <v>1506</v>
          </cell>
        </row>
        <row r="69">
          <cell r="A69">
            <v>33</v>
          </cell>
          <cell r="B69" t="str">
            <v>Tractor (50 HP)</v>
          </cell>
          <cell r="C69">
            <v>1273</v>
          </cell>
        </row>
        <row r="70">
          <cell r="A70">
            <v>34</v>
          </cell>
          <cell r="B70" t="str">
            <v>Truck-2-Axle (10 T)</v>
          </cell>
          <cell r="C70">
            <v>1434</v>
          </cell>
        </row>
        <row r="71">
          <cell r="A71">
            <v>35</v>
          </cell>
          <cell r="B71" t="str">
            <v>Vibrator (Pocker 1.5")</v>
          </cell>
          <cell r="C71">
            <v>216</v>
          </cell>
        </row>
        <row r="72">
          <cell r="A72">
            <v>36</v>
          </cell>
          <cell r="B72" t="str">
            <v>Water Lorry (Local) 4000 L tow type</v>
          </cell>
          <cell r="C72">
            <v>478</v>
          </cell>
        </row>
        <row r="73">
          <cell r="A73">
            <v>37</v>
          </cell>
          <cell r="B73" t="str">
            <v>Water Tank Tow Type (12000L)</v>
          </cell>
          <cell r="C73">
            <v>1434</v>
          </cell>
        </row>
        <row r="74">
          <cell r="A74">
            <v>38</v>
          </cell>
          <cell r="B74" t="str">
            <v>Welding Plant</v>
          </cell>
          <cell r="C74">
            <v>238.61</v>
          </cell>
        </row>
        <row r="75">
          <cell r="A75">
            <v>39</v>
          </cell>
          <cell r="B75" t="str">
            <v>Tractor Trolley</v>
          </cell>
          <cell r="C75">
            <v>1324</v>
          </cell>
        </row>
        <row r="76">
          <cell r="A76" t="str">
            <v>39a</v>
          </cell>
          <cell r="B76" t="str">
            <v>Tractor with Blade</v>
          </cell>
          <cell r="C76">
            <v>1301</v>
          </cell>
        </row>
        <row r="77">
          <cell r="A77" t="str">
            <v>39b</v>
          </cell>
          <cell r="B77" t="str">
            <v>Preheating of Bitumen including Equipment &amp; Fuel Charges</v>
          </cell>
          <cell r="C77">
            <v>4470</v>
          </cell>
        </row>
        <row r="78">
          <cell r="A78" t="str">
            <v>39c</v>
          </cell>
          <cell r="B78" t="str">
            <v>Preheating of Bitumen including Equipment &amp; Fuel Charges</v>
          </cell>
          <cell r="C78">
            <v>4470</v>
          </cell>
        </row>
        <row r="79">
          <cell r="A79">
            <v>40</v>
          </cell>
          <cell r="B79" t="str">
            <v>Tendem Vibratory Roller (1.5 T)</v>
          </cell>
          <cell r="C79">
            <v>630</v>
          </cell>
        </row>
        <row r="80">
          <cell r="A80">
            <v>41</v>
          </cell>
          <cell r="B80" t="str">
            <v>Moter Grader 135 HP</v>
          </cell>
          <cell r="C80">
            <v>2731</v>
          </cell>
        </row>
        <row r="81">
          <cell r="A81">
            <v>42</v>
          </cell>
          <cell r="B81" t="str">
            <v>Static Mixer Machinew (1 bag)</v>
          </cell>
        </row>
        <row r="82">
          <cell r="A82">
            <v>43</v>
          </cell>
          <cell r="B82" t="str">
            <v>Jack Hammer</v>
          </cell>
          <cell r="C82">
            <v>165</v>
          </cell>
        </row>
        <row r="83">
          <cell r="A83">
            <v>44</v>
          </cell>
          <cell r="B83" t="str">
            <v>Grader (165 HP)</v>
          </cell>
        </row>
        <row r="84">
          <cell r="A84">
            <v>45</v>
          </cell>
          <cell r="B84" t="str">
            <v>Generator Diesel (150 KVA)</v>
          </cell>
        </row>
        <row r="85">
          <cell r="A85">
            <v>46</v>
          </cell>
          <cell r="B85" t="str">
            <v>Trailer Low Bed 30 T.</v>
          </cell>
        </row>
        <row r="86">
          <cell r="A86">
            <v>47</v>
          </cell>
          <cell r="B86" t="str">
            <v>Crane. 45 T.</v>
          </cell>
        </row>
        <row r="87">
          <cell r="A87">
            <v>48</v>
          </cell>
          <cell r="B87" t="str">
            <v>Girder Launcher</v>
          </cell>
        </row>
        <row r="88">
          <cell r="A88">
            <v>49</v>
          </cell>
          <cell r="B88" t="str">
            <v>Slipform Paver</v>
          </cell>
          <cell r="C88">
            <v>6700</v>
          </cell>
        </row>
        <row r="90">
          <cell r="A90">
            <v>1</v>
          </cell>
          <cell r="B90" t="str">
            <v>Fine Sand (Local)</v>
          </cell>
          <cell r="C90">
            <v>317.80799999999999</v>
          </cell>
        </row>
        <row r="91">
          <cell r="A91">
            <v>2</v>
          </cell>
          <cell r="B91" t="str">
            <v>Coarse Sand (Chenab)</v>
          </cell>
          <cell r="C91">
            <v>847.48799999999994</v>
          </cell>
        </row>
        <row r="92">
          <cell r="A92" t="str">
            <v>2a</v>
          </cell>
          <cell r="B92" t="str">
            <v>Sand (Harrow)</v>
          </cell>
          <cell r="C92">
            <v>1271.232</v>
          </cell>
        </row>
        <row r="93">
          <cell r="A93" t="str">
            <v>2b</v>
          </cell>
          <cell r="B93" t="str">
            <v>Coarse Sand (Harrow)</v>
          </cell>
          <cell r="C93">
            <v>1271.232</v>
          </cell>
        </row>
        <row r="94">
          <cell r="A94">
            <v>58</v>
          </cell>
          <cell r="B94" t="str">
            <v>Chenab Sand</v>
          </cell>
        </row>
        <row r="95">
          <cell r="A95">
            <v>3</v>
          </cell>
          <cell r="B95" t="str">
            <v>Soil A2-4</v>
          </cell>
          <cell r="C95">
            <v>52</v>
          </cell>
        </row>
        <row r="96">
          <cell r="A96">
            <v>4</v>
          </cell>
          <cell r="B96" t="str">
            <v>Soil Class A-4 including lead upto 16.5 Km</v>
          </cell>
        </row>
        <row r="97">
          <cell r="A97">
            <v>5</v>
          </cell>
          <cell r="B97" t="str">
            <v>Soil class A4</v>
          </cell>
        </row>
        <row r="98">
          <cell r="A98">
            <v>6</v>
          </cell>
          <cell r="B98" t="str">
            <v>Granular subbase</v>
          </cell>
          <cell r="C98">
            <v>158.904</v>
          </cell>
        </row>
        <row r="99">
          <cell r="A99">
            <v>7</v>
          </cell>
          <cell r="B99" t="str">
            <v>Asphalt grade 60/70</v>
          </cell>
          <cell r="C99">
            <v>76660</v>
          </cell>
        </row>
        <row r="100">
          <cell r="A100">
            <v>8</v>
          </cell>
          <cell r="B100" t="str">
            <v>Asphalt (Bulk) RC</v>
          </cell>
          <cell r="C100">
            <v>83460</v>
          </cell>
        </row>
        <row r="101">
          <cell r="A101" t="str">
            <v>8a</v>
          </cell>
          <cell r="B101" t="str">
            <v>Asphalt (Bulk) MC</v>
          </cell>
          <cell r="C101">
            <v>88538</v>
          </cell>
        </row>
        <row r="102">
          <cell r="A102">
            <v>9</v>
          </cell>
          <cell r="B102" t="str">
            <v>Kerosine Oil</v>
          </cell>
          <cell r="C102">
            <v>86620</v>
          </cell>
        </row>
        <row r="103">
          <cell r="A103">
            <v>10</v>
          </cell>
          <cell r="B103" t="str">
            <v>Aggregate Base</v>
          </cell>
          <cell r="C103">
            <v>388.43199999999996</v>
          </cell>
        </row>
        <row r="104">
          <cell r="A104">
            <v>11</v>
          </cell>
          <cell r="B104" t="str">
            <v>Aggregate 1 1/2" - 3/4"</v>
          </cell>
        </row>
        <row r="105">
          <cell r="A105">
            <v>12</v>
          </cell>
          <cell r="B105" t="str">
            <v>Aggregate 3/4" - 3/8"</v>
          </cell>
        </row>
        <row r="106">
          <cell r="A106">
            <v>13</v>
          </cell>
          <cell r="B106" t="str">
            <v>Aggregate 3/8" - No. 4</v>
          </cell>
        </row>
        <row r="107">
          <cell r="A107" t="str">
            <v>12a</v>
          </cell>
          <cell r="B107" t="str">
            <v>Aggregate 3/4" - 3/8"</v>
          </cell>
        </row>
        <row r="108">
          <cell r="A108" t="str">
            <v>13a</v>
          </cell>
          <cell r="B108" t="str">
            <v>Aggregate 3/8" - No. 4</v>
          </cell>
        </row>
        <row r="109">
          <cell r="A109">
            <v>14</v>
          </cell>
          <cell r="B109" t="str">
            <v>Aggregate No. 4 - No. 200</v>
          </cell>
        </row>
        <row r="110">
          <cell r="A110" t="str">
            <v>14a</v>
          </cell>
          <cell r="B110" t="str">
            <v>Stone Dust</v>
          </cell>
          <cell r="C110">
            <v>600.30399999999997</v>
          </cell>
        </row>
        <row r="111">
          <cell r="A111">
            <v>57</v>
          </cell>
          <cell r="B111" t="str">
            <v>Aggregate 2" - 1 1/2"</v>
          </cell>
        </row>
        <row r="112">
          <cell r="A112" t="str">
            <v>57a</v>
          </cell>
          <cell r="B112" t="str">
            <v>Aggregate</v>
          </cell>
          <cell r="C112">
            <v>635.61599999999999</v>
          </cell>
        </row>
        <row r="113">
          <cell r="A113" t="str">
            <v>57b</v>
          </cell>
          <cell r="B113" t="str">
            <v>Aggregate (Material at Quarry Site) Loose Factor=1.25</v>
          </cell>
        </row>
        <row r="114">
          <cell r="A114" t="str">
            <v>57c</v>
          </cell>
          <cell r="B114" t="str">
            <v>Aggregate (Material at Quarry Site) Loose Factor=1.25</v>
          </cell>
        </row>
        <row r="115">
          <cell r="A115">
            <v>68</v>
          </cell>
          <cell r="B115" t="str">
            <v>Stone Random Class-A</v>
          </cell>
        </row>
        <row r="116">
          <cell r="A116">
            <v>15</v>
          </cell>
          <cell r="B116" t="str">
            <v>Cement (OPC)</v>
          </cell>
          <cell r="C116">
            <v>426</v>
          </cell>
        </row>
        <row r="117">
          <cell r="A117">
            <v>16</v>
          </cell>
          <cell r="B117" t="str">
            <v>Water</v>
          </cell>
          <cell r="C117">
            <v>30</v>
          </cell>
        </row>
        <row r="118">
          <cell r="A118">
            <v>17</v>
          </cell>
          <cell r="B118" t="str">
            <v>Electric Charges</v>
          </cell>
        </row>
        <row r="119">
          <cell r="A119">
            <v>18</v>
          </cell>
          <cell r="B119" t="str">
            <v>Sub Base</v>
          </cell>
          <cell r="C119">
            <v>158.904</v>
          </cell>
        </row>
        <row r="120">
          <cell r="A120">
            <v>19</v>
          </cell>
          <cell r="B120" t="str">
            <v>Diesel</v>
          </cell>
        </row>
        <row r="121">
          <cell r="A121">
            <v>20</v>
          </cell>
          <cell r="B121" t="str">
            <v>Shuttering</v>
          </cell>
        </row>
        <row r="122">
          <cell r="A122">
            <v>21</v>
          </cell>
          <cell r="B122" t="str">
            <v xml:space="preserve">Super Plasticizer </v>
          </cell>
          <cell r="C122">
            <v>90</v>
          </cell>
        </row>
        <row r="123">
          <cell r="A123">
            <v>22</v>
          </cell>
          <cell r="B123" t="str">
            <v>Cable having 12.50 mm dia</v>
          </cell>
        </row>
        <row r="124">
          <cell r="A124">
            <v>23</v>
          </cell>
          <cell r="B124" t="str">
            <v>Anchorage cone sets with wedges</v>
          </cell>
        </row>
        <row r="125">
          <cell r="A125">
            <v>24</v>
          </cell>
          <cell r="B125" t="str">
            <v>Corrugated steel duct</v>
          </cell>
        </row>
        <row r="126">
          <cell r="A126">
            <v>25</v>
          </cell>
          <cell r="B126" t="str">
            <v>PE Grout Vents</v>
          </cell>
        </row>
        <row r="127">
          <cell r="A127">
            <v>26</v>
          </cell>
          <cell r="B127" t="str">
            <v>PE Grout Tube</v>
          </cell>
        </row>
        <row r="128">
          <cell r="A128">
            <v>27</v>
          </cell>
          <cell r="B128" t="str">
            <v>PVC Wraping Tap Roll</v>
          </cell>
        </row>
        <row r="129">
          <cell r="A129">
            <v>28</v>
          </cell>
          <cell r="B129" t="str">
            <v>Binding Wire</v>
          </cell>
        </row>
        <row r="130">
          <cell r="A130">
            <v>29</v>
          </cell>
          <cell r="B130" t="str">
            <v>OPC Cement for Grout</v>
          </cell>
        </row>
        <row r="131">
          <cell r="A131">
            <v>30</v>
          </cell>
          <cell r="B131" t="str">
            <v>Grout Additive</v>
          </cell>
        </row>
        <row r="132">
          <cell r="A132">
            <v>31</v>
          </cell>
          <cell r="B132" t="str">
            <v>Premoulded boad (thermopore sheet 1" thick)</v>
          </cell>
        </row>
        <row r="133">
          <cell r="A133">
            <v>32</v>
          </cell>
          <cell r="B133" t="str">
            <v>Sealant (Litre)</v>
          </cell>
        </row>
        <row r="134">
          <cell r="A134">
            <v>33</v>
          </cell>
          <cell r="B134" t="str">
            <v>Sealant (Ml)</v>
          </cell>
        </row>
        <row r="135">
          <cell r="A135">
            <v>34</v>
          </cell>
          <cell r="B135" t="str">
            <v>Structural steel A-36</v>
          </cell>
        </row>
        <row r="136">
          <cell r="A136">
            <v>35</v>
          </cell>
          <cell r="B136" t="str">
            <v>Galvanizing</v>
          </cell>
        </row>
        <row r="137">
          <cell r="A137">
            <v>36</v>
          </cell>
          <cell r="B137" t="str">
            <v>Elastomeric Bearing Pads</v>
          </cell>
        </row>
        <row r="138">
          <cell r="A138">
            <v>37</v>
          </cell>
          <cell r="B138" t="str">
            <v>Bentonite Powder</v>
          </cell>
        </row>
        <row r="139">
          <cell r="A139">
            <v>38</v>
          </cell>
          <cell r="B139" t="str">
            <v xml:space="preserve">Steel Bars Grade-40 </v>
          </cell>
        </row>
        <row r="140">
          <cell r="A140">
            <v>39</v>
          </cell>
          <cell r="B140" t="str">
            <v xml:space="preserve">Bitumen (Packed) </v>
          </cell>
        </row>
        <row r="141">
          <cell r="A141">
            <v>40</v>
          </cell>
          <cell r="B141" t="str">
            <v>Fuel</v>
          </cell>
        </row>
        <row r="142">
          <cell r="A142">
            <v>41</v>
          </cell>
          <cell r="B142" t="str">
            <v>100 mm dia G.I Pipe</v>
          </cell>
        </row>
        <row r="143">
          <cell r="A143">
            <v>42</v>
          </cell>
          <cell r="B143" t="str">
            <v xml:space="preserve">Anchors </v>
          </cell>
        </row>
        <row r="144">
          <cell r="A144">
            <v>43</v>
          </cell>
          <cell r="B144" t="str">
            <v>MS Pipe 100 x 50 x 5 mm</v>
          </cell>
        </row>
        <row r="145">
          <cell r="A145">
            <v>44</v>
          </cell>
          <cell r="B145" t="str">
            <v>MS Pipe 25 x 25 x 3 mm</v>
          </cell>
        </row>
        <row r="146">
          <cell r="A146">
            <v>45</v>
          </cell>
          <cell r="B146" t="str">
            <v xml:space="preserve">Bolts Bearing plates etc </v>
          </cell>
        </row>
        <row r="147">
          <cell r="A147">
            <v>46</v>
          </cell>
          <cell r="B147" t="str">
            <v>Enamel paint (Three coats) @ 0.02 galons per SM per coat</v>
          </cell>
        </row>
        <row r="148">
          <cell r="A148">
            <v>47</v>
          </cell>
          <cell r="B148" t="str">
            <v>Glazed cermaic tiles</v>
          </cell>
        </row>
        <row r="149">
          <cell r="A149">
            <v>48</v>
          </cell>
          <cell r="B149" t="str">
            <v>White cement and colour for joint filling &amp; applying floating coat of cement</v>
          </cell>
        </row>
        <row r="150">
          <cell r="A150">
            <v>49</v>
          </cell>
          <cell r="B150" t="str">
            <v>Excavation and finishing of surface</v>
          </cell>
        </row>
        <row r="151">
          <cell r="A151">
            <v>50</v>
          </cell>
          <cell r="B151" t="str">
            <v>Traffic Sign (including clamps anchor bolts etc)</v>
          </cell>
        </row>
        <row r="152">
          <cell r="A152">
            <v>51</v>
          </cell>
          <cell r="B152" t="str">
            <v>GI Pipe 75 mm dia</v>
          </cell>
        </row>
        <row r="153">
          <cell r="A153">
            <v>52</v>
          </cell>
          <cell r="B153" t="str">
            <v>TP Paint for road marking</v>
          </cell>
        </row>
        <row r="154">
          <cell r="A154">
            <v>53</v>
          </cell>
          <cell r="B154" t="str">
            <v>Glass beads</v>
          </cell>
        </row>
        <row r="155">
          <cell r="A155">
            <v>54</v>
          </cell>
          <cell r="B155" t="str">
            <v>Cat eye single (raised profile)</v>
          </cell>
        </row>
        <row r="156">
          <cell r="A156">
            <v>55</v>
          </cell>
          <cell r="B156" t="str">
            <v>Paving tile (50mm Thick)</v>
          </cell>
        </row>
        <row r="157">
          <cell r="A157" t="str">
            <v>55a</v>
          </cell>
          <cell r="B157" t="str">
            <v>Paving tile (80mm thick)</v>
          </cell>
        </row>
        <row r="158">
          <cell r="A158">
            <v>56</v>
          </cell>
          <cell r="B158" t="str">
            <v>Edge kerbs</v>
          </cell>
        </row>
        <row r="159">
          <cell r="A159">
            <v>60</v>
          </cell>
          <cell r="B159" t="str">
            <v>Cold Steel Wire AASHTO M-32</v>
          </cell>
          <cell r="C159">
            <v>70000</v>
          </cell>
        </row>
        <row r="160">
          <cell r="A160">
            <v>61</v>
          </cell>
          <cell r="B160" t="str">
            <v>50 mm dia G.I Pipe</v>
          </cell>
        </row>
        <row r="161">
          <cell r="A161">
            <v>62</v>
          </cell>
          <cell r="B161" t="str">
            <v>100 mm dia C.I Pipe</v>
          </cell>
        </row>
        <row r="162">
          <cell r="A162">
            <v>63</v>
          </cell>
          <cell r="B162" t="str">
            <v>C.I. Heads 100 mm dia</v>
          </cell>
        </row>
        <row r="163">
          <cell r="A163">
            <v>64</v>
          </cell>
          <cell r="B163" t="str">
            <v>C.I. Shoes bend or offset 100 mm dia</v>
          </cell>
        </row>
        <row r="164">
          <cell r="A164">
            <v>65</v>
          </cell>
          <cell r="B164" t="str">
            <v>Clamps with hold fasts etc.</v>
          </cell>
        </row>
        <row r="165">
          <cell r="A165">
            <v>66</v>
          </cell>
          <cell r="B165" t="str">
            <v>Elbow 4" dia</v>
          </cell>
        </row>
        <row r="166">
          <cell r="A166">
            <v>67</v>
          </cell>
          <cell r="B166" t="str">
            <v>Emulsion Paint</v>
          </cell>
        </row>
        <row r="167">
          <cell r="A167">
            <v>69</v>
          </cell>
          <cell r="B167" t="str">
            <v>R.C.C. Pipe Class-IV 1220 mm (AASHTO M-170)</v>
          </cell>
        </row>
        <row r="168">
          <cell r="A168">
            <v>73</v>
          </cell>
          <cell r="B168" t="str">
            <v>R.C.C. Pipe Class-IV 1070 mm (AASHTO M-170)</v>
          </cell>
        </row>
        <row r="169">
          <cell r="A169">
            <v>75</v>
          </cell>
          <cell r="B169" t="str">
            <v>R.C.C. Pipe Class-IV 760 mm (AASHTO M-170)</v>
          </cell>
        </row>
        <row r="170">
          <cell r="A170">
            <v>77</v>
          </cell>
          <cell r="B170" t="str">
            <v>R.C.C. Pipe Class-IV 460 mm (AASHTO M-170)</v>
          </cell>
        </row>
        <row r="171">
          <cell r="A171">
            <v>70</v>
          </cell>
          <cell r="B171" t="str">
            <v>Curing Compound</v>
          </cell>
        </row>
        <row r="172">
          <cell r="A172">
            <v>71</v>
          </cell>
          <cell r="B172" t="str">
            <v>Steel Grade-40</v>
          </cell>
        </row>
        <row r="173">
          <cell r="A173">
            <v>59</v>
          </cell>
          <cell r="B173" t="str">
            <v>Steel Grade-60</v>
          </cell>
          <cell r="C173">
            <v>80000</v>
          </cell>
        </row>
        <row r="174">
          <cell r="A174">
            <v>72</v>
          </cell>
          <cell r="B174" t="str">
            <v>Rubber Ring (1220)</v>
          </cell>
        </row>
        <row r="175">
          <cell r="A175">
            <v>74</v>
          </cell>
          <cell r="B175" t="str">
            <v>Rubber Ring (1070)</v>
          </cell>
        </row>
        <row r="176">
          <cell r="A176">
            <v>76</v>
          </cell>
          <cell r="B176" t="str">
            <v>Rubber Ring (760)</v>
          </cell>
        </row>
        <row r="177">
          <cell r="A177">
            <v>78</v>
          </cell>
          <cell r="B177" t="str">
            <v>Rubber Ring (460)</v>
          </cell>
        </row>
        <row r="178">
          <cell r="A178">
            <v>79</v>
          </cell>
          <cell r="B178" t="str">
            <v>Brick</v>
          </cell>
        </row>
        <row r="179">
          <cell r="A179">
            <v>80</v>
          </cell>
          <cell r="B179" t="str">
            <v>Piching Stone</v>
          </cell>
        </row>
        <row r="180">
          <cell r="A180">
            <v>81</v>
          </cell>
          <cell r="B180" t="str">
            <v>Carriage (200km) w/o proft &amp; overheads</v>
          </cell>
          <cell r="C180">
            <v>1228.78</v>
          </cell>
        </row>
        <row r="181">
          <cell r="A181">
            <v>82</v>
          </cell>
          <cell r="B181" t="str">
            <v>Carriage (20.0km) w/o proft &amp; overheads</v>
          </cell>
          <cell r="C181">
            <v>195.28</v>
          </cell>
        </row>
        <row r="182">
          <cell r="A182" t="str">
            <v>82a</v>
          </cell>
          <cell r="B182" t="str">
            <v>Lead upto 15.5km without profit &amp; overheads</v>
          </cell>
          <cell r="C182">
            <v>159</v>
          </cell>
        </row>
        <row r="183">
          <cell r="A183">
            <v>83</v>
          </cell>
          <cell r="B183" t="str">
            <v>Specified Material</v>
          </cell>
          <cell r="C183">
            <v>52</v>
          </cell>
        </row>
      </sheetData>
      <sheetData sheetId="4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Q"/>
      <sheetName val="detail qty"/>
      <sheetName val="rate analysis(REV)"/>
      <sheetName val="elec.rate analysis"/>
      <sheetName val="dewatering"/>
      <sheetName val="GRATING"/>
      <sheetName val="r a old"/>
      <sheetName val="detail_qty"/>
      <sheetName val="rate_analysis(REV)"/>
      <sheetName val="elec_rate_analysis"/>
      <sheetName val="r_a_old"/>
      <sheetName val="Backup_data"/>
      <sheetName val="Input_Rates"/>
      <sheetName val="brick_masonary"/>
      <sheetName val="Sheet1"/>
      <sheetName val="Concrete_"/>
      <sheetName val="B-RATE"/>
      <sheetName val="Plaster"/>
      <sheetName val="R_c_c_"/>
      <sheetName val="detail_qty1"/>
      <sheetName val="rate_analysis(REV)1"/>
      <sheetName val="elec_rate_analysis1"/>
      <sheetName val="r_a_old1"/>
      <sheetName val="Pvc pipe 6&quot; dia"/>
      <sheetName val="Pvc Pipe 4&quot; dia"/>
      <sheetName val="Cash2"/>
      <sheetName val="WT-LIST"/>
      <sheetName val="Pipe Dia"/>
      <sheetName val="Manhol Backup Calc"/>
      <sheetName val="qtys"/>
      <sheetName val="Info"/>
      <sheetName val="Railing"/>
      <sheetName val="Bitumen"/>
      <sheetName val="steel"/>
      <sheetName val="bargy"/>
      <sheetName val="Bw"/>
      <sheetName val="E-NS"/>
      <sheetName val="5"/>
      <sheetName val="detail_qty2"/>
      <sheetName val="rate_analysis(REV)2"/>
      <sheetName val="elec_rate_analysis2"/>
      <sheetName val="r_a_old2"/>
      <sheetName val="detail_qty3"/>
      <sheetName val="rate_analysis(REV)3"/>
      <sheetName val="elec_rate_analysis3"/>
      <sheetName val="r_a_old3"/>
      <sheetName val="合成単価作成表-BLDG"/>
      <sheetName val="CON-M-FL"/>
      <sheetName val="Sheet3"/>
      <sheetName val="SUM"/>
      <sheetName val="Steel_for_RCC_Bridge"/>
      <sheetName val="Brick Work"/>
      <sheetName val="Note_Piping"/>
      <sheetName val="Concrete "/>
      <sheetName val="detail_qty4"/>
      <sheetName val="rate_analysis(REV)4"/>
      <sheetName val="elec_rate_analysis4"/>
      <sheetName val="r_a_old4"/>
      <sheetName val="detail_qty5"/>
      <sheetName val="rate_analysis(REV)5"/>
      <sheetName val="elec_rate_analysis5"/>
      <sheetName val="r_a_old5"/>
      <sheetName val="detail_qty6"/>
      <sheetName val="rate_analysis(REV)6"/>
      <sheetName val="elec_rate_analysis6"/>
      <sheetName val="r_a_old6"/>
      <sheetName val="당초"/>
      <sheetName val="Drawing Hall (C)"/>
      <sheetName val="Code"/>
      <sheetName val="SUMMARY OF COST "/>
      <sheetName val="Bill 1"/>
      <sheetName val="db"/>
      <sheetName val="Joints"/>
      <sheetName val="BM"/>
      <sheetName val="Rate list Civil "/>
      <sheetName val="ring wall thickness"/>
      <sheetName val="detail_qty7"/>
      <sheetName val="rate_analysis(REV)7"/>
      <sheetName val="elec_rate_analysis7"/>
      <sheetName val="r_a_old7"/>
      <sheetName val="Concrete_1"/>
      <sheetName val="detail_qty8"/>
      <sheetName val="rate_analysis(REV)8"/>
      <sheetName val="elec_rate_analysis8"/>
      <sheetName val="r_a_old8"/>
      <sheetName val="Concrete_2"/>
      <sheetName val="Rate Analysis"/>
      <sheetName val="PMC"/>
      <sheetName val="Project Data"/>
      <sheetName val="J"/>
      <sheetName val="L"/>
      <sheetName val="SUMM"/>
      <sheetName val="External_boq"/>
      <sheetName val="DI-ESTI"/>
      <sheetName val="Ist_r_bill"/>
      <sheetName val="Sheet5"/>
      <sheetName val="CSR"/>
      <sheetName val="B_O_Q"/>
      <sheetName val="Summary"/>
      <sheetName val="SIZING"/>
      <sheetName val="Services"/>
      <sheetName val="CONSTRUCTION M-HR"/>
      <sheetName val="-"/>
    </sheetNames>
    <sheetDataSet>
      <sheetData sheetId="0" refreshError="1"/>
      <sheetData sheetId="1" refreshError="1"/>
      <sheetData sheetId="2" refreshError="1"/>
      <sheetData sheetId="3"/>
      <sheetData sheetId="4" refreshError="1"/>
      <sheetData sheetId="5" refreshError="1"/>
      <sheetData sheetId="6" refreshError="1"/>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 sheetId="20" refreshError="1"/>
      <sheetData sheetId="21" refreshError="1"/>
      <sheetData sheetId="22" refreshError="1"/>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sheetData sheetId="39"/>
      <sheetData sheetId="40"/>
      <sheetData sheetId="41"/>
      <sheetData sheetId="42"/>
      <sheetData sheetId="43"/>
      <sheetData sheetId="44"/>
      <sheetData sheetId="45"/>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sheetData sheetId="55"/>
      <sheetData sheetId="56"/>
      <sheetData sheetId="57"/>
      <sheetData sheetId="58"/>
      <sheetData sheetId="59"/>
      <sheetData sheetId="60"/>
      <sheetData sheetId="61"/>
      <sheetData sheetId="62"/>
      <sheetData sheetId="63"/>
      <sheetData sheetId="64"/>
      <sheetData sheetId="65"/>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sheetData sheetId="77"/>
      <sheetData sheetId="78"/>
      <sheetData sheetId="79"/>
      <sheetData sheetId="80"/>
      <sheetData sheetId="81"/>
      <sheetData sheetId="82"/>
      <sheetData sheetId="83"/>
      <sheetData sheetId="84"/>
      <sheetData sheetId="85"/>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URA"/>
      <sheetName val="BID"/>
      <sheetName val="Tables"/>
      <sheetName val="Titel"/>
      <sheetName val="Mst"/>
      <sheetName val="RFP003D"/>
      <sheetName val="B.O.Q"/>
      <sheetName val="BQ Working"/>
      <sheetName val="TALIBWAL"/>
      <sheetName val="External boq"/>
      <sheetName val="BBS"/>
      <sheetName val="BM"/>
      <sheetName val="J"/>
      <sheetName val="L"/>
      <sheetName val="SUMM"/>
      <sheetName val="BOQ"/>
      <sheetName val="col-reinft1"/>
      <sheetName val="Abstract"/>
      <sheetName val="Ext.Boq"/>
      <sheetName val="BEAM"/>
      <sheetName val="Civil Boq"/>
      <sheetName val="Ttl-data"/>
      <sheetName val="Concrete "/>
      <sheetName val="HYDROTEST DIAGRAM"/>
      <sheetName val="CALENDAR ANNUAL"/>
      <sheetName val="제출계산서"/>
      <sheetName val="Normal Basis"/>
      <sheetName val="SIZING"/>
      <sheetName val="CondPol"/>
      <sheetName val="CSR"/>
      <sheetName val="PLB"/>
      <sheetName val="31"/>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RATE"/>
      <sheetName val="STEEL (2)"/>
      <sheetName val="CONST-JNT"/>
      <sheetName val="FF-BW"/>
      <sheetName val="MF-CL"/>
      <sheetName val="DR-CL"/>
      <sheetName val="DR"/>
      <sheetName val="LOUVER"/>
      <sheetName val="GRATTING"/>
      <sheetName val="RAILING"/>
      <sheetName val="RAILING (2)"/>
      <sheetName val="SPIRAL"/>
      <sheetName val="GATE"/>
      <sheetName val="VNL-FL"/>
      <sheetName val="CON-FL"/>
      <sheetName val="VNL-SK"/>
      <sheetName val="PAVER"/>
      <sheetName val="MULTANI"/>
      <sheetName val="GRASS"/>
      <sheetName val="P-EMU"/>
      <sheetName val="V-EMU"/>
      <sheetName val="SPN-2"/>
      <sheetName val="SPN-3"/>
      <sheetName val="SPN-4"/>
      <sheetName val="SPN-6"/>
      <sheetName val="CLEN"/>
      <sheetName val="M-H"/>
      <sheetName val="M-H (2)"/>
      <sheetName val="35-GAL"/>
      <sheetName val="FOUNT"/>
      <sheetName val="OHT"/>
      <sheetName val="PUMP"/>
      <sheetName val="Sheet1"/>
      <sheetName val="Hyd. Statement"/>
      <sheetName val="STEEL_(2)"/>
      <sheetName val="RAILING_(2)"/>
      <sheetName val="M-H_(2)"/>
      <sheetName val="Hyd__Statement"/>
      <sheetName val="TTL"/>
      <sheetName val="Design Data"/>
      <sheetName val="Manhol Backup Calc"/>
      <sheetName val="CSR"/>
      <sheetName val="CALENDAR ANNUAL"/>
      <sheetName val="Sheet2"/>
      <sheetName val="Code"/>
      <sheetName val="SUMMARY"/>
      <sheetName val="SCHEDULE"/>
      <sheetName val="RFP003D"/>
      <sheetName val="steel"/>
      <sheetName val="URA"/>
      <sheetName val="estimate"/>
      <sheetName val="Section 26 52 00"/>
      <sheetName val="Section 27 10 10"/>
      <sheetName val="Section 26 27 27 "/>
      <sheetName val="Summary Page"/>
      <sheetName val="Section 26 51 00"/>
      <sheetName val="Sec7"/>
      <sheetName val="Brick Work"/>
      <sheetName val="Sec21"/>
      <sheetName val="Sec5"/>
      <sheetName val="Bitumen"/>
      <sheetName val="bargy"/>
      <sheetName val="Info"/>
      <sheetName val="Database"/>
      <sheetName val="schedule nos"/>
      <sheetName val="Testing"/>
      <sheetName val="Concrete "/>
      <sheetName val="Plaster"/>
      <sheetName val="R.c.c "/>
      <sheetName val="BM"/>
      <sheetName val="BEAM"/>
      <sheetName val="STEEL_(2)1"/>
      <sheetName val="RAILING_(2)1"/>
      <sheetName val="M-H_(2)1"/>
      <sheetName val="Hyd__Statement1"/>
      <sheetName val="STEEL_(2)2"/>
      <sheetName val="RAILING_(2)2"/>
      <sheetName val="M-H_(2)2"/>
      <sheetName val="Hyd__Statement2"/>
      <sheetName val="DA30"/>
      <sheetName val="Wordsdata"/>
      <sheetName val="item"/>
      <sheetName val="ring wall thickness"/>
      <sheetName val="Ext.Boq"/>
      <sheetName val="ind.prop."/>
      <sheetName val="dis"/>
      <sheetName val="rec"/>
      <sheetName val="ELM1"/>
      <sheetName val="FWBS1100"/>
      <sheetName val="transf"/>
      <sheetName val="General Abstract"/>
      <sheetName val="Tital Page"/>
      <sheetName val="Boundary Wall &amp; Gate"/>
      <sheetName val="rates"/>
      <sheetName val="Aldhabia"/>
      <sheetName val="ES"/>
      <sheetName val="W.B,W.C"/>
      <sheetName val="EXCV-Ord"/>
      <sheetName val="DATA SHEET"/>
      <sheetName val="Backup (Dist. Net work)"/>
      <sheetName val="LAB-SCHD"/>
      <sheetName val="Histogram"/>
      <sheetName val="Data"/>
    </sheetNames>
    <sheetDataSet>
      <sheetData sheetId="0" refreshError="1">
        <row r="42">
          <cell r="D42">
            <v>20</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sheetData sheetId="35"/>
      <sheetData sheetId="36"/>
      <sheetData sheetId="37"/>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sheetData sheetId="96"/>
      <sheetData sheetId="97"/>
      <sheetData sheetId="98"/>
      <sheetData sheetId="99"/>
      <sheetData sheetId="100"/>
      <sheetData sheetId="101"/>
      <sheetData sheetId="102" refreshError="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Q (2)"/>
      <sheetName val="STND-MATERIAL COST "/>
      <sheetName val="MATERIALS - RATES  (2)"/>
      <sheetName val="MATERIALS - RATES "/>
      <sheetName val="BOQ"/>
      <sheetName val="EARTH WORK &amp; ROAD"/>
      <sheetName val="BOQ_(2)"/>
      <sheetName val="STND-MATERIAL_COST_"/>
      <sheetName val="MATERIALS_-_RATES__(2)"/>
      <sheetName val="MATERIALS_-_RATES_"/>
      <sheetName val="EARTH_WORK_&amp;_ROAD"/>
      <sheetName val="Tables"/>
      <sheetName val="RFP003D"/>
      <sheetName val="예산계획"/>
      <sheetName val="Code"/>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 sheetId="9"/>
      <sheetData sheetId="10" refreshError="1"/>
      <sheetData sheetId="11" refreshError="1"/>
      <sheetData sheetId="12" refreshError="1"/>
      <sheetData sheetId="13" refreshError="1"/>
      <sheetData sheetId="14" refreshError="1"/>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M DATA SHEET"/>
      <sheetName val="PILE BM"/>
      <sheetName val="DESCRIPTION"/>
      <sheetName val="COST"/>
      <sheetName val="2.1.5 TEMP"/>
      <sheetName val="2.1.2 OVERALL"/>
      <sheetName val="2.1.3 CIVIL"/>
      <sheetName val="1"/>
      <sheetName val="2.1"/>
      <sheetName val="2.2"/>
      <sheetName val="3"/>
      <sheetName val="4"/>
      <sheetName val="5-1"/>
      <sheetName val="5-2"/>
      <sheetName val="6"/>
      <sheetName val="7.1"/>
      <sheetName val="7.2"/>
      <sheetName val="7.3"/>
      <sheetName val="7.4"/>
      <sheetName val="8.1"/>
      <sheetName val="8.2"/>
      <sheetName val="8.3"/>
      <sheetName val="9"/>
      <sheetName val="10.1"/>
      <sheetName val="10.2"/>
      <sheetName val="11.1"/>
      <sheetName val="11.2"/>
      <sheetName val="12"/>
      <sheetName val="13"/>
      <sheetName val="14"/>
      <sheetName val="15"/>
      <sheetName val="16"/>
      <sheetName val="17"/>
    </sheetNames>
    <sheetDataSet>
      <sheetData sheetId="0" refreshError="1">
        <row r="4">
          <cell r="A4" t="str">
            <v>V1</v>
          </cell>
          <cell r="C4" t="str">
            <v>H1</v>
          </cell>
          <cell r="E4" t="str">
            <v>H2</v>
          </cell>
          <cell r="F4" t="str">
            <v>H3</v>
          </cell>
          <cell r="G4" t="str">
            <v>H4</v>
          </cell>
          <cell r="H4" t="str">
            <v>H5</v>
          </cell>
          <cell r="I4" t="str">
            <v>H6</v>
          </cell>
          <cell r="J4" t="str">
            <v>H7</v>
          </cell>
          <cell r="K4" t="str">
            <v>H771</v>
          </cell>
          <cell r="L4" t="str">
            <v>H8</v>
          </cell>
          <cell r="M4" t="str">
            <v>H9</v>
          </cell>
          <cell r="N4" t="str">
            <v>H10</v>
          </cell>
          <cell r="O4" t="str">
            <v>H11</v>
          </cell>
          <cell r="P4" t="str">
            <v>H12</v>
          </cell>
          <cell r="Q4" t="str">
            <v>H13</v>
          </cell>
          <cell r="R4" t="str">
            <v>H14</v>
          </cell>
          <cell r="S4" t="str">
            <v>H15</v>
          </cell>
          <cell r="T4" t="str">
            <v>H16</v>
          </cell>
          <cell r="U4" t="str">
            <v>H17</v>
          </cell>
          <cell r="V4" t="str">
            <v>H18</v>
          </cell>
          <cell r="W4" t="str">
            <v>H19</v>
          </cell>
          <cell r="X4" t="str">
            <v>H20</v>
          </cell>
          <cell r="Y4" t="str">
            <v>H21</v>
          </cell>
          <cell r="Z4" t="str">
            <v>H22</v>
          </cell>
          <cell r="AA4" t="str">
            <v>H23</v>
          </cell>
          <cell r="AB4" t="str">
            <v>H24</v>
          </cell>
          <cell r="AC4" t="str">
            <v>H241</v>
          </cell>
          <cell r="AD4" t="str">
            <v>H242</v>
          </cell>
          <cell r="AE4" t="str">
            <v>H243</v>
          </cell>
          <cell r="AF4" t="str">
            <v>H25</v>
          </cell>
          <cell r="AG4" t="str">
            <v>H26</v>
          </cell>
          <cell r="AH4" t="str">
            <v>H261</v>
          </cell>
          <cell r="AI4" t="str">
            <v>H27</v>
          </cell>
          <cell r="AJ4" t="str">
            <v>H28</v>
          </cell>
          <cell r="AK4" t="str">
            <v>H29</v>
          </cell>
          <cell r="AL4" t="str">
            <v>H30</v>
          </cell>
          <cell r="AM4" t="str">
            <v>H31</v>
          </cell>
          <cell r="AN4" t="str">
            <v>H32</v>
          </cell>
          <cell r="AO4" t="str">
            <v>H33</v>
          </cell>
          <cell r="AP4" t="str">
            <v>H34</v>
          </cell>
          <cell r="AQ4" t="str">
            <v>H35</v>
          </cell>
          <cell r="AR4" t="str">
            <v>H36</v>
          </cell>
          <cell r="AS4" t="str">
            <v>H361</v>
          </cell>
          <cell r="AT4" t="str">
            <v>H37</v>
          </cell>
          <cell r="AU4" t="str">
            <v>H38</v>
          </cell>
          <cell r="AV4" t="str">
            <v>H39</v>
          </cell>
          <cell r="AW4" t="str">
            <v>H40</v>
          </cell>
          <cell r="AX4" t="str">
            <v>H41</v>
          </cell>
          <cell r="AY4" t="str">
            <v>H42</v>
          </cell>
          <cell r="AZ4" t="str">
            <v>H43</v>
          </cell>
          <cell r="BA4" t="str">
            <v>H44</v>
          </cell>
          <cell r="BB4" t="str">
            <v>H45</v>
          </cell>
          <cell r="BC4" t="str">
            <v>H46</v>
          </cell>
          <cell r="BD4" t="str">
            <v>H47</v>
          </cell>
          <cell r="BE4" t="str">
            <v>H48</v>
          </cell>
          <cell r="BF4" t="str">
            <v>H49</v>
          </cell>
          <cell r="BG4" t="str">
            <v>H50</v>
          </cell>
          <cell r="BH4" t="str">
            <v>H51</v>
          </cell>
          <cell r="BI4" t="str">
            <v>H52</v>
          </cell>
          <cell r="BJ4" t="str">
            <v>H53</v>
          </cell>
          <cell r="BK4" t="str">
            <v>H54</v>
          </cell>
          <cell r="BL4" t="str">
            <v>H55</v>
          </cell>
          <cell r="BM4" t="str">
            <v>H56</v>
          </cell>
          <cell r="BN4" t="str">
            <v>H57</v>
          </cell>
          <cell r="BO4" t="str">
            <v>H58</v>
          </cell>
          <cell r="BP4" t="str">
            <v>H59</v>
          </cell>
          <cell r="BQ4" t="str">
            <v>H60</v>
          </cell>
          <cell r="BR4" t="str">
            <v>H61</v>
          </cell>
          <cell r="BS4" t="str">
            <v>H62</v>
          </cell>
        </row>
        <row r="5">
          <cell r="A5" t="str">
            <v>V2</v>
          </cell>
          <cell r="C5" t="str">
            <v>ITEM</v>
          </cell>
          <cell r="D5" t="str">
            <v>PILE</v>
          </cell>
          <cell r="E5" t="str">
            <v>EXCAVATION(M3)</v>
          </cell>
          <cell r="F5" t="str">
            <v>DISPOSAL(M3)</v>
          </cell>
          <cell r="G5" t="str">
            <v>BACKFILL(M3)</v>
          </cell>
          <cell r="H5" t="str">
            <v>CONC. (Fcu=25MPa) (M3)</v>
          </cell>
          <cell r="I5" t="str">
            <v>CONC. (Fcu=40MPa) (M3)</v>
          </cell>
          <cell r="J5" t="str">
            <v>CONC. (Fcu=15MPa) (M3)</v>
          </cell>
          <cell r="K5" t="str">
            <v>CONC. (Fcu=30MPa) (M4)</v>
          </cell>
          <cell r="L5" t="str">
            <v>CRUSHEDSTONE(M3)</v>
          </cell>
          <cell r="M5" t="str">
            <v>FORMWORK (NORMAL)(M2)</v>
          </cell>
          <cell r="N5" t="str">
            <v>FORMWORK (FAIR)(M2)</v>
          </cell>
          <cell r="O5" t="str">
            <v>RE-BAR(Fy=460MPa)(TON)</v>
          </cell>
          <cell r="P5" t="str">
            <v xml:space="preserve"> RE-BAR     (EPOXY COATED)(Fy=460MPa)(TON)</v>
          </cell>
          <cell r="Q5" t="str">
            <v>STEEL PILE(406,L=40M)(EA)</v>
          </cell>
          <cell r="R5" t="str">
            <v>RC PILE(□400,L=15M)(EA)</v>
          </cell>
          <cell r="S5" t="str">
            <v>NON-SHRINKAGE GROUT(M3)</v>
          </cell>
          <cell r="T5" t="str">
            <v>TARPAINTING(M2)</v>
          </cell>
          <cell r="U5" t="str">
            <v>COMPACTED OIL SAND(M3)</v>
          </cell>
          <cell r="V5" t="str">
            <v xml:space="preserve">COMPACTEDSTR'L FILL(M3)         </v>
          </cell>
          <cell r="W5" t="str">
            <v>STEEL WORK(TON)</v>
          </cell>
          <cell r="X5" t="str">
            <v>MISC. STEEL FOR STEEL STRUCTURE(TON)</v>
          </cell>
          <cell r="Y5" t="str">
            <v>WATER  STOP(P.V.C)(M)</v>
          </cell>
          <cell r="Z5" t="str">
            <v>EPOXYPAINTING(M2)</v>
          </cell>
          <cell r="AA5" t="str">
            <v>CAST IRONCOVER(EA)</v>
          </cell>
          <cell r="AB5" t="str">
            <v>HDPE PIPE(Φ200)(M)</v>
          </cell>
          <cell r="AC5" t="str">
            <v>HDPE PIPE(Φ400)(M)</v>
          </cell>
          <cell r="AD5" t="str">
            <v>HDPE PIPE(Φ500)(M)</v>
          </cell>
          <cell r="AE5" t="str">
            <v>HDPE PIPE(Φ600)(M)</v>
          </cell>
          <cell r="AF5" t="str">
            <v>STEELGRATING(M2)</v>
          </cell>
          <cell r="AG5" t="str">
            <v>SANDBEDDING(M3)</v>
          </cell>
          <cell r="AH5" t="str">
            <v>SANDBEDDING FOR PAVING(M3)</v>
          </cell>
          <cell r="AI5" t="str">
            <v>CHECK.PLATE(M2)</v>
          </cell>
          <cell r="AJ5" t="str">
            <v>RC PRECAST COVER(M2)</v>
          </cell>
          <cell r="AK5" t="str">
            <v>WIRE MESH</v>
          </cell>
          <cell r="AL5" t="str">
            <v>SHEET PILE(SP-II)(M)</v>
          </cell>
          <cell r="AM5" t="str">
            <v>ASPHALTPAVING(M2)</v>
          </cell>
          <cell r="AN5" t="str">
            <v>CURBSTONE(M)</v>
          </cell>
          <cell r="AO5" t="str">
            <v>LINE &amp; ROADSIGN MARKING(L/S)</v>
          </cell>
          <cell r="AP5" t="str">
            <v>INTERLOCKING BLOCKPAVING(M2)</v>
          </cell>
          <cell r="AQ5" t="str">
            <v>BOUNDARY FENCE(M)</v>
          </cell>
          <cell r="AR5" t="str">
            <v>CHAIN LINK FENCE FOR IN POWER BLOCK(M)</v>
          </cell>
          <cell r="AS5" t="str">
            <v>CHAIN LINK FENCE FOR RESIDENTIAL AREA(M)</v>
          </cell>
          <cell r="AT5" t="str">
            <v>CANTILEVER STEEL GATEFOR TR(W=1.5M)(EA)</v>
          </cell>
          <cell r="AU5" t="str">
            <v>SECURITY GATE FOR POWER PLANT(EA)</v>
          </cell>
          <cell r="AV5" t="str">
            <v>SECURITY GATE FOR RESI. AREA(EA)</v>
          </cell>
          <cell r="AW5" t="str">
            <v>PILE LOAD TEST(VERTICAL)(EA)</v>
          </cell>
          <cell r="AX5" t="str">
            <v>PILE LOAD TEST(LATERAL)(EA)</v>
          </cell>
          <cell r="AY5" t="str">
            <v>DYNAMIC PILELOAD TEST(EA)</v>
          </cell>
          <cell r="AZ5" t="str">
            <v>CIRCULAR FORM(M2)</v>
          </cell>
          <cell r="BA5" t="str">
            <v>FIRE/ACID RESISTANT BRICK(M2)</v>
          </cell>
          <cell r="BB5" t="str">
            <v>VAPOR BARRIER(6t)(M)</v>
          </cell>
          <cell r="BC5" t="str">
            <v>VAPOR BARRIER(60t)(M)</v>
          </cell>
          <cell r="BD5" t="str">
            <v>ASBESTOS ROPE(M)</v>
          </cell>
          <cell r="BE5" t="str">
            <v>RUBBER SEALER(M)</v>
          </cell>
          <cell r="BF5" t="str">
            <v>EMULSION PAINT(M2)</v>
          </cell>
          <cell r="BG5" t="str">
            <v>MISC. GAL. STEEL(TON)</v>
          </cell>
          <cell r="BH5" t="str">
            <v>STAINLESS STEEL(TON)</v>
          </cell>
          <cell r="BI5" t="str">
            <v>MOBILIZATION(L/S)</v>
          </cell>
          <cell r="BJ5" t="str">
            <v>SITE CLEARANCE(M2)</v>
          </cell>
          <cell r="BK5" t="str">
            <v>SOIL FILLING(M3)</v>
          </cell>
          <cell r="BL5" t="str">
            <v>DYNAMIC COMPACTION(M2)</v>
          </cell>
          <cell r="BM5" t="str">
            <v>TIE ROD(M)</v>
          </cell>
          <cell r="BN5" t="str">
            <v>EXPANSIONJOINT(M)</v>
          </cell>
          <cell r="BO5" t="str">
            <v>GRAVEL PAVING(M3)</v>
          </cell>
          <cell r="BP5" t="str">
            <v>MISC. STEELFOR SHEET PILE(TON)</v>
          </cell>
          <cell r="BQ5" t="str">
            <v>SEPTIC TANK        (FOR 70 PERSONS)</v>
          </cell>
          <cell r="BR5" t="str">
            <v>SEPTIC TANK        (FOR 10 PERSONS)</v>
          </cell>
          <cell r="BS5" t="str">
            <v>EPOXY COATING   (M2)</v>
          </cell>
          <cell r="BT5" t="str">
            <v>REMARKS</v>
          </cell>
        </row>
        <row r="6">
          <cell r="A6" t="str">
            <v>V3</v>
          </cell>
          <cell r="B6">
            <v>1000</v>
          </cell>
          <cell r="C6" t="str">
            <v>SITE PREPARATION</v>
          </cell>
          <cell r="BT6">
            <v>0</v>
          </cell>
        </row>
        <row r="7">
          <cell r="A7" t="str">
            <v>V4</v>
          </cell>
          <cell r="BT7">
            <v>0</v>
          </cell>
        </row>
        <row r="8">
          <cell r="A8" t="str">
            <v>V5</v>
          </cell>
          <cell r="C8" t="str">
            <v>빨강색은 파일 물량 확정후 파일 물량 수정 및 4월 22일자로 물량 수정된 사항</v>
          </cell>
          <cell r="BT8">
            <v>0</v>
          </cell>
        </row>
        <row r="9">
          <cell r="A9" t="str">
            <v>V6</v>
          </cell>
          <cell r="C9" t="str">
            <v>파란색은 위의 사항과 함께 기초를 흙덮게 1미터 확보 위해 물량 조정된 아이템</v>
          </cell>
          <cell r="BT9">
            <v>0</v>
          </cell>
        </row>
        <row r="10">
          <cell r="A10" t="str">
            <v>V7</v>
          </cell>
          <cell r="BT10">
            <v>0</v>
          </cell>
        </row>
        <row r="11">
          <cell r="A11" t="str">
            <v>V8</v>
          </cell>
          <cell r="C11" t="str">
            <v>MATERIAL   SUB   TOTAL</v>
          </cell>
          <cell r="E11">
            <v>0</v>
          </cell>
          <cell r="F11">
            <v>0</v>
          </cell>
          <cell r="G11">
            <v>0</v>
          </cell>
          <cell r="H11">
            <v>0</v>
          </cell>
          <cell r="I11">
            <v>0</v>
          </cell>
          <cell r="J11">
            <v>0</v>
          </cell>
          <cell r="K11">
            <v>0</v>
          </cell>
          <cell r="L11">
            <v>0</v>
          </cell>
          <cell r="M11">
            <v>0</v>
          </cell>
          <cell r="N11">
            <v>0</v>
          </cell>
          <cell r="O11">
            <v>0</v>
          </cell>
          <cell r="P11">
            <v>0</v>
          </cell>
          <cell r="Q11">
            <v>0</v>
          </cell>
          <cell r="R11">
            <v>0</v>
          </cell>
          <cell r="S11">
            <v>0</v>
          </cell>
          <cell r="T11">
            <v>0</v>
          </cell>
          <cell r="U11">
            <v>0</v>
          </cell>
          <cell r="V11">
            <v>0</v>
          </cell>
          <cell r="W11">
            <v>0</v>
          </cell>
          <cell r="X11">
            <v>0</v>
          </cell>
          <cell r="Y11">
            <v>0</v>
          </cell>
          <cell r="Z11">
            <v>0</v>
          </cell>
          <cell r="AA11">
            <v>0</v>
          </cell>
          <cell r="AB11">
            <v>0</v>
          </cell>
          <cell r="AC11">
            <v>0</v>
          </cell>
          <cell r="AD11">
            <v>0</v>
          </cell>
          <cell r="AE11">
            <v>0</v>
          </cell>
          <cell r="AF11">
            <v>0</v>
          </cell>
          <cell r="AG11">
            <v>0</v>
          </cell>
          <cell r="AH11">
            <v>0</v>
          </cell>
          <cell r="AI11">
            <v>0</v>
          </cell>
          <cell r="AJ11">
            <v>0</v>
          </cell>
          <cell r="AK11">
            <v>0</v>
          </cell>
          <cell r="AL11">
            <v>0</v>
          </cell>
          <cell r="AM11">
            <v>0</v>
          </cell>
          <cell r="AN11">
            <v>0</v>
          </cell>
          <cell r="AO11">
            <v>0</v>
          </cell>
          <cell r="AP11">
            <v>0</v>
          </cell>
          <cell r="AQ11">
            <v>0</v>
          </cell>
          <cell r="AR11">
            <v>0</v>
          </cell>
          <cell r="AS11">
            <v>0</v>
          </cell>
          <cell r="AT11">
            <v>0</v>
          </cell>
          <cell r="AU11">
            <v>0</v>
          </cell>
          <cell r="AV11">
            <v>0</v>
          </cell>
          <cell r="AW11">
            <v>0</v>
          </cell>
          <cell r="AX11">
            <v>0</v>
          </cell>
          <cell r="AY11">
            <v>0</v>
          </cell>
          <cell r="AZ11">
            <v>0</v>
          </cell>
          <cell r="BA11">
            <v>0</v>
          </cell>
          <cell r="BB11">
            <v>0</v>
          </cell>
          <cell r="BC11">
            <v>0</v>
          </cell>
          <cell r="BD11">
            <v>0</v>
          </cell>
          <cell r="BE11">
            <v>0</v>
          </cell>
          <cell r="BF11">
            <v>0</v>
          </cell>
          <cell r="BG11">
            <v>0</v>
          </cell>
          <cell r="BH11">
            <v>0</v>
          </cell>
          <cell r="BI11">
            <v>0</v>
          </cell>
          <cell r="BJ11">
            <v>0</v>
          </cell>
          <cell r="BK11">
            <v>0</v>
          </cell>
          <cell r="BL11">
            <v>0</v>
          </cell>
          <cell r="BM11">
            <v>0</v>
          </cell>
          <cell r="BN11">
            <v>0</v>
          </cell>
          <cell r="BO11">
            <v>0</v>
          </cell>
          <cell r="BP11">
            <v>0</v>
          </cell>
          <cell r="BQ11">
            <v>0</v>
          </cell>
          <cell r="BR11">
            <v>0</v>
          </cell>
          <cell r="BS11">
            <v>0</v>
          </cell>
          <cell r="BT11">
            <v>0</v>
          </cell>
        </row>
        <row r="12">
          <cell r="A12" t="str">
            <v>V9</v>
          </cell>
          <cell r="C12" t="str">
            <v>COST  SUB  TOTAL</v>
          </cell>
          <cell r="E12">
            <v>0</v>
          </cell>
          <cell r="F12">
            <v>0</v>
          </cell>
          <cell r="G12">
            <v>0</v>
          </cell>
          <cell r="H12">
            <v>0</v>
          </cell>
          <cell r="I12">
            <v>0</v>
          </cell>
          <cell r="J12">
            <v>0</v>
          </cell>
          <cell r="K12">
            <v>0</v>
          </cell>
          <cell r="L12">
            <v>0</v>
          </cell>
          <cell r="M12">
            <v>0</v>
          </cell>
          <cell r="N12">
            <v>0</v>
          </cell>
          <cell r="O12">
            <v>0</v>
          </cell>
          <cell r="P12">
            <v>0</v>
          </cell>
          <cell r="Q12">
            <v>0</v>
          </cell>
          <cell r="R12">
            <v>0</v>
          </cell>
          <cell r="S12">
            <v>0</v>
          </cell>
          <cell r="T12">
            <v>0</v>
          </cell>
          <cell r="U12">
            <v>0</v>
          </cell>
          <cell r="V12">
            <v>0</v>
          </cell>
          <cell r="W12">
            <v>0</v>
          </cell>
          <cell r="X12">
            <v>0</v>
          </cell>
          <cell r="Y12">
            <v>0</v>
          </cell>
          <cell r="Z12">
            <v>0</v>
          </cell>
          <cell r="AA12">
            <v>0</v>
          </cell>
          <cell r="AB12">
            <v>0</v>
          </cell>
          <cell r="AC12">
            <v>0</v>
          </cell>
          <cell r="AD12">
            <v>0</v>
          </cell>
          <cell r="AE12">
            <v>0</v>
          </cell>
          <cell r="AF12">
            <v>0</v>
          </cell>
          <cell r="AG12">
            <v>0</v>
          </cell>
          <cell r="AH12">
            <v>0</v>
          </cell>
          <cell r="AI12">
            <v>0</v>
          </cell>
          <cell r="AJ12">
            <v>0</v>
          </cell>
          <cell r="AK12">
            <v>0</v>
          </cell>
          <cell r="AL12">
            <v>0</v>
          </cell>
          <cell r="AM12">
            <v>0</v>
          </cell>
          <cell r="AN12">
            <v>0</v>
          </cell>
          <cell r="AO12">
            <v>0</v>
          </cell>
          <cell r="AP12">
            <v>0</v>
          </cell>
          <cell r="AQ12">
            <v>0</v>
          </cell>
          <cell r="AR12">
            <v>0</v>
          </cell>
          <cell r="AS12">
            <v>0</v>
          </cell>
          <cell r="AT12">
            <v>0</v>
          </cell>
          <cell r="AU12">
            <v>0</v>
          </cell>
          <cell r="AV12">
            <v>0</v>
          </cell>
          <cell r="AW12">
            <v>0</v>
          </cell>
          <cell r="AX12">
            <v>0</v>
          </cell>
          <cell r="AY12">
            <v>0</v>
          </cell>
          <cell r="AZ12">
            <v>0</v>
          </cell>
          <cell r="BA12">
            <v>0</v>
          </cell>
          <cell r="BB12">
            <v>0</v>
          </cell>
          <cell r="BC12">
            <v>0</v>
          </cell>
          <cell r="BD12">
            <v>0</v>
          </cell>
          <cell r="BE12">
            <v>0</v>
          </cell>
          <cell r="BF12">
            <v>0</v>
          </cell>
          <cell r="BG12">
            <v>0</v>
          </cell>
          <cell r="BH12">
            <v>0</v>
          </cell>
          <cell r="BI12">
            <v>0</v>
          </cell>
          <cell r="BJ12">
            <v>0</v>
          </cell>
          <cell r="BK12">
            <v>0</v>
          </cell>
          <cell r="BL12">
            <v>0</v>
          </cell>
          <cell r="BM12">
            <v>0</v>
          </cell>
          <cell r="BN12">
            <v>0</v>
          </cell>
          <cell r="BO12">
            <v>0</v>
          </cell>
          <cell r="BP12">
            <v>0</v>
          </cell>
          <cell r="BQ12">
            <v>0</v>
          </cell>
          <cell r="BR12">
            <v>0</v>
          </cell>
          <cell r="BS12">
            <v>0</v>
          </cell>
          <cell r="BT12">
            <v>0</v>
          </cell>
        </row>
        <row r="13">
          <cell r="A13" t="str">
            <v>V10</v>
          </cell>
          <cell r="B13">
            <v>1</v>
          </cell>
          <cell r="C13" t="str">
            <v>MECHANICAL EQUIPMENT FOUNDATION (HRSG, MAIN/BYPASS STACK, BLACK START GTG AND ETC.)</v>
          </cell>
        </row>
        <row r="14">
          <cell r="A14" t="str">
            <v>V11</v>
          </cell>
          <cell r="C14" t="str">
            <v>HRSG FOUNDATION (2EA)</v>
          </cell>
          <cell r="D14" t="str">
            <v>O</v>
          </cell>
          <cell r="E14">
            <v>1212</v>
          </cell>
          <cell r="F14">
            <v>461</v>
          </cell>
          <cell r="G14">
            <v>750.9</v>
          </cell>
          <cell r="H14">
            <v>392.7</v>
          </cell>
          <cell r="J14">
            <v>27.9</v>
          </cell>
          <cell r="M14">
            <v>308.39999999999998</v>
          </cell>
          <cell r="O14">
            <v>39.299999999999997</v>
          </cell>
          <cell r="Q14">
            <v>445.4</v>
          </cell>
          <cell r="S14">
            <v>1.3</v>
          </cell>
          <cell r="BT14">
            <v>0</v>
          </cell>
        </row>
        <row r="15">
          <cell r="A15" t="str">
            <v>V12</v>
          </cell>
          <cell r="C15" t="str">
            <v>MAIN STACK FOUNDATION (2EA)</v>
          </cell>
          <cell r="D15" t="str">
            <v>O</v>
          </cell>
          <cell r="E15">
            <v>1455.5</v>
          </cell>
          <cell r="F15">
            <v>640.4</v>
          </cell>
          <cell r="G15">
            <v>815.1</v>
          </cell>
          <cell r="H15">
            <v>675.6</v>
          </cell>
          <cell r="J15">
            <v>16.5</v>
          </cell>
          <cell r="M15">
            <v>244.1</v>
          </cell>
          <cell r="O15">
            <v>67.599999999999994</v>
          </cell>
          <cell r="Q15">
            <v>72.399999999999991</v>
          </cell>
          <cell r="S15">
            <v>2.59</v>
          </cell>
          <cell r="BT15">
            <v>0</v>
          </cell>
        </row>
        <row r="16">
          <cell r="A16" t="str">
            <v>V13</v>
          </cell>
          <cell r="C16" t="str">
            <v>BYPASS STACK FOUNDATION (2EA)</v>
          </cell>
          <cell r="D16" t="str">
            <v>O</v>
          </cell>
          <cell r="E16">
            <v>1000.6</v>
          </cell>
          <cell r="F16">
            <v>422.2</v>
          </cell>
          <cell r="G16">
            <v>578.4</v>
          </cell>
          <cell r="H16">
            <v>385.5</v>
          </cell>
          <cell r="J16">
            <v>15.4</v>
          </cell>
          <cell r="M16">
            <v>240.88</v>
          </cell>
          <cell r="O16">
            <v>38.6</v>
          </cell>
          <cell r="Q16">
            <v>42.5</v>
          </cell>
          <cell r="BT16">
            <v>0</v>
          </cell>
        </row>
        <row r="17">
          <cell r="A17" t="str">
            <v>V14</v>
          </cell>
          <cell r="C17" t="str">
            <v>DIESEL OIL UNLOADING PUMP</v>
          </cell>
          <cell r="E17">
            <v>8.6</v>
          </cell>
          <cell r="F17">
            <v>2.6</v>
          </cell>
          <cell r="G17">
            <v>5.9</v>
          </cell>
          <cell r="H17">
            <v>3.1</v>
          </cell>
          <cell r="J17">
            <v>0.2</v>
          </cell>
          <cell r="L17">
            <v>0.48</v>
          </cell>
          <cell r="M17">
            <v>7.9</v>
          </cell>
          <cell r="O17">
            <v>0.3</v>
          </cell>
          <cell r="BT17">
            <v>0</v>
          </cell>
        </row>
        <row r="18">
          <cell r="A18" t="str">
            <v>V15</v>
          </cell>
          <cell r="C18" t="str">
            <v>DIESEL OIL TANK DIKE</v>
          </cell>
          <cell r="E18">
            <v>202.5</v>
          </cell>
          <cell r="F18">
            <v>60.5</v>
          </cell>
          <cell r="G18">
            <v>142</v>
          </cell>
          <cell r="H18">
            <v>74.900000000000006</v>
          </cell>
          <cell r="J18">
            <v>6.7</v>
          </cell>
          <cell r="L18">
            <v>13.4</v>
          </cell>
          <cell r="M18">
            <v>460.8</v>
          </cell>
          <cell r="O18">
            <v>7.5</v>
          </cell>
          <cell r="BT18">
            <v>0</v>
          </cell>
        </row>
        <row r="19">
          <cell r="A19" t="str">
            <v>V16</v>
          </cell>
          <cell r="C19" t="str">
            <v>DIESEL OIL FEED PUMP (2EA)</v>
          </cell>
          <cell r="E19">
            <v>17.2</v>
          </cell>
          <cell r="F19">
            <v>5.3</v>
          </cell>
          <cell r="G19">
            <v>11.9</v>
          </cell>
          <cell r="H19">
            <v>6.2</v>
          </cell>
          <cell r="J19">
            <v>0.5</v>
          </cell>
          <cell r="L19">
            <v>0.96</v>
          </cell>
          <cell r="M19">
            <v>15.7</v>
          </cell>
          <cell r="O19">
            <v>0.6</v>
          </cell>
          <cell r="BT19">
            <v>0</v>
          </cell>
        </row>
        <row r="20">
          <cell r="A20" t="str">
            <v>V17</v>
          </cell>
        </row>
        <row r="21">
          <cell r="A21" t="str">
            <v>V18</v>
          </cell>
        </row>
        <row r="22">
          <cell r="A22" t="str">
            <v>V19</v>
          </cell>
          <cell r="C22" t="str">
            <v>BLACK START GTG SET</v>
          </cell>
          <cell r="D22" t="str">
            <v>O</v>
          </cell>
          <cell r="E22">
            <v>105.5</v>
          </cell>
          <cell r="F22">
            <v>77.2</v>
          </cell>
          <cell r="G22">
            <v>28.4</v>
          </cell>
          <cell r="H22">
            <v>81.599999999999994</v>
          </cell>
          <cell r="J22">
            <v>5.3</v>
          </cell>
          <cell r="M22">
            <v>39.1</v>
          </cell>
          <cell r="O22">
            <v>8.1999999999999993</v>
          </cell>
          <cell r="R22">
            <v>8</v>
          </cell>
          <cell r="BT22">
            <v>0</v>
          </cell>
        </row>
        <row r="23">
          <cell r="A23" t="str">
            <v>V20</v>
          </cell>
          <cell r="C23" t="str">
            <v>CONTINUOUS BLOWDOWN VESSEL (2EA)</v>
          </cell>
          <cell r="E23">
            <v>64.3</v>
          </cell>
          <cell r="F23">
            <v>28.5</v>
          </cell>
          <cell r="G23">
            <v>35.6</v>
          </cell>
          <cell r="H23">
            <v>29.4</v>
          </cell>
          <cell r="J23">
            <v>1.4</v>
          </cell>
          <cell r="L23">
            <v>2.7</v>
          </cell>
          <cell r="M23">
            <v>35.1</v>
          </cell>
          <cell r="O23">
            <v>2.9</v>
          </cell>
        </row>
        <row r="24">
          <cell r="A24" t="str">
            <v>V21</v>
          </cell>
          <cell r="C24" t="str">
            <v>INTERMITTENT BLOWDOWN VESSEL (2EA)</v>
          </cell>
          <cell r="E24">
            <v>64.3</v>
          </cell>
          <cell r="F24">
            <v>28.5</v>
          </cell>
          <cell r="G24">
            <v>35.6</v>
          </cell>
          <cell r="H24">
            <v>29.4</v>
          </cell>
          <cell r="J24">
            <v>1.4</v>
          </cell>
          <cell r="L24">
            <v>2.7</v>
          </cell>
          <cell r="M24">
            <v>35.1</v>
          </cell>
          <cell r="O24">
            <v>2.9</v>
          </cell>
        </row>
        <row r="25">
          <cell r="A25" t="str">
            <v>V22</v>
          </cell>
          <cell r="C25" t="str">
            <v>CHEMICAL DOSING, BLOWING, BFW PUMPS (2EA)</v>
          </cell>
          <cell r="E25">
            <v>489</v>
          </cell>
          <cell r="F25">
            <v>369.7</v>
          </cell>
          <cell r="G25">
            <v>120</v>
          </cell>
          <cell r="H25">
            <v>384</v>
          </cell>
          <cell r="J25">
            <v>16.600000000000001</v>
          </cell>
          <cell r="L25">
            <v>33.1</v>
          </cell>
          <cell r="M25">
            <v>140.1</v>
          </cell>
          <cell r="O25">
            <v>38.4</v>
          </cell>
          <cell r="BT25">
            <v>0</v>
          </cell>
        </row>
        <row r="26">
          <cell r="A26" t="str">
            <v>V23</v>
          </cell>
          <cell r="C26" t="str">
            <v>MATERIAL   SUB   TOTAL</v>
          </cell>
          <cell r="E26">
            <v>4619.5</v>
          </cell>
          <cell r="F26">
            <v>2095.9</v>
          </cell>
          <cell r="G26">
            <v>2523.8000000000002</v>
          </cell>
          <cell r="H26">
            <v>2062.4</v>
          </cell>
          <cell r="I26">
            <v>0</v>
          </cell>
          <cell r="J26">
            <v>91.9</v>
          </cell>
          <cell r="K26">
            <v>0</v>
          </cell>
          <cell r="L26">
            <v>53.34</v>
          </cell>
          <cell r="M26">
            <v>1527.1799999999996</v>
          </cell>
          <cell r="N26">
            <v>0</v>
          </cell>
          <cell r="O26">
            <v>206.3</v>
          </cell>
          <cell r="P26">
            <v>0</v>
          </cell>
          <cell r="Q26">
            <v>561</v>
          </cell>
          <cell r="R26">
            <v>8</v>
          </cell>
          <cell r="S26">
            <v>3.8899999999999997</v>
          </cell>
          <cell r="T26">
            <v>0</v>
          </cell>
          <cell r="U26">
            <v>0</v>
          </cell>
          <cell r="V26">
            <v>0</v>
          </cell>
          <cell r="W26">
            <v>0</v>
          </cell>
          <cell r="X26">
            <v>0</v>
          </cell>
          <cell r="Y26">
            <v>0</v>
          </cell>
          <cell r="Z26">
            <v>0</v>
          </cell>
          <cell r="AA26">
            <v>0</v>
          </cell>
          <cell r="AB26">
            <v>0</v>
          </cell>
          <cell r="AC26">
            <v>0</v>
          </cell>
          <cell r="AD26">
            <v>0</v>
          </cell>
          <cell r="AE26">
            <v>0</v>
          </cell>
          <cell r="AF26">
            <v>0</v>
          </cell>
          <cell r="AG26">
            <v>0</v>
          </cell>
          <cell r="AH26">
            <v>0</v>
          </cell>
          <cell r="AI26">
            <v>0</v>
          </cell>
          <cell r="AJ26">
            <v>0</v>
          </cell>
          <cell r="AK26">
            <v>0</v>
          </cell>
          <cell r="AL26">
            <v>0</v>
          </cell>
          <cell r="AM26">
            <v>0</v>
          </cell>
          <cell r="AN26">
            <v>0</v>
          </cell>
          <cell r="AO26">
            <v>0</v>
          </cell>
          <cell r="AP26">
            <v>0</v>
          </cell>
          <cell r="AQ26">
            <v>0</v>
          </cell>
          <cell r="AR26">
            <v>0</v>
          </cell>
          <cell r="AS26">
            <v>0</v>
          </cell>
          <cell r="AT26">
            <v>0</v>
          </cell>
          <cell r="AU26">
            <v>0</v>
          </cell>
          <cell r="AV26">
            <v>0</v>
          </cell>
          <cell r="AW26">
            <v>0</v>
          </cell>
          <cell r="AX26">
            <v>0</v>
          </cell>
          <cell r="AY26">
            <v>0</v>
          </cell>
          <cell r="AZ26">
            <v>0</v>
          </cell>
          <cell r="BA26">
            <v>0</v>
          </cell>
          <cell r="BB26">
            <v>0</v>
          </cell>
          <cell r="BC26">
            <v>0</v>
          </cell>
          <cell r="BD26">
            <v>0</v>
          </cell>
          <cell r="BE26">
            <v>0</v>
          </cell>
          <cell r="BF26">
            <v>0</v>
          </cell>
          <cell r="BG26">
            <v>0</v>
          </cell>
          <cell r="BH26">
            <v>0</v>
          </cell>
          <cell r="BI26">
            <v>0</v>
          </cell>
          <cell r="BJ26">
            <v>0</v>
          </cell>
          <cell r="BK26">
            <v>0</v>
          </cell>
          <cell r="BL26">
            <v>0</v>
          </cell>
          <cell r="BM26">
            <v>0</v>
          </cell>
          <cell r="BN26">
            <v>0</v>
          </cell>
          <cell r="BO26">
            <v>0</v>
          </cell>
          <cell r="BP26">
            <v>0</v>
          </cell>
          <cell r="BQ26">
            <v>0</v>
          </cell>
          <cell r="BR26">
            <v>0</v>
          </cell>
          <cell r="BS26">
            <v>0</v>
          </cell>
          <cell r="BT26">
            <v>0</v>
          </cell>
        </row>
        <row r="27">
          <cell r="A27" t="str">
            <v>V24</v>
          </cell>
          <cell r="C27" t="str">
            <v>COST  SUB  TOTAL</v>
          </cell>
          <cell r="E27">
            <v>0</v>
          </cell>
          <cell r="F27">
            <v>0</v>
          </cell>
          <cell r="G27">
            <v>0</v>
          </cell>
          <cell r="H27">
            <v>0</v>
          </cell>
          <cell r="I27">
            <v>0</v>
          </cell>
          <cell r="J27">
            <v>0</v>
          </cell>
          <cell r="K27">
            <v>0</v>
          </cell>
          <cell r="L27">
            <v>0</v>
          </cell>
          <cell r="M27">
            <v>0</v>
          </cell>
          <cell r="N27">
            <v>0</v>
          </cell>
          <cell r="O27">
            <v>0</v>
          </cell>
          <cell r="P27">
            <v>0</v>
          </cell>
          <cell r="Q27">
            <v>0</v>
          </cell>
          <cell r="R27">
            <v>0</v>
          </cell>
          <cell r="S27">
            <v>0</v>
          </cell>
          <cell r="T27">
            <v>0</v>
          </cell>
          <cell r="U27">
            <v>0</v>
          </cell>
          <cell r="V27">
            <v>0</v>
          </cell>
          <cell r="W27">
            <v>0</v>
          </cell>
          <cell r="X27">
            <v>0</v>
          </cell>
          <cell r="Y27">
            <v>0</v>
          </cell>
          <cell r="Z27">
            <v>0</v>
          </cell>
          <cell r="AA27">
            <v>0</v>
          </cell>
          <cell r="AB27">
            <v>0</v>
          </cell>
          <cell r="AC27">
            <v>0</v>
          </cell>
          <cell r="AD27">
            <v>0</v>
          </cell>
          <cell r="AE27">
            <v>0</v>
          </cell>
          <cell r="AF27">
            <v>0</v>
          </cell>
          <cell r="AG27">
            <v>0</v>
          </cell>
          <cell r="AH27">
            <v>0</v>
          </cell>
          <cell r="AI27">
            <v>0</v>
          </cell>
          <cell r="AJ27">
            <v>0</v>
          </cell>
          <cell r="AK27">
            <v>0</v>
          </cell>
          <cell r="AL27">
            <v>0</v>
          </cell>
          <cell r="AM27">
            <v>0</v>
          </cell>
          <cell r="AN27">
            <v>0</v>
          </cell>
          <cell r="AO27">
            <v>0</v>
          </cell>
          <cell r="AP27">
            <v>0</v>
          </cell>
          <cell r="AQ27">
            <v>0</v>
          </cell>
          <cell r="AR27">
            <v>0</v>
          </cell>
          <cell r="AS27">
            <v>0</v>
          </cell>
          <cell r="AT27">
            <v>0</v>
          </cell>
          <cell r="AU27">
            <v>0</v>
          </cell>
          <cell r="AV27">
            <v>0</v>
          </cell>
          <cell r="AW27">
            <v>0</v>
          </cell>
          <cell r="AX27">
            <v>0</v>
          </cell>
          <cell r="AY27">
            <v>0</v>
          </cell>
          <cell r="AZ27">
            <v>0</v>
          </cell>
          <cell r="BA27">
            <v>0</v>
          </cell>
          <cell r="BB27">
            <v>0</v>
          </cell>
          <cell r="BC27">
            <v>0</v>
          </cell>
          <cell r="BD27">
            <v>0</v>
          </cell>
          <cell r="BE27">
            <v>0</v>
          </cell>
          <cell r="BF27">
            <v>0</v>
          </cell>
          <cell r="BG27">
            <v>0</v>
          </cell>
          <cell r="BH27">
            <v>0</v>
          </cell>
          <cell r="BI27">
            <v>0</v>
          </cell>
          <cell r="BJ27">
            <v>0</v>
          </cell>
          <cell r="BK27">
            <v>0</v>
          </cell>
          <cell r="BL27">
            <v>0</v>
          </cell>
          <cell r="BM27">
            <v>0</v>
          </cell>
          <cell r="BN27">
            <v>0</v>
          </cell>
          <cell r="BO27">
            <v>0</v>
          </cell>
          <cell r="BP27">
            <v>0</v>
          </cell>
          <cell r="BQ27">
            <v>0</v>
          </cell>
          <cell r="BR27">
            <v>0</v>
          </cell>
          <cell r="BS27">
            <v>0</v>
          </cell>
          <cell r="BT27">
            <v>0</v>
          </cell>
        </row>
        <row r="28">
          <cell r="A28" t="str">
            <v>V25</v>
          </cell>
          <cell r="B28">
            <v>1001</v>
          </cell>
          <cell r="C28" t="str">
            <v xml:space="preserve">SEA SHORE AREA </v>
          </cell>
        </row>
        <row r="29">
          <cell r="A29" t="str">
            <v>V26</v>
          </cell>
          <cell r="BT29">
            <v>0</v>
          </cell>
        </row>
        <row r="30">
          <cell r="A30" t="str">
            <v>V27</v>
          </cell>
          <cell r="BT30">
            <v>0</v>
          </cell>
        </row>
        <row r="31">
          <cell r="A31" t="str">
            <v>V28</v>
          </cell>
          <cell r="BT31">
            <v>0</v>
          </cell>
        </row>
        <row r="32">
          <cell r="A32" t="str">
            <v>V29</v>
          </cell>
          <cell r="BT32">
            <v>0</v>
          </cell>
        </row>
        <row r="33">
          <cell r="A33" t="str">
            <v>V30</v>
          </cell>
          <cell r="BT33">
            <v>0</v>
          </cell>
        </row>
        <row r="34">
          <cell r="A34" t="str">
            <v>V31</v>
          </cell>
          <cell r="BT34">
            <v>0</v>
          </cell>
        </row>
        <row r="35">
          <cell r="A35" t="str">
            <v>V32</v>
          </cell>
          <cell r="BT35">
            <v>0</v>
          </cell>
        </row>
        <row r="36">
          <cell r="A36" t="str">
            <v>V33</v>
          </cell>
          <cell r="BT36">
            <v>0</v>
          </cell>
        </row>
        <row r="37">
          <cell r="A37" t="str">
            <v>V34</v>
          </cell>
          <cell r="BT37">
            <v>0</v>
          </cell>
        </row>
        <row r="38">
          <cell r="A38" t="str">
            <v>V35</v>
          </cell>
          <cell r="BT38">
            <v>0</v>
          </cell>
        </row>
        <row r="39">
          <cell r="A39" t="str">
            <v>V36</v>
          </cell>
          <cell r="C39" t="str">
            <v>MATERIAL   SUB   TOTAL</v>
          </cell>
          <cell r="E39">
            <v>0</v>
          </cell>
          <cell r="F39">
            <v>0</v>
          </cell>
          <cell r="G39">
            <v>0</v>
          </cell>
          <cell r="H39">
            <v>0</v>
          </cell>
          <cell r="I39">
            <v>0</v>
          </cell>
          <cell r="J39">
            <v>0</v>
          </cell>
          <cell r="K39">
            <v>0</v>
          </cell>
          <cell r="L39">
            <v>0</v>
          </cell>
          <cell r="M39">
            <v>0</v>
          </cell>
          <cell r="N39">
            <v>0</v>
          </cell>
          <cell r="O39">
            <v>0</v>
          </cell>
          <cell r="P39">
            <v>0</v>
          </cell>
          <cell r="Q39">
            <v>0</v>
          </cell>
          <cell r="R39">
            <v>0</v>
          </cell>
          <cell r="S39">
            <v>0</v>
          </cell>
          <cell r="T39">
            <v>0</v>
          </cell>
          <cell r="U39">
            <v>0</v>
          </cell>
          <cell r="V39">
            <v>0</v>
          </cell>
          <cell r="W39">
            <v>0</v>
          </cell>
          <cell r="X39">
            <v>0</v>
          </cell>
          <cell r="Y39">
            <v>0</v>
          </cell>
          <cell r="Z39">
            <v>0</v>
          </cell>
          <cell r="AA39">
            <v>0</v>
          </cell>
          <cell r="AB39">
            <v>0</v>
          </cell>
          <cell r="AC39">
            <v>0</v>
          </cell>
          <cell r="AD39">
            <v>0</v>
          </cell>
          <cell r="AE39">
            <v>0</v>
          </cell>
          <cell r="AF39">
            <v>0</v>
          </cell>
          <cell r="AG39">
            <v>0</v>
          </cell>
          <cell r="AH39">
            <v>0</v>
          </cell>
          <cell r="AI39">
            <v>0</v>
          </cell>
          <cell r="AJ39">
            <v>0</v>
          </cell>
          <cell r="AK39">
            <v>0</v>
          </cell>
          <cell r="AL39">
            <v>0</v>
          </cell>
          <cell r="AM39">
            <v>0</v>
          </cell>
          <cell r="AN39">
            <v>0</v>
          </cell>
          <cell r="AO39">
            <v>0</v>
          </cell>
          <cell r="AP39">
            <v>0</v>
          </cell>
          <cell r="AQ39">
            <v>0</v>
          </cell>
          <cell r="AR39">
            <v>0</v>
          </cell>
          <cell r="AS39">
            <v>0</v>
          </cell>
          <cell r="AT39">
            <v>0</v>
          </cell>
          <cell r="AU39">
            <v>0</v>
          </cell>
          <cell r="AV39">
            <v>0</v>
          </cell>
          <cell r="AW39">
            <v>0</v>
          </cell>
          <cell r="AX39">
            <v>0</v>
          </cell>
          <cell r="AY39">
            <v>0</v>
          </cell>
          <cell r="AZ39">
            <v>0</v>
          </cell>
          <cell r="BA39">
            <v>0</v>
          </cell>
          <cell r="BB39">
            <v>0</v>
          </cell>
          <cell r="BC39">
            <v>0</v>
          </cell>
          <cell r="BD39">
            <v>0</v>
          </cell>
          <cell r="BE39">
            <v>0</v>
          </cell>
          <cell r="BF39">
            <v>0</v>
          </cell>
          <cell r="BG39">
            <v>0</v>
          </cell>
          <cell r="BH39">
            <v>0</v>
          </cell>
          <cell r="BI39">
            <v>0</v>
          </cell>
          <cell r="BJ39">
            <v>0</v>
          </cell>
          <cell r="BK39">
            <v>0</v>
          </cell>
          <cell r="BL39">
            <v>0</v>
          </cell>
          <cell r="BM39">
            <v>0</v>
          </cell>
          <cell r="BN39">
            <v>0</v>
          </cell>
          <cell r="BO39">
            <v>0</v>
          </cell>
          <cell r="BP39">
            <v>0</v>
          </cell>
          <cell r="BQ39">
            <v>0</v>
          </cell>
          <cell r="BR39">
            <v>0</v>
          </cell>
          <cell r="BS39">
            <v>0</v>
          </cell>
          <cell r="BT39">
            <v>0</v>
          </cell>
        </row>
        <row r="40">
          <cell r="A40" t="str">
            <v>V37</v>
          </cell>
          <cell r="C40" t="str">
            <v>COST  SUB  TOTAL</v>
          </cell>
          <cell r="E40">
            <v>0</v>
          </cell>
          <cell r="F40">
            <v>0</v>
          </cell>
          <cell r="G40">
            <v>0</v>
          </cell>
          <cell r="H40">
            <v>0</v>
          </cell>
          <cell r="I40">
            <v>0</v>
          </cell>
          <cell r="J40">
            <v>0</v>
          </cell>
          <cell r="K40">
            <v>0</v>
          </cell>
          <cell r="L40">
            <v>0</v>
          </cell>
          <cell r="M40">
            <v>0</v>
          </cell>
          <cell r="N40">
            <v>0</v>
          </cell>
          <cell r="O40">
            <v>0</v>
          </cell>
          <cell r="P40">
            <v>0</v>
          </cell>
          <cell r="Q40">
            <v>0</v>
          </cell>
          <cell r="R40">
            <v>0</v>
          </cell>
          <cell r="S40">
            <v>0</v>
          </cell>
          <cell r="T40">
            <v>0</v>
          </cell>
          <cell r="U40">
            <v>0</v>
          </cell>
          <cell r="V40">
            <v>0</v>
          </cell>
          <cell r="W40">
            <v>0</v>
          </cell>
          <cell r="X40">
            <v>0</v>
          </cell>
          <cell r="Y40">
            <v>0</v>
          </cell>
          <cell r="Z40">
            <v>0</v>
          </cell>
          <cell r="AA40">
            <v>0</v>
          </cell>
          <cell r="AB40">
            <v>0</v>
          </cell>
          <cell r="AC40">
            <v>0</v>
          </cell>
          <cell r="AD40">
            <v>0</v>
          </cell>
          <cell r="AE40">
            <v>0</v>
          </cell>
          <cell r="AF40">
            <v>0</v>
          </cell>
          <cell r="AG40">
            <v>0</v>
          </cell>
          <cell r="AH40">
            <v>0</v>
          </cell>
          <cell r="AI40">
            <v>0</v>
          </cell>
          <cell r="AJ40">
            <v>0</v>
          </cell>
          <cell r="AK40">
            <v>0</v>
          </cell>
          <cell r="AL40">
            <v>0</v>
          </cell>
          <cell r="AM40">
            <v>0</v>
          </cell>
          <cell r="AN40">
            <v>0</v>
          </cell>
          <cell r="AO40">
            <v>0</v>
          </cell>
          <cell r="AP40">
            <v>0</v>
          </cell>
          <cell r="AQ40">
            <v>0</v>
          </cell>
          <cell r="AR40">
            <v>0</v>
          </cell>
          <cell r="AS40">
            <v>0</v>
          </cell>
          <cell r="AT40">
            <v>0</v>
          </cell>
          <cell r="AU40">
            <v>0</v>
          </cell>
          <cell r="AV40">
            <v>0</v>
          </cell>
          <cell r="AW40">
            <v>0</v>
          </cell>
          <cell r="AX40">
            <v>0</v>
          </cell>
          <cell r="AY40">
            <v>0</v>
          </cell>
          <cell r="AZ40">
            <v>0</v>
          </cell>
          <cell r="BA40">
            <v>0</v>
          </cell>
          <cell r="BB40">
            <v>0</v>
          </cell>
          <cell r="BC40">
            <v>0</v>
          </cell>
          <cell r="BD40">
            <v>0</v>
          </cell>
          <cell r="BE40">
            <v>0</v>
          </cell>
          <cell r="BF40">
            <v>0</v>
          </cell>
          <cell r="BG40">
            <v>0</v>
          </cell>
          <cell r="BH40">
            <v>0</v>
          </cell>
          <cell r="BI40">
            <v>0</v>
          </cell>
          <cell r="BJ40">
            <v>0</v>
          </cell>
          <cell r="BK40">
            <v>0</v>
          </cell>
          <cell r="BL40">
            <v>0</v>
          </cell>
          <cell r="BM40">
            <v>0</v>
          </cell>
          <cell r="BN40">
            <v>0</v>
          </cell>
          <cell r="BO40">
            <v>0</v>
          </cell>
          <cell r="BP40">
            <v>0</v>
          </cell>
          <cell r="BQ40">
            <v>0</v>
          </cell>
          <cell r="BR40">
            <v>0</v>
          </cell>
          <cell r="BS40">
            <v>0</v>
          </cell>
          <cell r="BT40">
            <v>0</v>
          </cell>
        </row>
        <row r="41">
          <cell r="A41" t="str">
            <v>V38</v>
          </cell>
          <cell r="B41">
            <v>2</v>
          </cell>
          <cell r="C41" t="str">
            <v>COOLING TOWER AND PUMP STATION</v>
          </cell>
        </row>
        <row r="42">
          <cell r="A42" t="str">
            <v>V39</v>
          </cell>
          <cell r="B42">
            <v>2.1</v>
          </cell>
          <cell r="C42" t="str">
            <v>COOLING TOWER (SUPER STRUCTURE AND BASIN)</v>
          </cell>
          <cell r="D42" t="str">
            <v>O</v>
          </cell>
          <cell r="E42">
            <v>18656.990000000002</v>
          </cell>
          <cell r="F42">
            <v>14511.8</v>
          </cell>
          <cell r="G42">
            <v>4145.8</v>
          </cell>
          <cell r="I42">
            <v>5705.4</v>
          </cell>
          <cell r="J42">
            <v>130.72</v>
          </cell>
          <cell r="M42">
            <v>2667.4</v>
          </cell>
          <cell r="N42">
            <v>22615</v>
          </cell>
          <cell r="P42">
            <v>570.5</v>
          </cell>
          <cell r="R42">
            <v>582</v>
          </cell>
          <cell r="Y42">
            <v>433.98</v>
          </cell>
          <cell r="BG42">
            <v>2.96</v>
          </cell>
          <cell r="BS42">
            <v>23949.31</v>
          </cell>
          <cell r="BT42">
            <v>0</v>
          </cell>
        </row>
        <row r="43">
          <cell r="A43" t="str">
            <v>V40</v>
          </cell>
          <cell r="B43">
            <v>2.2000000000000002</v>
          </cell>
          <cell r="C43" t="str">
            <v>COOLING TOWER PUMP STATION</v>
          </cell>
          <cell r="D43" t="str">
            <v>O</v>
          </cell>
          <cell r="E43">
            <v>5273.83</v>
          </cell>
          <cell r="F43">
            <v>2891.78</v>
          </cell>
          <cell r="G43">
            <v>2382.0500000000002</v>
          </cell>
          <cell r="I43">
            <v>1330.91</v>
          </cell>
          <cell r="J43">
            <v>23.146000000000001</v>
          </cell>
          <cell r="M43">
            <v>2764.2</v>
          </cell>
          <cell r="P43">
            <v>133.9</v>
          </cell>
          <cell r="R43">
            <v>150</v>
          </cell>
          <cell r="Y43">
            <v>219.5</v>
          </cell>
          <cell r="BS43">
            <v>1713.75</v>
          </cell>
          <cell r="BT43">
            <v>0</v>
          </cell>
        </row>
        <row r="44">
          <cell r="A44" t="str">
            <v>V41</v>
          </cell>
        </row>
        <row r="45">
          <cell r="A45" t="str">
            <v>V42</v>
          </cell>
        </row>
        <row r="46">
          <cell r="A46" t="str">
            <v>V43</v>
          </cell>
        </row>
        <row r="47">
          <cell r="A47" t="str">
            <v>V44</v>
          </cell>
          <cell r="C47" t="str">
            <v>MATERIAL   SUB   TOTAL</v>
          </cell>
          <cell r="E47">
            <v>23930.82</v>
          </cell>
          <cell r="F47">
            <v>17403.579999999998</v>
          </cell>
          <cell r="G47">
            <v>6527.85</v>
          </cell>
          <cell r="H47">
            <v>0</v>
          </cell>
          <cell r="I47">
            <v>7036.3099999999995</v>
          </cell>
          <cell r="J47">
            <v>153.86599999999999</v>
          </cell>
          <cell r="K47">
            <v>0</v>
          </cell>
          <cell r="L47">
            <v>0</v>
          </cell>
          <cell r="M47">
            <v>5431.6</v>
          </cell>
          <cell r="N47">
            <v>22615</v>
          </cell>
          <cell r="O47">
            <v>0</v>
          </cell>
          <cell r="P47">
            <v>704.4</v>
          </cell>
          <cell r="Q47">
            <v>0</v>
          </cell>
          <cell r="R47">
            <v>732</v>
          </cell>
          <cell r="S47">
            <v>0</v>
          </cell>
          <cell r="T47">
            <v>0</v>
          </cell>
          <cell r="U47">
            <v>0</v>
          </cell>
          <cell r="V47">
            <v>0</v>
          </cell>
          <cell r="W47">
            <v>0</v>
          </cell>
          <cell r="X47">
            <v>0</v>
          </cell>
          <cell r="Y47">
            <v>653.48</v>
          </cell>
          <cell r="Z47">
            <v>0</v>
          </cell>
          <cell r="AA47">
            <v>0</v>
          </cell>
          <cell r="AB47">
            <v>0</v>
          </cell>
          <cell r="AC47">
            <v>0</v>
          </cell>
          <cell r="AD47">
            <v>0</v>
          </cell>
          <cell r="AE47">
            <v>0</v>
          </cell>
          <cell r="AF47">
            <v>0</v>
          </cell>
          <cell r="AG47">
            <v>0</v>
          </cell>
          <cell r="AH47">
            <v>0</v>
          </cell>
          <cell r="AI47">
            <v>0</v>
          </cell>
          <cell r="AJ47">
            <v>0</v>
          </cell>
          <cell r="AK47">
            <v>0</v>
          </cell>
          <cell r="AL47">
            <v>0</v>
          </cell>
          <cell r="AM47">
            <v>0</v>
          </cell>
          <cell r="AN47">
            <v>0</v>
          </cell>
          <cell r="AO47">
            <v>0</v>
          </cell>
          <cell r="AP47">
            <v>0</v>
          </cell>
          <cell r="AQ47">
            <v>0</v>
          </cell>
          <cell r="AR47">
            <v>0</v>
          </cell>
          <cell r="AS47">
            <v>0</v>
          </cell>
          <cell r="AT47">
            <v>0</v>
          </cell>
          <cell r="AU47">
            <v>0</v>
          </cell>
          <cell r="AV47">
            <v>0</v>
          </cell>
          <cell r="AW47">
            <v>0</v>
          </cell>
          <cell r="AX47">
            <v>0</v>
          </cell>
          <cell r="AY47">
            <v>0</v>
          </cell>
          <cell r="AZ47">
            <v>0</v>
          </cell>
          <cell r="BA47">
            <v>0</v>
          </cell>
          <cell r="BB47">
            <v>0</v>
          </cell>
          <cell r="BC47">
            <v>0</v>
          </cell>
          <cell r="BD47">
            <v>0</v>
          </cell>
          <cell r="BE47">
            <v>0</v>
          </cell>
          <cell r="BF47">
            <v>0</v>
          </cell>
          <cell r="BG47">
            <v>2.96</v>
          </cell>
          <cell r="BH47">
            <v>0</v>
          </cell>
          <cell r="BI47">
            <v>0</v>
          </cell>
          <cell r="BJ47">
            <v>0</v>
          </cell>
          <cell r="BK47">
            <v>0</v>
          </cell>
          <cell r="BL47">
            <v>0</v>
          </cell>
          <cell r="BM47">
            <v>0</v>
          </cell>
          <cell r="BN47">
            <v>0</v>
          </cell>
          <cell r="BO47">
            <v>0</v>
          </cell>
          <cell r="BP47">
            <v>0</v>
          </cell>
          <cell r="BQ47">
            <v>0</v>
          </cell>
          <cell r="BR47">
            <v>0</v>
          </cell>
          <cell r="BS47">
            <v>25663.06</v>
          </cell>
          <cell r="BT47">
            <v>0</v>
          </cell>
        </row>
        <row r="48">
          <cell r="A48" t="str">
            <v>V45</v>
          </cell>
          <cell r="C48" t="str">
            <v>COST  SUB  TOTAL</v>
          </cell>
          <cell r="E48">
            <v>0</v>
          </cell>
          <cell r="F48">
            <v>0</v>
          </cell>
          <cell r="G48">
            <v>0</v>
          </cell>
          <cell r="H48">
            <v>0</v>
          </cell>
          <cell r="I48">
            <v>0</v>
          </cell>
          <cell r="J48">
            <v>0</v>
          </cell>
          <cell r="K48">
            <v>0</v>
          </cell>
          <cell r="L48">
            <v>0</v>
          </cell>
          <cell r="M48">
            <v>0</v>
          </cell>
          <cell r="N48">
            <v>0</v>
          </cell>
          <cell r="O48">
            <v>0</v>
          </cell>
          <cell r="P48">
            <v>0</v>
          </cell>
          <cell r="Q48">
            <v>0</v>
          </cell>
          <cell r="R48">
            <v>0</v>
          </cell>
          <cell r="S48">
            <v>0</v>
          </cell>
          <cell r="T48">
            <v>0</v>
          </cell>
          <cell r="U48">
            <v>0</v>
          </cell>
          <cell r="V48">
            <v>0</v>
          </cell>
          <cell r="W48">
            <v>0</v>
          </cell>
          <cell r="X48">
            <v>0</v>
          </cell>
          <cell r="Y48">
            <v>0</v>
          </cell>
          <cell r="Z48">
            <v>0</v>
          </cell>
          <cell r="AA48">
            <v>0</v>
          </cell>
          <cell r="AB48">
            <v>0</v>
          </cell>
          <cell r="AC48">
            <v>0</v>
          </cell>
          <cell r="AD48">
            <v>0</v>
          </cell>
          <cell r="AE48">
            <v>0</v>
          </cell>
          <cell r="AF48">
            <v>0</v>
          </cell>
          <cell r="AG48">
            <v>0</v>
          </cell>
          <cell r="AH48">
            <v>0</v>
          </cell>
          <cell r="AI48">
            <v>0</v>
          </cell>
          <cell r="AJ48">
            <v>0</v>
          </cell>
          <cell r="AK48">
            <v>0</v>
          </cell>
          <cell r="AL48">
            <v>0</v>
          </cell>
          <cell r="AM48">
            <v>0</v>
          </cell>
          <cell r="AN48">
            <v>0</v>
          </cell>
          <cell r="AO48">
            <v>0</v>
          </cell>
          <cell r="AP48">
            <v>0</v>
          </cell>
          <cell r="AQ48">
            <v>0</v>
          </cell>
          <cell r="AR48">
            <v>0</v>
          </cell>
          <cell r="AS48">
            <v>0</v>
          </cell>
          <cell r="AT48">
            <v>0</v>
          </cell>
          <cell r="AU48">
            <v>0</v>
          </cell>
          <cell r="AV48">
            <v>0</v>
          </cell>
          <cell r="AW48">
            <v>0</v>
          </cell>
          <cell r="AX48">
            <v>0</v>
          </cell>
          <cell r="AY48">
            <v>0</v>
          </cell>
          <cell r="AZ48">
            <v>0</v>
          </cell>
          <cell r="BA48">
            <v>0</v>
          </cell>
          <cell r="BB48">
            <v>0</v>
          </cell>
          <cell r="BC48">
            <v>0</v>
          </cell>
          <cell r="BD48">
            <v>0</v>
          </cell>
          <cell r="BE48">
            <v>0</v>
          </cell>
          <cell r="BF48">
            <v>0</v>
          </cell>
          <cell r="BG48">
            <v>0</v>
          </cell>
          <cell r="BH48">
            <v>0</v>
          </cell>
          <cell r="BI48">
            <v>0</v>
          </cell>
          <cell r="BJ48">
            <v>0</v>
          </cell>
          <cell r="BK48">
            <v>0</v>
          </cell>
          <cell r="BL48">
            <v>0</v>
          </cell>
          <cell r="BM48">
            <v>0</v>
          </cell>
          <cell r="BN48">
            <v>0</v>
          </cell>
          <cell r="BO48">
            <v>0</v>
          </cell>
          <cell r="BP48">
            <v>0</v>
          </cell>
          <cell r="BQ48">
            <v>0</v>
          </cell>
          <cell r="BR48">
            <v>0</v>
          </cell>
          <cell r="BS48">
            <v>0</v>
          </cell>
          <cell r="BT48">
            <v>0</v>
          </cell>
        </row>
        <row r="49">
          <cell r="A49" t="str">
            <v>V46</v>
          </cell>
          <cell r="B49">
            <v>3</v>
          </cell>
          <cell r="C49" t="str">
            <v>WATER/ WASTE WATER SYSTEM AREA FOUNDATION (PROCESS WATER COLLECTING BASIN, OILY WASTE WATER POND, TR COMPOUND TANK AND ETC.)</v>
          </cell>
        </row>
        <row r="50">
          <cell r="A50" t="str">
            <v>V47</v>
          </cell>
          <cell r="C50" t="str">
            <v>PRESSURE SAND FILTER (4EA)</v>
          </cell>
          <cell r="D50" t="str">
            <v>O</v>
          </cell>
          <cell r="E50">
            <v>352.65999999999997</v>
          </cell>
          <cell r="F50">
            <v>104.39000000000001</v>
          </cell>
          <cell r="G50">
            <v>204.1</v>
          </cell>
          <cell r="H50">
            <v>85.800000000000011</v>
          </cell>
          <cell r="J50">
            <v>6.4</v>
          </cell>
          <cell r="M50">
            <v>131.51600000000002</v>
          </cell>
          <cell r="O50">
            <v>8.2949999999999999</v>
          </cell>
          <cell r="R50">
            <v>24</v>
          </cell>
          <cell r="BT50">
            <v>0</v>
          </cell>
        </row>
        <row r="51">
          <cell r="A51" t="str">
            <v>V48</v>
          </cell>
          <cell r="C51" t="str">
            <v>FILTER BACKASH PUMP (2EA)</v>
          </cell>
          <cell r="E51">
            <v>18</v>
          </cell>
          <cell r="F51">
            <v>2.4</v>
          </cell>
          <cell r="G51">
            <v>15.5</v>
          </cell>
          <cell r="H51">
            <v>2.4</v>
          </cell>
          <cell r="J51">
            <v>0.1</v>
          </cell>
          <cell r="L51">
            <v>0.3</v>
          </cell>
          <cell r="M51">
            <v>10.1</v>
          </cell>
          <cell r="O51">
            <v>0.2</v>
          </cell>
          <cell r="BT51">
            <v>0</v>
          </cell>
        </row>
        <row r="52">
          <cell r="A52" t="str">
            <v>V49</v>
          </cell>
          <cell r="C52" t="str">
            <v>POTABLE WATER BUFFER VESSEL(1EA)</v>
          </cell>
          <cell r="D52" t="str">
            <v>O</v>
          </cell>
          <cell r="E52">
            <v>68.459999999999994</v>
          </cell>
          <cell r="F52">
            <v>18.700000000000003</v>
          </cell>
          <cell r="G52">
            <v>41.47</v>
          </cell>
          <cell r="H52">
            <v>15.620000000000001</v>
          </cell>
          <cell r="J52">
            <v>1.2</v>
          </cell>
          <cell r="L52">
            <v>2.2999999999999998</v>
          </cell>
          <cell r="M52">
            <v>27.709000000000003</v>
          </cell>
          <cell r="O52">
            <v>1.47</v>
          </cell>
          <cell r="R52">
            <v>4</v>
          </cell>
          <cell r="BT52">
            <v>0</v>
          </cell>
        </row>
        <row r="53">
          <cell r="A53" t="str">
            <v>V50</v>
          </cell>
          <cell r="C53" t="str">
            <v>POTABLE WATER FEEDING PUMP (2EA)</v>
          </cell>
          <cell r="E53">
            <v>6.7</v>
          </cell>
          <cell r="F53">
            <v>0.8</v>
          </cell>
          <cell r="G53">
            <v>5.9</v>
          </cell>
          <cell r="H53">
            <v>0.8</v>
          </cell>
          <cell r="J53">
            <v>0.1</v>
          </cell>
          <cell r="L53">
            <v>0.17</v>
          </cell>
          <cell r="M53">
            <v>5.2</v>
          </cell>
          <cell r="O53">
            <v>0.1</v>
          </cell>
          <cell r="BT53">
            <v>0</v>
          </cell>
        </row>
        <row r="54">
          <cell r="A54" t="str">
            <v>V51</v>
          </cell>
          <cell r="C54" t="str">
            <v>DEMI. WATER FEEDING PUMP (2EA)</v>
          </cell>
          <cell r="E54">
            <v>6.9</v>
          </cell>
          <cell r="F54">
            <v>0.7</v>
          </cell>
          <cell r="G54">
            <v>6.1</v>
          </cell>
          <cell r="H54">
            <v>0.8</v>
          </cell>
          <cell r="J54">
            <v>0.1</v>
          </cell>
          <cell r="L54">
            <v>0.17</v>
          </cell>
          <cell r="M54">
            <v>5.5</v>
          </cell>
          <cell r="O54">
            <v>0.1</v>
          </cell>
          <cell r="BT54">
            <v>0</v>
          </cell>
        </row>
        <row r="55">
          <cell r="A55" t="str">
            <v>V52</v>
          </cell>
          <cell r="C55" t="str">
            <v>OILY WASTE WATER POND AND PUMP(150M3)</v>
          </cell>
          <cell r="E55">
            <v>729.02</v>
          </cell>
          <cell r="F55">
            <v>287.87</v>
          </cell>
          <cell r="G55">
            <v>441.05</v>
          </cell>
          <cell r="I55">
            <v>101.4</v>
          </cell>
          <cell r="J55">
            <v>3.3</v>
          </cell>
          <cell r="L55">
            <v>6.6</v>
          </cell>
          <cell r="M55">
            <v>314.47000000000003</v>
          </cell>
          <cell r="O55">
            <v>10.16</v>
          </cell>
          <cell r="R55">
            <v>14</v>
          </cell>
          <cell r="Y55">
            <v>30.8</v>
          </cell>
          <cell r="Z55">
            <v>181.2</v>
          </cell>
          <cell r="AI55">
            <v>3.22</v>
          </cell>
          <cell r="BG55">
            <v>0.18</v>
          </cell>
          <cell r="BT55">
            <v>0</v>
          </cell>
        </row>
        <row r="56">
          <cell r="A56" t="str">
            <v>V53</v>
          </cell>
          <cell r="C56" t="str">
            <v>PROCESS WATER COLLECTING BASIN AND PUMP</v>
          </cell>
          <cell r="D56" t="str">
            <v>O</v>
          </cell>
          <cell r="E56">
            <v>949</v>
          </cell>
          <cell r="F56">
            <v>651</v>
          </cell>
          <cell r="G56">
            <v>298</v>
          </cell>
          <cell r="I56">
            <v>187.6</v>
          </cell>
          <cell r="J56">
            <v>10.3</v>
          </cell>
          <cell r="M56">
            <v>396.2</v>
          </cell>
          <cell r="O56">
            <v>28.1</v>
          </cell>
          <cell r="R56">
            <v>24</v>
          </cell>
          <cell r="Y56">
            <v>57.4</v>
          </cell>
          <cell r="Z56">
            <v>354.8</v>
          </cell>
          <cell r="BG56">
            <v>0.81</v>
          </cell>
          <cell r="BT56">
            <v>0</v>
          </cell>
        </row>
        <row r="57">
          <cell r="A57" t="str">
            <v>V54</v>
          </cell>
          <cell r="C57" t="str">
            <v>NaOH UNLOADING &amp; TRANSFER PUMP (2EA)</v>
          </cell>
          <cell r="E57">
            <v>7.2</v>
          </cell>
          <cell r="F57">
            <v>2.2000000000000002</v>
          </cell>
          <cell r="G57">
            <v>5</v>
          </cell>
          <cell r="H57">
            <v>2.6</v>
          </cell>
          <cell r="J57">
            <v>0.2</v>
          </cell>
          <cell r="L57">
            <v>0.4</v>
          </cell>
          <cell r="M57">
            <v>6.2</v>
          </cell>
          <cell r="O57">
            <v>0.3</v>
          </cell>
          <cell r="BT57">
            <v>0</v>
          </cell>
        </row>
        <row r="58">
          <cell r="A58" t="str">
            <v>V55</v>
          </cell>
          <cell r="C58" t="str">
            <v>HCL UNLOADING &amp; TRANSFER PUMP (2EA)</v>
          </cell>
          <cell r="E58">
            <v>7.2</v>
          </cell>
          <cell r="F58">
            <v>2.2000000000000002</v>
          </cell>
          <cell r="G58">
            <v>5</v>
          </cell>
          <cell r="H58">
            <v>2.6</v>
          </cell>
          <cell r="J58">
            <v>0.2</v>
          </cell>
          <cell r="L58">
            <v>0.4</v>
          </cell>
          <cell r="M58">
            <v>6.2</v>
          </cell>
          <cell r="O58">
            <v>0.3</v>
          </cell>
          <cell r="BT58">
            <v>0</v>
          </cell>
        </row>
        <row r="59">
          <cell r="A59" t="str">
            <v>V56</v>
          </cell>
          <cell r="C59" t="str">
            <v>TR COMPOUND TANK</v>
          </cell>
          <cell r="D59" t="str">
            <v>O</v>
          </cell>
          <cell r="E59">
            <v>532.79</v>
          </cell>
          <cell r="F59">
            <v>186.11</v>
          </cell>
          <cell r="G59">
            <v>346.68</v>
          </cell>
          <cell r="I59">
            <v>69.34</v>
          </cell>
          <cell r="J59">
            <v>2.1</v>
          </cell>
          <cell r="L59">
            <v>4.2</v>
          </cell>
          <cell r="M59">
            <v>235.87</v>
          </cell>
          <cell r="O59">
            <v>6.93</v>
          </cell>
          <cell r="R59">
            <v>9</v>
          </cell>
          <cell r="Y59">
            <v>22.8</v>
          </cell>
          <cell r="Z59">
            <v>144.69999999999999</v>
          </cell>
          <cell r="AI59">
            <v>3.22</v>
          </cell>
          <cell r="BG59">
            <v>0.18</v>
          </cell>
          <cell r="BT59">
            <v>0</v>
          </cell>
        </row>
        <row r="60">
          <cell r="A60" t="str">
            <v>V57</v>
          </cell>
          <cell r="C60" t="str">
            <v>FILTERED WATER FEEDING PUMP (2EA)</v>
          </cell>
          <cell r="E60">
            <v>18</v>
          </cell>
          <cell r="F60">
            <v>2.4</v>
          </cell>
          <cell r="G60">
            <v>15.5</v>
          </cell>
          <cell r="H60">
            <v>2.4</v>
          </cell>
          <cell r="J60">
            <v>0.1</v>
          </cell>
          <cell r="L60">
            <v>0.3</v>
          </cell>
          <cell r="M60">
            <v>10.1</v>
          </cell>
          <cell r="O60">
            <v>0.2</v>
          </cell>
          <cell r="BT60">
            <v>0</v>
          </cell>
        </row>
        <row r="61">
          <cell r="A61" t="str">
            <v>V58</v>
          </cell>
        </row>
        <row r="62">
          <cell r="A62" t="str">
            <v>V59</v>
          </cell>
        </row>
        <row r="63">
          <cell r="A63" t="str">
            <v>V60</v>
          </cell>
          <cell r="C63" t="str">
            <v>MATERIAL   SUB   TOTAL</v>
          </cell>
          <cell r="E63">
            <v>2695.9299999999994</v>
          </cell>
          <cell r="F63">
            <v>1258.7700000000004</v>
          </cell>
          <cell r="G63">
            <v>1384.3</v>
          </cell>
          <cell r="H63">
            <v>113.02000000000001</v>
          </cell>
          <cell r="I63">
            <v>358.34000000000003</v>
          </cell>
          <cell r="J63">
            <v>24.1</v>
          </cell>
          <cell r="K63">
            <v>0</v>
          </cell>
          <cell r="L63">
            <v>14.84</v>
          </cell>
          <cell r="M63">
            <v>1149.0650000000001</v>
          </cell>
          <cell r="N63">
            <v>0</v>
          </cell>
          <cell r="O63">
            <v>56.154999999999994</v>
          </cell>
          <cell r="P63">
            <v>0</v>
          </cell>
          <cell r="Q63">
            <v>0</v>
          </cell>
          <cell r="R63">
            <v>75</v>
          </cell>
          <cell r="S63">
            <v>0</v>
          </cell>
          <cell r="T63">
            <v>0</v>
          </cell>
          <cell r="U63">
            <v>0</v>
          </cell>
          <cell r="V63">
            <v>0</v>
          </cell>
          <cell r="W63">
            <v>0</v>
          </cell>
          <cell r="X63">
            <v>0</v>
          </cell>
          <cell r="Y63">
            <v>111</v>
          </cell>
          <cell r="Z63">
            <v>680.7</v>
          </cell>
          <cell r="AA63">
            <v>0</v>
          </cell>
          <cell r="AB63">
            <v>0</v>
          </cell>
          <cell r="AC63">
            <v>0</v>
          </cell>
          <cell r="AD63">
            <v>0</v>
          </cell>
          <cell r="AE63">
            <v>0</v>
          </cell>
          <cell r="AF63">
            <v>0</v>
          </cell>
          <cell r="AG63">
            <v>0</v>
          </cell>
          <cell r="AH63">
            <v>0</v>
          </cell>
          <cell r="AI63">
            <v>6.44</v>
          </cell>
          <cell r="AJ63">
            <v>0</v>
          </cell>
          <cell r="AK63">
            <v>0</v>
          </cell>
          <cell r="AL63">
            <v>0</v>
          </cell>
          <cell r="AM63">
            <v>0</v>
          </cell>
          <cell r="AN63">
            <v>0</v>
          </cell>
          <cell r="AO63">
            <v>0</v>
          </cell>
          <cell r="AP63">
            <v>0</v>
          </cell>
          <cell r="AQ63">
            <v>0</v>
          </cell>
          <cell r="AR63">
            <v>0</v>
          </cell>
          <cell r="AS63">
            <v>0</v>
          </cell>
          <cell r="AT63">
            <v>0</v>
          </cell>
          <cell r="AU63">
            <v>0</v>
          </cell>
          <cell r="AV63">
            <v>0</v>
          </cell>
          <cell r="AW63">
            <v>0</v>
          </cell>
          <cell r="AX63">
            <v>0</v>
          </cell>
          <cell r="AY63">
            <v>0</v>
          </cell>
          <cell r="AZ63">
            <v>0</v>
          </cell>
          <cell r="BA63">
            <v>0</v>
          </cell>
          <cell r="BB63">
            <v>0</v>
          </cell>
          <cell r="BC63">
            <v>0</v>
          </cell>
          <cell r="BD63">
            <v>0</v>
          </cell>
          <cell r="BE63">
            <v>0</v>
          </cell>
          <cell r="BF63">
            <v>0</v>
          </cell>
          <cell r="BG63">
            <v>1.17</v>
          </cell>
          <cell r="BH63">
            <v>0</v>
          </cell>
          <cell r="BI63">
            <v>0</v>
          </cell>
          <cell r="BJ63">
            <v>0</v>
          </cell>
          <cell r="BK63">
            <v>0</v>
          </cell>
          <cell r="BL63">
            <v>0</v>
          </cell>
          <cell r="BM63">
            <v>0</v>
          </cell>
          <cell r="BN63">
            <v>0</v>
          </cell>
          <cell r="BO63">
            <v>0</v>
          </cell>
          <cell r="BP63">
            <v>0</v>
          </cell>
          <cell r="BQ63">
            <v>0</v>
          </cell>
          <cell r="BR63">
            <v>0</v>
          </cell>
          <cell r="BS63">
            <v>0</v>
          </cell>
          <cell r="BT63">
            <v>0</v>
          </cell>
        </row>
        <row r="64">
          <cell r="A64" t="str">
            <v>V61</v>
          </cell>
          <cell r="C64" t="str">
            <v>COST  SUB  TOTAL</v>
          </cell>
          <cell r="E64">
            <v>0</v>
          </cell>
          <cell r="F64">
            <v>0</v>
          </cell>
          <cell r="G64">
            <v>0</v>
          </cell>
          <cell r="H64">
            <v>0</v>
          </cell>
          <cell r="I64">
            <v>0</v>
          </cell>
          <cell r="J64">
            <v>0</v>
          </cell>
          <cell r="K64">
            <v>0</v>
          </cell>
          <cell r="L64">
            <v>0</v>
          </cell>
          <cell r="M64">
            <v>0</v>
          </cell>
          <cell r="N64">
            <v>0</v>
          </cell>
          <cell r="O64">
            <v>0</v>
          </cell>
          <cell r="P64">
            <v>0</v>
          </cell>
          <cell r="Q64">
            <v>0</v>
          </cell>
          <cell r="R64">
            <v>0</v>
          </cell>
          <cell r="S64">
            <v>0</v>
          </cell>
          <cell r="T64">
            <v>0</v>
          </cell>
          <cell r="U64">
            <v>0</v>
          </cell>
          <cell r="V64">
            <v>0</v>
          </cell>
          <cell r="W64">
            <v>0</v>
          </cell>
          <cell r="X64">
            <v>0</v>
          </cell>
          <cell r="Y64">
            <v>0</v>
          </cell>
          <cell r="Z64">
            <v>0</v>
          </cell>
          <cell r="AA64">
            <v>0</v>
          </cell>
          <cell r="AB64">
            <v>0</v>
          </cell>
          <cell r="AC64">
            <v>0</v>
          </cell>
          <cell r="AD64">
            <v>0</v>
          </cell>
          <cell r="AE64">
            <v>0</v>
          </cell>
          <cell r="AF64">
            <v>0</v>
          </cell>
          <cell r="AG64">
            <v>0</v>
          </cell>
          <cell r="AH64">
            <v>0</v>
          </cell>
          <cell r="AI64">
            <v>0</v>
          </cell>
          <cell r="AJ64">
            <v>0</v>
          </cell>
          <cell r="AK64">
            <v>0</v>
          </cell>
          <cell r="AL64">
            <v>0</v>
          </cell>
          <cell r="AM64">
            <v>0</v>
          </cell>
          <cell r="AN64">
            <v>0</v>
          </cell>
          <cell r="AO64">
            <v>0</v>
          </cell>
          <cell r="AP64">
            <v>0</v>
          </cell>
          <cell r="AQ64">
            <v>0</v>
          </cell>
          <cell r="AR64">
            <v>0</v>
          </cell>
          <cell r="AS64">
            <v>0</v>
          </cell>
          <cell r="AT64">
            <v>0</v>
          </cell>
          <cell r="AU64">
            <v>0</v>
          </cell>
          <cell r="AV64">
            <v>0</v>
          </cell>
          <cell r="AW64">
            <v>0</v>
          </cell>
          <cell r="AX64">
            <v>0</v>
          </cell>
          <cell r="AY64">
            <v>0</v>
          </cell>
          <cell r="AZ64">
            <v>0</v>
          </cell>
          <cell r="BA64">
            <v>0</v>
          </cell>
          <cell r="BB64">
            <v>0</v>
          </cell>
          <cell r="BC64">
            <v>0</v>
          </cell>
          <cell r="BD64">
            <v>0</v>
          </cell>
          <cell r="BE64">
            <v>0</v>
          </cell>
          <cell r="BF64">
            <v>0</v>
          </cell>
          <cell r="BG64">
            <v>0</v>
          </cell>
          <cell r="BH64">
            <v>0</v>
          </cell>
          <cell r="BI64">
            <v>0</v>
          </cell>
          <cell r="BJ64">
            <v>0</v>
          </cell>
          <cell r="BK64">
            <v>0</v>
          </cell>
          <cell r="BL64">
            <v>0</v>
          </cell>
          <cell r="BM64">
            <v>0</v>
          </cell>
          <cell r="BN64">
            <v>0</v>
          </cell>
          <cell r="BO64">
            <v>0</v>
          </cell>
          <cell r="BP64">
            <v>0</v>
          </cell>
          <cell r="BQ64">
            <v>0</v>
          </cell>
          <cell r="BR64">
            <v>0</v>
          </cell>
          <cell r="BS64">
            <v>0</v>
          </cell>
          <cell r="BT64">
            <v>0</v>
          </cell>
        </row>
        <row r="65">
          <cell r="A65" t="str">
            <v>V62</v>
          </cell>
          <cell r="B65">
            <v>4</v>
          </cell>
          <cell r="C65" t="str">
            <v>TANK FOUNDATION (DIESEL OIL STORAGE TANK, DEMI WATER  STORAGE TANK, FILTERED WATER STORAGE TANK AND ETC.)</v>
          </cell>
        </row>
        <row r="66">
          <cell r="A66" t="str">
            <v>V63</v>
          </cell>
          <cell r="C66" t="str">
            <v>DIESEL OIL STORAGE TANK</v>
          </cell>
          <cell r="D66" t="str">
            <v>O</v>
          </cell>
          <cell r="E66">
            <v>181.3</v>
          </cell>
          <cell r="F66">
            <v>133.69999999999999</v>
          </cell>
          <cell r="G66">
            <v>47.6</v>
          </cell>
          <cell r="H66">
            <v>101.9</v>
          </cell>
          <cell r="J66">
            <v>7.8</v>
          </cell>
          <cell r="M66">
            <v>74.400000000000006</v>
          </cell>
          <cell r="O66">
            <v>10.199999999999999</v>
          </cell>
          <cell r="R66">
            <v>47</v>
          </cell>
          <cell r="S66">
            <v>0.4</v>
          </cell>
          <cell r="U66">
            <v>10.4</v>
          </cell>
          <cell r="V66">
            <v>51.9</v>
          </cell>
          <cell r="BT66">
            <v>0</v>
          </cell>
        </row>
        <row r="67">
          <cell r="A67" t="str">
            <v>V64</v>
          </cell>
          <cell r="C67" t="str">
            <v>FILTERED / FIREFIGHTING WATER STORAGE TANK</v>
          </cell>
          <cell r="D67" t="str">
            <v>O</v>
          </cell>
          <cell r="E67">
            <v>624.79999999999995</v>
          </cell>
          <cell r="F67">
            <v>528.79999999999995</v>
          </cell>
          <cell r="G67">
            <v>96</v>
          </cell>
          <cell r="H67">
            <v>372.6</v>
          </cell>
          <cell r="J67">
            <v>29.5</v>
          </cell>
          <cell r="M67">
            <v>151.4</v>
          </cell>
          <cell r="O67">
            <v>37.299999999999997</v>
          </cell>
          <cell r="R67">
            <v>200</v>
          </cell>
          <cell r="S67">
            <v>0.8</v>
          </cell>
          <cell r="U67">
            <v>47.1</v>
          </cell>
          <cell r="V67">
            <v>235.7</v>
          </cell>
          <cell r="BT67">
            <v>0</v>
          </cell>
        </row>
        <row r="68">
          <cell r="A68" t="str">
            <v>V65</v>
          </cell>
          <cell r="C68" t="str">
            <v>DEMI. WATER STORAGE TANK</v>
          </cell>
          <cell r="D68" t="str">
            <v>O</v>
          </cell>
          <cell r="E68">
            <v>181.3</v>
          </cell>
          <cell r="F68">
            <v>133.69999999999999</v>
          </cell>
          <cell r="G68">
            <v>47.6</v>
          </cell>
          <cell r="H68">
            <v>101.9</v>
          </cell>
          <cell r="J68">
            <v>7.8</v>
          </cell>
          <cell r="M68">
            <v>74.400000000000006</v>
          </cell>
          <cell r="O68">
            <v>10.199999999999999</v>
          </cell>
          <cell r="R68">
            <v>47</v>
          </cell>
          <cell r="S68">
            <v>0.4</v>
          </cell>
          <cell r="U68">
            <v>10.4</v>
          </cell>
          <cell r="V68">
            <v>51.9</v>
          </cell>
          <cell r="BT68">
            <v>0</v>
          </cell>
        </row>
        <row r="69">
          <cell r="A69" t="str">
            <v>V66</v>
          </cell>
          <cell r="C69" t="str">
            <v>NaOH STORAGE TANK</v>
          </cell>
          <cell r="D69" t="str">
            <v>O</v>
          </cell>
          <cell r="E69">
            <v>30.1</v>
          </cell>
          <cell r="F69">
            <v>13.5</v>
          </cell>
          <cell r="G69">
            <v>16.600000000000001</v>
          </cell>
          <cell r="H69">
            <v>12.9</v>
          </cell>
          <cell r="J69">
            <v>0.9</v>
          </cell>
          <cell r="M69">
            <v>21.1</v>
          </cell>
          <cell r="O69">
            <v>1.3</v>
          </cell>
          <cell r="R69">
            <v>4</v>
          </cell>
          <cell r="S69">
            <v>0.1</v>
          </cell>
          <cell r="U69">
            <v>0.5</v>
          </cell>
          <cell r="V69">
            <v>2.5</v>
          </cell>
          <cell r="BT69">
            <v>0</v>
          </cell>
        </row>
        <row r="70">
          <cell r="A70" t="str">
            <v>V67</v>
          </cell>
          <cell r="C70" t="str">
            <v>Hcl STORAGE TANK</v>
          </cell>
          <cell r="D70" t="str">
            <v>O</v>
          </cell>
          <cell r="E70">
            <v>30.1</v>
          </cell>
          <cell r="F70">
            <v>13.5</v>
          </cell>
          <cell r="G70">
            <v>16.600000000000001</v>
          </cell>
          <cell r="H70">
            <v>12.9</v>
          </cell>
          <cell r="J70">
            <v>0.9</v>
          </cell>
          <cell r="M70">
            <v>21.1</v>
          </cell>
          <cell r="O70">
            <v>1.3</v>
          </cell>
          <cell r="R70">
            <v>4</v>
          </cell>
          <cell r="S70">
            <v>0.1</v>
          </cell>
          <cell r="U70">
            <v>0.5</v>
          </cell>
          <cell r="V70">
            <v>2.5</v>
          </cell>
          <cell r="BT70">
            <v>0</v>
          </cell>
        </row>
        <row r="71">
          <cell r="A71" t="str">
            <v>V68</v>
          </cell>
          <cell r="C71" t="str">
            <v>NaOH/Hcl STORAGE TANK DIKE</v>
          </cell>
          <cell r="E71">
            <v>69.5</v>
          </cell>
          <cell r="F71">
            <v>13.4</v>
          </cell>
          <cell r="G71">
            <v>56.1</v>
          </cell>
          <cell r="H71">
            <v>19.239999999999998</v>
          </cell>
          <cell r="J71">
            <v>1.9</v>
          </cell>
          <cell r="L71">
            <v>3.8</v>
          </cell>
          <cell r="M71">
            <v>100.4</v>
          </cell>
          <cell r="O71">
            <v>1.2</v>
          </cell>
          <cell r="BT71">
            <v>0</v>
          </cell>
        </row>
        <row r="72">
          <cell r="A72" t="str">
            <v>V69</v>
          </cell>
        </row>
        <row r="73">
          <cell r="A73" t="str">
            <v>V70</v>
          </cell>
        </row>
        <row r="74">
          <cell r="A74" t="str">
            <v>V71</v>
          </cell>
        </row>
        <row r="75">
          <cell r="A75" t="str">
            <v>V72</v>
          </cell>
        </row>
        <row r="76">
          <cell r="A76" t="str">
            <v>V73</v>
          </cell>
          <cell r="C76" t="str">
            <v>MATERIAL   SUB   TOTAL</v>
          </cell>
          <cell r="E76">
            <v>1117.0999999999999</v>
          </cell>
          <cell r="F76">
            <v>836.6</v>
          </cell>
          <cell r="G76">
            <v>280.5</v>
          </cell>
          <cell r="H76">
            <v>621.43999999999994</v>
          </cell>
          <cell r="I76">
            <v>0</v>
          </cell>
          <cell r="J76">
            <v>48.79999999999999</v>
          </cell>
          <cell r="K76">
            <v>0</v>
          </cell>
          <cell r="L76">
            <v>3.8</v>
          </cell>
          <cell r="M76">
            <v>442.80000000000007</v>
          </cell>
          <cell r="N76">
            <v>0</v>
          </cell>
          <cell r="O76">
            <v>61.5</v>
          </cell>
          <cell r="P76">
            <v>0</v>
          </cell>
          <cell r="Q76">
            <v>0</v>
          </cell>
          <cell r="R76">
            <v>302</v>
          </cell>
          <cell r="S76">
            <v>1.8000000000000003</v>
          </cell>
          <cell r="T76">
            <v>0</v>
          </cell>
          <cell r="U76">
            <v>68.900000000000006</v>
          </cell>
          <cell r="V76">
            <v>344.49999999999994</v>
          </cell>
          <cell r="W76">
            <v>0</v>
          </cell>
          <cell r="X76">
            <v>0</v>
          </cell>
          <cell r="Y76">
            <v>0</v>
          </cell>
          <cell r="Z76">
            <v>0</v>
          </cell>
          <cell r="AA76">
            <v>0</v>
          </cell>
          <cell r="AB76">
            <v>0</v>
          </cell>
          <cell r="AC76">
            <v>0</v>
          </cell>
          <cell r="AD76">
            <v>0</v>
          </cell>
          <cell r="AE76">
            <v>0</v>
          </cell>
          <cell r="AF76">
            <v>0</v>
          </cell>
          <cell r="AG76">
            <v>0</v>
          </cell>
          <cell r="AH76">
            <v>0</v>
          </cell>
          <cell r="AI76">
            <v>0</v>
          </cell>
          <cell r="AJ76">
            <v>0</v>
          </cell>
          <cell r="AK76">
            <v>0</v>
          </cell>
          <cell r="AL76">
            <v>0</v>
          </cell>
          <cell r="AM76">
            <v>0</v>
          </cell>
          <cell r="AN76">
            <v>0</v>
          </cell>
          <cell r="AO76">
            <v>0</v>
          </cell>
          <cell r="AP76">
            <v>0</v>
          </cell>
          <cell r="AQ76">
            <v>0</v>
          </cell>
          <cell r="AR76">
            <v>0</v>
          </cell>
          <cell r="AS76">
            <v>0</v>
          </cell>
          <cell r="AT76">
            <v>0</v>
          </cell>
          <cell r="AU76">
            <v>0</v>
          </cell>
          <cell r="AV76">
            <v>0</v>
          </cell>
          <cell r="AW76">
            <v>0</v>
          </cell>
          <cell r="AX76">
            <v>0</v>
          </cell>
          <cell r="AY76">
            <v>0</v>
          </cell>
          <cell r="AZ76">
            <v>0</v>
          </cell>
          <cell r="BA76">
            <v>0</v>
          </cell>
          <cell r="BB76">
            <v>0</v>
          </cell>
          <cell r="BC76">
            <v>0</v>
          </cell>
          <cell r="BD76">
            <v>0</v>
          </cell>
          <cell r="BE76">
            <v>0</v>
          </cell>
          <cell r="BF76">
            <v>0</v>
          </cell>
          <cell r="BG76">
            <v>0</v>
          </cell>
          <cell r="BH76">
            <v>0</v>
          </cell>
          <cell r="BI76">
            <v>0</v>
          </cell>
          <cell r="BJ76">
            <v>0</v>
          </cell>
          <cell r="BK76">
            <v>0</v>
          </cell>
          <cell r="BL76">
            <v>0</v>
          </cell>
          <cell r="BM76">
            <v>0</v>
          </cell>
          <cell r="BN76">
            <v>0</v>
          </cell>
          <cell r="BO76">
            <v>0</v>
          </cell>
          <cell r="BP76">
            <v>0</v>
          </cell>
          <cell r="BQ76">
            <v>0</v>
          </cell>
          <cell r="BR76">
            <v>0</v>
          </cell>
          <cell r="BS76">
            <v>0</v>
          </cell>
          <cell r="BT76">
            <v>0</v>
          </cell>
        </row>
        <row r="77">
          <cell r="A77" t="str">
            <v>V74</v>
          </cell>
          <cell r="C77" t="str">
            <v>COST  SUB  TOTAL</v>
          </cell>
          <cell r="E77">
            <v>0</v>
          </cell>
          <cell r="F77">
            <v>0</v>
          </cell>
          <cell r="G77">
            <v>0</v>
          </cell>
          <cell r="H77">
            <v>0</v>
          </cell>
          <cell r="I77">
            <v>0</v>
          </cell>
          <cell r="J77">
            <v>0</v>
          </cell>
          <cell r="K77">
            <v>0</v>
          </cell>
          <cell r="L77">
            <v>0</v>
          </cell>
          <cell r="M77">
            <v>0</v>
          </cell>
          <cell r="N77">
            <v>0</v>
          </cell>
          <cell r="O77">
            <v>0</v>
          </cell>
          <cell r="P77">
            <v>0</v>
          </cell>
          <cell r="Q77">
            <v>0</v>
          </cell>
          <cell r="R77">
            <v>0</v>
          </cell>
          <cell r="S77">
            <v>0</v>
          </cell>
          <cell r="T77">
            <v>0</v>
          </cell>
          <cell r="U77">
            <v>0</v>
          </cell>
          <cell r="V77">
            <v>0</v>
          </cell>
          <cell r="W77">
            <v>0</v>
          </cell>
          <cell r="X77">
            <v>0</v>
          </cell>
          <cell r="Y77">
            <v>0</v>
          </cell>
          <cell r="Z77">
            <v>0</v>
          </cell>
          <cell r="AA77">
            <v>0</v>
          </cell>
          <cell r="AB77">
            <v>0</v>
          </cell>
          <cell r="AC77">
            <v>0</v>
          </cell>
          <cell r="AD77">
            <v>0</v>
          </cell>
          <cell r="AE77">
            <v>0</v>
          </cell>
          <cell r="AF77">
            <v>0</v>
          </cell>
          <cell r="AG77">
            <v>0</v>
          </cell>
          <cell r="AH77">
            <v>0</v>
          </cell>
          <cell r="AI77">
            <v>0</v>
          </cell>
          <cell r="AJ77">
            <v>0</v>
          </cell>
          <cell r="AK77">
            <v>0</v>
          </cell>
          <cell r="AL77">
            <v>0</v>
          </cell>
          <cell r="AM77">
            <v>0</v>
          </cell>
          <cell r="AN77">
            <v>0</v>
          </cell>
          <cell r="AO77">
            <v>0</v>
          </cell>
          <cell r="AP77">
            <v>0</v>
          </cell>
          <cell r="AQ77">
            <v>0</v>
          </cell>
          <cell r="AR77">
            <v>0</v>
          </cell>
          <cell r="AS77">
            <v>0</v>
          </cell>
          <cell r="AT77">
            <v>0</v>
          </cell>
          <cell r="AU77">
            <v>0</v>
          </cell>
          <cell r="AV77">
            <v>0</v>
          </cell>
          <cell r="AW77">
            <v>0</v>
          </cell>
          <cell r="AX77">
            <v>0</v>
          </cell>
          <cell r="AY77">
            <v>0</v>
          </cell>
          <cell r="AZ77">
            <v>0</v>
          </cell>
          <cell r="BA77">
            <v>0</v>
          </cell>
          <cell r="BB77">
            <v>0</v>
          </cell>
          <cell r="BC77">
            <v>0</v>
          </cell>
          <cell r="BD77">
            <v>0</v>
          </cell>
          <cell r="BE77">
            <v>0</v>
          </cell>
          <cell r="BF77">
            <v>0</v>
          </cell>
          <cell r="BG77">
            <v>0</v>
          </cell>
          <cell r="BH77">
            <v>0</v>
          </cell>
          <cell r="BI77">
            <v>0</v>
          </cell>
          <cell r="BJ77">
            <v>0</v>
          </cell>
          <cell r="BK77">
            <v>0</v>
          </cell>
          <cell r="BL77">
            <v>0</v>
          </cell>
          <cell r="BM77">
            <v>0</v>
          </cell>
          <cell r="BN77">
            <v>0</v>
          </cell>
          <cell r="BO77">
            <v>0</v>
          </cell>
          <cell r="BP77">
            <v>0</v>
          </cell>
          <cell r="BQ77">
            <v>0</v>
          </cell>
          <cell r="BR77">
            <v>0</v>
          </cell>
          <cell r="BS77">
            <v>0</v>
          </cell>
          <cell r="BT77">
            <v>0</v>
          </cell>
        </row>
        <row r="78">
          <cell r="A78" t="str">
            <v>V75</v>
          </cell>
          <cell r="B78">
            <v>5</v>
          </cell>
          <cell r="C78" t="str">
            <v xml:space="preserve">ELECTRICAL EQUIPMENT FOUNDATION </v>
          </cell>
        </row>
        <row r="79">
          <cell r="A79" t="str">
            <v>V76</v>
          </cell>
          <cell r="B79" t="str">
            <v>5.1</v>
          </cell>
          <cell r="C79" t="str">
            <v>TRANSFORMER, FIRE WALL, DS CUBICLE STEEL SUPPORT STRUCTURE.</v>
          </cell>
        </row>
        <row r="80">
          <cell r="A80" t="str">
            <v>V77</v>
          </cell>
          <cell r="C80" t="str">
            <v>MAIN TR FOUNDATION (3EA)</v>
          </cell>
          <cell r="D80" t="str">
            <v>O</v>
          </cell>
          <cell r="E80">
            <v>902.4</v>
          </cell>
          <cell r="F80">
            <v>517.1</v>
          </cell>
          <cell r="G80">
            <v>385.29999999999995</v>
          </cell>
          <cell r="H80">
            <v>455.9</v>
          </cell>
          <cell r="J80">
            <v>32.799999999999997</v>
          </cell>
          <cell r="M80">
            <v>269.5</v>
          </cell>
          <cell r="O80">
            <v>45.599999999999994</v>
          </cell>
          <cell r="R80">
            <v>86</v>
          </cell>
          <cell r="BT80">
            <v>0</v>
          </cell>
        </row>
        <row r="81">
          <cell r="A81" t="str">
            <v>V78</v>
          </cell>
          <cell r="C81" t="str">
            <v>UNIT TR FOUNDATION (2EA)</v>
          </cell>
          <cell r="D81" t="str">
            <v>O</v>
          </cell>
          <cell r="E81">
            <v>444.09999999999997</v>
          </cell>
          <cell r="F81">
            <v>207.4</v>
          </cell>
          <cell r="G81">
            <v>236.69999999999996</v>
          </cell>
          <cell r="H81">
            <v>186.5</v>
          </cell>
          <cell r="J81">
            <v>13.6</v>
          </cell>
          <cell r="M81">
            <v>181.6</v>
          </cell>
          <cell r="O81">
            <v>18.7</v>
          </cell>
          <cell r="R81">
            <v>49</v>
          </cell>
          <cell r="BT81">
            <v>0</v>
          </cell>
        </row>
        <row r="82">
          <cell r="A82" t="str">
            <v>V79</v>
          </cell>
          <cell r="C82" t="str">
            <v>TRANSFORMER FIRE WALL(5EA)</v>
          </cell>
          <cell r="D82" t="str">
            <v>O</v>
          </cell>
          <cell r="E82">
            <v>754.45999999999992</v>
          </cell>
          <cell r="F82">
            <v>148.39000000000001</v>
          </cell>
          <cell r="G82">
            <v>525.33000000000004</v>
          </cell>
          <cell r="H82">
            <v>239.36</v>
          </cell>
          <cell r="J82">
            <v>8.4</v>
          </cell>
          <cell r="M82">
            <v>995.72000000000014</v>
          </cell>
          <cell r="O82">
            <v>22.89</v>
          </cell>
          <cell r="R82">
            <v>16</v>
          </cell>
          <cell r="BT82">
            <v>0</v>
          </cell>
        </row>
        <row r="83">
          <cell r="A83" t="str">
            <v>V80</v>
          </cell>
          <cell r="C83" t="str">
            <v>TRANSFORMER AREA DIKE</v>
          </cell>
          <cell r="E83">
            <v>189.7</v>
          </cell>
          <cell r="F83">
            <v>27.200000000000003</v>
          </cell>
          <cell r="G83">
            <v>162.4</v>
          </cell>
          <cell r="H83">
            <v>17.399999999999999</v>
          </cell>
          <cell r="J83">
            <v>3.3</v>
          </cell>
          <cell r="L83">
            <v>6.5</v>
          </cell>
          <cell r="M83">
            <v>139.1</v>
          </cell>
          <cell r="O83">
            <v>1.7000000000000002</v>
          </cell>
          <cell r="BT83">
            <v>0</v>
          </cell>
        </row>
        <row r="84">
          <cell r="A84" t="str">
            <v>V81</v>
          </cell>
          <cell r="C84" t="str">
            <v>1차시 중복적용 FIRE WALL</v>
          </cell>
          <cell r="E84">
            <v>754.45999999999992</v>
          </cell>
          <cell r="F84">
            <v>148.39000000000001</v>
          </cell>
          <cell r="G84">
            <v>525.33000000000004</v>
          </cell>
          <cell r="H84">
            <v>239.36</v>
          </cell>
          <cell r="J84">
            <v>8.4</v>
          </cell>
          <cell r="M84">
            <v>995.72000000000014</v>
          </cell>
          <cell r="O84">
            <v>22.89</v>
          </cell>
          <cell r="BT84">
            <v>0</v>
          </cell>
        </row>
        <row r="85">
          <cell r="A85" t="str">
            <v>V82</v>
          </cell>
          <cell r="C85" t="str">
            <v xml:space="preserve">TRANSFORMER AREA PAVING </v>
          </cell>
          <cell r="E85">
            <v>57.08</v>
          </cell>
          <cell r="F85">
            <v>56.81</v>
          </cell>
          <cell r="H85">
            <v>13.11</v>
          </cell>
          <cell r="L85">
            <v>8.74</v>
          </cell>
          <cell r="O85">
            <v>1.3</v>
          </cell>
          <cell r="BN85">
            <v>349.6</v>
          </cell>
          <cell r="BT85">
            <v>0</v>
          </cell>
        </row>
        <row r="86">
          <cell r="A86" t="str">
            <v>V83</v>
          </cell>
          <cell r="C86" t="str">
            <v>IPB SUPPORT FOUNDATION (9EA)</v>
          </cell>
          <cell r="D86" t="str">
            <v>O</v>
          </cell>
          <cell r="E86">
            <v>306.45999999999998</v>
          </cell>
          <cell r="F86">
            <v>65.12</v>
          </cell>
          <cell r="G86">
            <v>207.60999999999999</v>
          </cell>
          <cell r="H86">
            <v>58.300000000000004</v>
          </cell>
          <cell r="J86">
            <v>3.8</v>
          </cell>
          <cell r="M86">
            <v>97.79000000000002</v>
          </cell>
          <cell r="O86">
            <v>5.5650000000000004</v>
          </cell>
          <cell r="R86">
            <v>18</v>
          </cell>
          <cell r="BT86">
            <v>0</v>
          </cell>
        </row>
        <row r="87">
          <cell r="A87" t="str">
            <v>V84</v>
          </cell>
          <cell r="C87" t="str">
            <v>DS CUBICLE SUPPORT PLATFORM FOUNDATION</v>
          </cell>
          <cell r="D87" t="str">
            <v>O</v>
          </cell>
          <cell r="E87">
            <v>246.95999999999998</v>
          </cell>
          <cell r="F87">
            <v>72.600000000000009</v>
          </cell>
          <cell r="G87">
            <v>143.52000000000001</v>
          </cell>
          <cell r="H87">
            <v>58.08</v>
          </cell>
          <cell r="J87">
            <v>4.5999999999999996</v>
          </cell>
          <cell r="M87">
            <v>88.11</v>
          </cell>
          <cell r="O87">
            <v>5.5650000000000004</v>
          </cell>
          <cell r="R87">
            <v>8</v>
          </cell>
        </row>
        <row r="88">
          <cell r="A88" t="str">
            <v>V85</v>
          </cell>
          <cell r="C88" t="str">
            <v>DS CUBICLE SUPPORT PLATFORM</v>
          </cell>
          <cell r="W88">
            <v>14.46</v>
          </cell>
          <cell r="X88">
            <v>1.4</v>
          </cell>
        </row>
        <row r="89">
          <cell r="A89" t="str">
            <v>V86</v>
          </cell>
          <cell r="C89" t="str">
            <v>TR VALVE PIT</v>
          </cell>
          <cell r="E89">
            <v>44</v>
          </cell>
          <cell r="F89">
            <v>9</v>
          </cell>
          <cell r="G89">
            <v>35</v>
          </cell>
          <cell r="H89">
            <v>4.4000000000000004</v>
          </cell>
          <cell r="J89">
            <v>0.4</v>
          </cell>
          <cell r="L89">
            <v>0.9</v>
          </cell>
          <cell r="M89">
            <v>45.1</v>
          </cell>
          <cell r="O89">
            <v>0.7</v>
          </cell>
          <cell r="Y89">
            <v>16.2</v>
          </cell>
          <cell r="AI89">
            <v>6.8</v>
          </cell>
          <cell r="BT89">
            <v>0</v>
          </cell>
        </row>
        <row r="90">
          <cell r="A90" t="str">
            <v>V87</v>
          </cell>
          <cell r="C90" t="str">
            <v>MATERIAL   SUB   TOTAL</v>
          </cell>
          <cell r="E90">
            <v>3699.62</v>
          </cell>
          <cell r="F90">
            <v>1252.0099999999998</v>
          </cell>
          <cell r="G90">
            <v>2221.19</v>
          </cell>
          <cell r="H90">
            <v>1272.4099999999999</v>
          </cell>
          <cell r="I90">
            <v>0</v>
          </cell>
          <cell r="J90">
            <v>75.3</v>
          </cell>
          <cell r="K90">
            <v>0</v>
          </cell>
          <cell r="L90">
            <v>16.14</v>
          </cell>
          <cell r="M90">
            <v>2812.6400000000003</v>
          </cell>
          <cell r="N90">
            <v>0</v>
          </cell>
          <cell r="O90">
            <v>124.91</v>
          </cell>
          <cell r="P90">
            <v>0</v>
          </cell>
          <cell r="Q90">
            <v>0</v>
          </cell>
          <cell r="R90">
            <v>177</v>
          </cell>
          <cell r="S90">
            <v>0</v>
          </cell>
          <cell r="T90">
            <v>0</v>
          </cell>
          <cell r="U90">
            <v>0</v>
          </cell>
          <cell r="V90">
            <v>0</v>
          </cell>
          <cell r="W90">
            <v>14.46</v>
          </cell>
          <cell r="X90">
            <v>1.4</v>
          </cell>
          <cell r="Y90">
            <v>16.2</v>
          </cell>
          <cell r="Z90">
            <v>0</v>
          </cell>
          <cell r="AA90">
            <v>0</v>
          </cell>
          <cell r="AB90">
            <v>0</v>
          </cell>
          <cell r="AC90">
            <v>0</v>
          </cell>
          <cell r="AD90">
            <v>0</v>
          </cell>
          <cell r="AE90">
            <v>0</v>
          </cell>
          <cell r="AF90">
            <v>0</v>
          </cell>
          <cell r="AG90">
            <v>0</v>
          </cell>
          <cell r="AH90">
            <v>0</v>
          </cell>
          <cell r="AI90">
            <v>6.8</v>
          </cell>
          <cell r="AJ90">
            <v>0</v>
          </cell>
          <cell r="AK90">
            <v>0</v>
          </cell>
          <cell r="AL90">
            <v>0</v>
          </cell>
          <cell r="AM90">
            <v>0</v>
          </cell>
          <cell r="AN90">
            <v>0</v>
          </cell>
          <cell r="AO90">
            <v>0</v>
          </cell>
          <cell r="AP90">
            <v>0</v>
          </cell>
          <cell r="AQ90">
            <v>0</v>
          </cell>
          <cell r="AR90">
            <v>0</v>
          </cell>
          <cell r="AS90">
            <v>0</v>
          </cell>
          <cell r="AT90">
            <v>0</v>
          </cell>
          <cell r="AU90">
            <v>0</v>
          </cell>
          <cell r="AV90">
            <v>0</v>
          </cell>
          <cell r="AW90">
            <v>0</v>
          </cell>
          <cell r="AX90">
            <v>0</v>
          </cell>
          <cell r="AY90">
            <v>0</v>
          </cell>
          <cell r="AZ90">
            <v>0</v>
          </cell>
          <cell r="BA90">
            <v>0</v>
          </cell>
          <cell r="BB90">
            <v>0</v>
          </cell>
          <cell r="BC90">
            <v>0</v>
          </cell>
          <cell r="BD90">
            <v>0</v>
          </cell>
          <cell r="BE90">
            <v>0</v>
          </cell>
          <cell r="BF90">
            <v>0</v>
          </cell>
          <cell r="BG90">
            <v>0</v>
          </cell>
          <cell r="BH90">
            <v>0</v>
          </cell>
          <cell r="BI90">
            <v>0</v>
          </cell>
          <cell r="BJ90">
            <v>0</v>
          </cell>
          <cell r="BK90">
            <v>0</v>
          </cell>
          <cell r="BL90">
            <v>0</v>
          </cell>
          <cell r="BM90">
            <v>0</v>
          </cell>
          <cell r="BN90">
            <v>349.6</v>
          </cell>
          <cell r="BO90">
            <v>0</v>
          </cell>
          <cell r="BP90">
            <v>0</v>
          </cell>
          <cell r="BQ90">
            <v>0</v>
          </cell>
          <cell r="BR90">
            <v>0</v>
          </cell>
          <cell r="BS90">
            <v>0</v>
          </cell>
          <cell r="BT90">
            <v>0</v>
          </cell>
        </row>
        <row r="91">
          <cell r="A91" t="str">
            <v>V88</v>
          </cell>
          <cell r="C91" t="str">
            <v>COST  SUB  TOTAL</v>
          </cell>
          <cell r="E91">
            <v>0</v>
          </cell>
          <cell r="F91">
            <v>0</v>
          </cell>
          <cell r="G91">
            <v>0</v>
          </cell>
          <cell r="H91">
            <v>0</v>
          </cell>
          <cell r="I91">
            <v>0</v>
          </cell>
          <cell r="J91">
            <v>0</v>
          </cell>
          <cell r="K91">
            <v>0</v>
          </cell>
          <cell r="L91">
            <v>0</v>
          </cell>
          <cell r="M91">
            <v>0</v>
          </cell>
          <cell r="N91">
            <v>0</v>
          </cell>
          <cell r="O91">
            <v>0</v>
          </cell>
          <cell r="P91">
            <v>0</v>
          </cell>
          <cell r="Q91">
            <v>0</v>
          </cell>
          <cell r="R91">
            <v>0</v>
          </cell>
          <cell r="S91">
            <v>0</v>
          </cell>
          <cell r="T91">
            <v>0</v>
          </cell>
          <cell r="U91">
            <v>0</v>
          </cell>
          <cell r="V91">
            <v>0</v>
          </cell>
          <cell r="W91">
            <v>0</v>
          </cell>
          <cell r="X91">
            <v>0</v>
          </cell>
          <cell r="Y91">
            <v>0</v>
          </cell>
          <cell r="Z91">
            <v>0</v>
          </cell>
          <cell r="AA91">
            <v>0</v>
          </cell>
          <cell r="AB91">
            <v>0</v>
          </cell>
          <cell r="AC91">
            <v>0</v>
          </cell>
          <cell r="AD91">
            <v>0</v>
          </cell>
          <cell r="AE91">
            <v>0</v>
          </cell>
          <cell r="AF91">
            <v>0</v>
          </cell>
          <cell r="AG91">
            <v>0</v>
          </cell>
          <cell r="AH91">
            <v>0</v>
          </cell>
          <cell r="AI91">
            <v>0</v>
          </cell>
          <cell r="AJ91">
            <v>0</v>
          </cell>
          <cell r="AK91">
            <v>0</v>
          </cell>
          <cell r="AL91">
            <v>0</v>
          </cell>
          <cell r="AM91">
            <v>0</v>
          </cell>
          <cell r="AN91">
            <v>0</v>
          </cell>
          <cell r="AO91">
            <v>0</v>
          </cell>
          <cell r="AP91">
            <v>0</v>
          </cell>
          <cell r="AQ91">
            <v>0</v>
          </cell>
          <cell r="AR91">
            <v>0</v>
          </cell>
          <cell r="AS91">
            <v>0</v>
          </cell>
          <cell r="AT91">
            <v>0</v>
          </cell>
          <cell r="AU91">
            <v>0</v>
          </cell>
          <cell r="AV91">
            <v>0</v>
          </cell>
          <cell r="AW91">
            <v>0</v>
          </cell>
          <cell r="AX91">
            <v>0</v>
          </cell>
          <cell r="AY91">
            <v>0</v>
          </cell>
          <cell r="AZ91">
            <v>0</v>
          </cell>
          <cell r="BA91">
            <v>0</v>
          </cell>
          <cell r="BB91">
            <v>0</v>
          </cell>
          <cell r="BC91">
            <v>0</v>
          </cell>
          <cell r="BD91">
            <v>0</v>
          </cell>
          <cell r="BE91">
            <v>0</v>
          </cell>
          <cell r="BF91">
            <v>0</v>
          </cell>
          <cell r="BG91">
            <v>0</v>
          </cell>
          <cell r="BH91">
            <v>0</v>
          </cell>
          <cell r="BI91">
            <v>0</v>
          </cell>
          <cell r="BJ91">
            <v>0</v>
          </cell>
          <cell r="BK91">
            <v>0</v>
          </cell>
          <cell r="BL91">
            <v>0</v>
          </cell>
          <cell r="BM91">
            <v>0</v>
          </cell>
          <cell r="BN91">
            <v>0</v>
          </cell>
          <cell r="BO91">
            <v>0</v>
          </cell>
          <cell r="BP91">
            <v>0</v>
          </cell>
          <cell r="BQ91">
            <v>0</v>
          </cell>
          <cell r="BR91">
            <v>0</v>
          </cell>
          <cell r="BS91">
            <v>0</v>
          </cell>
          <cell r="BT91">
            <v>0</v>
          </cell>
        </row>
        <row r="92">
          <cell r="A92" t="str">
            <v>V89</v>
          </cell>
          <cell r="B92" t="str">
            <v>5.2</v>
          </cell>
          <cell r="C92" t="str">
            <v xml:space="preserve">TRENCH AND DUCT BANK </v>
          </cell>
        </row>
        <row r="93">
          <cell r="A93" t="str">
            <v>V90</v>
          </cell>
          <cell r="C93" t="str">
            <v>ELEC. CABLE TRENCH IN YARD</v>
          </cell>
          <cell r="E93">
            <v>6210</v>
          </cell>
          <cell r="F93">
            <v>2240</v>
          </cell>
          <cell r="G93">
            <v>3966</v>
          </cell>
          <cell r="H93">
            <v>845.3</v>
          </cell>
          <cell r="J93">
            <v>96.9</v>
          </cell>
          <cell r="L93">
            <v>193.7</v>
          </cell>
          <cell r="M93">
            <v>7602.6</v>
          </cell>
          <cell r="O93">
            <v>84.5</v>
          </cell>
          <cell r="AJ93">
            <v>1375.4</v>
          </cell>
          <cell r="BG93">
            <v>46.599999999999994</v>
          </cell>
          <cell r="BT93">
            <v>0</v>
          </cell>
        </row>
        <row r="94">
          <cell r="A94" t="str">
            <v>V91</v>
          </cell>
          <cell r="C94" t="str">
            <v>ELEC. DUCT BANK IN YARD</v>
          </cell>
          <cell r="E94">
            <v>728.3</v>
          </cell>
          <cell r="F94">
            <v>145.1</v>
          </cell>
          <cell r="G94">
            <v>583.20000000000005</v>
          </cell>
          <cell r="H94">
            <v>91</v>
          </cell>
          <cell r="J94">
            <v>12.2</v>
          </cell>
          <cell r="M94">
            <v>268.8</v>
          </cell>
          <cell r="O94">
            <v>9.1</v>
          </cell>
          <cell r="BT94">
            <v>0</v>
          </cell>
        </row>
        <row r="95">
          <cell r="A95" t="str">
            <v>V92</v>
          </cell>
        </row>
        <row r="96">
          <cell r="A96" t="str">
            <v>V93</v>
          </cell>
          <cell r="C96" t="str">
            <v>MATERIAL   SUB   TOTAL</v>
          </cell>
          <cell r="E96">
            <v>6938.3</v>
          </cell>
          <cell r="F96">
            <v>2385.1</v>
          </cell>
          <cell r="G96">
            <v>4549.2</v>
          </cell>
          <cell r="H96">
            <v>936.3</v>
          </cell>
          <cell r="I96">
            <v>0</v>
          </cell>
          <cell r="J96">
            <v>109.10000000000001</v>
          </cell>
          <cell r="K96">
            <v>0</v>
          </cell>
          <cell r="L96">
            <v>193.7</v>
          </cell>
          <cell r="M96">
            <v>7871.4000000000005</v>
          </cell>
          <cell r="N96">
            <v>0</v>
          </cell>
          <cell r="O96">
            <v>93.6</v>
          </cell>
          <cell r="P96">
            <v>0</v>
          </cell>
          <cell r="Q96">
            <v>0</v>
          </cell>
          <cell r="R96">
            <v>0</v>
          </cell>
          <cell r="S96">
            <v>0</v>
          </cell>
          <cell r="T96">
            <v>0</v>
          </cell>
          <cell r="U96">
            <v>0</v>
          </cell>
          <cell r="V96">
            <v>0</v>
          </cell>
          <cell r="W96">
            <v>0</v>
          </cell>
          <cell r="X96">
            <v>0</v>
          </cell>
          <cell r="Y96">
            <v>0</v>
          </cell>
          <cell r="Z96">
            <v>0</v>
          </cell>
          <cell r="AA96">
            <v>0</v>
          </cell>
          <cell r="AB96">
            <v>0</v>
          </cell>
          <cell r="AC96">
            <v>0</v>
          </cell>
          <cell r="AD96">
            <v>0</v>
          </cell>
          <cell r="AE96">
            <v>0</v>
          </cell>
          <cell r="AF96">
            <v>0</v>
          </cell>
          <cell r="AG96">
            <v>0</v>
          </cell>
          <cell r="AH96">
            <v>0</v>
          </cell>
          <cell r="AI96">
            <v>0</v>
          </cell>
          <cell r="AJ96">
            <v>1375.4</v>
          </cell>
          <cell r="AK96">
            <v>0</v>
          </cell>
          <cell r="AL96">
            <v>0</v>
          </cell>
          <cell r="AM96">
            <v>0</v>
          </cell>
          <cell r="AN96">
            <v>0</v>
          </cell>
          <cell r="AO96">
            <v>0</v>
          </cell>
          <cell r="AP96">
            <v>0</v>
          </cell>
          <cell r="AQ96">
            <v>0</v>
          </cell>
          <cell r="AR96">
            <v>0</v>
          </cell>
          <cell r="AS96">
            <v>0</v>
          </cell>
          <cell r="AT96">
            <v>0</v>
          </cell>
          <cell r="AU96">
            <v>0</v>
          </cell>
          <cell r="AV96">
            <v>0</v>
          </cell>
          <cell r="AW96">
            <v>0</v>
          </cell>
          <cell r="AX96">
            <v>0</v>
          </cell>
          <cell r="AY96">
            <v>0</v>
          </cell>
          <cell r="AZ96">
            <v>0</v>
          </cell>
          <cell r="BA96">
            <v>0</v>
          </cell>
          <cell r="BB96">
            <v>0</v>
          </cell>
          <cell r="BC96">
            <v>0</v>
          </cell>
          <cell r="BD96">
            <v>0</v>
          </cell>
          <cell r="BE96">
            <v>0</v>
          </cell>
          <cell r="BF96">
            <v>0</v>
          </cell>
          <cell r="BG96">
            <v>46.599999999999994</v>
          </cell>
          <cell r="BH96">
            <v>0</v>
          </cell>
          <cell r="BI96">
            <v>0</v>
          </cell>
          <cell r="BJ96">
            <v>0</v>
          </cell>
          <cell r="BK96">
            <v>0</v>
          </cell>
          <cell r="BL96">
            <v>0</v>
          </cell>
          <cell r="BM96">
            <v>0</v>
          </cell>
          <cell r="BN96">
            <v>0</v>
          </cell>
          <cell r="BO96">
            <v>0</v>
          </cell>
          <cell r="BP96">
            <v>0</v>
          </cell>
          <cell r="BQ96">
            <v>0</v>
          </cell>
          <cell r="BR96">
            <v>0</v>
          </cell>
          <cell r="BS96">
            <v>0</v>
          </cell>
          <cell r="BT96">
            <v>0</v>
          </cell>
        </row>
        <row r="97">
          <cell r="A97" t="str">
            <v>V94</v>
          </cell>
          <cell r="C97" t="str">
            <v>COST  SUB  TOTAL</v>
          </cell>
          <cell r="E97">
            <v>0</v>
          </cell>
          <cell r="F97">
            <v>0</v>
          </cell>
          <cell r="G97">
            <v>0</v>
          </cell>
          <cell r="H97">
            <v>0</v>
          </cell>
          <cell r="I97">
            <v>0</v>
          </cell>
          <cell r="J97">
            <v>0</v>
          </cell>
          <cell r="K97">
            <v>0</v>
          </cell>
          <cell r="L97">
            <v>0</v>
          </cell>
          <cell r="M97">
            <v>0</v>
          </cell>
          <cell r="N97">
            <v>0</v>
          </cell>
          <cell r="O97">
            <v>0</v>
          </cell>
          <cell r="P97">
            <v>0</v>
          </cell>
          <cell r="Q97">
            <v>0</v>
          </cell>
          <cell r="R97">
            <v>0</v>
          </cell>
          <cell r="S97">
            <v>0</v>
          </cell>
          <cell r="T97">
            <v>0</v>
          </cell>
          <cell r="U97">
            <v>0</v>
          </cell>
          <cell r="V97">
            <v>0</v>
          </cell>
          <cell r="W97">
            <v>0</v>
          </cell>
          <cell r="X97">
            <v>0</v>
          </cell>
          <cell r="Y97">
            <v>0</v>
          </cell>
          <cell r="Z97">
            <v>0</v>
          </cell>
          <cell r="AA97">
            <v>0</v>
          </cell>
          <cell r="AB97">
            <v>0</v>
          </cell>
          <cell r="AC97">
            <v>0</v>
          </cell>
          <cell r="AD97">
            <v>0</v>
          </cell>
          <cell r="AE97">
            <v>0</v>
          </cell>
          <cell r="AF97">
            <v>0</v>
          </cell>
          <cell r="AG97">
            <v>0</v>
          </cell>
          <cell r="AH97">
            <v>0</v>
          </cell>
          <cell r="AI97">
            <v>0</v>
          </cell>
          <cell r="AJ97">
            <v>0</v>
          </cell>
          <cell r="AK97">
            <v>0</v>
          </cell>
          <cell r="AL97">
            <v>0</v>
          </cell>
          <cell r="AM97">
            <v>0</v>
          </cell>
          <cell r="AN97">
            <v>0</v>
          </cell>
          <cell r="AO97">
            <v>0</v>
          </cell>
          <cell r="AP97">
            <v>0</v>
          </cell>
          <cell r="AQ97">
            <v>0</v>
          </cell>
          <cell r="AR97">
            <v>0</v>
          </cell>
          <cell r="AS97">
            <v>0</v>
          </cell>
          <cell r="AT97">
            <v>0</v>
          </cell>
          <cell r="AU97">
            <v>0</v>
          </cell>
          <cell r="AV97">
            <v>0</v>
          </cell>
          <cell r="AW97">
            <v>0</v>
          </cell>
          <cell r="AX97">
            <v>0</v>
          </cell>
          <cell r="AY97">
            <v>0</v>
          </cell>
          <cell r="AZ97">
            <v>0</v>
          </cell>
          <cell r="BA97">
            <v>0</v>
          </cell>
          <cell r="BB97">
            <v>0</v>
          </cell>
          <cell r="BC97">
            <v>0</v>
          </cell>
          <cell r="BD97">
            <v>0</v>
          </cell>
          <cell r="BE97">
            <v>0</v>
          </cell>
          <cell r="BF97">
            <v>0</v>
          </cell>
          <cell r="BG97">
            <v>0</v>
          </cell>
          <cell r="BH97">
            <v>0</v>
          </cell>
          <cell r="BI97">
            <v>0</v>
          </cell>
          <cell r="BJ97">
            <v>0</v>
          </cell>
          <cell r="BK97">
            <v>0</v>
          </cell>
          <cell r="BL97">
            <v>0</v>
          </cell>
          <cell r="BM97">
            <v>0</v>
          </cell>
          <cell r="BN97">
            <v>0</v>
          </cell>
          <cell r="BO97">
            <v>0</v>
          </cell>
          <cell r="BP97">
            <v>0</v>
          </cell>
          <cell r="BQ97">
            <v>0</v>
          </cell>
          <cell r="BR97">
            <v>0</v>
          </cell>
          <cell r="BS97">
            <v>0</v>
          </cell>
          <cell r="BT97">
            <v>0</v>
          </cell>
        </row>
        <row r="98">
          <cell r="A98" t="str">
            <v>V95</v>
          </cell>
        </row>
        <row r="99">
          <cell r="A99" t="str">
            <v>V96</v>
          </cell>
          <cell r="BT99">
            <v>0</v>
          </cell>
        </row>
        <row r="100">
          <cell r="A100" t="str">
            <v>V97</v>
          </cell>
          <cell r="BT100">
            <v>0</v>
          </cell>
        </row>
        <row r="101">
          <cell r="A101" t="str">
            <v>V98</v>
          </cell>
          <cell r="BT101">
            <v>0</v>
          </cell>
        </row>
        <row r="102">
          <cell r="A102" t="str">
            <v>V99</v>
          </cell>
          <cell r="BT102">
            <v>0</v>
          </cell>
        </row>
        <row r="103">
          <cell r="A103" t="str">
            <v>V100</v>
          </cell>
          <cell r="BT103">
            <v>0</v>
          </cell>
        </row>
        <row r="104">
          <cell r="A104" t="str">
            <v>V101</v>
          </cell>
          <cell r="BT104">
            <v>0</v>
          </cell>
        </row>
        <row r="105">
          <cell r="A105" t="str">
            <v>V102</v>
          </cell>
          <cell r="BT105">
            <v>0</v>
          </cell>
        </row>
        <row r="106">
          <cell r="A106" t="str">
            <v>V103</v>
          </cell>
          <cell r="BT106">
            <v>0</v>
          </cell>
        </row>
        <row r="107">
          <cell r="A107" t="str">
            <v>V104</v>
          </cell>
          <cell r="BT107">
            <v>0</v>
          </cell>
        </row>
        <row r="108">
          <cell r="A108" t="str">
            <v>V105</v>
          </cell>
          <cell r="BT108">
            <v>0</v>
          </cell>
        </row>
        <row r="109">
          <cell r="A109" t="str">
            <v>V106</v>
          </cell>
          <cell r="C109" t="str">
            <v>MATERIAL   SUB   TOTAL</v>
          </cell>
          <cell r="E109">
            <v>0</v>
          </cell>
          <cell r="F109">
            <v>0</v>
          </cell>
          <cell r="G109">
            <v>0</v>
          </cell>
          <cell r="H109">
            <v>0</v>
          </cell>
          <cell r="I109">
            <v>0</v>
          </cell>
          <cell r="J109">
            <v>0</v>
          </cell>
          <cell r="L109">
            <v>0</v>
          </cell>
          <cell r="M109">
            <v>0</v>
          </cell>
          <cell r="N109">
            <v>0</v>
          </cell>
          <cell r="O109">
            <v>0</v>
          </cell>
          <cell r="P109">
            <v>0</v>
          </cell>
          <cell r="Q109">
            <v>0</v>
          </cell>
          <cell r="R109">
            <v>0</v>
          </cell>
          <cell r="S109">
            <v>0</v>
          </cell>
          <cell r="T109">
            <v>0</v>
          </cell>
          <cell r="U109">
            <v>0</v>
          </cell>
          <cell r="V109">
            <v>0</v>
          </cell>
          <cell r="W109">
            <v>0</v>
          </cell>
          <cell r="X109">
            <v>0</v>
          </cell>
          <cell r="Y109">
            <v>0</v>
          </cell>
          <cell r="Z109">
            <v>0</v>
          </cell>
          <cell r="AA109">
            <v>0</v>
          </cell>
          <cell r="AB109">
            <v>0</v>
          </cell>
          <cell r="AF109">
            <v>0</v>
          </cell>
          <cell r="AG109">
            <v>0</v>
          </cell>
          <cell r="AI109">
            <v>0</v>
          </cell>
          <cell r="AJ109">
            <v>0</v>
          </cell>
          <cell r="AK109">
            <v>0</v>
          </cell>
          <cell r="AL109">
            <v>0</v>
          </cell>
          <cell r="AM109">
            <v>0</v>
          </cell>
          <cell r="AN109">
            <v>0</v>
          </cell>
          <cell r="AO109">
            <v>0</v>
          </cell>
          <cell r="AP109">
            <v>0</v>
          </cell>
          <cell r="AQ109">
            <v>0</v>
          </cell>
          <cell r="AR109">
            <v>0</v>
          </cell>
          <cell r="AT109">
            <v>0</v>
          </cell>
          <cell r="AU109">
            <v>0</v>
          </cell>
          <cell r="AV109">
            <v>0</v>
          </cell>
          <cell r="AW109">
            <v>0</v>
          </cell>
          <cell r="AX109">
            <v>0</v>
          </cell>
          <cell r="AY109">
            <v>0</v>
          </cell>
          <cell r="AZ109">
            <v>0</v>
          </cell>
          <cell r="BA109">
            <v>0</v>
          </cell>
          <cell r="BB109">
            <v>0</v>
          </cell>
          <cell r="BC109">
            <v>0</v>
          </cell>
          <cell r="BD109">
            <v>0</v>
          </cell>
          <cell r="BE109">
            <v>0</v>
          </cell>
          <cell r="BF109">
            <v>0</v>
          </cell>
          <cell r="BG109">
            <v>0</v>
          </cell>
          <cell r="BH109">
            <v>0</v>
          </cell>
          <cell r="BI109">
            <v>0</v>
          </cell>
          <cell r="BJ109">
            <v>0</v>
          </cell>
          <cell r="BK109">
            <v>0</v>
          </cell>
          <cell r="BL109">
            <v>0</v>
          </cell>
          <cell r="BM109">
            <v>0</v>
          </cell>
          <cell r="BN109">
            <v>0</v>
          </cell>
          <cell r="BO109">
            <v>0</v>
          </cell>
          <cell r="BP109">
            <v>0</v>
          </cell>
          <cell r="BQ109">
            <v>0</v>
          </cell>
          <cell r="BR109">
            <v>0</v>
          </cell>
          <cell r="BS109">
            <v>0</v>
          </cell>
          <cell r="BT109">
            <v>0</v>
          </cell>
        </row>
        <row r="110">
          <cell r="A110" t="str">
            <v>V107</v>
          </cell>
          <cell r="C110" t="str">
            <v>COST  SUB  TOTAL</v>
          </cell>
          <cell r="E110">
            <v>0</v>
          </cell>
          <cell r="F110">
            <v>0</v>
          </cell>
          <cell r="G110">
            <v>0</v>
          </cell>
          <cell r="H110">
            <v>0</v>
          </cell>
          <cell r="I110">
            <v>0</v>
          </cell>
          <cell r="J110">
            <v>0</v>
          </cell>
          <cell r="L110">
            <v>0</v>
          </cell>
          <cell r="M110">
            <v>0</v>
          </cell>
          <cell r="N110">
            <v>0</v>
          </cell>
          <cell r="O110">
            <v>0</v>
          </cell>
          <cell r="P110">
            <v>0</v>
          </cell>
          <cell r="Q110">
            <v>0</v>
          </cell>
          <cell r="R110">
            <v>0</v>
          </cell>
          <cell r="S110">
            <v>0</v>
          </cell>
          <cell r="T110">
            <v>0</v>
          </cell>
          <cell r="U110">
            <v>0</v>
          </cell>
          <cell r="V110">
            <v>0</v>
          </cell>
          <cell r="W110">
            <v>0</v>
          </cell>
          <cell r="X110">
            <v>0</v>
          </cell>
          <cell r="Y110">
            <v>0</v>
          </cell>
          <cell r="Z110">
            <v>0</v>
          </cell>
          <cell r="AA110">
            <v>0</v>
          </cell>
          <cell r="AB110">
            <v>0</v>
          </cell>
          <cell r="AF110">
            <v>0</v>
          </cell>
          <cell r="AG110">
            <v>0</v>
          </cell>
          <cell r="AI110">
            <v>0</v>
          </cell>
          <cell r="AJ110">
            <v>0</v>
          </cell>
          <cell r="AK110">
            <v>0</v>
          </cell>
          <cell r="AL110">
            <v>0</v>
          </cell>
          <cell r="AM110">
            <v>0</v>
          </cell>
          <cell r="AN110">
            <v>0</v>
          </cell>
          <cell r="AO110">
            <v>0</v>
          </cell>
          <cell r="AP110">
            <v>0</v>
          </cell>
          <cell r="AQ110">
            <v>0</v>
          </cell>
          <cell r="AR110">
            <v>0</v>
          </cell>
          <cell r="AT110">
            <v>0</v>
          </cell>
          <cell r="AU110">
            <v>0</v>
          </cell>
          <cell r="AV110">
            <v>0</v>
          </cell>
          <cell r="AW110">
            <v>0</v>
          </cell>
          <cell r="AX110">
            <v>0</v>
          </cell>
          <cell r="AY110">
            <v>0</v>
          </cell>
          <cell r="AZ110">
            <v>0</v>
          </cell>
          <cell r="BA110">
            <v>0</v>
          </cell>
          <cell r="BB110">
            <v>0</v>
          </cell>
          <cell r="BC110">
            <v>0</v>
          </cell>
          <cell r="BD110">
            <v>0</v>
          </cell>
          <cell r="BE110">
            <v>0</v>
          </cell>
          <cell r="BF110">
            <v>0</v>
          </cell>
          <cell r="BG110">
            <v>0</v>
          </cell>
          <cell r="BH110">
            <v>0</v>
          </cell>
          <cell r="BI110">
            <v>0</v>
          </cell>
          <cell r="BJ110">
            <v>0</v>
          </cell>
          <cell r="BK110">
            <v>0</v>
          </cell>
          <cell r="BL110">
            <v>0</v>
          </cell>
          <cell r="BM110">
            <v>0</v>
          </cell>
          <cell r="BN110">
            <v>0</v>
          </cell>
          <cell r="BO110">
            <v>0</v>
          </cell>
          <cell r="BP110">
            <v>0</v>
          </cell>
          <cell r="BQ110">
            <v>0</v>
          </cell>
          <cell r="BR110">
            <v>0</v>
          </cell>
          <cell r="BS110">
            <v>0</v>
          </cell>
          <cell r="BT110">
            <v>0</v>
          </cell>
        </row>
        <row r="111">
          <cell r="A111" t="str">
            <v>V108</v>
          </cell>
          <cell r="B111">
            <v>6</v>
          </cell>
          <cell r="C111" t="str">
            <v>PIPERACK STEEL STRUCTURE AND FOUNDATION, PIPE SLEEPER FOUNDATION.</v>
          </cell>
        </row>
        <row r="112">
          <cell r="A112" t="str">
            <v>V109</v>
          </cell>
          <cell r="C112" t="str">
            <v xml:space="preserve">PIPERACK STEEL STRUCTURE </v>
          </cell>
          <cell r="W112">
            <v>283</v>
          </cell>
          <cell r="X112">
            <v>42.45</v>
          </cell>
          <cell r="BT112">
            <v>0</v>
          </cell>
        </row>
        <row r="113">
          <cell r="A113" t="str">
            <v>V110</v>
          </cell>
          <cell r="C113" t="str">
            <v>PIPERACK FOUNDATION</v>
          </cell>
          <cell r="D113" t="str">
            <v>O</v>
          </cell>
          <cell r="E113">
            <v>4009.74</v>
          </cell>
          <cell r="F113">
            <v>778.25000000000011</v>
          </cell>
          <cell r="G113">
            <v>2803.58</v>
          </cell>
          <cell r="H113">
            <v>618.42000000000007</v>
          </cell>
          <cell r="J113">
            <v>51</v>
          </cell>
          <cell r="M113">
            <v>1046.8700000000001</v>
          </cell>
          <cell r="O113">
            <v>59.010000000000005</v>
          </cell>
          <cell r="R113">
            <v>130</v>
          </cell>
          <cell r="S113">
            <v>0.6</v>
          </cell>
          <cell r="BT113">
            <v>0</v>
          </cell>
        </row>
        <row r="114">
          <cell r="A114" t="str">
            <v>V111</v>
          </cell>
          <cell r="C114" t="str">
            <v>PIPE SLEEPER FOUNDATION</v>
          </cell>
          <cell r="E114">
            <v>592</v>
          </cell>
          <cell r="F114">
            <v>112.6</v>
          </cell>
          <cell r="G114">
            <v>480</v>
          </cell>
          <cell r="H114">
            <v>121.6</v>
          </cell>
          <cell r="J114">
            <v>7.7</v>
          </cell>
          <cell r="L114">
            <v>15.4</v>
          </cell>
          <cell r="M114">
            <v>384</v>
          </cell>
          <cell r="O114">
            <v>12</v>
          </cell>
          <cell r="X114">
            <v>4.5</v>
          </cell>
          <cell r="BT114">
            <v>0</v>
          </cell>
        </row>
        <row r="115">
          <cell r="A115" t="str">
            <v>V112</v>
          </cell>
          <cell r="BT115">
            <v>0</v>
          </cell>
        </row>
        <row r="116">
          <cell r="A116" t="str">
            <v>V113</v>
          </cell>
          <cell r="BT116">
            <v>0</v>
          </cell>
        </row>
        <row r="117">
          <cell r="A117" t="str">
            <v>V114</v>
          </cell>
          <cell r="BT117">
            <v>0</v>
          </cell>
        </row>
        <row r="118">
          <cell r="A118" t="str">
            <v>V115</v>
          </cell>
          <cell r="BT118">
            <v>0</v>
          </cell>
        </row>
        <row r="119">
          <cell r="A119" t="str">
            <v>V116</v>
          </cell>
          <cell r="BT119">
            <v>0</v>
          </cell>
        </row>
        <row r="120">
          <cell r="A120" t="str">
            <v>V117</v>
          </cell>
          <cell r="BT120">
            <v>0</v>
          </cell>
        </row>
        <row r="121">
          <cell r="A121" t="str">
            <v>V118</v>
          </cell>
          <cell r="BT121">
            <v>0</v>
          </cell>
        </row>
        <row r="122">
          <cell r="A122" t="str">
            <v>V119</v>
          </cell>
          <cell r="C122" t="str">
            <v>MATERIAL   SUB   TOTAL</v>
          </cell>
          <cell r="E122">
            <v>4601.74</v>
          </cell>
          <cell r="F122">
            <v>890.85000000000014</v>
          </cell>
          <cell r="G122">
            <v>3283.58</v>
          </cell>
          <cell r="H122">
            <v>740.0200000000001</v>
          </cell>
          <cell r="I122">
            <v>0</v>
          </cell>
          <cell r="J122">
            <v>58.7</v>
          </cell>
          <cell r="K122">
            <v>0</v>
          </cell>
          <cell r="L122">
            <v>15.4</v>
          </cell>
          <cell r="M122">
            <v>1430.8700000000001</v>
          </cell>
          <cell r="N122">
            <v>0</v>
          </cell>
          <cell r="O122">
            <v>71.010000000000005</v>
          </cell>
          <cell r="P122">
            <v>0</v>
          </cell>
          <cell r="Q122">
            <v>0</v>
          </cell>
          <cell r="R122">
            <v>130</v>
          </cell>
          <cell r="S122">
            <v>0.6</v>
          </cell>
          <cell r="T122">
            <v>0</v>
          </cell>
          <cell r="U122">
            <v>0</v>
          </cell>
          <cell r="V122">
            <v>0</v>
          </cell>
          <cell r="W122">
            <v>283</v>
          </cell>
          <cell r="X122">
            <v>46.95</v>
          </cell>
          <cell r="Y122">
            <v>0</v>
          </cell>
          <cell r="Z122">
            <v>0</v>
          </cell>
          <cell r="AA122">
            <v>0</v>
          </cell>
          <cell r="AB122">
            <v>0</v>
          </cell>
          <cell r="AC122">
            <v>0</v>
          </cell>
          <cell r="AD122">
            <v>0</v>
          </cell>
          <cell r="AE122">
            <v>0</v>
          </cell>
          <cell r="AF122">
            <v>0</v>
          </cell>
          <cell r="AG122">
            <v>0</v>
          </cell>
          <cell r="AH122">
            <v>0</v>
          </cell>
          <cell r="AI122">
            <v>0</v>
          </cell>
          <cell r="AJ122">
            <v>0</v>
          </cell>
          <cell r="AK122">
            <v>0</v>
          </cell>
          <cell r="AL122">
            <v>0</v>
          </cell>
          <cell r="AM122">
            <v>0</v>
          </cell>
          <cell r="AN122">
            <v>0</v>
          </cell>
          <cell r="AO122">
            <v>0</v>
          </cell>
          <cell r="AP122">
            <v>0</v>
          </cell>
          <cell r="AQ122">
            <v>0</v>
          </cell>
          <cell r="AR122">
            <v>0</v>
          </cell>
          <cell r="AS122">
            <v>0</v>
          </cell>
          <cell r="AT122">
            <v>0</v>
          </cell>
          <cell r="AU122">
            <v>0</v>
          </cell>
          <cell r="AV122">
            <v>0</v>
          </cell>
          <cell r="AW122">
            <v>0</v>
          </cell>
          <cell r="AX122">
            <v>0</v>
          </cell>
          <cell r="AY122">
            <v>0</v>
          </cell>
          <cell r="AZ122">
            <v>0</v>
          </cell>
          <cell r="BA122">
            <v>0</v>
          </cell>
          <cell r="BB122">
            <v>0</v>
          </cell>
          <cell r="BC122">
            <v>0</v>
          </cell>
          <cell r="BD122">
            <v>0</v>
          </cell>
          <cell r="BE122">
            <v>0</v>
          </cell>
          <cell r="BF122">
            <v>0</v>
          </cell>
          <cell r="BG122">
            <v>0</v>
          </cell>
          <cell r="BH122">
            <v>0</v>
          </cell>
          <cell r="BI122">
            <v>0</v>
          </cell>
          <cell r="BJ122">
            <v>0</v>
          </cell>
          <cell r="BK122">
            <v>0</v>
          </cell>
          <cell r="BL122">
            <v>0</v>
          </cell>
          <cell r="BM122">
            <v>0</v>
          </cell>
          <cell r="BN122">
            <v>0</v>
          </cell>
          <cell r="BO122">
            <v>0</v>
          </cell>
          <cell r="BP122">
            <v>0</v>
          </cell>
          <cell r="BQ122">
            <v>0</v>
          </cell>
          <cell r="BR122">
            <v>0</v>
          </cell>
          <cell r="BS122">
            <v>0</v>
          </cell>
          <cell r="BT122">
            <v>0</v>
          </cell>
        </row>
        <row r="123">
          <cell r="A123" t="str">
            <v>V120</v>
          </cell>
          <cell r="C123" t="str">
            <v>COST  SUB  TOTAL</v>
          </cell>
          <cell r="E123">
            <v>0</v>
          </cell>
          <cell r="F123">
            <v>0</v>
          </cell>
          <cell r="G123">
            <v>0</v>
          </cell>
          <cell r="H123">
            <v>0</v>
          </cell>
          <cell r="I123">
            <v>0</v>
          </cell>
          <cell r="J123">
            <v>0</v>
          </cell>
          <cell r="K123">
            <v>0</v>
          </cell>
          <cell r="L123">
            <v>0</v>
          </cell>
          <cell r="M123">
            <v>0</v>
          </cell>
          <cell r="N123">
            <v>0</v>
          </cell>
          <cell r="O123">
            <v>0</v>
          </cell>
          <cell r="P123">
            <v>0</v>
          </cell>
          <cell r="Q123">
            <v>0</v>
          </cell>
          <cell r="R123">
            <v>0</v>
          </cell>
          <cell r="S123">
            <v>0</v>
          </cell>
          <cell r="T123">
            <v>0</v>
          </cell>
          <cell r="U123">
            <v>0</v>
          </cell>
          <cell r="V123">
            <v>0</v>
          </cell>
          <cell r="W123">
            <v>0</v>
          </cell>
          <cell r="X123">
            <v>0</v>
          </cell>
          <cell r="Y123">
            <v>0</v>
          </cell>
          <cell r="Z123">
            <v>0</v>
          </cell>
          <cell r="AA123">
            <v>0</v>
          </cell>
          <cell r="AB123">
            <v>0</v>
          </cell>
          <cell r="AC123">
            <v>0</v>
          </cell>
          <cell r="AD123">
            <v>0</v>
          </cell>
          <cell r="AE123">
            <v>0</v>
          </cell>
          <cell r="AF123">
            <v>0</v>
          </cell>
          <cell r="AG123">
            <v>0</v>
          </cell>
          <cell r="AH123">
            <v>0</v>
          </cell>
          <cell r="AI123">
            <v>0</v>
          </cell>
          <cell r="AJ123">
            <v>0</v>
          </cell>
          <cell r="AK123">
            <v>0</v>
          </cell>
          <cell r="AL123">
            <v>0</v>
          </cell>
          <cell r="AM123">
            <v>0</v>
          </cell>
          <cell r="AN123">
            <v>0</v>
          </cell>
          <cell r="AO123">
            <v>0</v>
          </cell>
          <cell r="AP123">
            <v>0</v>
          </cell>
          <cell r="AQ123">
            <v>0</v>
          </cell>
          <cell r="AR123">
            <v>0</v>
          </cell>
          <cell r="AS123">
            <v>0</v>
          </cell>
          <cell r="AT123">
            <v>0</v>
          </cell>
          <cell r="AU123">
            <v>0</v>
          </cell>
          <cell r="AV123">
            <v>0</v>
          </cell>
          <cell r="AW123">
            <v>0</v>
          </cell>
          <cell r="AX123">
            <v>0</v>
          </cell>
          <cell r="AY123">
            <v>0</v>
          </cell>
          <cell r="AZ123">
            <v>0</v>
          </cell>
          <cell r="BA123">
            <v>0</v>
          </cell>
          <cell r="BB123">
            <v>0</v>
          </cell>
          <cell r="BC123">
            <v>0</v>
          </cell>
          <cell r="BD123">
            <v>0</v>
          </cell>
          <cell r="BE123">
            <v>0</v>
          </cell>
          <cell r="BF123">
            <v>0</v>
          </cell>
          <cell r="BG123">
            <v>0</v>
          </cell>
          <cell r="BH123">
            <v>0</v>
          </cell>
          <cell r="BI123">
            <v>0</v>
          </cell>
          <cell r="BJ123">
            <v>0</v>
          </cell>
          <cell r="BK123">
            <v>0</v>
          </cell>
          <cell r="BL123">
            <v>0</v>
          </cell>
          <cell r="BM123">
            <v>0</v>
          </cell>
          <cell r="BN123">
            <v>0</v>
          </cell>
          <cell r="BO123">
            <v>0</v>
          </cell>
          <cell r="BP123">
            <v>0</v>
          </cell>
          <cell r="BQ123">
            <v>0</v>
          </cell>
          <cell r="BR123">
            <v>0</v>
          </cell>
          <cell r="BS123">
            <v>0</v>
          </cell>
          <cell r="BT123">
            <v>0</v>
          </cell>
        </row>
        <row r="124">
          <cell r="A124" t="str">
            <v>V121</v>
          </cell>
          <cell r="B124">
            <v>7</v>
          </cell>
          <cell r="C124" t="str">
            <v>UNDER GROUND PIPE LAYING WORK</v>
          </cell>
        </row>
        <row r="125">
          <cell r="A125" t="str">
            <v>V122</v>
          </cell>
          <cell r="B125">
            <v>7.1</v>
          </cell>
          <cell r="C125" t="str">
            <v>SEWAGE/SANITARY WORK</v>
          </cell>
          <cell r="E125">
            <v>333.9</v>
          </cell>
          <cell r="F125">
            <v>51.3</v>
          </cell>
          <cell r="G125">
            <v>282.60000000000002</v>
          </cell>
          <cell r="J125">
            <v>0.4</v>
          </cell>
          <cell r="AB125">
            <v>137.19999999999999</v>
          </cell>
          <cell r="AG125">
            <v>20.6</v>
          </cell>
          <cell r="BR125">
            <v>3</v>
          </cell>
          <cell r="BT125">
            <v>0</v>
          </cell>
        </row>
        <row r="126">
          <cell r="A126" t="str">
            <v>V123</v>
          </cell>
          <cell r="B126">
            <v>7.2</v>
          </cell>
          <cell r="C126" t="str">
            <v>WATER/FUEL GAS PIPE LAYING WORK (INCLUDING CONCRETE ENCASMENT)</v>
          </cell>
          <cell r="D126" t="str">
            <v>O</v>
          </cell>
          <cell r="E126">
            <v>11920.4</v>
          </cell>
          <cell r="F126">
            <v>1210.9000000000001</v>
          </cell>
          <cell r="G126">
            <v>10709.6</v>
          </cell>
          <cell r="H126">
            <v>335.7</v>
          </cell>
          <cell r="J126">
            <v>12.9</v>
          </cell>
          <cell r="M126">
            <v>487.2</v>
          </cell>
          <cell r="O126">
            <v>33.5</v>
          </cell>
          <cell r="R126">
            <v>72</v>
          </cell>
          <cell r="AG126">
            <v>142</v>
          </cell>
          <cell r="BT126">
            <v>0</v>
          </cell>
        </row>
        <row r="127">
          <cell r="A127" t="str">
            <v>V124</v>
          </cell>
          <cell r="B127">
            <v>7.3</v>
          </cell>
          <cell r="C127" t="str">
            <v>OILY/CHEMICAL WASTE  WATER PIPE WORK(INCLUDING CONCRETE ENCASMENT)</v>
          </cell>
          <cell r="E127">
            <v>1493.8</v>
          </cell>
          <cell r="F127">
            <v>117.3</v>
          </cell>
          <cell r="G127">
            <v>1376.5</v>
          </cell>
          <cell r="H127">
            <v>42.2</v>
          </cell>
          <cell r="J127">
            <v>2.7</v>
          </cell>
          <cell r="L127">
            <v>2.9</v>
          </cell>
          <cell r="M127">
            <v>199</v>
          </cell>
          <cell r="O127">
            <v>5</v>
          </cell>
          <cell r="Y127">
            <v>54</v>
          </cell>
          <cell r="AG127">
            <v>53.1</v>
          </cell>
          <cell r="AI127">
            <v>22.5</v>
          </cell>
          <cell r="BT127">
            <v>0</v>
          </cell>
        </row>
        <row r="128">
          <cell r="A128" t="str">
            <v>V125</v>
          </cell>
          <cell r="B128">
            <v>7.4</v>
          </cell>
          <cell r="C128" t="str">
            <v>FIRE FIGHTING PIPE LAYING WORK(INCLUDING CONCRETE ENCASMENT)</v>
          </cell>
          <cell r="E128">
            <v>3249</v>
          </cell>
          <cell r="F128">
            <v>358</v>
          </cell>
          <cell r="G128">
            <v>2891</v>
          </cell>
          <cell r="H128">
            <v>8.9</v>
          </cell>
          <cell r="J128">
            <v>1.7</v>
          </cell>
          <cell r="L128">
            <v>3.4</v>
          </cell>
          <cell r="M128">
            <v>77.8</v>
          </cell>
          <cell r="O128">
            <v>0.89400000000000002</v>
          </cell>
          <cell r="AG128">
            <v>281.7</v>
          </cell>
          <cell r="BT128">
            <v>0</v>
          </cell>
        </row>
        <row r="129">
          <cell r="A129" t="str">
            <v>V126</v>
          </cell>
          <cell r="BT129">
            <v>0</v>
          </cell>
        </row>
        <row r="130">
          <cell r="A130" t="str">
            <v>V127</v>
          </cell>
          <cell r="BT130">
            <v>0</v>
          </cell>
        </row>
        <row r="131">
          <cell r="A131" t="str">
            <v>V128</v>
          </cell>
          <cell r="BT131">
            <v>0</v>
          </cell>
        </row>
        <row r="132">
          <cell r="A132" t="str">
            <v>V129</v>
          </cell>
          <cell r="BT132">
            <v>0</v>
          </cell>
        </row>
        <row r="133">
          <cell r="A133" t="str">
            <v>V130</v>
          </cell>
          <cell r="BT133">
            <v>0</v>
          </cell>
        </row>
        <row r="134">
          <cell r="A134" t="str">
            <v>V131</v>
          </cell>
          <cell r="C134" t="str">
            <v>MATERIAL   SUB   TOTAL</v>
          </cell>
          <cell r="E134">
            <v>16997.099999999999</v>
          </cell>
          <cell r="F134">
            <v>1737.5</v>
          </cell>
          <cell r="G134">
            <v>15259.7</v>
          </cell>
          <cell r="H134">
            <v>386.79999999999995</v>
          </cell>
          <cell r="I134">
            <v>0</v>
          </cell>
          <cell r="J134">
            <v>17.7</v>
          </cell>
          <cell r="K134">
            <v>0</v>
          </cell>
          <cell r="L134">
            <v>6.3</v>
          </cell>
          <cell r="M134">
            <v>764</v>
          </cell>
          <cell r="N134">
            <v>0</v>
          </cell>
          <cell r="O134">
            <v>39.393999999999998</v>
          </cell>
          <cell r="P134">
            <v>0</v>
          </cell>
          <cell r="Q134">
            <v>0</v>
          </cell>
          <cell r="R134">
            <v>72</v>
          </cell>
          <cell r="S134">
            <v>0</v>
          </cell>
          <cell r="T134">
            <v>0</v>
          </cell>
          <cell r="U134">
            <v>0</v>
          </cell>
          <cell r="V134">
            <v>0</v>
          </cell>
          <cell r="W134">
            <v>0</v>
          </cell>
          <cell r="X134">
            <v>0</v>
          </cell>
          <cell r="Y134">
            <v>54</v>
          </cell>
          <cell r="Z134">
            <v>0</v>
          </cell>
          <cell r="AA134">
            <v>0</v>
          </cell>
          <cell r="AB134">
            <v>137.19999999999999</v>
          </cell>
          <cell r="AC134">
            <v>0</v>
          </cell>
          <cell r="AD134">
            <v>0</v>
          </cell>
          <cell r="AE134">
            <v>0</v>
          </cell>
          <cell r="AF134">
            <v>0</v>
          </cell>
          <cell r="AG134">
            <v>497.4</v>
          </cell>
          <cell r="AH134">
            <v>0</v>
          </cell>
          <cell r="AI134">
            <v>22.5</v>
          </cell>
          <cell r="AJ134">
            <v>0</v>
          </cell>
          <cell r="AK134">
            <v>0</v>
          </cell>
          <cell r="AL134">
            <v>0</v>
          </cell>
          <cell r="AM134">
            <v>0</v>
          </cell>
          <cell r="AN134">
            <v>0</v>
          </cell>
          <cell r="AO134">
            <v>0</v>
          </cell>
          <cell r="AP134">
            <v>0</v>
          </cell>
          <cell r="AQ134">
            <v>0</v>
          </cell>
          <cell r="AR134">
            <v>0</v>
          </cell>
          <cell r="AS134">
            <v>0</v>
          </cell>
          <cell r="AT134">
            <v>0</v>
          </cell>
          <cell r="AU134">
            <v>0</v>
          </cell>
          <cell r="AV134">
            <v>0</v>
          </cell>
          <cell r="AW134">
            <v>0</v>
          </cell>
          <cell r="AX134">
            <v>0</v>
          </cell>
          <cell r="AY134">
            <v>0</v>
          </cell>
          <cell r="AZ134">
            <v>0</v>
          </cell>
          <cell r="BA134">
            <v>0</v>
          </cell>
          <cell r="BB134">
            <v>0</v>
          </cell>
          <cell r="BC134">
            <v>0</v>
          </cell>
          <cell r="BD134">
            <v>0</v>
          </cell>
          <cell r="BE134">
            <v>0</v>
          </cell>
          <cell r="BF134">
            <v>0</v>
          </cell>
          <cell r="BG134">
            <v>0</v>
          </cell>
          <cell r="BH134">
            <v>0</v>
          </cell>
          <cell r="BI134">
            <v>0</v>
          </cell>
          <cell r="BJ134">
            <v>0</v>
          </cell>
          <cell r="BK134">
            <v>0</v>
          </cell>
          <cell r="BL134">
            <v>0</v>
          </cell>
          <cell r="BM134">
            <v>0</v>
          </cell>
          <cell r="BN134">
            <v>0</v>
          </cell>
          <cell r="BO134">
            <v>0</v>
          </cell>
          <cell r="BP134">
            <v>0</v>
          </cell>
          <cell r="BQ134">
            <v>0</v>
          </cell>
          <cell r="BR134">
            <v>3</v>
          </cell>
          <cell r="BS134">
            <v>0</v>
          </cell>
          <cell r="BT134">
            <v>0</v>
          </cell>
        </row>
        <row r="135">
          <cell r="A135" t="str">
            <v>V132</v>
          </cell>
          <cell r="C135" t="str">
            <v>COST  SUB  TOTAL</v>
          </cell>
          <cell r="E135">
            <v>0</v>
          </cell>
          <cell r="F135">
            <v>0</v>
          </cell>
          <cell r="G135">
            <v>0</v>
          </cell>
          <cell r="H135">
            <v>0</v>
          </cell>
          <cell r="I135">
            <v>0</v>
          </cell>
          <cell r="J135">
            <v>0</v>
          </cell>
          <cell r="K135">
            <v>0</v>
          </cell>
          <cell r="L135">
            <v>0</v>
          </cell>
          <cell r="M135">
            <v>0</v>
          </cell>
          <cell r="N135">
            <v>0</v>
          </cell>
          <cell r="O135">
            <v>0</v>
          </cell>
          <cell r="P135">
            <v>0</v>
          </cell>
          <cell r="Q135">
            <v>0</v>
          </cell>
          <cell r="R135">
            <v>0</v>
          </cell>
          <cell r="S135">
            <v>0</v>
          </cell>
          <cell r="T135">
            <v>0</v>
          </cell>
          <cell r="U135">
            <v>0</v>
          </cell>
          <cell r="V135">
            <v>0</v>
          </cell>
          <cell r="W135">
            <v>0</v>
          </cell>
          <cell r="X135">
            <v>0</v>
          </cell>
          <cell r="Y135">
            <v>0</v>
          </cell>
          <cell r="Z135">
            <v>0</v>
          </cell>
          <cell r="AA135">
            <v>0</v>
          </cell>
          <cell r="AB135">
            <v>0</v>
          </cell>
          <cell r="AC135">
            <v>0</v>
          </cell>
          <cell r="AD135">
            <v>0</v>
          </cell>
          <cell r="AE135">
            <v>0</v>
          </cell>
          <cell r="AF135">
            <v>0</v>
          </cell>
          <cell r="AG135">
            <v>0</v>
          </cell>
          <cell r="AH135">
            <v>0</v>
          </cell>
          <cell r="AI135">
            <v>0</v>
          </cell>
          <cell r="AJ135">
            <v>0</v>
          </cell>
          <cell r="AK135">
            <v>0</v>
          </cell>
          <cell r="AL135">
            <v>0</v>
          </cell>
          <cell r="AM135">
            <v>0</v>
          </cell>
          <cell r="AN135">
            <v>0</v>
          </cell>
          <cell r="AO135">
            <v>0</v>
          </cell>
          <cell r="AP135">
            <v>0</v>
          </cell>
          <cell r="AQ135">
            <v>0</v>
          </cell>
          <cell r="AR135">
            <v>0</v>
          </cell>
          <cell r="AS135">
            <v>0</v>
          </cell>
          <cell r="AT135">
            <v>0</v>
          </cell>
          <cell r="AU135">
            <v>0</v>
          </cell>
          <cell r="AV135">
            <v>0</v>
          </cell>
          <cell r="AW135">
            <v>0</v>
          </cell>
          <cell r="AX135">
            <v>0</v>
          </cell>
          <cell r="AY135">
            <v>0</v>
          </cell>
          <cell r="AZ135">
            <v>0</v>
          </cell>
          <cell r="BA135">
            <v>0</v>
          </cell>
          <cell r="BB135">
            <v>0</v>
          </cell>
          <cell r="BC135">
            <v>0</v>
          </cell>
          <cell r="BD135">
            <v>0</v>
          </cell>
          <cell r="BE135">
            <v>0</v>
          </cell>
          <cell r="BF135">
            <v>0</v>
          </cell>
          <cell r="BG135">
            <v>0</v>
          </cell>
          <cell r="BH135">
            <v>0</v>
          </cell>
          <cell r="BI135">
            <v>0</v>
          </cell>
          <cell r="BJ135">
            <v>0</v>
          </cell>
          <cell r="BK135">
            <v>0</v>
          </cell>
          <cell r="BL135">
            <v>0</v>
          </cell>
          <cell r="BM135">
            <v>0</v>
          </cell>
          <cell r="BN135">
            <v>0</v>
          </cell>
          <cell r="BO135">
            <v>0</v>
          </cell>
          <cell r="BP135">
            <v>0</v>
          </cell>
          <cell r="BQ135">
            <v>0</v>
          </cell>
          <cell r="BR135">
            <v>0</v>
          </cell>
          <cell r="BS135">
            <v>0</v>
          </cell>
          <cell r="BT135">
            <v>0</v>
          </cell>
        </row>
        <row r="136">
          <cell r="A136" t="str">
            <v>V133</v>
          </cell>
          <cell r="B136">
            <v>8</v>
          </cell>
          <cell r="C136" t="str">
            <v>PAVING WORK</v>
          </cell>
        </row>
        <row r="137">
          <cell r="A137" t="str">
            <v>V134</v>
          </cell>
          <cell r="B137">
            <v>8.1</v>
          </cell>
          <cell r="C137" t="str">
            <v>ASPHALT PAVING (FOR POWER PLANT AREA)</v>
          </cell>
          <cell r="E137">
            <v>5681</v>
          </cell>
          <cell r="F137">
            <v>5144</v>
          </cell>
          <cell r="G137">
            <v>537</v>
          </cell>
          <cell r="AH137">
            <v>295.3</v>
          </cell>
          <cell r="AM137">
            <v>20574</v>
          </cell>
          <cell r="AN137">
            <v>6882</v>
          </cell>
          <cell r="AO137">
            <v>1</v>
          </cell>
          <cell r="AP137">
            <v>6858</v>
          </cell>
          <cell r="BT137">
            <v>0</v>
          </cell>
        </row>
        <row r="138">
          <cell r="A138" t="str">
            <v>V135</v>
          </cell>
          <cell r="B138">
            <v>8.1999999999999993</v>
          </cell>
          <cell r="C138" t="str">
            <v>CONCRETE PAVING (FOR GTG, HRSG AREA AND PLINTH PROTECTION)</v>
          </cell>
          <cell r="E138">
            <v>1269.5</v>
          </cell>
          <cell r="F138">
            <v>1174</v>
          </cell>
          <cell r="G138">
            <v>95.6</v>
          </cell>
          <cell r="H138">
            <v>109.7</v>
          </cell>
          <cell r="K138">
            <v>583.20000000000005</v>
          </cell>
          <cell r="L138">
            <v>590.79999999999995</v>
          </cell>
          <cell r="M138">
            <v>75.599999999999994</v>
          </cell>
          <cell r="AK138">
            <v>7776</v>
          </cell>
          <cell r="BN138">
            <v>476</v>
          </cell>
          <cell r="BT138">
            <v>0</v>
          </cell>
        </row>
        <row r="139">
          <cell r="A139" t="str">
            <v>V136</v>
          </cell>
          <cell r="B139">
            <v>8.3000000000000007</v>
          </cell>
          <cell r="C139" t="str">
            <v>GRAVEL PAVING (IN-BETWEEN CONCRETE PAVING OF HRSG/STACK AREA AND SURROUNDING ROADS)</v>
          </cell>
          <cell r="E139">
            <v>458</v>
          </cell>
          <cell r="F139">
            <v>458</v>
          </cell>
          <cell r="BO139">
            <v>458.3</v>
          </cell>
          <cell r="BT139">
            <v>0</v>
          </cell>
        </row>
        <row r="140">
          <cell r="A140" t="str">
            <v>V137</v>
          </cell>
        </row>
        <row r="141">
          <cell r="A141" t="str">
            <v>V138</v>
          </cell>
          <cell r="C141" t="str">
            <v>MATERIAL   SUB   TOTAL</v>
          </cell>
          <cell r="E141">
            <v>7408.5</v>
          </cell>
          <cell r="F141">
            <v>6776</v>
          </cell>
          <cell r="G141">
            <v>632.6</v>
          </cell>
          <cell r="H141">
            <v>109.7</v>
          </cell>
          <cell r="I141">
            <v>0</v>
          </cell>
          <cell r="J141">
            <v>0</v>
          </cell>
          <cell r="K141">
            <v>583.20000000000005</v>
          </cell>
          <cell r="L141">
            <v>590.79999999999995</v>
          </cell>
          <cell r="M141">
            <v>75.599999999999994</v>
          </cell>
          <cell r="N141">
            <v>0</v>
          </cell>
          <cell r="O141">
            <v>0</v>
          </cell>
          <cell r="P141">
            <v>0</v>
          </cell>
          <cell r="Q141">
            <v>0</v>
          </cell>
          <cell r="R141">
            <v>0</v>
          </cell>
          <cell r="S141">
            <v>0</v>
          </cell>
          <cell r="T141">
            <v>0</v>
          </cell>
          <cell r="U141">
            <v>0</v>
          </cell>
          <cell r="V141">
            <v>0</v>
          </cell>
          <cell r="W141">
            <v>0</v>
          </cell>
          <cell r="X141">
            <v>0</v>
          </cell>
          <cell r="Y141">
            <v>0</v>
          </cell>
          <cell r="Z141">
            <v>0</v>
          </cell>
          <cell r="AA141">
            <v>0</v>
          </cell>
          <cell r="AB141">
            <v>0</v>
          </cell>
          <cell r="AC141">
            <v>0</v>
          </cell>
          <cell r="AD141">
            <v>0</v>
          </cell>
          <cell r="AE141">
            <v>0</v>
          </cell>
          <cell r="AF141">
            <v>0</v>
          </cell>
          <cell r="AG141">
            <v>0</v>
          </cell>
          <cell r="AH141">
            <v>295.3</v>
          </cell>
          <cell r="AI141">
            <v>0</v>
          </cell>
          <cell r="AJ141">
            <v>0</v>
          </cell>
          <cell r="AK141">
            <v>7776</v>
          </cell>
          <cell r="AL141">
            <v>0</v>
          </cell>
          <cell r="AM141">
            <v>20574</v>
          </cell>
          <cell r="AN141">
            <v>6882</v>
          </cell>
          <cell r="AO141">
            <v>1</v>
          </cell>
          <cell r="AP141">
            <v>6858</v>
          </cell>
          <cell r="AQ141">
            <v>0</v>
          </cell>
          <cell r="AR141">
            <v>0</v>
          </cell>
          <cell r="AS141">
            <v>0</v>
          </cell>
          <cell r="AT141">
            <v>0</v>
          </cell>
          <cell r="AU141">
            <v>0</v>
          </cell>
          <cell r="AV141">
            <v>0</v>
          </cell>
          <cell r="AW141">
            <v>0</v>
          </cell>
          <cell r="AX141">
            <v>0</v>
          </cell>
          <cell r="AY141">
            <v>0</v>
          </cell>
          <cell r="AZ141">
            <v>0</v>
          </cell>
          <cell r="BA141">
            <v>0</v>
          </cell>
          <cell r="BB141">
            <v>0</v>
          </cell>
          <cell r="BC141">
            <v>0</v>
          </cell>
          <cell r="BD141">
            <v>0</v>
          </cell>
          <cell r="BE141">
            <v>0</v>
          </cell>
          <cell r="BF141">
            <v>0</v>
          </cell>
          <cell r="BG141">
            <v>0</v>
          </cell>
          <cell r="BH141">
            <v>0</v>
          </cell>
          <cell r="BI141">
            <v>0</v>
          </cell>
          <cell r="BJ141">
            <v>0</v>
          </cell>
          <cell r="BK141">
            <v>0</v>
          </cell>
          <cell r="BL141">
            <v>0</v>
          </cell>
          <cell r="BM141">
            <v>0</v>
          </cell>
          <cell r="BN141">
            <v>476</v>
          </cell>
          <cell r="BO141">
            <v>458.3</v>
          </cell>
          <cell r="BP141">
            <v>0</v>
          </cell>
          <cell r="BQ141">
            <v>0</v>
          </cell>
          <cell r="BR141">
            <v>0</v>
          </cell>
          <cell r="BS141">
            <v>0</v>
          </cell>
          <cell r="BT141">
            <v>0</v>
          </cell>
        </row>
        <row r="142">
          <cell r="A142" t="str">
            <v>V139</v>
          </cell>
          <cell r="C142" t="str">
            <v>COST  SUB  TOTAL</v>
          </cell>
          <cell r="E142">
            <v>0</v>
          </cell>
          <cell r="F142">
            <v>0</v>
          </cell>
          <cell r="G142">
            <v>0</v>
          </cell>
          <cell r="H142">
            <v>0</v>
          </cell>
          <cell r="I142">
            <v>0</v>
          </cell>
          <cell r="J142">
            <v>0</v>
          </cell>
          <cell r="K142">
            <v>0</v>
          </cell>
          <cell r="L142">
            <v>0</v>
          </cell>
          <cell r="M142">
            <v>0</v>
          </cell>
          <cell r="N142">
            <v>0</v>
          </cell>
          <cell r="O142">
            <v>0</v>
          </cell>
          <cell r="P142">
            <v>0</v>
          </cell>
          <cell r="Q142">
            <v>0</v>
          </cell>
          <cell r="R142">
            <v>0</v>
          </cell>
          <cell r="S142">
            <v>0</v>
          </cell>
          <cell r="T142">
            <v>0</v>
          </cell>
          <cell r="U142">
            <v>0</v>
          </cell>
          <cell r="V142">
            <v>0</v>
          </cell>
          <cell r="W142">
            <v>0</v>
          </cell>
          <cell r="X142">
            <v>0</v>
          </cell>
          <cell r="Y142">
            <v>0</v>
          </cell>
          <cell r="Z142">
            <v>0</v>
          </cell>
          <cell r="AA142">
            <v>0</v>
          </cell>
          <cell r="AB142">
            <v>0</v>
          </cell>
          <cell r="AC142">
            <v>0</v>
          </cell>
          <cell r="AD142">
            <v>0</v>
          </cell>
          <cell r="AE142">
            <v>0</v>
          </cell>
          <cell r="AF142">
            <v>0</v>
          </cell>
          <cell r="AG142">
            <v>0</v>
          </cell>
          <cell r="AH142">
            <v>0</v>
          </cell>
          <cell r="AI142">
            <v>0</v>
          </cell>
          <cell r="AJ142">
            <v>0</v>
          </cell>
          <cell r="AK142">
            <v>0</v>
          </cell>
          <cell r="AL142">
            <v>0</v>
          </cell>
          <cell r="AM142">
            <v>0</v>
          </cell>
          <cell r="AN142">
            <v>0</v>
          </cell>
          <cell r="AO142">
            <v>0</v>
          </cell>
          <cell r="AP142">
            <v>0</v>
          </cell>
          <cell r="AQ142">
            <v>0</v>
          </cell>
          <cell r="AR142">
            <v>0</v>
          </cell>
          <cell r="AS142">
            <v>0</v>
          </cell>
          <cell r="AT142">
            <v>0</v>
          </cell>
          <cell r="AU142">
            <v>0</v>
          </cell>
          <cell r="AV142">
            <v>0</v>
          </cell>
          <cell r="AW142">
            <v>0</v>
          </cell>
          <cell r="AX142">
            <v>0</v>
          </cell>
          <cell r="AY142">
            <v>0</v>
          </cell>
          <cell r="AZ142">
            <v>0</v>
          </cell>
          <cell r="BA142">
            <v>0</v>
          </cell>
          <cell r="BB142">
            <v>0</v>
          </cell>
          <cell r="BC142">
            <v>0</v>
          </cell>
          <cell r="BD142">
            <v>0</v>
          </cell>
          <cell r="BE142">
            <v>0</v>
          </cell>
          <cell r="BF142">
            <v>0</v>
          </cell>
          <cell r="BG142">
            <v>0</v>
          </cell>
          <cell r="BH142">
            <v>0</v>
          </cell>
          <cell r="BI142">
            <v>0</v>
          </cell>
          <cell r="BJ142">
            <v>0</v>
          </cell>
          <cell r="BK142">
            <v>0</v>
          </cell>
          <cell r="BL142">
            <v>0</v>
          </cell>
          <cell r="BM142">
            <v>0</v>
          </cell>
          <cell r="BN142">
            <v>0</v>
          </cell>
          <cell r="BO142">
            <v>0</v>
          </cell>
          <cell r="BP142">
            <v>0</v>
          </cell>
          <cell r="BQ142">
            <v>0</v>
          </cell>
          <cell r="BR142">
            <v>0</v>
          </cell>
          <cell r="BS142">
            <v>0</v>
          </cell>
          <cell r="BT142">
            <v>0</v>
          </cell>
        </row>
        <row r="143">
          <cell r="A143" t="str">
            <v>V140</v>
          </cell>
          <cell r="B143">
            <v>9</v>
          </cell>
          <cell r="C143" t="str">
            <v>STORM DRAINAGE WORK</v>
          </cell>
          <cell r="BT143">
            <v>0</v>
          </cell>
        </row>
        <row r="144">
          <cell r="A144" t="str">
            <v>V141</v>
          </cell>
          <cell r="C144" t="str">
            <v>CATCH PIT</v>
          </cell>
          <cell r="E144">
            <v>4269</v>
          </cell>
          <cell r="F144">
            <v>477</v>
          </cell>
          <cell r="G144">
            <v>3792</v>
          </cell>
          <cell r="H144">
            <v>241</v>
          </cell>
          <cell r="J144">
            <v>21</v>
          </cell>
          <cell r="L144">
            <v>44</v>
          </cell>
          <cell r="M144">
            <v>2752</v>
          </cell>
          <cell r="O144">
            <v>24.1</v>
          </cell>
          <cell r="Y144">
            <v>1035</v>
          </cell>
          <cell r="AJ144">
            <v>262.44</v>
          </cell>
          <cell r="BT144">
            <v>0</v>
          </cell>
        </row>
        <row r="145">
          <cell r="A145" t="str">
            <v>V142</v>
          </cell>
          <cell r="C145" t="str">
            <v>additional storm drain line 4/22</v>
          </cell>
          <cell r="E145">
            <v>1012</v>
          </cell>
          <cell r="F145">
            <v>135</v>
          </cell>
          <cell r="G145">
            <v>877</v>
          </cell>
          <cell r="AC145">
            <v>500</v>
          </cell>
          <cell r="AG145">
            <v>73</v>
          </cell>
        </row>
        <row r="146">
          <cell r="A146" t="str">
            <v>V143</v>
          </cell>
          <cell r="C146" t="str">
            <v>RAIN WATER MAIN HEADER</v>
          </cell>
          <cell r="D146" t="str">
            <v>O</v>
          </cell>
          <cell r="E146">
            <v>6124</v>
          </cell>
          <cell r="F146">
            <v>4648</v>
          </cell>
          <cell r="G146">
            <v>1476</v>
          </cell>
          <cell r="H146">
            <v>998</v>
          </cell>
          <cell r="J146">
            <v>65</v>
          </cell>
          <cell r="M146">
            <v>1720</v>
          </cell>
          <cell r="O146">
            <v>99.8</v>
          </cell>
          <cell r="R146">
            <v>180</v>
          </cell>
          <cell r="Y146">
            <v>244</v>
          </cell>
          <cell r="BG146">
            <v>2.9279999999999999</v>
          </cell>
          <cell r="BT146">
            <v>0</v>
          </cell>
        </row>
        <row r="147">
          <cell r="A147" t="str">
            <v>V144</v>
          </cell>
          <cell r="C147" t="str">
            <v>STORM DRAINAGE PIPE LINE</v>
          </cell>
          <cell r="E147">
            <v>8198</v>
          </cell>
          <cell r="F147">
            <v>916</v>
          </cell>
          <cell r="G147">
            <v>7768.1</v>
          </cell>
          <cell r="H147">
            <v>486</v>
          </cell>
          <cell r="O147">
            <v>48.6</v>
          </cell>
          <cell r="AB147">
            <v>710</v>
          </cell>
          <cell r="AC147">
            <v>1235</v>
          </cell>
          <cell r="AD147">
            <v>1169</v>
          </cell>
          <cell r="AE147">
            <v>135</v>
          </cell>
          <cell r="AG147">
            <v>472</v>
          </cell>
          <cell r="BT147">
            <v>0</v>
          </cell>
        </row>
        <row r="148">
          <cell r="A148" t="str">
            <v>V145</v>
          </cell>
          <cell r="C148" t="str">
            <v>MATERIAL   SUB   TOTAL</v>
          </cell>
          <cell r="E148">
            <v>19603</v>
          </cell>
          <cell r="F148">
            <v>6176</v>
          </cell>
          <cell r="G148">
            <v>13913.1</v>
          </cell>
          <cell r="H148">
            <v>1725</v>
          </cell>
          <cell r="I148">
            <v>0</v>
          </cell>
          <cell r="J148">
            <v>86</v>
          </cell>
          <cell r="K148">
            <v>0</v>
          </cell>
          <cell r="L148">
            <v>44</v>
          </cell>
          <cell r="M148">
            <v>4472</v>
          </cell>
          <cell r="N148">
            <v>0</v>
          </cell>
          <cell r="O148">
            <v>172.5</v>
          </cell>
          <cell r="P148">
            <v>0</v>
          </cell>
          <cell r="Q148">
            <v>0</v>
          </cell>
          <cell r="R148">
            <v>180</v>
          </cell>
          <cell r="S148">
            <v>0</v>
          </cell>
          <cell r="T148">
            <v>0</v>
          </cell>
          <cell r="U148">
            <v>0</v>
          </cell>
          <cell r="V148">
            <v>0</v>
          </cell>
          <cell r="W148">
            <v>0</v>
          </cell>
          <cell r="X148">
            <v>0</v>
          </cell>
          <cell r="Y148">
            <v>1279</v>
          </cell>
          <cell r="Z148">
            <v>0</v>
          </cell>
          <cell r="AA148">
            <v>0</v>
          </cell>
          <cell r="AB148">
            <v>710</v>
          </cell>
          <cell r="AC148">
            <v>1735</v>
          </cell>
          <cell r="AD148">
            <v>1169</v>
          </cell>
          <cell r="AE148">
            <v>135</v>
          </cell>
          <cell r="AF148">
            <v>0</v>
          </cell>
          <cell r="AG148">
            <v>545</v>
          </cell>
          <cell r="AH148">
            <v>0</v>
          </cell>
          <cell r="AI148">
            <v>0</v>
          </cell>
          <cell r="AJ148">
            <v>262.44</v>
          </cell>
          <cell r="AK148">
            <v>0</v>
          </cell>
          <cell r="AL148">
            <v>0</v>
          </cell>
          <cell r="AM148">
            <v>0</v>
          </cell>
          <cell r="AN148">
            <v>0</v>
          </cell>
          <cell r="AO148">
            <v>0</v>
          </cell>
          <cell r="AP148">
            <v>0</v>
          </cell>
          <cell r="AQ148">
            <v>0</v>
          </cell>
          <cell r="AR148">
            <v>0</v>
          </cell>
          <cell r="AS148">
            <v>0</v>
          </cell>
          <cell r="AT148">
            <v>0</v>
          </cell>
          <cell r="AU148">
            <v>0</v>
          </cell>
          <cell r="AV148">
            <v>0</v>
          </cell>
          <cell r="AW148">
            <v>0</v>
          </cell>
          <cell r="AX148">
            <v>0</v>
          </cell>
          <cell r="AY148">
            <v>0</v>
          </cell>
          <cell r="AZ148">
            <v>0</v>
          </cell>
          <cell r="BA148">
            <v>0</v>
          </cell>
          <cell r="BB148">
            <v>0</v>
          </cell>
          <cell r="BC148">
            <v>0</v>
          </cell>
          <cell r="BD148">
            <v>0</v>
          </cell>
          <cell r="BE148">
            <v>0</v>
          </cell>
          <cell r="BF148">
            <v>0</v>
          </cell>
          <cell r="BG148">
            <v>2.9279999999999999</v>
          </cell>
          <cell r="BH148">
            <v>0</v>
          </cell>
          <cell r="BI148">
            <v>0</v>
          </cell>
          <cell r="BJ148">
            <v>0</v>
          </cell>
          <cell r="BK148">
            <v>0</v>
          </cell>
          <cell r="BL148">
            <v>0</v>
          </cell>
          <cell r="BM148">
            <v>0</v>
          </cell>
          <cell r="BN148">
            <v>0</v>
          </cell>
          <cell r="BO148">
            <v>0</v>
          </cell>
          <cell r="BP148">
            <v>0</v>
          </cell>
          <cell r="BQ148">
            <v>0</v>
          </cell>
          <cell r="BR148">
            <v>0</v>
          </cell>
          <cell r="BS148">
            <v>0</v>
          </cell>
          <cell r="BT148">
            <v>0</v>
          </cell>
        </row>
        <row r="149">
          <cell r="A149" t="str">
            <v>V146</v>
          </cell>
          <cell r="C149" t="str">
            <v>COST  SUB  TOTAL</v>
          </cell>
          <cell r="E149">
            <v>0</v>
          </cell>
          <cell r="F149">
            <v>0</v>
          </cell>
          <cell r="G149">
            <v>0</v>
          </cell>
          <cell r="H149">
            <v>0</v>
          </cell>
          <cell r="I149">
            <v>0</v>
          </cell>
          <cell r="J149">
            <v>0</v>
          </cell>
          <cell r="K149">
            <v>0</v>
          </cell>
          <cell r="L149">
            <v>0</v>
          </cell>
          <cell r="M149">
            <v>0</v>
          </cell>
          <cell r="N149">
            <v>0</v>
          </cell>
          <cell r="O149">
            <v>0</v>
          </cell>
          <cell r="P149">
            <v>0</v>
          </cell>
          <cell r="Q149">
            <v>0</v>
          </cell>
          <cell r="R149">
            <v>0</v>
          </cell>
          <cell r="S149">
            <v>0</v>
          </cell>
          <cell r="T149">
            <v>0</v>
          </cell>
          <cell r="U149">
            <v>0</v>
          </cell>
          <cell r="V149">
            <v>0</v>
          </cell>
          <cell r="W149">
            <v>0</v>
          </cell>
          <cell r="X149">
            <v>0</v>
          </cell>
          <cell r="Y149">
            <v>0</v>
          </cell>
          <cell r="Z149">
            <v>0</v>
          </cell>
          <cell r="AA149">
            <v>0</v>
          </cell>
          <cell r="AB149">
            <v>0</v>
          </cell>
          <cell r="AC149">
            <v>0</v>
          </cell>
          <cell r="AD149">
            <v>0</v>
          </cell>
          <cell r="AE149">
            <v>0</v>
          </cell>
          <cell r="AF149">
            <v>0</v>
          </cell>
          <cell r="AG149">
            <v>0</v>
          </cell>
          <cell r="AH149">
            <v>0</v>
          </cell>
          <cell r="AI149">
            <v>0</v>
          </cell>
          <cell r="AJ149">
            <v>0</v>
          </cell>
          <cell r="AK149">
            <v>0</v>
          </cell>
          <cell r="AL149">
            <v>0</v>
          </cell>
          <cell r="AM149">
            <v>0</v>
          </cell>
          <cell r="AN149">
            <v>0</v>
          </cell>
          <cell r="AO149">
            <v>0</v>
          </cell>
          <cell r="AP149">
            <v>0</v>
          </cell>
          <cell r="AQ149">
            <v>0</v>
          </cell>
          <cell r="AR149">
            <v>0</v>
          </cell>
          <cell r="AS149">
            <v>0</v>
          </cell>
          <cell r="AT149">
            <v>0</v>
          </cell>
          <cell r="AU149">
            <v>0</v>
          </cell>
          <cell r="AV149">
            <v>0</v>
          </cell>
          <cell r="AW149">
            <v>0</v>
          </cell>
          <cell r="AX149">
            <v>0</v>
          </cell>
          <cell r="AY149">
            <v>0</v>
          </cell>
          <cell r="AZ149">
            <v>0</v>
          </cell>
          <cell r="BA149">
            <v>0</v>
          </cell>
          <cell r="BB149">
            <v>0</v>
          </cell>
          <cell r="BC149">
            <v>0</v>
          </cell>
          <cell r="BD149">
            <v>0</v>
          </cell>
          <cell r="BE149">
            <v>0</v>
          </cell>
          <cell r="BF149">
            <v>0</v>
          </cell>
          <cell r="BG149">
            <v>0</v>
          </cell>
          <cell r="BH149">
            <v>0</v>
          </cell>
          <cell r="BI149">
            <v>0</v>
          </cell>
          <cell r="BJ149">
            <v>0</v>
          </cell>
          <cell r="BK149">
            <v>0</v>
          </cell>
          <cell r="BL149">
            <v>0</v>
          </cell>
          <cell r="BM149">
            <v>0</v>
          </cell>
          <cell r="BN149">
            <v>0</v>
          </cell>
          <cell r="BO149">
            <v>0</v>
          </cell>
          <cell r="BP149">
            <v>0</v>
          </cell>
          <cell r="BQ149">
            <v>0</v>
          </cell>
          <cell r="BR149">
            <v>0</v>
          </cell>
          <cell r="BS149">
            <v>0</v>
          </cell>
          <cell r="BT149">
            <v>0</v>
          </cell>
        </row>
        <row r="150">
          <cell r="A150" t="str">
            <v>V147</v>
          </cell>
          <cell r="B150">
            <v>10</v>
          </cell>
          <cell r="C150" t="str">
            <v>FENCE &amp; GATE</v>
          </cell>
        </row>
        <row r="151">
          <cell r="A151" t="str">
            <v>V148</v>
          </cell>
          <cell r="B151">
            <v>10.1</v>
          </cell>
          <cell r="C151" t="str">
            <v>BOUNDARY FENCE &amp; GATE(FOR POWER BLOCK)</v>
          </cell>
          <cell r="E151">
            <v>4497.1000000000004</v>
          </cell>
          <cell r="F151">
            <v>205.29999999999998</v>
          </cell>
          <cell r="G151">
            <v>4291.7</v>
          </cell>
          <cell r="H151">
            <v>86.3</v>
          </cell>
          <cell r="J151">
            <v>24.2</v>
          </cell>
          <cell r="L151">
            <v>48.3</v>
          </cell>
          <cell r="M151">
            <v>1241.0999999999999</v>
          </cell>
          <cell r="O151">
            <v>11.3</v>
          </cell>
          <cell r="AQ151">
            <v>1637</v>
          </cell>
          <cell r="AU151">
            <v>3</v>
          </cell>
          <cell r="BT151">
            <v>0</v>
          </cell>
        </row>
        <row r="152">
          <cell r="A152" t="str">
            <v>V149</v>
          </cell>
          <cell r="B152">
            <v>10.199999999999999</v>
          </cell>
          <cell r="C152" t="str">
            <v>TRANSFORMER AREA FENCE &amp; GATE</v>
          </cell>
          <cell r="E152">
            <v>273.89999999999998</v>
          </cell>
          <cell r="F152">
            <v>12.5</v>
          </cell>
          <cell r="G152">
            <v>261.39999999999998</v>
          </cell>
          <cell r="H152">
            <v>6.9</v>
          </cell>
          <cell r="J152">
            <v>1.5</v>
          </cell>
          <cell r="L152">
            <v>2.9</v>
          </cell>
          <cell r="M152">
            <v>75.599999999999994</v>
          </cell>
          <cell r="O152">
            <v>0.7</v>
          </cell>
          <cell r="AR152">
            <v>148.5</v>
          </cell>
          <cell r="AT152">
            <v>5</v>
          </cell>
          <cell r="BT152">
            <v>0</v>
          </cell>
        </row>
        <row r="153">
          <cell r="A153" t="str">
            <v>V150</v>
          </cell>
        </row>
        <row r="154">
          <cell r="A154" t="str">
            <v>V151</v>
          </cell>
        </row>
        <row r="155">
          <cell r="A155" t="str">
            <v>V152</v>
          </cell>
        </row>
        <row r="156">
          <cell r="A156" t="str">
            <v>V153</v>
          </cell>
          <cell r="C156" t="str">
            <v>MATERIAL   SUB   TOTAL</v>
          </cell>
          <cell r="E156">
            <v>4771</v>
          </cell>
          <cell r="F156">
            <v>217.79999999999998</v>
          </cell>
          <cell r="G156">
            <v>4553.0999999999995</v>
          </cell>
          <cell r="H156">
            <v>93.2</v>
          </cell>
          <cell r="I156">
            <v>0</v>
          </cell>
          <cell r="J156">
            <v>25.7</v>
          </cell>
          <cell r="K156">
            <v>0</v>
          </cell>
          <cell r="L156">
            <v>51.199999999999996</v>
          </cell>
          <cell r="M156">
            <v>1316.6999999999998</v>
          </cell>
          <cell r="N156">
            <v>0</v>
          </cell>
          <cell r="O156">
            <v>12</v>
          </cell>
          <cell r="P156">
            <v>0</v>
          </cell>
          <cell r="Q156">
            <v>0</v>
          </cell>
          <cell r="R156">
            <v>0</v>
          </cell>
          <cell r="S156">
            <v>0</v>
          </cell>
          <cell r="T156">
            <v>0</v>
          </cell>
          <cell r="U156">
            <v>0</v>
          </cell>
          <cell r="V156">
            <v>0</v>
          </cell>
          <cell r="W156">
            <v>0</v>
          </cell>
          <cell r="X156">
            <v>0</v>
          </cell>
          <cell r="Y156">
            <v>0</v>
          </cell>
          <cell r="Z156">
            <v>0</v>
          </cell>
          <cell r="AA156">
            <v>0</v>
          </cell>
          <cell r="AB156">
            <v>0</v>
          </cell>
          <cell r="AC156">
            <v>0</v>
          </cell>
          <cell r="AD156">
            <v>0</v>
          </cell>
          <cell r="AE156">
            <v>0</v>
          </cell>
          <cell r="AF156">
            <v>0</v>
          </cell>
          <cell r="AG156">
            <v>0</v>
          </cell>
          <cell r="AH156">
            <v>0</v>
          </cell>
          <cell r="AI156">
            <v>0</v>
          </cell>
          <cell r="AJ156">
            <v>0</v>
          </cell>
          <cell r="AK156">
            <v>0</v>
          </cell>
          <cell r="AL156">
            <v>0</v>
          </cell>
          <cell r="AM156">
            <v>0</v>
          </cell>
          <cell r="AN156">
            <v>0</v>
          </cell>
          <cell r="AO156">
            <v>0</v>
          </cell>
          <cell r="AP156">
            <v>0</v>
          </cell>
          <cell r="AQ156">
            <v>1637</v>
          </cell>
          <cell r="AR156">
            <v>148.5</v>
          </cell>
          <cell r="AS156">
            <v>0</v>
          </cell>
          <cell r="AT156">
            <v>5</v>
          </cell>
          <cell r="AU156">
            <v>3</v>
          </cell>
          <cell r="AV156">
            <v>0</v>
          </cell>
          <cell r="AW156">
            <v>0</v>
          </cell>
          <cell r="AX156">
            <v>0</v>
          </cell>
          <cell r="AY156">
            <v>0</v>
          </cell>
          <cell r="AZ156">
            <v>0</v>
          </cell>
          <cell r="BA156">
            <v>0</v>
          </cell>
          <cell r="BB156">
            <v>0</v>
          </cell>
          <cell r="BC156">
            <v>0</v>
          </cell>
          <cell r="BD156">
            <v>0</v>
          </cell>
          <cell r="BE156">
            <v>0</v>
          </cell>
          <cell r="BF156">
            <v>0</v>
          </cell>
          <cell r="BG156">
            <v>0</v>
          </cell>
          <cell r="BH156">
            <v>0</v>
          </cell>
          <cell r="BI156">
            <v>0</v>
          </cell>
          <cell r="BJ156">
            <v>0</v>
          </cell>
          <cell r="BK156">
            <v>0</v>
          </cell>
          <cell r="BL156">
            <v>0</v>
          </cell>
          <cell r="BM156">
            <v>0</v>
          </cell>
          <cell r="BN156">
            <v>0</v>
          </cell>
          <cell r="BO156">
            <v>0</v>
          </cell>
          <cell r="BP156">
            <v>0</v>
          </cell>
          <cell r="BQ156">
            <v>0</v>
          </cell>
          <cell r="BR156">
            <v>0</v>
          </cell>
          <cell r="BS156">
            <v>0</v>
          </cell>
          <cell r="BT156">
            <v>0</v>
          </cell>
        </row>
        <row r="157">
          <cell r="A157" t="str">
            <v>V154</v>
          </cell>
          <cell r="C157" t="str">
            <v>COST  SUB  TOTAL</v>
          </cell>
          <cell r="E157">
            <v>0</v>
          </cell>
          <cell r="F157">
            <v>0</v>
          </cell>
          <cell r="G157">
            <v>0</v>
          </cell>
          <cell r="H157">
            <v>0</v>
          </cell>
          <cell r="I157">
            <v>0</v>
          </cell>
          <cell r="J157">
            <v>0</v>
          </cell>
          <cell r="K157">
            <v>0</v>
          </cell>
          <cell r="L157">
            <v>0</v>
          </cell>
          <cell r="M157">
            <v>0</v>
          </cell>
          <cell r="N157">
            <v>0</v>
          </cell>
          <cell r="O157">
            <v>0</v>
          </cell>
          <cell r="P157">
            <v>0</v>
          </cell>
          <cell r="Q157">
            <v>0</v>
          </cell>
          <cell r="R157">
            <v>0</v>
          </cell>
          <cell r="S157">
            <v>0</v>
          </cell>
          <cell r="T157">
            <v>0</v>
          </cell>
          <cell r="U157">
            <v>0</v>
          </cell>
          <cell r="V157">
            <v>0</v>
          </cell>
          <cell r="W157">
            <v>0</v>
          </cell>
          <cell r="X157">
            <v>0</v>
          </cell>
          <cell r="Y157">
            <v>0</v>
          </cell>
          <cell r="Z157">
            <v>0</v>
          </cell>
          <cell r="AA157">
            <v>0</v>
          </cell>
          <cell r="AB157">
            <v>0</v>
          </cell>
          <cell r="AC157">
            <v>0</v>
          </cell>
          <cell r="AD157">
            <v>0</v>
          </cell>
          <cell r="AE157">
            <v>0</v>
          </cell>
          <cell r="AF157">
            <v>0</v>
          </cell>
          <cell r="AG157">
            <v>0</v>
          </cell>
          <cell r="AH157">
            <v>0</v>
          </cell>
          <cell r="AI157">
            <v>0</v>
          </cell>
          <cell r="AJ157">
            <v>0</v>
          </cell>
          <cell r="AK157">
            <v>0</v>
          </cell>
          <cell r="AL157">
            <v>0</v>
          </cell>
          <cell r="AM157">
            <v>0</v>
          </cell>
          <cell r="AN157">
            <v>0</v>
          </cell>
          <cell r="AO157">
            <v>0</v>
          </cell>
          <cell r="AP157">
            <v>0</v>
          </cell>
          <cell r="AQ157">
            <v>0</v>
          </cell>
          <cell r="AR157">
            <v>0</v>
          </cell>
          <cell r="AS157">
            <v>0</v>
          </cell>
          <cell r="AT157">
            <v>0</v>
          </cell>
          <cell r="AU157">
            <v>0</v>
          </cell>
          <cell r="AV157">
            <v>0</v>
          </cell>
          <cell r="AW157">
            <v>0</v>
          </cell>
          <cell r="AX157">
            <v>0</v>
          </cell>
          <cell r="AY157">
            <v>0</v>
          </cell>
          <cell r="AZ157">
            <v>0</v>
          </cell>
          <cell r="BA157">
            <v>0</v>
          </cell>
          <cell r="BB157">
            <v>0</v>
          </cell>
          <cell r="BC157">
            <v>0</v>
          </cell>
          <cell r="BD157">
            <v>0</v>
          </cell>
          <cell r="BE157">
            <v>0</v>
          </cell>
          <cell r="BF157">
            <v>0</v>
          </cell>
          <cell r="BG157">
            <v>0</v>
          </cell>
          <cell r="BH157">
            <v>0</v>
          </cell>
          <cell r="BI157">
            <v>0</v>
          </cell>
          <cell r="BJ157">
            <v>0</v>
          </cell>
          <cell r="BK157">
            <v>0</v>
          </cell>
          <cell r="BL157">
            <v>0</v>
          </cell>
          <cell r="BM157">
            <v>0</v>
          </cell>
          <cell r="BN157">
            <v>0</v>
          </cell>
          <cell r="BO157">
            <v>0</v>
          </cell>
          <cell r="BP157">
            <v>0</v>
          </cell>
          <cell r="BQ157">
            <v>0</v>
          </cell>
          <cell r="BR157">
            <v>0</v>
          </cell>
          <cell r="BS157">
            <v>0</v>
          </cell>
          <cell r="BT157">
            <v>0</v>
          </cell>
        </row>
        <row r="158">
          <cell r="A158" t="str">
            <v>V155</v>
          </cell>
          <cell r="B158">
            <v>11</v>
          </cell>
          <cell r="C158" t="str">
            <v>MISC. WORK</v>
          </cell>
        </row>
        <row r="159">
          <cell r="A159" t="str">
            <v>V156</v>
          </cell>
          <cell r="B159">
            <v>11.1</v>
          </cell>
          <cell r="C159" t="str">
            <v>WASTE WATER PUMP SUMP (5EA)</v>
          </cell>
          <cell r="E159">
            <v>296</v>
          </cell>
          <cell r="F159">
            <v>53.7</v>
          </cell>
          <cell r="G159">
            <v>242.3</v>
          </cell>
          <cell r="H159">
            <v>22.1</v>
          </cell>
          <cell r="J159">
            <v>1.1000000000000001</v>
          </cell>
          <cell r="L159">
            <v>2.2999999999999998</v>
          </cell>
          <cell r="M159">
            <v>176.7</v>
          </cell>
          <cell r="O159">
            <v>2.2000000000000002</v>
          </cell>
          <cell r="Y159">
            <v>33.6</v>
          </cell>
          <cell r="Z159">
            <v>84.2</v>
          </cell>
          <cell r="BT159">
            <v>0</v>
          </cell>
        </row>
        <row r="160">
          <cell r="A160" t="str">
            <v>V157</v>
          </cell>
          <cell r="B160">
            <v>11.2</v>
          </cell>
          <cell r="C160" t="str">
            <v>LIGHTING POLE FOUNDATION</v>
          </cell>
          <cell r="E160">
            <v>952.6</v>
          </cell>
          <cell r="F160">
            <v>54.6</v>
          </cell>
          <cell r="G160">
            <v>897</v>
          </cell>
          <cell r="H160">
            <v>39</v>
          </cell>
          <cell r="J160">
            <v>5</v>
          </cell>
          <cell r="L160">
            <v>9.8000000000000007</v>
          </cell>
          <cell r="M160">
            <v>332.6</v>
          </cell>
          <cell r="O160">
            <v>3.9</v>
          </cell>
          <cell r="BT160">
            <v>0</v>
          </cell>
        </row>
        <row r="161">
          <cell r="A161" t="str">
            <v>V158</v>
          </cell>
          <cell r="BT161">
            <v>0</v>
          </cell>
        </row>
        <row r="162">
          <cell r="A162" t="str">
            <v>V159</v>
          </cell>
          <cell r="BT162">
            <v>0</v>
          </cell>
        </row>
        <row r="163">
          <cell r="A163" t="str">
            <v>V160</v>
          </cell>
          <cell r="BT163">
            <v>0</v>
          </cell>
        </row>
        <row r="164">
          <cell r="A164" t="str">
            <v>V161</v>
          </cell>
          <cell r="BT164">
            <v>0</v>
          </cell>
        </row>
        <row r="165">
          <cell r="A165" t="str">
            <v>V162</v>
          </cell>
          <cell r="BT165">
            <v>0</v>
          </cell>
        </row>
        <row r="166">
          <cell r="A166" t="str">
            <v>V163</v>
          </cell>
          <cell r="BT166">
            <v>0</v>
          </cell>
        </row>
        <row r="167">
          <cell r="A167" t="str">
            <v>V164</v>
          </cell>
          <cell r="BT167">
            <v>0</v>
          </cell>
        </row>
        <row r="168">
          <cell r="A168" t="str">
            <v>V165</v>
          </cell>
          <cell r="BT168">
            <v>0</v>
          </cell>
        </row>
        <row r="169">
          <cell r="A169" t="str">
            <v>V166</v>
          </cell>
          <cell r="C169" t="str">
            <v>MATERIAL   SUB   TOTAL</v>
          </cell>
          <cell r="E169">
            <v>1248.5999999999999</v>
          </cell>
          <cell r="F169">
            <v>108.30000000000001</v>
          </cell>
          <cell r="G169">
            <v>1139.3</v>
          </cell>
          <cell r="H169">
            <v>61.1</v>
          </cell>
          <cell r="I169">
            <v>0</v>
          </cell>
          <cell r="J169">
            <v>6.1</v>
          </cell>
          <cell r="K169">
            <v>0</v>
          </cell>
          <cell r="L169">
            <v>12.100000000000001</v>
          </cell>
          <cell r="M169">
            <v>509.3</v>
          </cell>
          <cell r="N169">
            <v>0</v>
          </cell>
          <cell r="O169">
            <v>6.1</v>
          </cell>
          <cell r="P169">
            <v>0</v>
          </cell>
          <cell r="Q169">
            <v>0</v>
          </cell>
          <cell r="R169">
            <v>0</v>
          </cell>
          <cell r="S169">
            <v>0</v>
          </cell>
          <cell r="T169">
            <v>0</v>
          </cell>
          <cell r="U169">
            <v>0</v>
          </cell>
          <cell r="V169">
            <v>0</v>
          </cell>
          <cell r="W169">
            <v>0</v>
          </cell>
          <cell r="X169">
            <v>0</v>
          </cell>
          <cell r="Y169">
            <v>33.6</v>
          </cell>
          <cell r="Z169">
            <v>84.2</v>
          </cell>
          <cell r="AA169">
            <v>0</v>
          </cell>
          <cell r="AB169">
            <v>0</v>
          </cell>
          <cell r="AC169">
            <v>0</v>
          </cell>
          <cell r="AD169">
            <v>0</v>
          </cell>
          <cell r="AE169">
            <v>0</v>
          </cell>
          <cell r="AF169">
            <v>0</v>
          </cell>
          <cell r="AG169">
            <v>0</v>
          </cell>
          <cell r="AH169">
            <v>0</v>
          </cell>
          <cell r="AI169">
            <v>0</v>
          </cell>
          <cell r="AJ169">
            <v>0</v>
          </cell>
          <cell r="AK169">
            <v>0</v>
          </cell>
          <cell r="AL169">
            <v>0</v>
          </cell>
          <cell r="AM169">
            <v>0</v>
          </cell>
          <cell r="AN169">
            <v>0</v>
          </cell>
          <cell r="AO169">
            <v>0</v>
          </cell>
          <cell r="AP169">
            <v>0</v>
          </cell>
          <cell r="AQ169">
            <v>0</v>
          </cell>
          <cell r="AR169">
            <v>0</v>
          </cell>
          <cell r="AS169">
            <v>0</v>
          </cell>
          <cell r="AT169">
            <v>0</v>
          </cell>
          <cell r="AU169">
            <v>0</v>
          </cell>
          <cell r="AV169">
            <v>0</v>
          </cell>
          <cell r="AW169">
            <v>0</v>
          </cell>
          <cell r="AX169">
            <v>0</v>
          </cell>
          <cell r="AY169">
            <v>0</v>
          </cell>
          <cell r="AZ169">
            <v>0</v>
          </cell>
          <cell r="BA169">
            <v>0</v>
          </cell>
          <cell r="BB169">
            <v>0</v>
          </cell>
          <cell r="BC169">
            <v>0</v>
          </cell>
          <cell r="BD169">
            <v>0</v>
          </cell>
          <cell r="BE169">
            <v>0</v>
          </cell>
          <cell r="BF169">
            <v>0</v>
          </cell>
          <cell r="BG169">
            <v>0</v>
          </cell>
          <cell r="BH169">
            <v>0</v>
          </cell>
          <cell r="BI169">
            <v>0</v>
          </cell>
          <cell r="BJ169">
            <v>0</v>
          </cell>
          <cell r="BK169">
            <v>0</v>
          </cell>
          <cell r="BL169">
            <v>0</v>
          </cell>
          <cell r="BM169">
            <v>0</v>
          </cell>
          <cell r="BN169">
            <v>0</v>
          </cell>
          <cell r="BO169">
            <v>0</v>
          </cell>
          <cell r="BP169">
            <v>0</v>
          </cell>
          <cell r="BQ169">
            <v>0</v>
          </cell>
          <cell r="BR169">
            <v>0</v>
          </cell>
          <cell r="BS169">
            <v>0</v>
          </cell>
          <cell r="BT169">
            <v>0</v>
          </cell>
        </row>
        <row r="170">
          <cell r="A170" t="str">
            <v>V167</v>
          </cell>
          <cell r="C170" t="str">
            <v>COST  SUB  TOTAL</v>
          </cell>
          <cell r="E170">
            <v>0</v>
          </cell>
          <cell r="F170">
            <v>0</v>
          </cell>
          <cell r="G170">
            <v>0</v>
          </cell>
          <cell r="H170">
            <v>0</v>
          </cell>
          <cell r="I170">
            <v>0</v>
          </cell>
          <cell r="J170">
            <v>0</v>
          </cell>
          <cell r="K170">
            <v>0</v>
          </cell>
          <cell r="L170">
            <v>0</v>
          </cell>
          <cell r="M170">
            <v>0</v>
          </cell>
          <cell r="N170">
            <v>0</v>
          </cell>
          <cell r="O170">
            <v>0</v>
          </cell>
          <cell r="P170">
            <v>0</v>
          </cell>
          <cell r="Q170">
            <v>0</v>
          </cell>
          <cell r="R170">
            <v>0</v>
          </cell>
          <cell r="S170">
            <v>0</v>
          </cell>
          <cell r="T170">
            <v>0</v>
          </cell>
          <cell r="U170">
            <v>0</v>
          </cell>
          <cell r="V170">
            <v>0</v>
          </cell>
          <cell r="W170">
            <v>0</v>
          </cell>
          <cell r="X170">
            <v>0</v>
          </cell>
          <cell r="Y170">
            <v>0</v>
          </cell>
          <cell r="Z170">
            <v>0</v>
          </cell>
          <cell r="AA170">
            <v>0</v>
          </cell>
          <cell r="AB170">
            <v>0</v>
          </cell>
          <cell r="AC170">
            <v>0</v>
          </cell>
          <cell r="AD170">
            <v>0</v>
          </cell>
          <cell r="AE170">
            <v>0</v>
          </cell>
          <cell r="AF170">
            <v>0</v>
          </cell>
          <cell r="AG170">
            <v>0</v>
          </cell>
          <cell r="AH170">
            <v>0</v>
          </cell>
          <cell r="AI170">
            <v>0</v>
          </cell>
          <cell r="AJ170">
            <v>0</v>
          </cell>
          <cell r="AK170">
            <v>0</v>
          </cell>
          <cell r="AL170">
            <v>0</v>
          </cell>
          <cell r="AM170">
            <v>0</v>
          </cell>
          <cell r="AN170">
            <v>0</v>
          </cell>
          <cell r="AO170">
            <v>0</v>
          </cell>
          <cell r="AP170">
            <v>0</v>
          </cell>
          <cell r="AQ170">
            <v>0</v>
          </cell>
          <cell r="AR170">
            <v>0</v>
          </cell>
          <cell r="AS170">
            <v>0</v>
          </cell>
          <cell r="AT170">
            <v>0</v>
          </cell>
          <cell r="AU170">
            <v>0</v>
          </cell>
          <cell r="AV170">
            <v>0</v>
          </cell>
          <cell r="AW170">
            <v>0</v>
          </cell>
          <cell r="AX170">
            <v>0</v>
          </cell>
          <cell r="AY170">
            <v>0</v>
          </cell>
          <cell r="AZ170">
            <v>0</v>
          </cell>
          <cell r="BA170">
            <v>0</v>
          </cell>
          <cell r="BB170">
            <v>0</v>
          </cell>
          <cell r="BC170">
            <v>0</v>
          </cell>
          <cell r="BD170">
            <v>0</v>
          </cell>
          <cell r="BE170">
            <v>0</v>
          </cell>
          <cell r="BF170">
            <v>0</v>
          </cell>
          <cell r="BG170">
            <v>0</v>
          </cell>
          <cell r="BH170">
            <v>0</v>
          </cell>
          <cell r="BI170">
            <v>0</v>
          </cell>
          <cell r="BJ170">
            <v>0</v>
          </cell>
          <cell r="BK170">
            <v>0</v>
          </cell>
          <cell r="BL170">
            <v>0</v>
          </cell>
          <cell r="BM170">
            <v>0</v>
          </cell>
          <cell r="BN170">
            <v>0</v>
          </cell>
          <cell r="BO170">
            <v>0</v>
          </cell>
          <cell r="BP170">
            <v>0</v>
          </cell>
          <cell r="BQ170">
            <v>0</v>
          </cell>
          <cell r="BR170">
            <v>0</v>
          </cell>
          <cell r="BS170">
            <v>0</v>
          </cell>
          <cell r="BT170">
            <v>0</v>
          </cell>
        </row>
        <row r="171">
          <cell r="A171" t="str">
            <v>V168</v>
          </cell>
          <cell r="B171">
            <v>14</v>
          </cell>
          <cell r="C171" t="str">
            <v>TEMP</v>
          </cell>
          <cell r="BT171">
            <v>0</v>
          </cell>
        </row>
        <row r="172">
          <cell r="A172" t="str">
            <v>V169</v>
          </cell>
          <cell r="BT172">
            <v>0</v>
          </cell>
        </row>
        <row r="173">
          <cell r="A173" t="str">
            <v>V170</v>
          </cell>
          <cell r="BT173">
            <v>0</v>
          </cell>
        </row>
        <row r="174">
          <cell r="A174" t="str">
            <v>V171</v>
          </cell>
          <cell r="BT174">
            <v>0</v>
          </cell>
        </row>
        <row r="175">
          <cell r="A175" t="str">
            <v>V172</v>
          </cell>
          <cell r="BT175">
            <v>0</v>
          </cell>
        </row>
        <row r="176">
          <cell r="A176" t="str">
            <v>V173</v>
          </cell>
          <cell r="BT176">
            <v>0</v>
          </cell>
        </row>
        <row r="177">
          <cell r="A177" t="str">
            <v>V174</v>
          </cell>
          <cell r="C177" t="str">
            <v>MATERIAL   SUB   TOTAL</v>
          </cell>
          <cell r="E177">
            <v>0</v>
          </cell>
          <cell r="F177">
            <v>0</v>
          </cell>
          <cell r="G177">
            <v>0</v>
          </cell>
          <cell r="H177">
            <v>0</v>
          </cell>
          <cell r="I177">
            <v>0</v>
          </cell>
          <cell r="J177">
            <v>0</v>
          </cell>
          <cell r="L177">
            <v>0</v>
          </cell>
          <cell r="M177">
            <v>0</v>
          </cell>
          <cell r="N177">
            <v>0</v>
          </cell>
          <cell r="O177">
            <v>0</v>
          </cell>
          <cell r="P177">
            <v>0</v>
          </cell>
          <cell r="Q177">
            <v>0</v>
          </cell>
          <cell r="R177">
            <v>0</v>
          </cell>
          <cell r="S177">
            <v>0</v>
          </cell>
          <cell r="T177">
            <v>0</v>
          </cell>
          <cell r="U177">
            <v>0</v>
          </cell>
          <cell r="V177">
            <v>0</v>
          </cell>
          <cell r="W177">
            <v>0</v>
          </cell>
          <cell r="X177">
            <v>0</v>
          </cell>
          <cell r="Y177">
            <v>0</v>
          </cell>
          <cell r="Z177">
            <v>0</v>
          </cell>
          <cell r="AA177">
            <v>0</v>
          </cell>
          <cell r="AB177">
            <v>0</v>
          </cell>
          <cell r="AC177">
            <v>0</v>
          </cell>
          <cell r="AD177">
            <v>0</v>
          </cell>
          <cell r="AE177">
            <v>0</v>
          </cell>
          <cell r="AF177">
            <v>0</v>
          </cell>
          <cell r="AG177">
            <v>0</v>
          </cell>
          <cell r="AI177">
            <v>0</v>
          </cell>
          <cell r="AJ177">
            <v>0</v>
          </cell>
          <cell r="AK177">
            <v>0</v>
          </cell>
          <cell r="AL177">
            <v>0</v>
          </cell>
          <cell r="AM177">
            <v>0</v>
          </cell>
          <cell r="AN177">
            <v>0</v>
          </cell>
          <cell r="AO177">
            <v>0</v>
          </cell>
          <cell r="AP177">
            <v>0</v>
          </cell>
          <cell r="AQ177">
            <v>0</v>
          </cell>
          <cell r="AR177">
            <v>0</v>
          </cell>
          <cell r="AT177">
            <v>0</v>
          </cell>
          <cell r="AU177">
            <v>0</v>
          </cell>
          <cell r="AV177">
            <v>0</v>
          </cell>
          <cell r="AW177">
            <v>0</v>
          </cell>
          <cell r="AX177">
            <v>0</v>
          </cell>
          <cell r="AY177">
            <v>0</v>
          </cell>
          <cell r="AZ177">
            <v>0</v>
          </cell>
          <cell r="BA177">
            <v>0</v>
          </cell>
          <cell r="BB177">
            <v>0</v>
          </cell>
          <cell r="BC177">
            <v>0</v>
          </cell>
          <cell r="BD177">
            <v>0</v>
          </cell>
          <cell r="BE177">
            <v>0</v>
          </cell>
          <cell r="BF177">
            <v>0</v>
          </cell>
          <cell r="BG177">
            <v>0</v>
          </cell>
          <cell r="BH177">
            <v>0</v>
          </cell>
          <cell r="BI177">
            <v>0</v>
          </cell>
          <cell r="BJ177">
            <v>0</v>
          </cell>
          <cell r="BK177">
            <v>0</v>
          </cell>
          <cell r="BL177">
            <v>0</v>
          </cell>
          <cell r="BM177">
            <v>0</v>
          </cell>
          <cell r="BN177">
            <v>0</v>
          </cell>
          <cell r="BO177">
            <v>0</v>
          </cell>
          <cell r="BP177">
            <v>0</v>
          </cell>
          <cell r="BQ177">
            <v>0</v>
          </cell>
          <cell r="BR177">
            <v>0</v>
          </cell>
          <cell r="BS177">
            <v>0</v>
          </cell>
          <cell r="BT177">
            <v>0</v>
          </cell>
        </row>
        <row r="178">
          <cell r="A178" t="str">
            <v>V175</v>
          </cell>
          <cell r="C178" t="str">
            <v>COST  SUB  TOTAL</v>
          </cell>
          <cell r="E178">
            <v>0</v>
          </cell>
          <cell r="F178">
            <v>0</v>
          </cell>
          <cell r="G178">
            <v>0</v>
          </cell>
          <cell r="H178">
            <v>0</v>
          </cell>
          <cell r="I178">
            <v>0</v>
          </cell>
          <cell r="J178">
            <v>0</v>
          </cell>
          <cell r="L178">
            <v>0</v>
          </cell>
          <cell r="M178">
            <v>0</v>
          </cell>
          <cell r="N178">
            <v>0</v>
          </cell>
          <cell r="O178">
            <v>0</v>
          </cell>
          <cell r="P178">
            <v>0</v>
          </cell>
          <cell r="Q178">
            <v>0</v>
          </cell>
          <cell r="R178">
            <v>0</v>
          </cell>
          <cell r="S178">
            <v>0</v>
          </cell>
          <cell r="T178">
            <v>0</v>
          </cell>
          <cell r="U178">
            <v>0</v>
          </cell>
          <cell r="V178">
            <v>0</v>
          </cell>
          <cell r="W178">
            <v>0</v>
          </cell>
          <cell r="X178">
            <v>0</v>
          </cell>
          <cell r="Y178">
            <v>0</v>
          </cell>
          <cell r="Z178">
            <v>0</v>
          </cell>
          <cell r="AA178">
            <v>0</v>
          </cell>
          <cell r="AB178">
            <v>0</v>
          </cell>
          <cell r="AC178">
            <v>0</v>
          </cell>
          <cell r="AD178">
            <v>0</v>
          </cell>
          <cell r="AE178">
            <v>0</v>
          </cell>
          <cell r="AF178">
            <v>0</v>
          </cell>
          <cell r="AG178">
            <v>0</v>
          </cell>
          <cell r="AI178">
            <v>0</v>
          </cell>
          <cell r="AJ178">
            <v>0</v>
          </cell>
          <cell r="AK178">
            <v>0</v>
          </cell>
          <cell r="AL178">
            <v>0</v>
          </cell>
          <cell r="AM178">
            <v>0</v>
          </cell>
          <cell r="AN178">
            <v>0</v>
          </cell>
          <cell r="AO178">
            <v>0</v>
          </cell>
          <cell r="AP178">
            <v>0</v>
          </cell>
          <cell r="AQ178">
            <v>0</v>
          </cell>
          <cell r="AR178">
            <v>0</v>
          </cell>
          <cell r="AT178">
            <v>0</v>
          </cell>
          <cell r="AU178">
            <v>0</v>
          </cell>
          <cell r="AV178">
            <v>0</v>
          </cell>
          <cell r="AW178">
            <v>0</v>
          </cell>
          <cell r="AX178">
            <v>0</v>
          </cell>
          <cell r="AY178">
            <v>0</v>
          </cell>
          <cell r="AZ178">
            <v>0</v>
          </cell>
          <cell r="BA178">
            <v>0</v>
          </cell>
          <cell r="BB178">
            <v>0</v>
          </cell>
          <cell r="BC178">
            <v>0</v>
          </cell>
          <cell r="BD178">
            <v>0</v>
          </cell>
          <cell r="BE178">
            <v>0</v>
          </cell>
          <cell r="BF178">
            <v>0</v>
          </cell>
          <cell r="BG178">
            <v>0</v>
          </cell>
          <cell r="BH178">
            <v>0</v>
          </cell>
          <cell r="BI178">
            <v>0</v>
          </cell>
          <cell r="BJ178">
            <v>0</v>
          </cell>
          <cell r="BK178">
            <v>0</v>
          </cell>
          <cell r="BL178">
            <v>0</v>
          </cell>
          <cell r="BM178">
            <v>0</v>
          </cell>
          <cell r="BN178">
            <v>0</v>
          </cell>
          <cell r="BO178">
            <v>0</v>
          </cell>
          <cell r="BP178">
            <v>0</v>
          </cell>
          <cell r="BQ178">
            <v>0</v>
          </cell>
          <cell r="BR178">
            <v>0</v>
          </cell>
          <cell r="BS178">
            <v>0</v>
          </cell>
          <cell r="BT178">
            <v>0</v>
          </cell>
        </row>
        <row r="179">
          <cell r="A179" t="str">
            <v>V176</v>
          </cell>
          <cell r="B179">
            <v>12</v>
          </cell>
          <cell r="C179" t="str">
            <v>ASPHALT PAVING  AND PLINTH PROTECTION WORK (FOR RESIDENTIAL AREA)</v>
          </cell>
          <cell r="E179">
            <v>2186</v>
          </cell>
          <cell r="F179">
            <v>1829</v>
          </cell>
          <cell r="G179">
            <v>357</v>
          </cell>
          <cell r="H179">
            <v>51.5</v>
          </cell>
          <cell r="AH179">
            <v>24.3</v>
          </cell>
          <cell r="AM179">
            <v>7314.6</v>
          </cell>
          <cell r="AN179">
            <v>1646</v>
          </cell>
          <cell r="AO179">
            <v>2</v>
          </cell>
          <cell r="AP179">
            <v>486</v>
          </cell>
        </row>
        <row r="180">
          <cell r="A180" t="str">
            <v>V177</v>
          </cell>
          <cell r="B180">
            <v>13</v>
          </cell>
          <cell r="C180" t="str">
            <v>SEWAGE/SANITARY WORK(FOR RESIDENTIAL AREA, INCLUDING CONCRETE ENCASMENT)</v>
          </cell>
          <cell r="E180">
            <v>2070.1999999999998</v>
          </cell>
          <cell r="F180">
            <v>364.1</v>
          </cell>
          <cell r="G180">
            <v>1706.1</v>
          </cell>
          <cell r="H180">
            <v>21.3</v>
          </cell>
          <cell r="J180">
            <v>3.1</v>
          </cell>
          <cell r="L180">
            <v>4.5999999999999996</v>
          </cell>
          <cell r="M180">
            <v>201.7</v>
          </cell>
          <cell r="O180">
            <v>2.1</v>
          </cell>
          <cell r="Y180">
            <v>110.4</v>
          </cell>
          <cell r="Z180">
            <v>58.9</v>
          </cell>
          <cell r="AB180">
            <v>1054.8</v>
          </cell>
          <cell r="AG180">
            <v>158.19999999999999</v>
          </cell>
          <cell r="AJ180">
            <v>16.600000000000001</v>
          </cell>
          <cell r="BE180">
            <v>92</v>
          </cell>
          <cell r="BQ180">
            <v>3</v>
          </cell>
          <cell r="BR180">
            <v>1</v>
          </cell>
        </row>
        <row r="181">
          <cell r="A181" t="str">
            <v>V178</v>
          </cell>
          <cell r="B181">
            <v>14</v>
          </cell>
          <cell r="C181" t="str">
            <v>STORM DRAINAGE WORK(FOR RESIDENTIAL AREA, INCLUDING CONCRETE INCASMENT)</v>
          </cell>
          <cell r="E181">
            <v>5887</v>
          </cell>
          <cell r="F181">
            <v>1147</v>
          </cell>
          <cell r="G181">
            <v>4741</v>
          </cell>
          <cell r="H181">
            <v>382.5</v>
          </cell>
          <cell r="J181">
            <v>39.6</v>
          </cell>
          <cell r="L181">
            <v>78.2</v>
          </cell>
          <cell r="M181">
            <v>4210.7</v>
          </cell>
          <cell r="O181">
            <v>39.299999999999997</v>
          </cell>
          <cell r="Y181">
            <v>187.2</v>
          </cell>
          <cell r="AB181">
            <v>25</v>
          </cell>
          <cell r="AC181">
            <v>809</v>
          </cell>
          <cell r="AD181">
            <v>20</v>
          </cell>
          <cell r="AG181">
            <v>153</v>
          </cell>
          <cell r="AJ181">
            <v>58.3</v>
          </cell>
        </row>
        <row r="182">
          <cell r="A182" t="str">
            <v>V179</v>
          </cell>
          <cell r="B182">
            <v>15</v>
          </cell>
          <cell r="C182" t="str">
            <v>ELEC. CABLE TRENCH WORK(FOR RESIDENTIAL AREA)</v>
          </cell>
          <cell r="E182">
            <v>1455</v>
          </cell>
          <cell r="F182">
            <v>467</v>
          </cell>
          <cell r="G182">
            <v>988</v>
          </cell>
          <cell r="H182">
            <v>211.3</v>
          </cell>
          <cell r="J182">
            <v>24.574999999999999</v>
          </cell>
          <cell r="L182">
            <v>49.15</v>
          </cell>
          <cell r="M182">
            <v>1966</v>
          </cell>
          <cell r="O182">
            <v>21.13</v>
          </cell>
          <cell r="AJ182">
            <v>319.5</v>
          </cell>
          <cell r="BG182">
            <v>15.24</v>
          </cell>
        </row>
        <row r="183">
          <cell r="A183" t="str">
            <v>V180</v>
          </cell>
          <cell r="B183">
            <v>16</v>
          </cell>
          <cell r="C183" t="str">
            <v>LIGHTING POLE FOUNDATION(FOR RESIDENTIAL AREA)</v>
          </cell>
          <cell r="E183">
            <v>241.2</v>
          </cell>
          <cell r="F183">
            <v>13.8</v>
          </cell>
          <cell r="G183">
            <v>227.4</v>
          </cell>
          <cell r="H183">
            <v>9.9</v>
          </cell>
          <cell r="J183">
            <v>1.3</v>
          </cell>
          <cell r="L183">
            <v>2.5</v>
          </cell>
          <cell r="M183">
            <v>84.2</v>
          </cell>
          <cell r="O183">
            <v>1</v>
          </cell>
        </row>
        <row r="184">
          <cell r="A184" t="str">
            <v>V181</v>
          </cell>
          <cell r="B184">
            <v>17</v>
          </cell>
          <cell r="C184" t="str">
            <v>FENCE &amp; GATE(FOR RESIDENTIAL AREA)</v>
          </cell>
          <cell r="E184">
            <v>1146</v>
          </cell>
          <cell r="F184">
            <v>52.3</v>
          </cell>
          <cell r="G184">
            <v>1093.5999999999999</v>
          </cell>
          <cell r="H184">
            <v>28.7</v>
          </cell>
          <cell r="J184">
            <v>6.2</v>
          </cell>
          <cell r="L184">
            <v>12.3</v>
          </cell>
          <cell r="M184">
            <v>316.3</v>
          </cell>
          <cell r="O184">
            <v>2.9</v>
          </cell>
          <cell r="AS184">
            <v>414.1</v>
          </cell>
          <cell r="AV184">
            <v>1</v>
          </cell>
        </row>
        <row r="185">
          <cell r="A185" t="str">
            <v>V182</v>
          </cell>
          <cell r="B185">
            <v>18</v>
          </cell>
          <cell r="C185" t="str">
            <v>PILE LOAD TEST</v>
          </cell>
          <cell r="AW185">
            <v>10</v>
          </cell>
          <cell r="AX185">
            <v>10</v>
          </cell>
          <cell r="AY185">
            <v>3</v>
          </cell>
        </row>
        <row r="186">
          <cell r="A186" t="str">
            <v>V183</v>
          </cell>
        </row>
        <row r="187">
          <cell r="A187" t="str">
            <v>V184</v>
          </cell>
          <cell r="C187" t="str">
            <v>MATERIAL   SUB   TOTAL</v>
          </cell>
          <cell r="E187">
            <v>12985.400000000001</v>
          </cell>
          <cell r="F187">
            <v>3873.2000000000003</v>
          </cell>
          <cell r="G187">
            <v>9113.1</v>
          </cell>
          <cell r="H187">
            <v>705.2</v>
          </cell>
          <cell r="I187">
            <v>0</v>
          </cell>
          <cell r="J187">
            <v>74.775000000000006</v>
          </cell>
          <cell r="K187">
            <v>0</v>
          </cell>
          <cell r="L187">
            <v>146.75</v>
          </cell>
          <cell r="M187">
            <v>6778.9</v>
          </cell>
          <cell r="N187">
            <v>0</v>
          </cell>
          <cell r="O187">
            <v>66.430000000000007</v>
          </cell>
          <cell r="P187">
            <v>0</v>
          </cell>
          <cell r="Q187">
            <v>0</v>
          </cell>
          <cell r="R187">
            <v>0</v>
          </cell>
          <cell r="S187">
            <v>0</v>
          </cell>
          <cell r="T187">
            <v>0</v>
          </cell>
          <cell r="U187">
            <v>0</v>
          </cell>
          <cell r="V187">
            <v>0</v>
          </cell>
          <cell r="W187">
            <v>0</v>
          </cell>
          <cell r="X187">
            <v>0</v>
          </cell>
          <cell r="Y187">
            <v>297.60000000000002</v>
          </cell>
          <cell r="Z187">
            <v>58.9</v>
          </cell>
          <cell r="AA187">
            <v>0</v>
          </cell>
          <cell r="AB187">
            <v>1079.8</v>
          </cell>
          <cell r="AC187">
            <v>809</v>
          </cell>
          <cell r="AD187">
            <v>20</v>
          </cell>
          <cell r="AE187">
            <v>0</v>
          </cell>
          <cell r="AF187">
            <v>0</v>
          </cell>
          <cell r="AG187">
            <v>311.2</v>
          </cell>
          <cell r="AH187">
            <v>24.3</v>
          </cell>
          <cell r="AI187">
            <v>0</v>
          </cell>
          <cell r="AJ187">
            <v>394.4</v>
          </cell>
          <cell r="AK187">
            <v>0</v>
          </cell>
          <cell r="AL187">
            <v>0</v>
          </cell>
          <cell r="AM187">
            <v>7314.6</v>
          </cell>
          <cell r="AN187">
            <v>1646</v>
          </cell>
          <cell r="AO187">
            <v>2</v>
          </cell>
          <cell r="AP187">
            <v>486</v>
          </cell>
          <cell r="AQ187">
            <v>0</v>
          </cell>
          <cell r="AR187">
            <v>0</v>
          </cell>
          <cell r="AS187">
            <v>414.1</v>
          </cell>
          <cell r="AT187">
            <v>0</v>
          </cell>
          <cell r="AU187">
            <v>0</v>
          </cell>
          <cell r="AV187">
            <v>1</v>
          </cell>
          <cell r="AW187">
            <v>10</v>
          </cell>
          <cell r="AX187">
            <v>10</v>
          </cell>
          <cell r="AY187">
            <v>3</v>
          </cell>
          <cell r="AZ187">
            <v>0</v>
          </cell>
          <cell r="BA187">
            <v>0</v>
          </cell>
          <cell r="BB187">
            <v>0</v>
          </cell>
          <cell r="BC187">
            <v>0</v>
          </cell>
          <cell r="BD187">
            <v>0</v>
          </cell>
          <cell r="BE187">
            <v>92</v>
          </cell>
          <cell r="BF187">
            <v>0</v>
          </cell>
          <cell r="BG187">
            <v>15.24</v>
          </cell>
          <cell r="BH187">
            <v>0</v>
          </cell>
          <cell r="BI187">
            <v>0</v>
          </cell>
          <cell r="BJ187">
            <v>0</v>
          </cell>
          <cell r="BK187">
            <v>0</v>
          </cell>
          <cell r="BL187">
            <v>0</v>
          </cell>
          <cell r="BM187">
            <v>0</v>
          </cell>
          <cell r="BN187">
            <v>0</v>
          </cell>
          <cell r="BO187">
            <v>0</v>
          </cell>
          <cell r="BP187">
            <v>0</v>
          </cell>
          <cell r="BQ187">
            <v>3</v>
          </cell>
          <cell r="BR187">
            <v>1</v>
          </cell>
          <cell r="BS187">
            <v>0</v>
          </cell>
          <cell r="BT187">
            <v>0</v>
          </cell>
        </row>
        <row r="188">
          <cell r="A188" t="str">
            <v>V185</v>
          </cell>
          <cell r="C188" t="str">
            <v>COST  SUB  TOTAL</v>
          </cell>
          <cell r="E188">
            <v>0</v>
          </cell>
          <cell r="F188">
            <v>0</v>
          </cell>
          <cell r="G188">
            <v>0</v>
          </cell>
          <cell r="H188">
            <v>0</v>
          </cell>
          <cell r="I188">
            <v>0</v>
          </cell>
          <cell r="J188">
            <v>0</v>
          </cell>
          <cell r="K188">
            <v>0</v>
          </cell>
          <cell r="L188">
            <v>0</v>
          </cell>
          <cell r="M188">
            <v>0</v>
          </cell>
          <cell r="N188">
            <v>0</v>
          </cell>
          <cell r="O188">
            <v>0</v>
          </cell>
          <cell r="P188">
            <v>0</v>
          </cell>
          <cell r="Q188">
            <v>0</v>
          </cell>
          <cell r="R188">
            <v>0</v>
          </cell>
          <cell r="S188">
            <v>0</v>
          </cell>
          <cell r="T188">
            <v>0</v>
          </cell>
          <cell r="U188">
            <v>0</v>
          </cell>
          <cell r="V188">
            <v>0</v>
          </cell>
          <cell r="W188">
            <v>0</v>
          </cell>
          <cell r="X188">
            <v>0</v>
          </cell>
          <cell r="Y188">
            <v>0</v>
          </cell>
          <cell r="Z188">
            <v>0</v>
          </cell>
          <cell r="AA188">
            <v>0</v>
          </cell>
          <cell r="AB188">
            <v>0</v>
          </cell>
          <cell r="AC188">
            <v>0</v>
          </cell>
          <cell r="AD188">
            <v>0</v>
          </cell>
          <cell r="AE188">
            <v>0</v>
          </cell>
          <cell r="AF188">
            <v>0</v>
          </cell>
          <cell r="AG188">
            <v>0</v>
          </cell>
          <cell r="AH188">
            <v>0</v>
          </cell>
          <cell r="AI188">
            <v>0</v>
          </cell>
          <cell r="AJ188">
            <v>0</v>
          </cell>
          <cell r="AK188">
            <v>0</v>
          </cell>
          <cell r="AL188">
            <v>0</v>
          </cell>
          <cell r="AM188">
            <v>0</v>
          </cell>
          <cell r="AN188">
            <v>0</v>
          </cell>
          <cell r="AO188">
            <v>0</v>
          </cell>
          <cell r="AP188">
            <v>0</v>
          </cell>
          <cell r="AQ188">
            <v>0</v>
          </cell>
          <cell r="AR188">
            <v>0</v>
          </cell>
          <cell r="AS188">
            <v>0</v>
          </cell>
          <cell r="AT188">
            <v>0</v>
          </cell>
          <cell r="AU188">
            <v>0</v>
          </cell>
          <cell r="AV188">
            <v>0</v>
          </cell>
          <cell r="AW188">
            <v>0</v>
          </cell>
          <cell r="AX188">
            <v>0</v>
          </cell>
          <cell r="AY188">
            <v>0</v>
          </cell>
          <cell r="AZ188">
            <v>0</v>
          </cell>
          <cell r="BA188">
            <v>0</v>
          </cell>
          <cell r="BB188">
            <v>0</v>
          </cell>
          <cell r="BC188">
            <v>0</v>
          </cell>
          <cell r="BD188">
            <v>0</v>
          </cell>
          <cell r="BE188">
            <v>0</v>
          </cell>
          <cell r="BF188">
            <v>0</v>
          </cell>
          <cell r="BG188">
            <v>0</v>
          </cell>
          <cell r="BH188">
            <v>0</v>
          </cell>
          <cell r="BI188">
            <v>0</v>
          </cell>
          <cell r="BJ188">
            <v>0</v>
          </cell>
          <cell r="BK188">
            <v>0</v>
          </cell>
          <cell r="BL188">
            <v>0</v>
          </cell>
          <cell r="BM188">
            <v>0</v>
          </cell>
          <cell r="BN188">
            <v>0</v>
          </cell>
          <cell r="BO188">
            <v>0</v>
          </cell>
          <cell r="BP188">
            <v>0</v>
          </cell>
          <cell r="BQ188">
            <v>0</v>
          </cell>
          <cell r="BR188">
            <v>0</v>
          </cell>
          <cell r="BS188">
            <v>0</v>
          </cell>
          <cell r="BT188">
            <v>0</v>
          </cell>
        </row>
        <row r="189">
          <cell r="A189" t="str">
            <v>V186</v>
          </cell>
          <cell r="BT189">
            <v>0</v>
          </cell>
        </row>
        <row r="190">
          <cell r="A190" t="str">
            <v>V187</v>
          </cell>
          <cell r="C190" t="str">
            <v>MATERIAL TOTAL</v>
          </cell>
          <cell r="E190">
            <v>106916.98999999999</v>
          </cell>
          <cell r="F190">
            <v>43759.6</v>
          </cell>
          <cell r="G190">
            <v>63160.13</v>
          </cell>
          <cell r="H190">
            <v>7554.18</v>
          </cell>
          <cell r="I190">
            <v>7394.65</v>
          </cell>
          <cell r="J190">
            <v>696.74099999999999</v>
          </cell>
          <cell r="K190">
            <v>583.20000000000005</v>
          </cell>
          <cell r="L190">
            <v>1132.23</v>
          </cell>
          <cell r="M190">
            <v>31769.415000000001</v>
          </cell>
          <cell r="N190">
            <v>22615</v>
          </cell>
          <cell r="O190">
            <v>784.98900000000003</v>
          </cell>
          <cell r="P190">
            <v>704.4</v>
          </cell>
          <cell r="Q190">
            <v>561</v>
          </cell>
          <cell r="R190">
            <v>1499</v>
          </cell>
          <cell r="S190">
            <v>6.2899999999999991</v>
          </cell>
          <cell r="T190">
            <v>0</v>
          </cell>
          <cell r="U190">
            <v>68.900000000000006</v>
          </cell>
          <cell r="V190">
            <v>344.49999999999994</v>
          </cell>
          <cell r="W190">
            <v>283</v>
          </cell>
          <cell r="X190">
            <v>46.95</v>
          </cell>
          <cell r="Y190">
            <v>2428.6799999999998</v>
          </cell>
          <cell r="Z190">
            <v>823.80000000000007</v>
          </cell>
          <cell r="AA190">
            <v>0</v>
          </cell>
          <cell r="AB190">
            <v>1927</v>
          </cell>
          <cell r="AC190">
            <v>2544</v>
          </cell>
          <cell r="AD190">
            <v>1189</v>
          </cell>
          <cell r="AE190">
            <v>135</v>
          </cell>
          <cell r="AF190">
            <v>0</v>
          </cell>
          <cell r="AG190">
            <v>1353.6000000000001</v>
          </cell>
          <cell r="AH190">
            <v>319.60000000000002</v>
          </cell>
          <cell r="AI190">
            <v>28.94</v>
          </cell>
          <cell r="AJ190">
            <v>2032.2400000000002</v>
          </cell>
          <cell r="AK190">
            <v>7776</v>
          </cell>
          <cell r="AL190">
            <v>0</v>
          </cell>
          <cell r="AM190">
            <v>27888.6</v>
          </cell>
          <cell r="AN190">
            <v>8528</v>
          </cell>
          <cell r="AO190">
            <v>3</v>
          </cell>
          <cell r="AP190">
            <v>7344</v>
          </cell>
          <cell r="AQ190">
            <v>1637</v>
          </cell>
          <cell r="AR190">
            <v>148.5</v>
          </cell>
          <cell r="AS190">
            <v>414.1</v>
          </cell>
          <cell r="AT190">
            <v>5</v>
          </cell>
          <cell r="AU190">
            <v>3</v>
          </cell>
          <cell r="AV190">
            <v>1</v>
          </cell>
          <cell r="AW190">
            <v>10</v>
          </cell>
          <cell r="AX190">
            <v>10</v>
          </cell>
          <cell r="AY190">
            <v>3</v>
          </cell>
          <cell r="AZ190">
            <v>0</v>
          </cell>
          <cell r="BA190">
            <v>0</v>
          </cell>
          <cell r="BB190">
            <v>0</v>
          </cell>
          <cell r="BC190">
            <v>0</v>
          </cell>
          <cell r="BD190">
            <v>0</v>
          </cell>
          <cell r="BE190">
            <v>92</v>
          </cell>
          <cell r="BF190">
            <v>0</v>
          </cell>
          <cell r="BG190">
            <v>68.897999999999996</v>
          </cell>
          <cell r="BH190">
            <v>0</v>
          </cell>
          <cell r="BI190">
            <v>0</v>
          </cell>
          <cell r="BJ190">
            <v>0</v>
          </cell>
          <cell r="BK190">
            <v>0</v>
          </cell>
          <cell r="BL190">
            <v>0</v>
          </cell>
          <cell r="BM190">
            <v>0</v>
          </cell>
          <cell r="BN190">
            <v>476</v>
          </cell>
          <cell r="BO190">
            <v>458.3</v>
          </cell>
          <cell r="BP190">
            <v>0</v>
          </cell>
          <cell r="BQ190">
            <v>3</v>
          </cell>
          <cell r="BR190">
            <v>4</v>
          </cell>
          <cell r="BS190">
            <v>25663.06</v>
          </cell>
        </row>
        <row r="191">
          <cell r="A191" t="str">
            <v>V188</v>
          </cell>
          <cell r="C191" t="str">
            <v>UNIT PRICE</v>
          </cell>
        </row>
        <row r="192">
          <cell r="A192" t="str">
            <v>V189</v>
          </cell>
          <cell r="B192" t="str">
            <v>TOTAL</v>
          </cell>
          <cell r="C192">
            <v>0</v>
          </cell>
          <cell r="E192">
            <v>0</v>
          </cell>
          <cell r="F192">
            <v>0</v>
          </cell>
          <cell r="G192">
            <v>0</v>
          </cell>
          <cell r="H192">
            <v>0</v>
          </cell>
          <cell r="I192">
            <v>0</v>
          </cell>
          <cell r="J192">
            <v>0</v>
          </cell>
          <cell r="K192">
            <v>0</v>
          </cell>
          <cell r="L192">
            <v>0</v>
          </cell>
          <cell r="M192">
            <v>0</v>
          </cell>
          <cell r="N192">
            <v>0</v>
          </cell>
          <cell r="O192">
            <v>0</v>
          </cell>
          <cell r="P192">
            <v>0</v>
          </cell>
          <cell r="Q192">
            <v>0</v>
          </cell>
          <cell r="R192">
            <v>0</v>
          </cell>
          <cell r="S192">
            <v>0</v>
          </cell>
          <cell r="T192">
            <v>0</v>
          </cell>
          <cell r="U192">
            <v>0</v>
          </cell>
          <cell r="V192">
            <v>0</v>
          </cell>
          <cell r="W192">
            <v>0</v>
          </cell>
          <cell r="X192">
            <v>0</v>
          </cell>
          <cell r="Y192">
            <v>0</v>
          </cell>
          <cell r="Z192">
            <v>0</v>
          </cell>
          <cell r="AA192">
            <v>0</v>
          </cell>
          <cell r="AB192">
            <v>0</v>
          </cell>
          <cell r="AC192">
            <v>0</v>
          </cell>
          <cell r="AD192">
            <v>0</v>
          </cell>
          <cell r="AE192">
            <v>0</v>
          </cell>
          <cell r="AF192">
            <v>0</v>
          </cell>
          <cell r="AG192">
            <v>0</v>
          </cell>
          <cell r="AH192">
            <v>0</v>
          </cell>
          <cell r="AI192">
            <v>0</v>
          </cell>
          <cell r="AJ192">
            <v>0</v>
          </cell>
          <cell r="AK192">
            <v>0</v>
          </cell>
          <cell r="AL192">
            <v>0</v>
          </cell>
          <cell r="AM192">
            <v>0</v>
          </cell>
          <cell r="AN192">
            <v>0</v>
          </cell>
          <cell r="AO192">
            <v>0</v>
          </cell>
          <cell r="AP192">
            <v>0</v>
          </cell>
          <cell r="AQ192">
            <v>0</v>
          </cell>
          <cell r="AR192">
            <v>0</v>
          </cell>
          <cell r="AS192">
            <v>0</v>
          </cell>
          <cell r="AT192">
            <v>0</v>
          </cell>
          <cell r="AU192">
            <v>0</v>
          </cell>
          <cell r="AV192">
            <v>0</v>
          </cell>
          <cell r="AW192">
            <v>0</v>
          </cell>
          <cell r="AX192">
            <v>0</v>
          </cell>
          <cell r="AY192">
            <v>0</v>
          </cell>
          <cell r="AZ192">
            <v>0</v>
          </cell>
          <cell r="BA192">
            <v>0</v>
          </cell>
          <cell r="BB192">
            <v>0</v>
          </cell>
          <cell r="BC192">
            <v>0</v>
          </cell>
          <cell r="BD192">
            <v>0</v>
          </cell>
          <cell r="BE192">
            <v>0</v>
          </cell>
          <cell r="BF192">
            <v>0</v>
          </cell>
          <cell r="BG192">
            <v>0</v>
          </cell>
          <cell r="BH192">
            <v>0</v>
          </cell>
          <cell r="BI192">
            <v>0</v>
          </cell>
          <cell r="BJ192">
            <v>0</v>
          </cell>
          <cell r="BK192">
            <v>0</v>
          </cell>
          <cell r="BL192">
            <v>0</v>
          </cell>
          <cell r="BM192">
            <v>0</v>
          </cell>
          <cell r="BN192">
            <v>0</v>
          </cell>
          <cell r="BO192">
            <v>0</v>
          </cell>
          <cell r="BP192">
            <v>0</v>
          </cell>
          <cell r="BQ192">
            <v>0</v>
          </cell>
          <cell r="BR192">
            <v>0</v>
          </cell>
          <cell r="BS192">
            <v>0</v>
          </cell>
        </row>
        <row r="193">
          <cell r="A193" t="str">
            <v>V172</v>
          </cell>
        </row>
        <row r="194">
          <cell r="A194" t="str">
            <v>V173</v>
          </cell>
        </row>
        <row r="195">
          <cell r="A195" t="str">
            <v>V174</v>
          </cell>
        </row>
        <row r="196">
          <cell r="A196" t="str">
            <v>V175</v>
          </cell>
        </row>
        <row r="197">
          <cell r="A197" t="str">
            <v>V176</v>
          </cell>
        </row>
        <row r="198">
          <cell r="A198" t="str">
            <v>V177</v>
          </cell>
        </row>
        <row r="199">
          <cell r="A199" t="str">
            <v>V178</v>
          </cell>
        </row>
        <row r="200">
          <cell r="A200" t="str">
            <v>V179</v>
          </cell>
        </row>
        <row r="201">
          <cell r="A201" t="str">
            <v>V180</v>
          </cell>
        </row>
        <row r="202">
          <cell r="A202" t="str">
            <v>V181</v>
          </cell>
        </row>
        <row r="203">
          <cell r="A203" t="str">
            <v>V182</v>
          </cell>
        </row>
        <row r="204">
          <cell r="A204" t="str">
            <v>V183</v>
          </cell>
        </row>
        <row r="205">
          <cell r="A205" t="str">
            <v>V184</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st Estimate (Line KLM)"/>
      <sheetName val="G.Non Schedule"/>
      <sheetName val="Sewerage (Non-Sch)"/>
      <sheetName val="Input Data"/>
      <sheetName val="Backup Sewerage"/>
      <sheetName val="Backup Sewerage (ASSW)"/>
      <sheetName val="Backup Sewerage (BSSW)"/>
      <sheetName val="Back up (Dismentalling) "/>
      <sheetName val="Back up (Manhole) "/>
      <sheetName val="Manhol Backup Calc"/>
      <sheetName val="Backup data"/>
      <sheetName val="Left over Shuttering"/>
      <sheetName val="Cost_Estimate_(Line_KLM)"/>
      <sheetName val="G_Non_Schedule"/>
      <sheetName val="Sewerage_(Non-Sch)"/>
      <sheetName val="Input_Data"/>
      <sheetName val="Backup_Sewerage"/>
      <sheetName val="Backup_Sewerage_(ASSW)"/>
      <sheetName val="Backup_Sewerage_(BSSW)"/>
      <sheetName val="Back_up_(Dismentalling)_"/>
      <sheetName val="Back_up_(Manhole)_"/>
      <sheetName val="Manhol_Backup_Calc"/>
      <sheetName val="Backup_data"/>
      <sheetName val="Left_over_Shuttering"/>
      <sheetName val="B-RATE"/>
    </sheetNames>
    <sheetDataSet>
      <sheetData sheetId="0"/>
      <sheetData sheetId="1"/>
      <sheetData sheetId="2"/>
      <sheetData sheetId="3"/>
      <sheetData sheetId="4"/>
      <sheetData sheetId="5"/>
      <sheetData sheetId="6"/>
      <sheetData sheetId="7"/>
      <sheetData sheetId="8"/>
      <sheetData sheetId="9" refreshError="1">
        <row r="16">
          <cell r="C16">
            <v>225</v>
          </cell>
          <cell r="D16">
            <v>4.68</v>
          </cell>
          <cell r="E16">
            <v>45</v>
          </cell>
          <cell r="F16">
            <v>1220</v>
          </cell>
          <cell r="G16">
            <v>5.4379999999999997</v>
          </cell>
          <cell r="H16">
            <v>2.81</v>
          </cell>
          <cell r="I16">
            <v>2.1</v>
          </cell>
          <cell r="J16">
            <v>13.023323119805443</v>
          </cell>
          <cell r="K16">
            <v>2.4</v>
          </cell>
          <cell r="L16">
            <v>14.88379785120622</v>
          </cell>
          <cell r="M16">
            <v>0.93799999999999972</v>
          </cell>
          <cell r="N16">
            <v>5.8170843268464294</v>
          </cell>
          <cell r="O16">
            <v>2.5100000000000002</v>
          </cell>
          <cell r="P16">
            <v>300</v>
          </cell>
          <cell r="Q16">
            <v>1.4844260907660793</v>
          </cell>
          <cell r="R16">
            <v>2.21</v>
          </cell>
          <cell r="S16">
            <v>300</v>
          </cell>
          <cell r="T16">
            <v>1.150788950954843</v>
          </cell>
          <cell r="U16">
            <v>4.8380000000000001</v>
          </cell>
          <cell r="V16">
            <v>4.9254649888402948</v>
          </cell>
          <cell r="W16">
            <v>1.8773521525340251</v>
          </cell>
          <cell r="X16">
            <v>1220</v>
          </cell>
          <cell r="Y16">
            <v>18.542810814842252</v>
          </cell>
          <cell r="Z16">
            <v>1920</v>
          </cell>
          <cell r="AA16">
            <v>29.182128495489444</v>
          </cell>
          <cell r="AB16">
            <v>300</v>
          </cell>
          <cell r="AC16">
            <v>4.3550000000000004</v>
          </cell>
          <cell r="AD16">
            <v>15</v>
          </cell>
          <cell r="AE16">
            <v>0.46</v>
          </cell>
          <cell r="AF16">
            <v>0.14000000000000001</v>
          </cell>
          <cell r="AG16">
            <v>1.02</v>
          </cell>
          <cell r="AH16">
            <v>168.75</v>
          </cell>
          <cell r="AI16">
            <v>0.33726649320512858</v>
          </cell>
          <cell r="AJ16">
            <v>1.168986626400762</v>
          </cell>
        </row>
        <row r="17">
          <cell r="C17">
            <v>310</v>
          </cell>
          <cell r="D17">
            <v>4.68</v>
          </cell>
          <cell r="E17">
            <v>51</v>
          </cell>
          <cell r="F17">
            <v>1220</v>
          </cell>
          <cell r="G17">
            <v>5.444</v>
          </cell>
          <cell r="H17">
            <v>2.81</v>
          </cell>
          <cell r="I17">
            <v>2.1</v>
          </cell>
          <cell r="J17">
            <v>13.023323119805443</v>
          </cell>
          <cell r="K17">
            <v>2.4</v>
          </cell>
          <cell r="L17">
            <v>14.88379785120622</v>
          </cell>
          <cell r="M17">
            <v>0.94399999999999995</v>
          </cell>
          <cell r="N17">
            <v>5.854293821474446</v>
          </cell>
          <cell r="O17">
            <v>2.5100000000000002</v>
          </cell>
          <cell r="P17">
            <v>300</v>
          </cell>
          <cell r="Q17">
            <v>1.4844260907660793</v>
          </cell>
          <cell r="R17">
            <v>2.21</v>
          </cell>
          <cell r="S17">
            <v>300</v>
          </cell>
          <cell r="T17">
            <v>1.150788950954843</v>
          </cell>
          <cell r="U17">
            <v>4.8440000000000003</v>
          </cell>
          <cell r="V17">
            <v>4.9302414663108127</v>
          </cell>
          <cell r="W17">
            <v>1.8834806144030156</v>
          </cell>
          <cell r="X17">
            <v>1220</v>
          </cell>
          <cell r="Y17">
            <v>18.565807273066529</v>
          </cell>
          <cell r="Z17">
            <v>1920</v>
          </cell>
          <cell r="AA17">
            <v>29.218319642858798</v>
          </cell>
          <cell r="AB17">
            <v>300</v>
          </cell>
          <cell r="AC17">
            <v>4.2700000000000005</v>
          </cell>
          <cell r="AD17">
            <v>14</v>
          </cell>
          <cell r="AE17">
            <v>0.46</v>
          </cell>
          <cell r="AF17">
            <v>0.14000000000000001</v>
          </cell>
          <cell r="AG17">
            <v>1.02</v>
          </cell>
          <cell r="AH17">
            <v>232.5</v>
          </cell>
          <cell r="AI17">
            <v>0.41178939063817721</v>
          </cell>
          <cell r="AJ17">
            <v>1.168986626400762</v>
          </cell>
        </row>
        <row r="18">
          <cell r="C18">
            <v>0</v>
          </cell>
          <cell r="D18">
            <v>0</v>
          </cell>
          <cell r="E18">
            <v>0</v>
          </cell>
          <cell r="F18">
            <v>0</v>
          </cell>
          <cell r="G18">
            <v>0</v>
          </cell>
          <cell r="H18">
            <v>0</v>
          </cell>
          <cell r="I18">
            <v>0</v>
          </cell>
          <cell r="J18">
            <v>0</v>
          </cell>
          <cell r="K18">
            <v>0</v>
          </cell>
          <cell r="L18">
            <v>0</v>
          </cell>
          <cell r="M18">
            <v>0</v>
          </cell>
          <cell r="N18">
            <v>0</v>
          </cell>
          <cell r="O18">
            <v>0</v>
          </cell>
          <cell r="P18">
            <v>0</v>
          </cell>
          <cell r="Q18">
            <v>0</v>
          </cell>
          <cell r="R18">
            <v>0</v>
          </cell>
          <cell r="S18">
            <v>0</v>
          </cell>
          <cell r="T18">
            <v>0</v>
          </cell>
          <cell r="U18">
            <v>0</v>
          </cell>
          <cell r="V18">
            <v>0</v>
          </cell>
          <cell r="W18">
            <v>0</v>
          </cell>
          <cell r="X18">
            <v>0</v>
          </cell>
          <cell r="Y18">
            <v>0</v>
          </cell>
          <cell r="Z18">
            <v>0</v>
          </cell>
          <cell r="AA18">
            <v>0</v>
          </cell>
          <cell r="AB18">
            <v>0</v>
          </cell>
          <cell r="AC18">
            <v>0</v>
          </cell>
          <cell r="AD18">
            <v>0</v>
          </cell>
          <cell r="AE18">
            <v>0</v>
          </cell>
          <cell r="AF18">
            <v>0</v>
          </cell>
          <cell r="AG18">
            <v>0</v>
          </cell>
          <cell r="AH18">
            <v>0</v>
          </cell>
          <cell r="AI18">
            <v>0</v>
          </cell>
          <cell r="AJ18">
            <v>0</v>
          </cell>
        </row>
        <row r="19">
          <cell r="C19">
            <v>0</v>
          </cell>
          <cell r="D19">
            <v>0</v>
          </cell>
          <cell r="E19">
            <v>0</v>
          </cell>
          <cell r="F19">
            <v>0</v>
          </cell>
          <cell r="G19">
            <v>0</v>
          </cell>
          <cell r="H19">
            <v>0</v>
          </cell>
          <cell r="I19">
            <v>0</v>
          </cell>
          <cell r="J19">
            <v>0</v>
          </cell>
          <cell r="K19">
            <v>0</v>
          </cell>
          <cell r="L19">
            <v>0</v>
          </cell>
          <cell r="M19">
            <v>0</v>
          </cell>
          <cell r="N19">
            <v>0</v>
          </cell>
          <cell r="O19">
            <v>0</v>
          </cell>
          <cell r="P19">
            <v>0</v>
          </cell>
          <cell r="Q19">
            <v>0</v>
          </cell>
          <cell r="R19">
            <v>0</v>
          </cell>
          <cell r="S19">
            <v>0</v>
          </cell>
          <cell r="T19">
            <v>0</v>
          </cell>
          <cell r="U19">
            <v>0</v>
          </cell>
          <cell r="V19">
            <v>0</v>
          </cell>
          <cell r="W19">
            <v>0</v>
          </cell>
          <cell r="X19">
            <v>0</v>
          </cell>
          <cell r="Y19">
            <v>0</v>
          </cell>
          <cell r="Z19">
            <v>0</v>
          </cell>
          <cell r="AA19">
            <v>0</v>
          </cell>
          <cell r="AB19">
            <v>0</v>
          </cell>
          <cell r="AC19">
            <v>0</v>
          </cell>
          <cell r="AD19">
            <v>0</v>
          </cell>
          <cell r="AE19">
            <v>0</v>
          </cell>
          <cell r="AF19">
            <v>0</v>
          </cell>
          <cell r="AG19">
            <v>0</v>
          </cell>
          <cell r="AH19">
            <v>0</v>
          </cell>
          <cell r="AI19">
            <v>0</v>
          </cell>
          <cell r="AJ19">
            <v>0</v>
          </cell>
        </row>
        <row r="20">
          <cell r="C20">
            <v>0</v>
          </cell>
          <cell r="D20">
            <v>0</v>
          </cell>
          <cell r="E20">
            <v>0</v>
          </cell>
          <cell r="F20">
            <v>0</v>
          </cell>
          <cell r="G20">
            <v>0</v>
          </cell>
          <cell r="H20">
            <v>0</v>
          </cell>
          <cell r="I20">
            <v>0</v>
          </cell>
          <cell r="J20">
            <v>0</v>
          </cell>
          <cell r="K20">
            <v>0</v>
          </cell>
          <cell r="L20">
            <v>0</v>
          </cell>
          <cell r="M20">
            <v>0</v>
          </cell>
          <cell r="N20">
            <v>0</v>
          </cell>
          <cell r="O20">
            <v>0</v>
          </cell>
          <cell r="P20">
            <v>0</v>
          </cell>
          <cell r="Q20">
            <v>0</v>
          </cell>
          <cell r="R20">
            <v>0</v>
          </cell>
          <cell r="S20">
            <v>0</v>
          </cell>
          <cell r="T20">
            <v>0</v>
          </cell>
          <cell r="U20">
            <v>0</v>
          </cell>
          <cell r="V20">
            <v>0</v>
          </cell>
          <cell r="W20">
            <v>0</v>
          </cell>
          <cell r="X20">
            <v>0</v>
          </cell>
          <cell r="Y20">
            <v>0</v>
          </cell>
          <cell r="Z20">
            <v>0</v>
          </cell>
          <cell r="AA20">
            <v>0</v>
          </cell>
          <cell r="AB20">
            <v>0</v>
          </cell>
          <cell r="AC20">
            <v>0</v>
          </cell>
          <cell r="AD20">
            <v>0</v>
          </cell>
          <cell r="AE20">
            <v>0</v>
          </cell>
          <cell r="AF20">
            <v>0</v>
          </cell>
          <cell r="AG20">
            <v>0</v>
          </cell>
          <cell r="AH20">
            <v>0</v>
          </cell>
          <cell r="AI20">
            <v>0</v>
          </cell>
          <cell r="AJ20">
            <v>0</v>
          </cell>
        </row>
        <row r="21">
          <cell r="C21">
            <v>610</v>
          </cell>
          <cell r="D21">
            <v>4.68</v>
          </cell>
          <cell r="E21">
            <v>76</v>
          </cell>
          <cell r="F21">
            <v>1520</v>
          </cell>
          <cell r="G21">
            <v>5.4689999999999994</v>
          </cell>
          <cell r="H21">
            <v>3.11</v>
          </cell>
          <cell r="I21">
            <v>2.1</v>
          </cell>
          <cell r="J21">
            <v>15.952544110012566</v>
          </cell>
          <cell r="K21">
            <v>2.4</v>
          </cell>
          <cell r="L21">
            <v>18.231478982871501</v>
          </cell>
          <cell r="M21">
            <v>0.96899999999999942</v>
          </cell>
          <cell r="N21">
            <v>7.3609596393343644</v>
          </cell>
          <cell r="O21">
            <v>2.81</v>
          </cell>
          <cell r="P21">
            <v>300</v>
          </cell>
          <cell r="Q21">
            <v>1.8604747314007775</v>
          </cell>
          <cell r="R21">
            <v>2.5099999999999998</v>
          </cell>
          <cell r="S21">
            <v>300</v>
          </cell>
          <cell r="T21">
            <v>1.4844260907660789</v>
          </cell>
          <cell r="U21">
            <v>4.8689999999999998</v>
          </cell>
          <cell r="V21">
            <v>5.8988981539701149</v>
          </cell>
          <cell r="W21">
            <v>2.3053513473857294</v>
          </cell>
          <cell r="X21">
            <v>1520</v>
          </cell>
          <cell r="Y21">
            <v>23.250550238099631</v>
          </cell>
          <cell r="Z21">
            <v>2220</v>
          </cell>
          <cell r="AA21">
            <v>33.958040479329718</v>
          </cell>
          <cell r="AB21">
            <v>300</v>
          </cell>
          <cell r="AC21">
            <v>3.9699999999999993</v>
          </cell>
          <cell r="AD21">
            <v>13</v>
          </cell>
          <cell r="AE21">
            <v>0.46</v>
          </cell>
          <cell r="AF21">
            <v>0.14000000000000001</v>
          </cell>
          <cell r="AG21">
            <v>1.02</v>
          </cell>
          <cell r="AH21">
            <v>457.5</v>
          </cell>
          <cell r="AI21">
            <v>0.9701721418964101</v>
          </cell>
          <cell r="AJ21">
            <v>1.8145839167134645</v>
          </cell>
        </row>
        <row r="22">
          <cell r="C22">
            <v>0</v>
          </cell>
          <cell r="D22">
            <v>0</v>
          </cell>
          <cell r="E22">
            <v>0</v>
          </cell>
          <cell r="F22">
            <v>0</v>
          </cell>
          <cell r="G22">
            <v>0</v>
          </cell>
          <cell r="H22">
            <v>0</v>
          </cell>
          <cell r="I22">
            <v>0</v>
          </cell>
          <cell r="J22">
            <v>0</v>
          </cell>
          <cell r="K22">
            <v>0</v>
          </cell>
          <cell r="L22">
            <v>0</v>
          </cell>
          <cell r="M22">
            <v>0</v>
          </cell>
          <cell r="N22">
            <v>0</v>
          </cell>
          <cell r="O22">
            <v>0</v>
          </cell>
          <cell r="P22">
            <v>0</v>
          </cell>
          <cell r="Q22">
            <v>0</v>
          </cell>
          <cell r="R22">
            <v>0</v>
          </cell>
          <cell r="S22">
            <v>0</v>
          </cell>
          <cell r="T22">
            <v>0</v>
          </cell>
          <cell r="U22">
            <v>0</v>
          </cell>
          <cell r="V22">
            <v>0</v>
          </cell>
          <cell r="W22">
            <v>0</v>
          </cell>
          <cell r="X22">
            <v>0</v>
          </cell>
          <cell r="Y22">
            <v>0</v>
          </cell>
          <cell r="Z22">
            <v>0</v>
          </cell>
          <cell r="AA22">
            <v>0</v>
          </cell>
          <cell r="AB22">
            <v>0</v>
          </cell>
          <cell r="AC22">
            <v>0</v>
          </cell>
          <cell r="AD22">
            <v>0</v>
          </cell>
          <cell r="AE22">
            <v>0</v>
          </cell>
          <cell r="AF22">
            <v>0</v>
          </cell>
          <cell r="AG22">
            <v>0</v>
          </cell>
          <cell r="AH22">
            <v>0</v>
          </cell>
          <cell r="AI22">
            <v>0</v>
          </cell>
          <cell r="AJ22">
            <v>0</v>
          </cell>
        </row>
        <row r="23">
          <cell r="C23">
            <v>760</v>
          </cell>
          <cell r="D23">
            <v>5.54</v>
          </cell>
          <cell r="E23">
            <v>89</v>
          </cell>
          <cell r="F23">
            <v>1520</v>
          </cell>
          <cell r="G23">
            <v>6.3420000000000005</v>
          </cell>
          <cell r="H23">
            <v>3.32</v>
          </cell>
          <cell r="I23">
            <v>2.1</v>
          </cell>
          <cell r="J23">
            <v>18.179642704087271</v>
          </cell>
          <cell r="K23">
            <v>2.4</v>
          </cell>
          <cell r="L23">
            <v>20.776734518956879</v>
          </cell>
          <cell r="M23">
            <v>1.8420000000000005</v>
          </cell>
          <cell r="N23">
            <v>15.946143743299411</v>
          </cell>
          <cell r="O23">
            <v>3.02</v>
          </cell>
          <cell r="P23">
            <v>300</v>
          </cell>
          <cell r="Q23">
            <v>2.1489436228350263</v>
          </cell>
          <cell r="R23">
            <v>2.7199999999999998</v>
          </cell>
          <cell r="S23">
            <v>300</v>
          </cell>
          <cell r="T23">
            <v>1.7432069316239041</v>
          </cell>
          <cell r="U23">
            <v>5.7420000000000009</v>
          </cell>
          <cell r="V23">
            <v>6.9471403370839084</v>
          </cell>
          <cell r="W23">
            <v>3.6067511561268737</v>
          </cell>
          <cell r="X23">
            <v>1520</v>
          </cell>
          <cell r="Y23">
            <v>27.419318025707149</v>
          </cell>
          <cell r="Z23">
            <v>2220</v>
          </cell>
          <cell r="AA23">
            <v>40.046635537545967</v>
          </cell>
          <cell r="AB23">
            <v>300</v>
          </cell>
          <cell r="AC23">
            <v>4.6800000000000006</v>
          </cell>
          <cell r="AD23">
            <v>16</v>
          </cell>
          <cell r="AE23">
            <v>0.46</v>
          </cell>
          <cell r="AF23">
            <v>0.14000000000000001</v>
          </cell>
          <cell r="AG23">
            <v>1.02</v>
          </cell>
          <cell r="AH23">
            <v>570</v>
          </cell>
          <cell r="AI23">
            <v>1.1743128325266747</v>
          </cell>
          <cell r="AJ23">
            <v>1.8145839167134645</v>
          </cell>
        </row>
        <row r="24">
          <cell r="C24">
            <v>0</v>
          </cell>
          <cell r="D24">
            <v>0</v>
          </cell>
          <cell r="E24">
            <v>0</v>
          </cell>
          <cell r="F24">
            <v>0</v>
          </cell>
          <cell r="G24">
            <v>0</v>
          </cell>
          <cell r="H24">
            <v>0</v>
          </cell>
          <cell r="I24">
            <v>0</v>
          </cell>
          <cell r="J24">
            <v>0</v>
          </cell>
          <cell r="K24">
            <v>0</v>
          </cell>
          <cell r="L24">
            <v>0</v>
          </cell>
          <cell r="M24">
            <v>0</v>
          </cell>
          <cell r="N24">
            <v>0</v>
          </cell>
          <cell r="O24">
            <v>0</v>
          </cell>
          <cell r="P24">
            <v>0</v>
          </cell>
          <cell r="Q24">
            <v>0</v>
          </cell>
          <cell r="R24">
            <v>0</v>
          </cell>
          <cell r="S24">
            <v>0</v>
          </cell>
          <cell r="T24">
            <v>0</v>
          </cell>
          <cell r="U24">
            <v>0</v>
          </cell>
          <cell r="V24">
            <v>0</v>
          </cell>
          <cell r="W24">
            <v>0</v>
          </cell>
          <cell r="X24">
            <v>0</v>
          </cell>
          <cell r="Y24">
            <v>0</v>
          </cell>
          <cell r="Z24">
            <v>0</v>
          </cell>
          <cell r="AA24">
            <v>0</v>
          </cell>
          <cell r="AB24">
            <v>0</v>
          </cell>
          <cell r="AC24">
            <v>0</v>
          </cell>
          <cell r="AD24">
            <v>0</v>
          </cell>
          <cell r="AE24">
            <v>0</v>
          </cell>
          <cell r="AF24">
            <v>0</v>
          </cell>
          <cell r="AG24">
            <v>0</v>
          </cell>
          <cell r="AH24">
            <v>0</v>
          </cell>
          <cell r="AI24">
            <v>0</v>
          </cell>
          <cell r="AJ24">
            <v>0</v>
          </cell>
        </row>
        <row r="25">
          <cell r="C25">
            <v>910</v>
          </cell>
          <cell r="D25">
            <v>7.15</v>
          </cell>
          <cell r="E25">
            <v>101</v>
          </cell>
          <cell r="F25">
            <v>1860</v>
          </cell>
          <cell r="G25">
            <v>7.9640000000000004</v>
          </cell>
          <cell r="H25">
            <v>3.66</v>
          </cell>
          <cell r="I25">
            <v>2.1</v>
          </cell>
          <cell r="J25">
            <v>22.093847238974405</v>
          </cell>
          <cell r="K25">
            <v>2.4</v>
          </cell>
          <cell r="L25">
            <v>25.25011113025646</v>
          </cell>
          <cell r="M25">
            <v>3.4640000000000004</v>
          </cell>
          <cell r="N25">
            <v>36.444327064670162</v>
          </cell>
          <cell r="O25">
            <v>3.3600000000000003</v>
          </cell>
          <cell r="P25">
            <v>300</v>
          </cell>
          <cell r="Q25">
            <v>2.6600493316475498</v>
          </cell>
          <cell r="R25">
            <v>3.06</v>
          </cell>
          <cell r="S25">
            <v>300</v>
          </cell>
          <cell r="T25">
            <v>2.2062462728365042</v>
          </cell>
          <cell r="U25">
            <v>7.3640000000000008</v>
          </cell>
          <cell r="V25">
            <v>9.3427494057878224</v>
          </cell>
          <cell r="W25">
            <v>8.4402452346351637</v>
          </cell>
          <cell r="X25">
            <v>1860</v>
          </cell>
          <cell r="Y25">
            <v>43.030520239925544</v>
          </cell>
          <cell r="Z25">
            <v>2560</v>
          </cell>
          <cell r="AA25">
            <v>59.224802050650219</v>
          </cell>
          <cell r="AB25">
            <v>300</v>
          </cell>
          <cell r="AC25">
            <v>6.1400000000000006</v>
          </cell>
          <cell r="AD25">
            <v>20</v>
          </cell>
          <cell r="AE25">
            <v>0.46</v>
          </cell>
          <cell r="AF25">
            <v>0.14000000000000001</v>
          </cell>
          <cell r="AG25">
            <v>1.02</v>
          </cell>
          <cell r="AH25">
            <v>682.5</v>
          </cell>
          <cell r="AI25">
            <v>1.9944640792562973</v>
          </cell>
          <cell r="AJ25">
            <v>2.7171634860898126</v>
          </cell>
        </row>
        <row r="26">
          <cell r="C26">
            <v>0</v>
          </cell>
          <cell r="D26">
            <v>0</v>
          </cell>
          <cell r="E26">
            <v>0</v>
          </cell>
          <cell r="F26">
            <v>0</v>
          </cell>
          <cell r="G26">
            <v>0</v>
          </cell>
          <cell r="H26">
            <v>0</v>
          </cell>
          <cell r="I26">
            <v>0</v>
          </cell>
          <cell r="J26">
            <v>0</v>
          </cell>
          <cell r="K26">
            <v>0</v>
          </cell>
          <cell r="L26">
            <v>0</v>
          </cell>
          <cell r="M26">
            <v>0</v>
          </cell>
          <cell r="N26">
            <v>0</v>
          </cell>
          <cell r="O26">
            <v>0</v>
          </cell>
          <cell r="P26">
            <v>0</v>
          </cell>
          <cell r="Q26">
            <v>0</v>
          </cell>
          <cell r="R26">
            <v>0</v>
          </cell>
          <cell r="S26">
            <v>0</v>
          </cell>
          <cell r="T26">
            <v>0</v>
          </cell>
          <cell r="U26">
            <v>0</v>
          </cell>
          <cell r="V26">
            <v>0</v>
          </cell>
          <cell r="W26">
            <v>0</v>
          </cell>
          <cell r="X26">
            <v>0</v>
          </cell>
          <cell r="Y26">
            <v>0</v>
          </cell>
          <cell r="Z26">
            <v>0</v>
          </cell>
          <cell r="AA26">
            <v>0</v>
          </cell>
          <cell r="AB26">
            <v>0</v>
          </cell>
          <cell r="AC26">
            <v>0</v>
          </cell>
          <cell r="AD26">
            <v>0</v>
          </cell>
          <cell r="AE26">
            <v>0</v>
          </cell>
          <cell r="AF26">
            <v>0</v>
          </cell>
          <cell r="AG26">
            <v>0</v>
          </cell>
          <cell r="AH26">
            <v>0</v>
          </cell>
          <cell r="AI26">
            <v>0</v>
          </cell>
          <cell r="AJ26">
            <v>0</v>
          </cell>
        </row>
        <row r="27">
          <cell r="C27">
            <v>0</v>
          </cell>
          <cell r="D27">
            <v>0</v>
          </cell>
          <cell r="E27">
            <v>0</v>
          </cell>
          <cell r="F27">
            <v>0</v>
          </cell>
          <cell r="G27">
            <v>0</v>
          </cell>
          <cell r="H27">
            <v>0</v>
          </cell>
          <cell r="I27">
            <v>0</v>
          </cell>
          <cell r="J27">
            <v>0</v>
          </cell>
          <cell r="K27">
            <v>0</v>
          </cell>
          <cell r="L27">
            <v>0</v>
          </cell>
          <cell r="M27">
            <v>0</v>
          </cell>
          <cell r="N27">
            <v>0</v>
          </cell>
          <cell r="O27">
            <v>0</v>
          </cell>
          <cell r="P27">
            <v>0</v>
          </cell>
          <cell r="Q27">
            <v>0</v>
          </cell>
          <cell r="R27">
            <v>0</v>
          </cell>
          <cell r="S27">
            <v>0</v>
          </cell>
          <cell r="T27">
            <v>0</v>
          </cell>
          <cell r="U27">
            <v>0</v>
          </cell>
          <cell r="V27">
            <v>0</v>
          </cell>
          <cell r="W27">
            <v>0</v>
          </cell>
          <cell r="X27">
            <v>0</v>
          </cell>
          <cell r="Y27">
            <v>0</v>
          </cell>
          <cell r="Z27">
            <v>0</v>
          </cell>
          <cell r="AA27">
            <v>0</v>
          </cell>
          <cell r="AB27">
            <v>0</v>
          </cell>
          <cell r="AC27">
            <v>0</v>
          </cell>
          <cell r="AD27">
            <v>0</v>
          </cell>
          <cell r="AE27">
            <v>0</v>
          </cell>
          <cell r="AF27">
            <v>0</v>
          </cell>
          <cell r="AG27">
            <v>0</v>
          </cell>
          <cell r="AH27">
            <v>0</v>
          </cell>
          <cell r="AI27">
            <v>0</v>
          </cell>
          <cell r="AJ27">
            <v>0</v>
          </cell>
        </row>
        <row r="28">
          <cell r="C28">
            <v>0</v>
          </cell>
          <cell r="D28">
            <v>0</v>
          </cell>
          <cell r="E28">
            <v>0</v>
          </cell>
          <cell r="F28">
            <v>0</v>
          </cell>
          <cell r="G28">
            <v>0</v>
          </cell>
          <cell r="H28">
            <v>0</v>
          </cell>
          <cell r="I28">
            <v>0</v>
          </cell>
          <cell r="J28">
            <v>0</v>
          </cell>
          <cell r="K28">
            <v>0</v>
          </cell>
          <cell r="L28">
            <v>0</v>
          </cell>
          <cell r="M28">
            <v>0</v>
          </cell>
          <cell r="N28">
            <v>0</v>
          </cell>
          <cell r="O28">
            <v>0</v>
          </cell>
          <cell r="P28">
            <v>0</v>
          </cell>
          <cell r="Q28">
            <v>0</v>
          </cell>
          <cell r="R28">
            <v>0</v>
          </cell>
          <cell r="S28">
            <v>0</v>
          </cell>
          <cell r="T28">
            <v>0</v>
          </cell>
          <cell r="U28">
            <v>0</v>
          </cell>
          <cell r="V28">
            <v>0</v>
          </cell>
          <cell r="W28">
            <v>0</v>
          </cell>
          <cell r="X28">
            <v>0</v>
          </cell>
          <cell r="Y28">
            <v>0</v>
          </cell>
          <cell r="Z28">
            <v>0</v>
          </cell>
          <cell r="AA28">
            <v>0</v>
          </cell>
          <cell r="AB28">
            <v>0</v>
          </cell>
          <cell r="AC28">
            <v>0</v>
          </cell>
          <cell r="AD28">
            <v>0</v>
          </cell>
          <cell r="AE28">
            <v>0</v>
          </cell>
          <cell r="AF28">
            <v>0</v>
          </cell>
          <cell r="AG28">
            <v>0</v>
          </cell>
          <cell r="AH28">
            <v>0</v>
          </cell>
          <cell r="AI28">
            <v>0</v>
          </cell>
          <cell r="AJ28">
            <v>0</v>
          </cell>
        </row>
        <row r="29">
          <cell r="C29">
            <v>0</v>
          </cell>
          <cell r="D29">
            <v>0</v>
          </cell>
          <cell r="E29">
            <v>0</v>
          </cell>
          <cell r="F29">
            <v>0</v>
          </cell>
          <cell r="G29">
            <v>0</v>
          </cell>
          <cell r="H29">
            <v>0</v>
          </cell>
          <cell r="I29">
            <v>0</v>
          </cell>
          <cell r="J29">
            <v>0</v>
          </cell>
          <cell r="K29">
            <v>0</v>
          </cell>
          <cell r="L29">
            <v>0</v>
          </cell>
          <cell r="M29">
            <v>0</v>
          </cell>
          <cell r="N29">
            <v>0</v>
          </cell>
          <cell r="O29">
            <v>0</v>
          </cell>
          <cell r="P29">
            <v>0</v>
          </cell>
          <cell r="Q29">
            <v>0</v>
          </cell>
          <cell r="R29">
            <v>0</v>
          </cell>
          <cell r="S29">
            <v>0</v>
          </cell>
          <cell r="T29">
            <v>0</v>
          </cell>
          <cell r="U29">
            <v>0</v>
          </cell>
          <cell r="V29">
            <v>0</v>
          </cell>
          <cell r="W29">
            <v>0</v>
          </cell>
          <cell r="X29">
            <v>0</v>
          </cell>
          <cell r="Y29">
            <v>0</v>
          </cell>
          <cell r="Z29">
            <v>0</v>
          </cell>
          <cell r="AA29">
            <v>0</v>
          </cell>
          <cell r="AB29">
            <v>0</v>
          </cell>
          <cell r="AC29">
            <v>0</v>
          </cell>
          <cell r="AD29">
            <v>0</v>
          </cell>
          <cell r="AE29">
            <v>0</v>
          </cell>
          <cell r="AF29">
            <v>0</v>
          </cell>
          <cell r="AG29">
            <v>0</v>
          </cell>
          <cell r="AH29">
            <v>0</v>
          </cell>
          <cell r="AI29">
            <v>0</v>
          </cell>
          <cell r="AJ29">
            <v>0</v>
          </cell>
        </row>
        <row r="30">
          <cell r="C30">
            <v>0</v>
          </cell>
          <cell r="D30">
            <v>0</v>
          </cell>
          <cell r="E30">
            <v>0</v>
          </cell>
          <cell r="F30">
            <v>0</v>
          </cell>
          <cell r="G30">
            <v>0</v>
          </cell>
          <cell r="H30">
            <v>0</v>
          </cell>
          <cell r="I30">
            <v>0</v>
          </cell>
          <cell r="J30">
            <v>0</v>
          </cell>
          <cell r="K30">
            <v>0</v>
          </cell>
          <cell r="L30">
            <v>0</v>
          </cell>
          <cell r="M30">
            <v>0</v>
          </cell>
          <cell r="N30">
            <v>0</v>
          </cell>
          <cell r="O30">
            <v>0</v>
          </cell>
          <cell r="P30">
            <v>0</v>
          </cell>
          <cell r="Q30">
            <v>0</v>
          </cell>
          <cell r="R30">
            <v>0</v>
          </cell>
          <cell r="S30">
            <v>0</v>
          </cell>
          <cell r="T30">
            <v>0</v>
          </cell>
          <cell r="U30">
            <v>0</v>
          </cell>
          <cell r="V30">
            <v>0</v>
          </cell>
          <cell r="W30">
            <v>0</v>
          </cell>
          <cell r="X30">
            <v>0</v>
          </cell>
          <cell r="Y30">
            <v>0</v>
          </cell>
          <cell r="Z30">
            <v>0</v>
          </cell>
          <cell r="AA30">
            <v>0</v>
          </cell>
          <cell r="AB30">
            <v>0</v>
          </cell>
          <cell r="AC30">
            <v>0</v>
          </cell>
          <cell r="AD30">
            <v>0</v>
          </cell>
          <cell r="AE30">
            <v>0</v>
          </cell>
          <cell r="AF30">
            <v>0</v>
          </cell>
          <cell r="AG30">
            <v>0</v>
          </cell>
          <cell r="AH30">
            <v>0</v>
          </cell>
          <cell r="AI30">
            <v>0</v>
          </cell>
          <cell r="AJ30">
            <v>0</v>
          </cell>
        </row>
        <row r="31">
          <cell r="C31">
            <v>0</v>
          </cell>
          <cell r="D31">
            <v>0</v>
          </cell>
          <cell r="E31">
            <v>0</v>
          </cell>
          <cell r="F31">
            <v>0</v>
          </cell>
          <cell r="G31">
            <v>0</v>
          </cell>
          <cell r="H31">
            <v>0</v>
          </cell>
          <cell r="I31">
            <v>0</v>
          </cell>
          <cell r="J31">
            <v>0</v>
          </cell>
          <cell r="K31">
            <v>0</v>
          </cell>
          <cell r="L31">
            <v>0</v>
          </cell>
          <cell r="M31">
            <v>0</v>
          </cell>
          <cell r="N31">
            <v>0</v>
          </cell>
          <cell r="O31">
            <v>0</v>
          </cell>
          <cell r="P31">
            <v>0</v>
          </cell>
          <cell r="Q31">
            <v>0</v>
          </cell>
          <cell r="R31">
            <v>0</v>
          </cell>
          <cell r="S31">
            <v>0</v>
          </cell>
          <cell r="T31">
            <v>0</v>
          </cell>
          <cell r="U31">
            <v>0</v>
          </cell>
          <cell r="V31">
            <v>0</v>
          </cell>
          <cell r="W31">
            <v>0</v>
          </cell>
          <cell r="X31">
            <v>0</v>
          </cell>
          <cell r="Y31">
            <v>0</v>
          </cell>
          <cell r="Z31">
            <v>0</v>
          </cell>
          <cell r="AA31">
            <v>0</v>
          </cell>
          <cell r="AB31">
            <v>0</v>
          </cell>
          <cell r="AC31">
            <v>0</v>
          </cell>
          <cell r="AD31">
            <v>0</v>
          </cell>
          <cell r="AE31">
            <v>0</v>
          </cell>
          <cell r="AF31">
            <v>0</v>
          </cell>
          <cell r="AG31">
            <v>0</v>
          </cell>
          <cell r="AH31">
            <v>0</v>
          </cell>
          <cell r="AI31">
            <v>0</v>
          </cell>
          <cell r="AJ31">
            <v>0</v>
          </cell>
        </row>
      </sheetData>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refreshError="1"/>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CC PIPES ANALYSIS"/>
      <sheetName val="INSURANCE-NICL"/>
      <sheetName val="Masonry Works"/>
      <sheetName val="KACHHI MATERIALS"/>
      <sheetName val="Rent of Machine"/>
      <sheetName val="EARTH WORK &amp; ROAD BPASS"/>
      <sheetName val="MS- G.I PiPEs"/>
      <sheetName val="BOQ KACHHI"/>
      <sheetName val="In-direct cost"/>
      <sheetName val="Sheet1"/>
      <sheetName val="PROCESS"/>
      <sheetName val="RCC_PIPES_ANALYSIS"/>
      <sheetName val="Masonry_Works"/>
      <sheetName val="KACHHI_MATERIALS"/>
      <sheetName val="Rent_of_Machine"/>
      <sheetName val="EARTH_WORK_&amp;_ROAD_BPASS"/>
      <sheetName val="MS-_G_I_PiPEs"/>
      <sheetName val="BOQ_KACHHI"/>
      <sheetName val="In-direct_cost"/>
      <sheetName val="KACHHI CANAL KC-4-FIRST"/>
      <sheetName val="KD율"/>
    </sheetNames>
    <sheetDataSet>
      <sheetData sheetId="0"/>
      <sheetData sheetId="1"/>
      <sheetData sheetId="2"/>
      <sheetData sheetId="3"/>
      <sheetData sheetId="4"/>
      <sheetData sheetId="5"/>
      <sheetData sheetId="6"/>
      <sheetData sheetId="7" refreshError="1">
        <row r="4">
          <cell r="H4">
            <v>0.1751352251774892</v>
          </cell>
        </row>
      </sheetData>
      <sheetData sheetId="8"/>
      <sheetData sheetId="9"/>
      <sheetData sheetId="10" refreshError="1"/>
      <sheetData sheetId="11"/>
      <sheetData sheetId="12"/>
      <sheetData sheetId="13"/>
      <sheetData sheetId="14"/>
      <sheetData sheetId="15"/>
      <sheetData sheetId="16"/>
      <sheetData sheetId="17" refreshError="1"/>
      <sheetData sheetId="18"/>
      <sheetData sheetId="19" refreshError="1"/>
      <sheetData sheetId="20" refreshError="1"/>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st Estimate (Dist. Net)"/>
      <sheetName val="Backup (Dist. Net work)"/>
      <sheetName val="C.I Specials (Dist. Net)"/>
      <sheetName val="Data"/>
    </sheetNames>
    <sheetDataSet>
      <sheetData sheetId="0"/>
      <sheetData sheetId="1">
        <row r="28">
          <cell r="B28" t="str">
            <v>3" (75 mm)  i/d</v>
          </cell>
        </row>
      </sheetData>
      <sheetData sheetId="2"/>
      <sheetData sheetId="3">
        <row r="3">
          <cell r="A3">
            <v>3</v>
          </cell>
          <cell r="B3">
            <v>3.4</v>
          </cell>
          <cell r="C3">
            <v>3.33</v>
          </cell>
        </row>
        <row r="4">
          <cell r="A4">
            <v>4</v>
          </cell>
          <cell r="B4">
            <v>4</v>
          </cell>
          <cell r="C4">
            <v>4.38</v>
          </cell>
        </row>
        <row r="5">
          <cell r="A5">
            <v>6</v>
          </cell>
          <cell r="B5">
            <v>5.2</v>
          </cell>
          <cell r="C5">
            <v>6.5</v>
          </cell>
        </row>
        <row r="6">
          <cell r="A6">
            <v>8</v>
          </cell>
          <cell r="B6">
            <v>6.1</v>
          </cell>
          <cell r="C6">
            <v>8.59</v>
          </cell>
        </row>
        <row r="7">
          <cell r="A7">
            <v>10</v>
          </cell>
          <cell r="B7">
            <v>7.5</v>
          </cell>
          <cell r="C7">
            <v>10.72</v>
          </cell>
        </row>
        <row r="8">
          <cell r="A8">
            <v>12</v>
          </cell>
          <cell r="B8">
            <v>8.8000000000000007</v>
          </cell>
          <cell r="C8">
            <v>12.84</v>
          </cell>
        </row>
        <row r="9">
          <cell r="A9">
            <v>14</v>
          </cell>
          <cell r="B9">
            <v>9.6</v>
          </cell>
          <cell r="C9">
            <v>14.92</v>
          </cell>
        </row>
        <row r="10">
          <cell r="A10">
            <v>16</v>
          </cell>
          <cell r="B10">
            <v>10.9</v>
          </cell>
          <cell r="C10">
            <v>17.05</v>
          </cell>
        </row>
        <row r="11">
          <cell r="A11">
            <v>18</v>
          </cell>
          <cell r="B11">
            <v>12.3</v>
          </cell>
          <cell r="C11">
            <v>19.18</v>
          </cell>
        </row>
        <row r="12">
          <cell r="A12">
            <v>20</v>
          </cell>
          <cell r="B12">
            <v>13.7</v>
          </cell>
          <cell r="C12">
            <v>21.32</v>
          </cell>
        </row>
        <row r="13">
          <cell r="A13">
            <v>24</v>
          </cell>
          <cell r="B13">
            <v>16.3</v>
          </cell>
          <cell r="C13">
            <v>25.56</v>
          </cell>
        </row>
      </sheetData>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영업소실적"/>
      <sheetName val="사업부배부"/>
      <sheetName val="계정실적"/>
      <sheetName val="계정보고"/>
      <sheetName val="요약배부"/>
      <sheetName val="요약배부 (보고)"/>
      <sheetName val="배부부별"/>
      <sheetName val="배부비목"/>
      <sheetName val="예실차이"/>
      <sheetName val="예실차이 (2)"/>
      <sheetName val="내용분석(비율)"/>
      <sheetName val="임대원가"/>
      <sheetName val="기타매출"/>
      <sheetName val="기타매출1"/>
      <sheetName val="새마을금고"/>
      <sheetName val="Module1"/>
      <sheetName val="참고인원"/>
      <sheetName val="인원대비표"/>
      <sheetName val="04-D(1)"/>
      <sheetName val="04-D(2)"/>
      <sheetName val="04-D(3)"/>
      <sheetName val="04-D(4)"/>
      <sheetName val="04-D(5)"/>
      <sheetName val="04-D(6)"/>
      <sheetName val="04-D(7)"/>
      <sheetName val="04-D(8)"/>
      <sheetName val="04-D(9)"/>
      <sheetName val="04-D(10)"/>
      <sheetName val="04-D(11)"/>
      <sheetName val="04-D(12)"/>
      <sheetName val="04-D(13)"/>
      <sheetName val="04-D(14)"/>
      <sheetName val="04-D(전)"/>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96.12"/>
      <sheetName val="96_12"/>
      <sheetName val="완공미토"/>
      <sheetName val="eq_data"/>
      <sheetName val="인건비"/>
      <sheetName val="sort"/>
      <sheetName val="영업소실적"/>
      <sheetName val="기준"/>
    </sheetNames>
    <sheetDataSet>
      <sheetData sheetId="0" refreshError="1">
        <row r="1">
          <cell r="A1" t="str">
            <v>完 工 工 事  未 決 現 況</v>
          </cell>
        </row>
        <row r="2">
          <cell r="A2" t="str">
            <v>(96年 12月 31日 現在)</v>
          </cell>
        </row>
        <row r="3">
          <cell r="A3" t="str">
            <v xml:space="preserve"> (海外土木)</v>
          </cell>
          <cell r="N3" t="str">
            <v xml:space="preserve">   (單位 : 阡美弗)</v>
          </cell>
        </row>
        <row r="4">
          <cell r="F4" t="str">
            <v xml:space="preserve">   未    決    事    項</v>
          </cell>
        </row>
        <row r="5">
          <cell r="A5" t="str">
            <v xml:space="preserve"> 現 場 名</v>
          </cell>
          <cell r="B5" t="str">
            <v>契約高</v>
          </cell>
          <cell r="J5" t="str">
            <v>ＣＬＡＩＭ</v>
          </cell>
          <cell r="M5" t="str">
            <v xml:space="preserve">                殘餘 事項  및  問題點</v>
          </cell>
          <cell r="N5" t="str">
            <v xml:space="preserve">    措 置 事 項</v>
          </cell>
        </row>
        <row r="6">
          <cell r="B6" t="str">
            <v>( % )</v>
          </cell>
          <cell r="C6" t="str">
            <v>ＰＡＣ</v>
          </cell>
          <cell r="D6" t="str">
            <v>ＦＡＣ</v>
          </cell>
          <cell r="E6" t="str">
            <v xml:space="preserve">     未     收</v>
          </cell>
          <cell r="G6" t="str">
            <v xml:space="preserve">    ＢＯＮＤ</v>
          </cell>
          <cell r="I6" t="str">
            <v>提        起</v>
          </cell>
          <cell r="L6" t="str">
            <v xml:space="preserve"> 受領</v>
          </cell>
        </row>
        <row r="7">
          <cell r="B7" t="str">
            <v xml:space="preserve"> 工  期</v>
          </cell>
          <cell r="I7" t="str">
            <v>旣提出</v>
          </cell>
          <cell r="J7" t="str">
            <v>提出豫定</v>
          </cell>
          <cell r="K7" t="str">
            <v xml:space="preserve">  小 計</v>
          </cell>
          <cell r="L7" t="str">
            <v xml:space="preserve"> 豫想</v>
          </cell>
        </row>
        <row r="8">
          <cell r="G8" t="str">
            <v xml:space="preserve"> P   :</v>
          </cell>
          <cell r="H8">
            <v>24856</v>
          </cell>
        </row>
        <row r="9">
          <cell r="A9" t="str">
            <v xml:space="preserve">   合   計</v>
          </cell>
          <cell r="B9">
            <v>1998288</v>
          </cell>
          <cell r="E9" t="str">
            <v xml:space="preserve"> 旣 成  : </v>
          </cell>
          <cell r="F9">
            <v>16925</v>
          </cell>
          <cell r="G9" t="str">
            <v xml:space="preserve"> C   :</v>
          </cell>
          <cell r="H9">
            <v>140</v>
          </cell>
          <cell r="I9">
            <v>9539</v>
          </cell>
          <cell r="K9">
            <v>9539</v>
          </cell>
          <cell r="L9" t="str">
            <v/>
          </cell>
        </row>
        <row r="10">
          <cell r="A10" t="str">
            <v xml:space="preserve"> (14個現場)</v>
          </cell>
          <cell r="E10" t="str">
            <v xml:space="preserve"> 留 保  : </v>
          </cell>
          <cell r="F10">
            <v>39005</v>
          </cell>
          <cell r="G10" t="str">
            <v xml:space="preserve"> PAYMENT:</v>
          </cell>
          <cell r="H10">
            <v>2451</v>
          </cell>
        </row>
        <row r="11">
          <cell r="G11" t="str">
            <v xml:space="preserve"> R   :</v>
          </cell>
          <cell r="H11">
            <v>1751</v>
          </cell>
        </row>
        <row r="12">
          <cell r="E12" t="str">
            <v xml:space="preserve">   計   :</v>
          </cell>
          <cell r="F12">
            <v>55930</v>
          </cell>
          <cell r="G12" t="str">
            <v xml:space="preserve"> AP  :</v>
          </cell>
          <cell r="H12">
            <v>302</v>
          </cell>
        </row>
        <row r="13">
          <cell r="G13" t="str">
            <v xml:space="preserve"> 計  :</v>
          </cell>
          <cell r="H13">
            <v>29500</v>
          </cell>
        </row>
        <row r="15">
          <cell r="A15" t="str">
            <v xml:space="preserve">  W A S P-1</v>
          </cell>
          <cell r="B15">
            <v>46355</v>
          </cell>
          <cell r="C15" t="str">
            <v xml:space="preserve"> 85.10.21</v>
          </cell>
          <cell r="D15" t="str">
            <v xml:space="preserve"> 87.10.25</v>
          </cell>
          <cell r="E15" t="str">
            <v xml:space="preserve"> 旣 成  : </v>
          </cell>
          <cell r="F15">
            <v>1785</v>
          </cell>
        </row>
        <row r="16">
          <cell r="A16" t="str">
            <v xml:space="preserve">   (IRAQ)</v>
          </cell>
          <cell r="B16" t="str">
            <v xml:space="preserve">     (177.2%)</v>
          </cell>
          <cell r="E16" t="str">
            <v xml:space="preserve"> 留 保  : </v>
          </cell>
          <cell r="F16">
            <v>1401</v>
          </cell>
          <cell r="M16" t="str">
            <v xml:space="preserve"> 1. CLAIM : 이란-이락 戰爭 被害 補償</v>
          </cell>
        </row>
        <row r="17">
          <cell r="B17" t="str">
            <v xml:space="preserve">  78.07.29 -</v>
          </cell>
          <cell r="E17" t="str">
            <v xml:space="preserve">   計   :</v>
          </cell>
          <cell r="F17">
            <v>3186</v>
          </cell>
          <cell r="M17" t="str">
            <v xml:space="preserve"> 2. 未收旣成 및 NOC 留保金이 아직 PENDING中이며</v>
          </cell>
        </row>
        <row r="18">
          <cell r="B18" t="str">
            <v xml:space="preserve">     85.07.31</v>
          </cell>
          <cell r="M18" t="str">
            <v xml:space="preserve">    本社의 CLAIM 포기 不可지침으로 取下가 보류된 상태임</v>
          </cell>
        </row>
        <row r="21">
          <cell r="A21" t="str">
            <v xml:space="preserve">  W A S P-2</v>
          </cell>
          <cell r="B21">
            <v>80454</v>
          </cell>
          <cell r="C21" t="str">
            <v xml:space="preserve"> 84.07.05</v>
          </cell>
          <cell r="D21" t="str">
            <v xml:space="preserve"> 87.10.12</v>
          </cell>
          <cell r="E21" t="str">
            <v xml:space="preserve"> 旣 成  : </v>
          </cell>
          <cell r="F21">
            <v>381</v>
          </cell>
          <cell r="I21">
            <v>7423</v>
          </cell>
          <cell r="K21">
            <v>7423</v>
          </cell>
        </row>
        <row r="22">
          <cell r="A22" t="str">
            <v xml:space="preserve">   (IRAQ)</v>
          </cell>
          <cell r="B22" t="str">
            <v xml:space="preserve">      (97.0%)</v>
          </cell>
          <cell r="E22" t="str">
            <v xml:space="preserve"> 留 保  : </v>
          </cell>
          <cell r="F22">
            <v>2088</v>
          </cell>
        </row>
        <row r="23">
          <cell r="B23" t="str">
            <v xml:space="preserve">  81.07.07 -</v>
          </cell>
          <cell r="E23" t="str">
            <v xml:space="preserve">   計   :</v>
          </cell>
          <cell r="F23">
            <v>2469</v>
          </cell>
        </row>
        <row r="24">
          <cell r="B24" t="str">
            <v xml:space="preserve">     84.07.06</v>
          </cell>
        </row>
        <row r="27">
          <cell r="A27" t="str">
            <v xml:space="preserve">  R A I L N</v>
          </cell>
          <cell r="B27">
            <v>695985</v>
          </cell>
          <cell r="C27" t="str">
            <v xml:space="preserve"> 87.10.01</v>
          </cell>
          <cell r="D27" t="str">
            <v xml:space="preserve"> 92.12.17</v>
          </cell>
          <cell r="E27" t="str">
            <v xml:space="preserve"> 旣 成  : </v>
          </cell>
          <cell r="M27" t="str">
            <v xml:space="preserve"> 1. 현재 모든 NOC 종결된 상태이나 향후 현지국 경제 및</v>
          </cell>
        </row>
        <row r="28">
          <cell r="A28" t="str">
            <v xml:space="preserve">   (IRAQ)</v>
          </cell>
          <cell r="B28" t="str">
            <v xml:space="preserve">      (83.7%)</v>
          </cell>
          <cell r="E28" t="str">
            <v xml:space="preserve"> 留 保  : </v>
          </cell>
          <cell r="F28">
            <v>17446</v>
          </cell>
          <cell r="M28" t="str">
            <v xml:space="preserve">    현지화 가치 안정시까지 취하 보류중임</v>
          </cell>
        </row>
        <row r="29">
          <cell r="B29" t="str">
            <v xml:space="preserve">  82.08.26 -</v>
          </cell>
          <cell r="E29" t="str">
            <v xml:space="preserve">   計   :</v>
          </cell>
          <cell r="F29">
            <v>17446</v>
          </cell>
        </row>
        <row r="30">
          <cell r="B30" t="str">
            <v xml:space="preserve">     87.09.30</v>
          </cell>
        </row>
        <row r="33">
          <cell r="A33" t="str">
            <v xml:space="preserve">  K I W A S</v>
          </cell>
          <cell r="B33">
            <v>102090</v>
          </cell>
          <cell r="E33" t="str">
            <v xml:space="preserve"> 旣 成  : </v>
          </cell>
          <cell r="F33">
            <v>4113</v>
          </cell>
          <cell r="G33" t="str">
            <v xml:space="preserve"> P  : </v>
          </cell>
          <cell r="H33">
            <v>4374</v>
          </cell>
          <cell r="I33">
            <v>2116</v>
          </cell>
          <cell r="K33">
            <v>2116</v>
          </cell>
          <cell r="M33" t="str">
            <v xml:space="preserve"> 1. 現地業體의 殘工事遂行에 따라 93.5.23日付로 契約 終結</v>
          </cell>
        </row>
        <row r="34">
          <cell r="A34" t="str">
            <v xml:space="preserve">   (IRAQ)</v>
          </cell>
          <cell r="B34" t="str">
            <v xml:space="preserve">      (81.0%)</v>
          </cell>
          <cell r="E34" t="str">
            <v xml:space="preserve"> 留 保  : </v>
          </cell>
          <cell r="F34">
            <v>5308</v>
          </cell>
          <cell r="G34" t="str">
            <v xml:space="preserve">   (91.01.25)</v>
          </cell>
          <cell r="M34" t="str">
            <v xml:space="preserve"> 2. 契約 終結에 따른 補償費 請求: U$ 2,116阡(93.06.26)</v>
          </cell>
        </row>
        <row r="35">
          <cell r="B35" t="str">
            <v xml:space="preserve">  85.11.11 -</v>
          </cell>
          <cell r="E35" t="str">
            <v xml:space="preserve">   計   :</v>
          </cell>
          <cell r="F35">
            <v>9421</v>
          </cell>
          <cell r="M35" t="str">
            <v xml:space="preserve"> 3. 전쟁 발발로 인한 공사중단에 따른 93.5.29 TERMINATION LTR</v>
          </cell>
        </row>
        <row r="36">
          <cell r="B36" t="str">
            <v xml:space="preserve">     90.12.10</v>
          </cell>
          <cell r="M36" t="str">
            <v xml:space="preserve">    93.6.26, CLAIM을 발주처에 제출해 놓은 상태임</v>
          </cell>
          <cell r="N36" t="str">
            <v xml:space="preserve"> * 當社의 法定</v>
          </cell>
        </row>
        <row r="37">
          <cell r="M37" t="str">
            <v xml:space="preserve"> 4. 발주처로부터 AL-FAO로의 기자재 인수 절차가 시작됨에</v>
          </cell>
          <cell r="N37" t="str">
            <v xml:space="preserve">   代理人 選任</v>
          </cell>
        </row>
        <row r="38">
          <cell r="M38" t="str">
            <v xml:space="preserve">    따라 동 인수절차 완료후 미결 137건에 대한 사후관리를</v>
          </cell>
          <cell r="N38" t="str">
            <v xml:space="preserve">   (94.11.11)</v>
          </cell>
        </row>
        <row r="39">
          <cell r="M39" t="str">
            <v xml:space="preserve">    추진할 예정이며 그후 세관 기타 기관의 NOC를 득한 후</v>
          </cell>
        </row>
        <row r="40">
          <cell r="M40" t="str">
            <v xml:space="preserve">    정식 TERMINATION LTR, CLAIM건, P-BOND 해제를 추진할</v>
          </cell>
        </row>
        <row r="41">
          <cell r="M41" t="str">
            <v xml:space="preserve">    예정임</v>
          </cell>
        </row>
        <row r="44">
          <cell r="A44" t="str">
            <v xml:space="preserve">  I P S A-II</v>
          </cell>
          <cell r="B44">
            <v>214630</v>
          </cell>
          <cell r="M44" t="str">
            <v xml:space="preserve"> * MHI분 입금시 취하예정</v>
          </cell>
        </row>
        <row r="45">
          <cell r="A45" t="str">
            <v xml:space="preserve">   (IRAQ)</v>
          </cell>
          <cell r="B45" t="str">
            <v xml:space="preserve">      (83.0%)</v>
          </cell>
          <cell r="E45" t="str">
            <v xml:space="preserve"> 留 保  : </v>
          </cell>
          <cell r="F45">
            <v>555</v>
          </cell>
          <cell r="M45" t="str">
            <v xml:space="preserve"> * NOC 발급 : 96.12.17</v>
          </cell>
        </row>
        <row r="46">
          <cell r="B46" t="str">
            <v xml:space="preserve">  82.09.20 -</v>
          </cell>
          <cell r="E46" t="str">
            <v xml:space="preserve">   計   :</v>
          </cell>
          <cell r="F46">
            <v>555</v>
          </cell>
        </row>
        <row r="48">
          <cell r="M48" t="str">
            <v xml:space="preserve"> 1. 해상장비 13척 반출승인 : 1996.3.26일</v>
          </cell>
        </row>
        <row r="49">
          <cell r="A49" t="str">
            <v xml:space="preserve">  N A S R Y</v>
          </cell>
          <cell r="B49" t="str">
            <v xml:space="preserve">    (754,089)</v>
          </cell>
          <cell r="G49" t="str">
            <v xml:space="preserve"> (P   :  33,693)</v>
          </cell>
          <cell r="I49" t="str">
            <v xml:space="preserve">  (39,548)</v>
          </cell>
          <cell r="K49" t="str">
            <v xml:space="preserve">  (39,548)</v>
          </cell>
          <cell r="M49" t="str">
            <v xml:space="preserve"> 2. 항만청 기증 : 3척</v>
          </cell>
        </row>
        <row r="50">
          <cell r="A50" t="str">
            <v xml:space="preserve">   (IRAQ)</v>
          </cell>
          <cell r="B50" t="str">
            <v xml:space="preserve">      (75.7%)</v>
          </cell>
          <cell r="G50" t="str">
            <v xml:space="preserve"> (AP  :  67,387)</v>
          </cell>
          <cell r="M50" t="str">
            <v xml:space="preserve"> 3. 석유성 임차(6개월) : 4대(3대 반환 예정)</v>
          </cell>
        </row>
        <row r="51">
          <cell r="B51" t="str">
            <v xml:space="preserve">       36個月</v>
          </cell>
          <cell r="G51" t="str">
            <v xml:space="preserve"> ( 계 : 101,080)</v>
          </cell>
          <cell r="M51" t="str">
            <v xml:space="preserve"> 4. 잔여 6대중 1항차 출발 : 96.10.16(BD-5006)</v>
          </cell>
        </row>
        <row r="52">
          <cell r="M52" t="str">
            <v xml:space="preserve"> 5. 잔여 6대중 2항차 출발 : 96.11.21(BD-5005)</v>
          </cell>
        </row>
        <row r="53">
          <cell r="M53" t="str">
            <v xml:space="preserve"> 6. CHECK POINT 미승인 통과로 해상 계류 : 96.11.25</v>
          </cell>
        </row>
        <row r="54">
          <cell r="M54" t="str">
            <v xml:space="preserve"> 7. 반출된 2척 및 잔여 4대, 준설자재 UN 승인 완 : 96.12.12</v>
          </cell>
        </row>
        <row r="58">
          <cell r="A58" t="str">
            <v xml:space="preserve">   IRAQ 計</v>
          </cell>
          <cell r="E58" t="str">
            <v xml:space="preserve"> 旣 成  : </v>
          </cell>
          <cell r="F58">
            <v>6279</v>
          </cell>
          <cell r="G58" t="str">
            <v xml:space="preserve"> P   :</v>
          </cell>
          <cell r="H58">
            <v>4374</v>
          </cell>
          <cell r="I58">
            <v>9539</v>
          </cell>
          <cell r="K58">
            <v>9539</v>
          </cell>
        </row>
        <row r="59">
          <cell r="A59" t="str">
            <v>(6個 現場)</v>
          </cell>
          <cell r="E59" t="str">
            <v xml:space="preserve"> 留 保  : </v>
          </cell>
          <cell r="F59">
            <v>26798</v>
          </cell>
          <cell r="G59" t="str">
            <v xml:space="preserve"> AP  :  </v>
          </cell>
          <cell r="H59">
            <v>0</v>
          </cell>
        </row>
        <row r="60">
          <cell r="E60" t="str">
            <v xml:space="preserve">   計   :</v>
          </cell>
          <cell r="F60">
            <v>33077</v>
          </cell>
          <cell r="G60" t="str">
            <v xml:space="preserve">  計 :</v>
          </cell>
          <cell r="H60">
            <v>4374</v>
          </cell>
        </row>
      </sheetData>
      <sheetData sheetId="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견적서 갑지"/>
      <sheetName val="Sheet1"/>
      <sheetName val="표지"/>
      <sheetName val="03-01-03(갑)"/>
      <sheetName val="공사원가계산서"/>
      <sheetName val="집계표"/>
      <sheetName val="내역서"/>
    </sheetNames>
    <sheetDataSet>
      <sheetData sheetId="0" refreshError="1"/>
      <sheetData sheetId="1"/>
      <sheetData sheetId="2"/>
      <sheetData sheetId="3"/>
      <sheetData sheetId="4"/>
      <sheetData sheetId="5"/>
      <sheetData sheetId="6"/>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L H Block"/>
      <sheetName val="Pipe Dia"/>
      <sheetName val="Standard Format"/>
      <sheetName val="327-3"/>
      <sheetName val="327-4"/>
      <sheetName val="334-3"/>
      <sheetName val="334-10"/>
      <sheetName val="336"/>
      <sheetName val="338-3"/>
      <sheetName val="338-4"/>
      <sheetName val="338-10"/>
      <sheetName val="339"/>
      <sheetName val="340"/>
      <sheetName val="341"/>
      <sheetName val="343-3"/>
      <sheetName val="344"/>
      <sheetName val="345"/>
      <sheetName val="346"/>
      <sheetName val="347"/>
      <sheetName val="348"/>
      <sheetName val="349"/>
      <sheetName val="350"/>
      <sheetName val="351"/>
      <sheetName val="351-"/>
      <sheetName val="353"/>
      <sheetName val="355"/>
      <sheetName val="120 RS"/>
      <sheetName val="335"/>
      <sheetName val="Bill summary of cost"/>
      <sheetName val="Sheet5"/>
      <sheetName val="Sheet1"/>
      <sheetName val="Services"/>
      <sheetName val="BL_H_Block"/>
      <sheetName val="Pipe_Dia"/>
      <sheetName val="Standard_Format"/>
      <sheetName val="120_RS"/>
      <sheetName val="DI-ESTI"/>
      <sheetName val="5-Digit"/>
      <sheetName val="IBASE"/>
      <sheetName val="B_O_Q_Fancy_Wall"/>
      <sheetName val="B_O_Q_Rcc_1,2,3"/>
      <sheetName val="Critical Lines"/>
      <sheetName val="QCalcLines_CLL"/>
      <sheetName val="BOQ2"/>
      <sheetName val="CSR"/>
      <sheetName val="Dist"/>
      <sheetName val="Backup (Dist. Net work)"/>
      <sheetName val="B_O_Q"/>
      <sheetName val="03"/>
      <sheetName val="Earth_Work"/>
      <sheetName val="M-480"/>
      <sheetName val="M-519"/>
      <sheetName val="Ext_Boq-1"/>
      <sheetName val="brick masonary"/>
      <sheetName val="Concrete "/>
      <sheetName val="Plaster"/>
      <sheetName val="R.c.c "/>
      <sheetName val="BL_H_Block1"/>
      <sheetName val="Pipe_Dia1"/>
      <sheetName val="Standard_Format1"/>
      <sheetName val="120_RS1"/>
      <sheetName val="WS Bed Levels H"/>
      <sheetName val="Backup data"/>
      <sheetName val="K - Drywall-Presd"/>
      <sheetName val="SIZING"/>
      <sheetName val="DATA (2)"/>
      <sheetName val="PMC"/>
      <sheetName val="Project Data"/>
      <sheetName val="D"/>
      <sheetName val="Code"/>
      <sheetName val="SUM"/>
      <sheetName val="PipWT"/>
      <sheetName val="BM"/>
      <sheetName val="J"/>
      <sheetName val="L"/>
      <sheetName val="Grand"/>
      <sheetName val="CALENDAR ANNUAL"/>
      <sheetName val="Testing"/>
      <sheetName val="BQ_Methanol"/>
      <sheetName val="External_boq"/>
      <sheetName val="Cover Sheet"/>
      <sheetName val="breakdown"/>
      <sheetName val="CON_M_FL"/>
      <sheetName val="Sheet3"/>
      <sheetName val="ELM"/>
      <sheetName val="CSR_Regions"/>
      <sheetName val="transf"/>
      <sheetName val="Note_Piping"/>
      <sheetName val="Material"/>
      <sheetName val="MRS AOR"/>
    </sheetNames>
    <sheetDataSet>
      <sheetData sheetId="0"/>
      <sheetData sheetId="1" refreshError="1">
        <row r="1">
          <cell r="A1" t="str">
            <v>SR #</v>
          </cell>
          <cell r="B1" t="str">
            <v>PIPE DIA (mm)</v>
          </cell>
          <cell r="C1" t="str">
            <v>PIPE DIA (Inches)</v>
          </cell>
          <cell r="D1" t="str">
            <v>EXT DIA (mm)</v>
          </cell>
          <cell r="E1" t="str">
            <v>EXT DIA (Inches)</v>
          </cell>
          <cell r="F1" t="str">
            <v>EXT DIA (Feet)</v>
          </cell>
          <cell r="G1" t="str">
            <v>P THICK</v>
          </cell>
          <cell r="H1" t="str">
            <v>Sand Cushion (inches)</v>
          </cell>
        </row>
        <row r="2">
          <cell r="A2">
            <v>1</v>
          </cell>
          <cell r="B2">
            <v>80</v>
          </cell>
          <cell r="C2">
            <v>3</v>
          </cell>
          <cell r="D2">
            <v>107</v>
          </cell>
          <cell r="E2">
            <v>4.2125984251968509</v>
          </cell>
          <cell r="F2">
            <v>0.35104986876640426</v>
          </cell>
          <cell r="G2">
            <v>3.6010498687664043</v>
          </cell>
          <cell r="H2">
            <v>4</v>
          </cell>
        </row>
        <row r="3">
          <cell r="A3">
            <v>2</v>
          </cell>
          <cell r="B3">
            <v>100</v>
          </cell>
          <cell r="C3">
            <v>4</v>
          </cell>
          <cell r="D3">
            <v>127</v>
          </cell>
          <cell r="E3">
            <v>5</v>
          </cell>
          <cell r="F3">
            <v>0.41666666666666669</v>
          </cell>
          <cell r="G3">
            <v>3.666666666666667</v>
          </cell>
          <cell r="H3">
            <v>4</v>
          </cell>
        </row>
        <row r="4">
          <cell r="A4">
            <v>3</v>
          </cell>
          <cell r="B4">
            <v>150</v>
          </cell>
          <cell r="C4">
            <v>6</v>
          </cell>
          <cell r="D4">
            <v>181.5</v>
          </cell>
          <cell r="E4">
            <v>7.1456692913385833</v>
          </cell>
          <cell r="F4">
            <v>0.59547244094488194</v>
          </cell>
          <cell r="G4">
            <v>3.8454724409448819</v>
          </cell>
          <cell r="H4">
            <v>4</v>
          </cell>
        </row>
        <row r="5">
          <cell r="A5">
            <v>4</v>
          </cell>
          <cell r="B5">
            <v>200</v>
          </cell>
          <cell r="C5">
            <v>8</v>
          </cell>
          <cell r="D5">
            <v>239</v>
          </cell>
          <cell r="E5">
            <v>9.4094488188976388</v>
          </cell>
          <cell r="F5">
            <v>0.78412073490813661</v>
          </cell>
          <cell r="G5">
            <v>4.0341207349081367</v>
          </cell>
          <cell r="H5">
            <v>4</v>
          </cell>
        </row>
        <row r="6">
          <cell r="A6">
            <v>5</v>
          </cell>
          <cell r="B6">
            <v>250</v>
          </cell>
          <cell r="C6">
            <v>10</v>
          </cell>
          <cell r="D6">
            <v>295</v>
          </cell>
          <cell r="E6">
            <v>11.614173228346457</v>
          </cell>
          <cell r="F6">
            <v>0.96784776902887149</v>
          </cell>
          <cell r="G6">
            <v>4.2178477690288716</v>
          </cell>
          <cell r="H6">
            <v>5</v>
          </cell>
        </row>
        <row r="7">
          <cell r="A7">
            <v>6</v>
          </cell>
          <cell r="B7">
            <v>300</v>
          </cell>
          <cell r="C7">
            <v>12</v>
          </cell>
          <cell r="D7">
            <v>351</v>
          </cell>
          <cell r="E7">
            <v>13.818897637795276</v>
          </cell>
          <cell r="F7">
            <v>1.1515748031496063</v>
          </cell>
          <cell r="G7">
            <v>4.4015748031496065</v>
          </cell>
          <cell r="H7">
            <v>5</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refreshError="1"/>
      <sheetData sheetId="28" refreshError="1"/>
      <sheetData sheetId="29" refreshError="1"/>
      <sheetData sheetId="30" refreshError="1"/>
      <sheetData sheetId="31"/>
      <sheetData sheetId="32">
        <row r="1">
          <cell r="A1" t="str">
            <v>SR #</v>
          </cell>
        </row>
      </sheetData>
      <sheetData sheetId="33">
        <row r="1">
          <cell r="A1" t="str">
            <v>SR #</v>
          </cell>
        </row>
      </sheetData>
      <sheetData sheetId="34"/>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F"/>
      <sheetName val="XXXXXX"/>
      <sheetName val="일일공정보고"/>
      <sheetName val="공사현황"/>
      <sheetName val="인원투입"/>
      <sheetName val="인원현황"/>
      <sheetName val="Sheet6"/>
      <sheetName val="XL4Poppy"/>
      <sheetName val="집계표"/>
      <sheetName val="2-7.보세창고"/>
      <sheetName val="종합집계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표지"/>
      <sheetName val="경제지표"/>
      <sheetName val="인원"/>
      <sheetName val="부서면적"/>
      <sheetName val="부서면적1"/>
      <sheetName val="임대면적"/>
      <sheetName val="출장교통"/>
      <sheetName val="세금자료"/>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row r="3">
          <cell r="A3" t="str">
            <v xml:space="preserve"> 예산편성용 세금계산 자료 </v>
          </cell>
        </row>
        <row r="6">
          <cell r="A6" t="str">
            <v>구  분</v>
          </cell>
          <cell r="B6" t="str">
            <v>원 단 위</v>
          </cell>
          <cell r="C6" t="str">
            <v>계      산      근      거</v>
          </cell>
          <cell r="D6" t="str">
            <v>비       고</v>
          </cell>
        </row>
        <row r="7">
          <cell r="C7" t="str">
            <v xml:space="preserve"> ※ 98년도 추정세액 </v>
          </cell>
        </row>
        <row r="8">
          <cell r="A8" t="str">
            <v>건물분</v>
          </cell>
          <cell r="B8" t="str">
            <v>1,636원/㎡</v>
          </cell>
          <cell r="C8" t="str">
            <v xml:space="preserve">    ÷ 과세면적(㎡)</v>
          </cell>
          <cell r="D8" t="str">
            <v xml:space="preserve"> -.97년 자료</v>
          </cell>
        </row>
        <row r="9">
          <cell r="A9" t="str">
            <v>재산세</v>
          </cell>
          <cell r="C9" t="str">
            <v xml:space="preserve"> ＝ (97년도 납부세액 X 105%) </v>
          </cell>
          <cell r="D9" t="str">
            <v xml:space="preserve">   기타 예산편성이</v>
          </cell>
        </row>
        <row r="10">
          <cell r="C10" t="str">
            <v xml:space="preserve">    ÷ 과세면적(㎡)</v>
          </cell>
          <cell r="D10" t="str">
            <v xml:space="preserve">   필요한 세금관련</v>
          </cell>
        </row>
        <row r="11">
          <cell r="C11" t="str">
            <v xml:space="preserve"> ＝ (556,438,700 X 105%) </v>
          </cell>
          <cell r="D11" t="str">
            <v xml:space="preserve">   사항은 추가요망</v>
          </cell>
        </row>
        <row r="12">
          <cell r="C12" t="str">
            <v xml:space="preserve">    ÷ 357,142 </v>
          </cell>
        </row>
        <row r="13">
          <cell r="C13" t="str">
            <v xml:space="preserve"> ＝ 1,636</v>
          </cell>
        </row>
        <row r="14">
          <cell r="A14" t="str">
            <v>재산할</v>
          </cell>
          <cell r="B14" t="str">
            <v>250원/㎡</v>
          </cell>
          <cell r="C14" t="str">
            <v xml:space="preserve"> ※ 지방세법 제248조</v>
          </cell>
        </row>
        <row r="15">
          <cell r="A15" t="str">
            <v>사업소세</v>
          </cell>
        </row>
        <row r="17">
          <cell r="A17" t="str">
            <v>자동차세</v>
          </cell>
          <cell r="C17" t="str">
            <v xml:space="preserve"> ※ 차량별 연세액</v>
          </cell>
        </row>
        <row r="19">
          <cell r="C19" t="str">
            <v xml:space="preserve"> ①승용자동차 연세액</v>
          </cell>
        </row>
        <row r="20">
          <cell r="C20" t="str">
            <v xml:space="preserve">   ＝배기량 X 씨씨당 세액</v>
          </cell>
        </row>
        <row r="21">
          <cell r="C21" t="str">
            <v xml:space="preserve">       800   씨씨이하: 100원</v>
          </cell>
        </row>
        <row r="22">
          <cell r="C22" t="str">
            <v xml:space="preserve">       1,000 씨씨이하: 120원</v>
          </cell>
        </row>
        <row r="23">
          <cell r="C23" t="str">
            <v xml:space="preserve">       1,500 씨씨이하: 160원</v>
          </cell>
        </row>
        <row r="24">
          <cell r="C24" t="str">
            <v xml:space="preserve">       2,000 씨씨이하: 220원</v>
          </cell>
        </row>
        <row r="25">
          <cell r="C25" t="str">
            <v xml:space="preserve">       2,500 씨씨이하: 250원</v>
          </cell>
        </row>
        <row r="26">
          <cell r="C26" t="str">
            <v xml:space="preserve">       3,000 씨씨이하: 410원</v>
          </cell>
        </row>
        <row r="27">
          <cell r="C27" t="str">
            <v xml:space="preserve">       3,000 씨씨초과: 630원</v>
          </cell>
        </row>
        <row r="29">
          <cell r="C29" t="str">
            <v xml:space="preserve"> ②승합자동차 연세액</v>
          </cell>
        </row>
        <row r="30">
          <cell r="C30" t="str">
            <v xml:space="preserve">    대형일반버스: 115,000원</v>
          </cell>
        </row>
        <row r="31">
          <cell r="C31" t="str">
            <v xml:space="preserve">    소형일반버스:  65,000원</v>
          </cell>
        </row>
        <row r="33">
          <cell r="C33" t="str">
            <v xml:space="preserve"> ③화물자동차 연세액</v>
          </cell>
        </row>
        <row r="34">
          <cell r="C34" t="str">
            <v xml:space="preserve">   (적재정량 X 가격)</v>
          </cell>
        </row>
        <row r="35">
          <cell r="C35" t="str">
            <v xml:space="preserve">    1,000킬로그램 이하: 28,500원</v>
          </cell>
        </row>
        <row r="36">
          <cell r="C36" t="str">
            <v xml:space="preserve">    2,000킬로그램 이하: 34,500원</v>
          </cell>
        </row>
        <row r="37">
          <cell r="C37" t="str">
            <v xml:space="preserve">    3,000킬로그램 이하: 48,000원</v>
          </cell>
        </row>
        <row r="38">
          <cell r="C38" t="str">
            <v xml:space="preserve">    4,000킬로그램 이하: 63,000원</v>
          </cell>
        </row>
        <row r="39">
          <cell r="C39" t="str">
            <v xml:space="preserve">    5,000킬로그램 이하: 79,500원</v>
          </cell>
        </row>
        <row r="40">
          <cell r="C40" t="str">
            <v xml:space="preserve">    8,000킬로그램 이하:130,500원</v>
          </cell>
        </row>
        <row r="41">
          <cell r="C41" t="str">
            <v xml:space="preserve">   10,000킬로그램 이하:157,500원</v>
          </cell>
        </row>
        <row r="44">
          <cell r="A44" t="str">
            <v>감가상각비</v>
          </cell>
          <cell r="B44" t="str">
            <v>11,648원/㎡</v>
          </cell>
          <cell r="C44" t="str">
            <v xml:space="preserve">  1.건물</v>
          </cell>
        </row>
        <row r="45">
          <cell r="C45" t="str">
            <v xml:space="preserve">  연간 추정상각비(98년말 추정액)</v>
          </cell>
        </row>
        <row r="46">
          <cell r="C46" t="str">
            <v xml:space="preserve">  ÷건물 연면적</v>
          </cell>
        </row>
        <row r="47">
          <cell r="C47" t="str">
            <v xml:space="preserve">      ＝ 4,008,936,823 ÷ 344,155 </v>
          </cell>
        </row>
        <row r="48">
          <cell r="C48" t="str">
            <v xml:space="preserve">      ≒ 11,648</v>
          </cell>
        </row>
        <row r="49">
          <cell r="D49" t="str">
            <v xml:space="preserve"> 차량/비품/기계</v>
          </cell>
        </row>
        <row r="50">
          <cell r="C50" t="str">
            <v xml:space="preserve">  2.차량/기계장치/비품</v>
          </cell>
          <cell r="D50" t="str">
            <v xml:space="preserve"> 장치 등의 내용</v>
          </cell>
        </row>
        <row r="51">
          <cell r="C51" t="str">
            <v xml:space="preserve">  →  취득가 ÷ 내용연수</v>
          </cell>
          <cell r="D51" t="str">
            <v xml:space="preserve"> 연수는 5년임</v>
          </cell>
        </row>
      </sheetData>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상반기손익차2총괄"/>
      <sheetName val="계약고변"/>
      <sheetName val="선투입재고 "/>
      <sheetName val="상반기 실적추정 총괄표 (2)"/>
      <sheetName val="상반기 실적추정 총괄표"/>
      <sheetName val="손익차상반기총괄"/>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계약고변"/>
      <sheetName val="선투입재고 "/>
      <sheetName val="상반기 실적추정 총괄표 (2)"/>
      <sheetName val="상반기 실적추정 총괄표"/>
      <sheetName val="손익차상반기총괄"/>
      <sheetName val="상반기손익차2총괄"/>
      <sheetName val="전기"/>
      <sheetName val="결산실적01"/>
      <sheetName val="변경품셈총괄"/>
      <sheetName val="사업추정"/>
      <sheetName val="일위대가"/>
      <sheetName val="단가대비표"/>
      <sheetName val="#REF"/>
      <sheetName val="노임단가"/>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사업부배부A"/>
      <sheetName val="영업소실적"/>
      <sheetName val="사업부배부B"/>
      <sheetName val="사업부별실적A"/>
      <sheetName val="사업부별실적B"/>
      <sheetName val="계정별실적"/>
      <sheetName val="분기별계획"/>
      <sheetName val="임대원가"/>
      <sheetName val="관리비 추정"/>
      <sheetName val="예산초과내역"/>
      <sheetName val="해외인원추이"/>
      <sheetName val="배부비교"/>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장비동원"/>
      <sheetName val="인원동원"/>
      <sheetName val="현장조직"/>
      <sheetName val="직원 조직표 (초안)"/>
      <sheetName val="직원 조직표 (건설)"/>
      <sheetName val="직원 조직표 (중공업)"/>
      <sheetName val="공사수행 조직표 (I)"/>
      <sheetName val="공사수행 조직표(II)"/>
      <sheetName val="공사수행 조직표(III)"/>
      <sheetName val="공사수행 조직표 (IV)"/>
      <sheetName val="공사금액 내역 (1)"/>
      <sheetName val="공사금액 내역 (2)"/>
      <sheetName val="금액집계표"/>
      <sheetName val="설비 및 금액 내역서"/>
      <sheetName val="인-허가 추진현황"/>
      <sheetName val="인-허가 추진일정"/>
      <sheetName val="기자재"/>
      <sheetName val="기자재1"/>
      <sheetName val="기자재2"/>
      <sheetName val="제작업체"/>
      <sheetName val="견적금액비교-1"/>
      <sheetName val="견적금액비교-2"/>
      <sheetName val="견적금액비교-3(프린터용지)"/>
      <sheetName val="견적금액비교-3(A4용지)"/>
      <sheetName val="산출근거"/>
      <sheetName val="종합공정표 (비율분포)"/>
      <sheetName val="종합공정표 (1)"/>
      <sheetName val="종합공정표 (2)"/>
      <sheetName val="건설 공정표 (건설)"/>
      <sheetName val="건설 공정표 (중공업) "/>
      <sheetName val="건설 공정표 (상황판용)"/>
      <sheetName val="공정표 (1)"/>
      <sheetName val="공정표 (2)"/>
      <sheetName val="공정표 (3)"/>
      <sheetName val="공사착수일정 (1)"/>
      <sheetName val="공사착수일정 (2)"/>
      <sheetName val="가설및 초기공사 공정표 (1)"/>
      <sheetName val="가설및 초기공사 공정표 (2)"/>
      <sheetName val="2개월 계획"/>
      <sheetName val="공급범위 합의서"/>
      <sheetName val="공사범위 커버"/>
      <sheetName val="CASH-FLOW CHART(경우1)"/>
      <sheetName val="CASH-FLOW CHART(경우2)"/>
      <sheetName val="자금운용계획 (1)"/>
      <sheetName val="자금운용계획 (2)"/>
      <sheetName val="협의사항"/>
      <sheetName val="가설전기 소요량"/>
      <sheetName val="설계용역비 (1)"/>
      <sheetName val="설계용역비 (2)"/>
      <sheetName val="부대설비"/>
      <sheetName val="부대공사(상세내역)"/>
      <sheetName val="HDEC-HHI 차이점"/>
      <sheetName val="가설건물 소요현황"/>
      <sheetName val="기초공사(1)"/>
      <sheetName val="기초공사(2)"/>
      <sheetName val="기초공사(3)"/>
      <sheetName val="기초공사(4)"/>
      <sheetName val="기초공사(5)"/>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주추정 96년"/>
      <sheetName val="결산실적09"/>
      <sheetName val="현장보고대비 종기실계획"/>
      <sheetName val="현장보고대비"/>
      <sheetName val="현장보고대비 두번째"/>
      <sheetName val="년간추정"/>
      <sheetName val="건축년간추정"/>
      <sheetName val="년간추정 그룹사"/>
      <sheetName val="계열사"/>
      <sheetName val="건축실적9609"/>
      <sheetName val="계약고변경"/>
      <sheetName val="선투재고"/>
      <sheetName val="손익차9월총괄"/>
      <sheetName val="손익차9월2"/>
      <sheetName val="97 사업추정(WEKI)"/>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refreshError="1"/>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입"/>
    </sheetNames>
    <sheetDataSet>
      <sheetData sheetId="0" refreshError="1"/>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97 사업추정(WEKI)"/>
      <sheetName val="상반기손익차2총괄"/>
    </sheetNames>
    <sheetDataSet>
      <sheetData sheetId="0"/>
      <sheetData sheetId="1" refreshError="1"/>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97 사업추정(WEKI)"/>
    </sheetNames>
    <sheetDataSet>
      <sheetData sheetId="0" refreshError="1"/>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사업부배부"/>
      <sheetName val="계정실적"/>
      <sheetName val="계정보고"/>
      <sheetName val="요약배부"/>
      <sheetName val="요약배부 (보고)"/>
      <sheetName val="배부부별"/>
      <sheetName val="배부비목"/>
      <sheetName val="예실차이"/>
      <sheetName val="예실차이 (2)"/>
      <sheetName val="내용분석(비율)"/>
      <sheetName val="임대원가"/>
      <sheetName val="기타매출"/>
      <sheetName val="기타매출1"/>
      <sheetName val="영업소실적"/>
      <sheetName val="새마을금고"/>
      <sheetName val="Module1"/>
      <sheetName val="참고인원"/>
      <sheetName val="인원대비표"/>
      <sheetName val="사업부배부A"/>
      <sheetName val="97 사업추정(WEKI)"/>
      <sheetName val="단가"/>
      <sheetName val="총괄표"/>
      <sheetName val="3.공통공사대비"/>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efreshError="1"/>
      <sheetData sheetId="16"/>
      <sheetData sheetId="17"/>
      <sheetData sheetId="18" refreshError="1"/>
      <sheetData sheetId="19" refreshError="1"/>
      <sheetData sheetId="20" refreshError="1"/>
      <sheetData sheetId="21" refreshError="1"/>
      <sheetData sheetId="22" refreshError="1"/>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상반기손익차2총괄"/>
      <sheetName val="계약고변"/>
      <sheetName val="선투입재고 "/>
      <sheetName val="상반기 실적추정 총괄표 (2)"/>
      <sheetName val="상반기 실적추정 총괄표"/>
      <sheetName val="손익차상반기총괄"/>
      <sheetName val="결산실적01"/>
      <sheetName val="전기"/>
      <sheetName val=" OVERALL"/>
      <sheetName val="SUMMARY"/>
      <sheetName val="1"/>
      <sheetName val="2.1"/>
      <sheetName val="2.2"/>
      <sheetName val="2.3"/>
      <sheetName val="2.4"/>
      <sheetName val="3"/>
      <sheetName val="4"/>
      <sheetName val="5.1"/>
      <sheetName val="5.2"/>
      <sheetName val="5.3"/>
      <sheetName val="6"/>
      <sheetName val="7"/>
      <sheetName val="8.1"/>
      <sheetName val="8.2"/>
      <sheetName val="9"/>
      <sheetName val="10"/>
      <sheetName val="11"/>
      <sheetName val="ATTACHMENT 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주현황2월"/>
    </sheetNames>
    <sheetDataSet>
      <sheetData sheetId="0" refreshError="1"/>
    </sheetDataSet>
  </externalBook>
</externalLink>
</file>

<file path=xl/externalLinks/externalLink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손익차9월2"/>
      <sheetName val="수주추정 96년"/>
      <sheetName val="결산실적09"/>
      <sheetName val="현장보고대비 종기실계획"/>
      <sheetName val="현장보고대비"/>
      <sheetName val="현장보고대비 두번째"/>
      <sheetName val="년간추정"/>
      <sheetName val="건축년간추정"/>
      <sheetName val="년간추정 그룹사"/>
      <sheetName val="계열사"/>
      <sheetName val="건축실적9609"/>
      <sheetName val="계약고변경"/>
      <sheetName val="선투재고"/>
      <sheetName val="손익차9월총괄"/>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소화실적"/>
      <sheetName val="소화추정"/>
      <sheetName val="인건비"/>
      <sheetName val="장비비"/>
      <sheetName val="외주비 (참조)"/>
      <sheetName val="자재비"/>
      <sheetName val="Sum-126.9 대비"/>
      <sheetName val="3-2.직접공사비"/>
      <sheetName val="3-3 장비비"/>
      <sheetName val="3-4.공통"/>
      <sheetName val="3-5.가설"/>
      <sheetName val="3-6.기타비용"/>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6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인원계획"/>
      <sheetName val="인원계획 (2)"/>
      <sheetName val="인원계획 (3)"/>
      <sheetName val="인원차이"/>
      <sheetName val="인원차이 (2)"/>
    </sheetNames>
    <sheetDataSet>
      <sheetData sheetId="0" refreshError="1"/>
      <sheetData sheetId="1" refreshError="1"/>
      <sheetData sheetId="2" refreshError="1"/>
      <sheetData sheetId="3" refreshError="1"/>
      <sheetData sheetId="4" refreshError="1"/>
    </sheetDataSet>
  </externalBook>
</externalLink>
</file>

<file path=xl/externalLinks/externalLink6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목차"/>
      <sheetName val="1개요"/>
      <sheetName val="2추진현황-1"/>
      <sheetName val="3자금조달"/>
      <sheetName val="4년도별자금조달"/>
      <sheetName val="5기준자료"/>
      <sheetName val="6수행조직도"/>
      <sheetName val="7주요설비"/>
      <sheetName val="8인.허가"/>
      <sheetName val="9공정표"/>
      <sheetName val="공정지연현황"/>
      <sheetName val="10현장조직"/>
      <sheetName val="11직원동원1"/>
      <sheetName val="직원동원2"/>
      <sheetName val="직원동원"/>
      <sheetName val="기능공동원"/>
      <sheetName val="장비동원"/>
      <sheetName val="추진현황"/>
      <sheetName val="직원동원data"/>
      <sheetName val="직원동원 (2)"/>
      <sheetName val="율촌조직"/>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row r="5">
          <cell r="AZ5" t="str">
            <v>P  M</v>
          </cell>
        </row>
        <row r="8">
          <cell r="AZ8" t="str">
            <v>소  장</v>
          </cell>
        </row>
        <row r="9">
          <cell r="AZ9" t="str">
            <v>ES</v>
          </cell>
        </row>
        <row r="12">
          <cell r="J12" t="str">
            <v>공 무 부</v>
          </cell>
          <cell r="BB12" t="str">
            <v>공 사 부</v>
          </cell>
          <cell r="CQ12" t="str">
            <v>관 리 부</v>
          </cell>
        </row>
        <row r="15">
          <cell r="J15" t="str">
            <v>공무부장</v>
          </cell>
          <cell r="AE15" t="str">
            <v>기계부장</v>
          </cell>
          <cell r="AR15" t="str">
            <v>전기부장</v>
          </cell>
          <cell r="BB15" t="str">
            <v>토목부장</v>
          </cell>
          <cell r="BI15" t="str">
            <v>건축부장</v>
          </cell>
          <cell r="BR15" t="str">
            <v>시운전부장</v>
          </cell>
          <cell r="CB15" t="str">
            <v>품질관리</v>
          </cell>
          <cell r="CQ15" t="str">
            <v>관리부장</v>
          </cell>
        </row>
        <row r="16">
          <cell r="J16" t="str">
            <v>BJ</v>
          </cell>
          <cell r="AE16" t="str">
            <v>BJ</v>
          </cell>
          <cell r="AR16" t="str">
            <v>BJ</v>
          </cell>
          <cell r="BB16" t="str">
            <v>CJ</v>
          </cell>
          <cell r="BI16" t="str">
            <v>CJ</v>
          </cell>
          <cell r="BR16" t="str">
            <v>BJ</v>
          </cell>
          <cell r="CB16" t="str">
            <v>CJ</v>
          </cell>
          <cell r="CQ16" t="str">
            <v>BJ</v>
          </cell>
        </row>
        <row r="19">
          <cell r="E19" t="str">
            <v>예산공무</v>
          </cell>
          <cell r="J19" t="str">
            <v>기술공무</v>
          </cell>
          <cell r="O19" t="str">
            <v>공 정</v>
          </cell>
          <cell r="Z19" t="str">
            <v>기계</v>
          </cell>
          <cell r="AJ19" t="str">
            <v>배관</v>
          </cell>
          <cell r="AP19" t="str">
            <v>전기기기</v>
          </cell>
          <cell r="AU19" t="str">
            <v>계측제어</v>
          </cell>
          <cell r="BB19" t="str">
            <v>해상공사</v>
          </cell>
          <cell r="BI19" t="str">
            <v>공무</v>
          </cell>
          <cell r="BP19" t="str">
            <v>기계</v>
          </cell>
          <cell r="BU19" t="str">
            <v>전기/계장</v>
          </cell>
          <cell r="CB19" t="str">
            <v>기계</v>
          </cell>
          <cell r="CL19" t="str">
            <v>관  리</v>
          </cell>
          <cell r="CQ19" t="str">
            <v>자  재</v>
          </cell>
          <cell r="CV19" t="str">
            <v>안  전</v>
          </cell>
        </row>
        <row r="20">
          <cell r="E20" t="str">
            <v>CJ</v>
          </cell>
          <cell r="J20" t="str">
            <v>CJ</v>
          </cell>
          <cell r="O20" t="str">
            <v>GJ</v>
          </cell>
          <cell r="Z20" t="str">
            <v>CJ</v>
          </cell>
          <cell r="AJ20" t="str">
            <v>CJ</v>
          </cell>
          <cell r="AP20" t="str">
            <v>CJ</v>
          </cell>
          <cell r="AU20" t="str">
            <v>CJ</v>
          </cell>
          <cell r="BB20" t="str">
            <v>GJ</v>
          </cell>
          <cell r="BI20" t="str">
            <v>GJ</v>
          </cell>
          <cell r="BP20" t="str">
            <v>CJ</v>
          </cell>
          <cell r="BU20" t="str">
            <v>CJ</v>
          </cell>
          <cell r="CB20" t="str">
            <v>GJ</v>
          </cell>
          <cell r="CL20" t="str">
            <v>GJ</v>
          </cell>
          <cell r="CQ20" t="str">
            <v>DR</v>
          </cell>
          <cell r="CV20" t="str">
            <v>GJ</v>
          </cell>
        </row>
        <row r="22">
          <cell r="E22" t="str">
            <v>인허가</v>
          </cell>
          <cell r="J22" t="str">
            <v>기자재</v>
          </cell>
          <cell r="O22" t="str">
            <v>공 정</v>
          </cell>
        </row>
        <row r="23">
          <cell r="E23" t="str">
            <v>GJ</v>
          </cell>
          <cell r="J23" t="str">
            <v>GJ</v>
          </cell>
          <cell r="O23" t="str">
            <v>SW</v>
          </cell>
          <cell r="U23" t="str">
            <v>T/G 설치</v>
          </cell>
          <cell r="Z23" t="str">
            <v>HRSG 설치</v>
          </cell>
          <cell r="AE23" t="str">
            <v>설 비</v>
          </cell>
          <cell r="AJ23" t="str">
            <v>주배관</v>
          </cell>
          <cell r="AP23" t="str">
            <v>공무</v>
          </cell>
          <cell r="AU23" t="str">
            <v>계측제어</v>
          </cell>
          <cell r="BB23" t="str">
            <v>공 무</v>
          </cell>
          <cell r="BI23" t="str">
            <v>BLDG</v>
          </cell>
          <cell r="BP23" t="str">
            <v>기계</v>
          </cell>
          <cell r="BU23" t="str">
            <v>전기</v>
          </cell>
          <cell r="CB23" t="str">
            <v>전기</v>
          </cell>
        </row>
        <row r="24">
          <cell r="U24" t="str">
            <v>GJ</v>
          </cell>
          <cell r="Z24" t="str">
            <v>GJ</v>
          </cell>
          <cell r="AE24" t="str">
            <v>GJ</v>
          </cell>
          <cell r="AJ24" t="str">
            <v>GJ</v>
          </cell>
          <cell r="AP24" t="str">
            <v>GJ</v>
          </cell>
          <cell r="AU24" t="str">
            <v>DR</v>
          </cell>
          <cell r="BB24" t="str">
            <v>DR</v>
          </cell>
          <cell r="BI24" t="str">
            <v>GJ</v>
          </cell>
          <cell r="BP24" t="str">
            <v>GJ</v>
          </cell>
          <cell r="BU24" t="str">
            <v>DR</v>
          </cell>
          <cell r="CB24" t="str">
            <v>DR</v>
          </cell>
        </row>
        <row r="25">
          <cell r="E25" t="str">
            <v>예  산</v>
          </cell>
          <cell r="J25" t="str">
            <v>기자재</v>
          </cell>
        </row>
        <row r="26">
          <cell r="E26" t="str">
            <v>DR</v>
          </cell>
          <cell r="J26" t="str">
            <v>DR</v>
          </cell>
          <cell r="U26" t="str">
            <v>T/G 설치</v>
          </cell>
          <cell r="Z26" t="str">
            <v>HRSG 설치</v>
          </cell>
          <cell r="AE26" t="str">
            <v>설 비</v>
          </cell>
          <cell r="AJ26" t="str">
            <v>부대배관</v>
          </cell>
          <cell r="AP26" t="str">
            <v>Cabling</v>
          </cell>
          <cell r="BB26" t="str">
            <v>해상공사</v>
          </cell>
          <cell r="BI26" t="str">
            <v>기기기초</v>
          </cell>
          <cell r="BP26" t="str">
            <v>기계</v>
          </cell>
          <cell r="BU26" t="str">
            <v>계장</v>
          </cell>
          <cell r="CB26" t="str">
            <v>토목/건축</v>
          </cell>
        </row>
        <row r="27">
          <cell r="U27" t="str">
            <v>DR</v>
          </cell>
          <cell r="Z27" t="str">
            <v>DR</v>
          </cell>
          <cell r="AE27" t="str">
            <v>SW</v>
          </cell>
          <cell r="AJ27" t="str">
            <v>DR</v>
          </cell>
          <cell r="AP27" t="str">
            <v>GJ</v>
          </cell>
          <cell r="BB27" t="str">
            <v>DR</v>
          </cell>
          <cell r="BI27" t="str">
            <v>DR</v>
          </cell>
          <cell r="BP27" t="str">
            <v>DR</v>
          </cell>
          <cell r="BU27" t="str">
            <v>DR</v>
          </cell>
          <cell r="CB27" t="str">
            <v>DR</v>
          </cell>
        </row>
        <row r="28">
          <cell r="J28" t="str">
            <v>문서관리</v>
          </cell>
        </row>
        <row r="29">
          <cell r="J29" t="str">
            <v>SW</v>
          </cell>
          <cell r="U29" t="str">
            <v>보조기기</v>
          </cell>
          <cell r="Z29" t="str">
            <v>보조기기</v>
          </cell>
          <cell r="AJ29" t="str">
            <v>PIPE SHOP</v>
          </cell>
          <cell r="AP29" t="str">
            <v>계통 연계</v>
          </cell>
          <cell r="BB29" t="str">
            <v>육상공사</v>
          </cell>
          <cell r="BI29" t="str">
            <v>BLDG</v>
          </cell>
          <cell r="BP29" t="str">
            <v>기계</v>
          </cell>
        </row>
        <row r="30">
          <cell r="U30" t="str">
            <v>DR</v>
          </cell>
          <cell r="Z30" t="str">
            <v>GJ</v>
          </cell>
          <cell r="AJ30" t="str">
            <v>DR</v>
          </cell>
          <cell r="AP30" t="str">
            <v>DR</v>
          </cell>
          <cell r="BB30" t="str">
            <v>SW</v>
          </cell>
          <cell r="BI30" t="str">
            <v>SW</v>
          </cell>
          <cell r="BP30" t="str">
            <v>DR</v>
          </cell>
        </row>
        <row r="32">
          <cell r="AJ32" t="str">
            <v>도장/보온</v>
          </cell>
          <cell r="BO32" t="str">
            <v>직  위</v>
          </cell>
          <cell r="BS32" t="str">
            <v>ES</v>
          </cell>
          <cell r="BV32" t="str">
            <v>BJ</v>
          </cell>
          <cell r="BY32" t="str">
            <v>CJ</v>
          </cell>
          <cell r="CB32" t="str">
            <v>GJ</v>
          </cell>
          <cell r="CE32" t="str">
            <v>DR</v>
          </cell>
          <cell r="CH32" t="str">
            <v>SW</v>
          </cell>
          <cell r="CK32" t="str">
            <v>계</v>
          </cell>
        </row>
        <row r="33">
          <cell r="AJ33" t="str">
            <v>SW</v>
          </cell>
          <cell r="BO33" t="str">
            <v>기  계</v>
          </cell>
          <cell r="BS33">
            <v>1</v>
          </cell>
          <cell r="BV33">
            <v>3</v>
          </cell>
          <cell r="BY33">
            <v>4</v>
          </cell>
          <cell r="CB33">
            <v>8</v>
          </cell>
          <cell r="CE33">
            <v>7</v>
          </cell>
          <cell r="CH33">
            <v>4</v>
          </cell>
          <cell r="CK33">
            <v>27</v>
          </cell>
        </row>
        <row r="34">
          <cell r="BO34" t="str">
            <v>품질관리</v>
          </cell>
          <cell r="BY34">
            <v>1</v>
          </cell>
          <cell r="CB34">
            <v>1</v>
          </cell>
          <cell r="CE34">
            <v>2</v>
          </cell>
          <cell r="CK34">
            <v>4</v>
          </cell>
        </row>
        <row r="35">
          <cell r="BO35" t="str">
            <v>토  목</v>
          </cell>
          <cell r="BY35">
            <v>1</v>
          </cell>
          <cell r="CB35">
            <v>1</v>
          </cell>
          <cell r="CE35">
            <v>2</v>
          </cell>
          <cell r="CH35">
            <v>1</v>
          </cell>
          <cell r="CK35">
            <v>5</v>
          </cell>
        </row>
        <row r="36">
          <cell r="BO36" t="str">
            <v>건  축</v>
          </cell>
          <cell r="BY36">
            <v>1</v>
          </cell>
          <cell r="CB36">
            <v>2</v>
          </cell>
          <cell r="CE36">
            <v>1</v>
          </cell>
          <cell r="CH36">
            <v>1</v>
          </cell>
          <cell r="CK36">
            <v>5</v>
          </cell>
        </row>
        <row r="37">
          <cell r="BO37" t="str">
            <v>전  기</v>
          </cell>
          <cell r="BV37">
            <v>1</v>
          </cell>
          <cell r="BY37">
            <v>2</v>
          </cell>
          <cell r="CB37">
            <v>1</v>
          </cell>
          <cell r="CE37">
            <v>3</v>
          </cell>
          <cell r="CK37">
            <v>7</v>
          </cell>
        </row>
        <row r="38">
          <cell r="BO38" t="str">
            <v>관  리</v>
          </cell>
          <cell r="BV38">
            <v>1</v>
          </cell>
          <cell r="CB38">
            <v>2</v>
          </cell>
          <cell r="CE38">
            <v>1</v>
          </cell>
          <cell r="CK38">
            <v>4</v>
          </cell>
        </row>
        <row r="39">
          <cell r="BO39" t="str">
            <v>계</v>
          </cell>
          <cell r="BS39">
            <v>1</v>
          </cell>
          <cell r="BV39">
            <v>5</v>
          </cell>
          <cell r="BY39">
            <v>9</v>
          </cell>
          <cell r="CB39">
            <v>15</v>
          </cell>
          <cell r="CE39">
            <v>16</v>
          </cell>
          <cell r="CH39">
            <v>6</v>
          </cell>
          <cell r="CK39">
            <v>52</v>
          </cell>
        </row>
      </sheetData>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7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XXXXXXXXXXXXXXXXXXXXXXXX"/>
      <sheetName val="choose"/>
      <sheetName val="초기화면"/>
      <sheetName val="표지"/>
      <sheetName val="추천서"/>
      <sheetName val="※ 제출서류목록"/>
      <sheetName val="1. 기본현황"/>
      <sheetName val="2. 주요연혁"/>
      <sheetName val="3. 재무현황"/>
      <sheetName val="4. 설계능력"/>
      <sheetName val="5. 기술자격 보유현황"/>
      <sheetName val="6. 제작설비 보유현황"/>
      <sheetName val="7. 작업장 및 도장장 현황"/>
      <sheetName val="8. 규격 및 기술보유현황"/>
      <sheetName val="9. 품질관리현황"/>
      <sheetName val="10. POSEC 납품실적"/>
      <sheetName val="11. 기타업체 납품실적"/>
      <sheetName val="12. 기구 조직도"/>
      <sheetName val="13. 회사 소개"/>
      <sheetName val="14. 회사 약도"/>
      <sheetName val="※ 제출서류목록(대리점)"/>
      <sheetName val="1. 기본현황(대리점)"/>
      <sheetName val="2. 주요연혁(대리점)"/>
      <sheetName val="3. 재무현황(대리점)"/>
      <sheetName val="4. 기술자격 보유현황(대리점)"/>
      <sheetName val="5. 작업장 및 도장장 현황(대리점)"/>
      <sheetName val="6. POSEC 납품실적(대리점)"/>
      <sheetName val="7. 기타업체 납품실적(대리점)"/>
      <sheetName val="8. 기구 조직도(대리점)"/>
      <sheetName val="9. 회사 약도(대리점)"/>
      <sheetName val="Module1"/>
    </sheetNames>
    <sheetDataSet>
      <sheetData sheetId="0" refreshError="1"/>
      <sheetData sheetId="1" refreshError="1">
        <row r="3">
          <cell r="G3" t="str">
            <v>급유장치</v>
          </cell>
        </row>
        <row r="4">
          <cell r="G4" t="str">
            <v>버너</v>
          </cell>
        </row>
        <row r="5">
          <cell r="G5" t="str">
            <v>보일러 &amp; 스팀</v>
          </cell>
        </row>
        <row r="6">
          <cell r="G6" t="str">
            <v>산업기계제작</v>
          </cell>
        </row>
        <row r="7">
          <cell r="G7" t="str">
            <v>소각설비</v>
          </cell>
        </row>
        <row r="8">
          <cell r="G8" t="str">
            <v>수처리설비</v>
          </cell>
        </row>
        <row r="9">
          <cell r="G9" t="str">
            <v>연수 및 순수설비</v>
          </cell>
        </row>
        <row r="10">
          <cell r="G10" t="str">
            <v>열교환기</v>
          </cell>
        </row>
        <row r="11">
          <cell r="G11" t="str">
            <v>유공업설비</v>
          </cell>
        </row>
        <row r="12">
          <cell r="G12" t="str">
            <v>제관 및 철구조물</v>
          </cell>
        </row>
        <row r="13">
          <cell r="G13" t="str">
            <v>집진설비</v>
          </cell>
        </row>
        <row r="14">
          <cell r="G14" t="str">
            <v>탈수기</v>
          </cell>
        </row>
        <row r="15">
          <cell r="G15" t="str">
            <v>파쇄설비</v>
          </cell>
        </row>
        <row r="16">
          <cell r="G16" t="str">
            <v>항만하역설비</v>
          </cell>
        </row>
        <row r="17">
          <cell r="G17" t="str">
            <v>AIR COMPRESSOR</v>
          </cell>
        </row>
        <row r="18">
          <cell r="G18" t="str">
            <v>AIR CON' 공조설비</v>
          </cell>
        </row>
        <row r="19">
          <cell r="G19" t="str">
            <v>BELT CONVEYOR장치</v>
          </cell>
        </row>
        <row r="20">
          <cell r="G20" t="str">
            <v>COOLING TOWER</v>
          </cell>
        </row>
        <row r="21">
          <cell r="G21" t="str">
            <v>CRANE &amp; HOIST[(대형)100T 이상 제작]</v>
          </cell>
        </row>
        <row r="22">
          <cell r="G22" t="str">
            <v>CRANE &amp; HOIST[(중형)60T 이상 제작]</v>
          </cell>
        </row>
        <row r="23">
          <cell r="G23" t="str">
            <v>CRANE &amp; HOIST[(소형)60T 미만 제작]</v>
          </cell>
        </row>
        <row r="24">
          <cell r="G24" t="str">
            <v>ELEVATOR</v>
          </cell>
        </row>
        <row r="25">
          <cell r="G25" t="str">
            <v>FAN &amp; BLOWER</v>
          </cell>
        </row>
        <row r="26">
          <cell r="G26" t="str">
            <v>FEEDER &amp; SCREEN</v>
          </cell>
        </row>
        <row r="27">
          <cell r="G27" t="str">
            <v>FURNACE 설비</v>
          </cell>
        </row>
        <row r="28">
          <cell r="G28" t="str">
            <v>GAS 설비</v>
          </cell>
        </row>
        <row r="29">
          <cell r="G29" t="str">
            <v>ROLL &amp; 구동장치</v>
          </cell>
        </row>
        <row r="30">
          <cell r="G30" t="str">
            <v>TANK류[(고압)10KG/CM2 이상 제작]</v>
          </cell>
        </row>
        <row r="31">
          <cell r="G31" t="str">
            <v>TANK류[(저압)10KG/CM2 미만 제작]</v>
          </cell>
        </row>
        <row r="32">
          <cell r="G32" t="str">
            <v>VALVE류</v>
          </cell>
        </row>
        <row r="33">
          <cell r="G33" t="str">
            <v>기타설비</v>
          </cell>
        </row>
        <row r="34">
          <cell r="G34" t="str">
            <v>고저압배전반</v>
          </cell>
        </row>
        <row r="35">
          <cell r="G35" t="str">
            <v>비상용 발전기</v>
          </cell>
        </row>
        <row r="36">
          <cell r="G36" t="str">
            <v>전력용 콘덴서</v>
          </cell>
        </row>
        <row r="37">
          <cell r="G37" t="str">
            <v>전력용 변압기</v>
          </cell>
        </row>
        <row r="38">
          <cell r="G38" t="str">
            <v>제어반</v>
          </cell>
        </row>
        <row r="39">
          <cell r="G39" t="str">
            <v>무정전 전원장치</v>
          </cell>
        </row>
        <row r="40">
          <cell r="G40" t="str">
            <v>통신설비</v>
          </cell>
        </row>
        <row r="41">
          <cell r="G41" t="str">
            <v>I-TV SYSTEM</v>
          </cell>
        </row>
        <row r="42">
          <cell r="G42" t="str">
            <v>DCS(PLC)</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7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Z Abstract (2)"/>
      <sheetName val="SZ Abstract"/>
      <sheetName val="Abstract 2"/>
      <sheetName val="Abstract"/>
      <sheetName val="RO Rehab 500LPH"/>
      <sheetName val="New RO500"/>
      <sheetName val="RO Rehab 1000LPH"/>
      <sheetName val="New RO1000"/>
      <sheetName val="UF Rehab 1000LPH"/>
      <sheetName val="RO Rehab 2000LPH"/>
      <sheetName val="New RO2000"/>
      <sheetName val="UF Rehab 2000LPH"/>
      <sheetName val="NEW UF2000"/>
      <sheetName val="NEW MF 2000"/>
      <sheetName val="W Bore Hole"/>
      <sheetName val="Rate Analysis"/>
      <sheetName val="RA RO500"/>
      <sheetName val="RA RO1000"/>
      <sheetName val="RA UF1000"/>
      <sheetName val="RA RO2000"/>
      <sheetName val="RA UF2000"/>
      <sheetName val="RA MF2000"/>
      <sheetName val="Civil Work Estimation"/>
      <sheetName val="Boring Tubewell"/>
      <sheetName val="Injection well"/>
      <sheetName val="HR for Projects"/>
      <sheetName val="O&amp;M Analysis"/>
      <sheetName val="O&amp;M RA"/>
      <sheetName val="O&amp;M General"/>
    </sheetNames>
    <sheetDataSet>
      <sheetData sheetId="0" refreshError="1"/>
      <sheetData sheetId="1" refreshError="1"/>
      <sheetData sheetId="2" refreshError="1">
        <row r="22">
          <cell r="E22">
            <v>86073636.40625</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7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Abstract R#1"/>
      <sheetName val="Detail "/>
    </sheetNames>
    <sheetDataSet>
      <sheetData sheetId="0"/>
      <sheetData sheetId="1">
        <row r="6">
          <cell r="B6" t="str">
            <v>4/50.</v>
          </cell>
          <cell r="C6" t="str">
            <v>Dismantling glazed or encaustic tiles, etc.</v>
          </cell>
        </row>
        <row r="11">
          <cell r="B11" t="str">
            <v>7/5-i.</v>
          </cell>
          <cell r="C11" t="str">
            <v>Pacca brick work in ground floor:- 
i) cement, sand mortar:- Ratio 1:4</v>
          </cell>
        </row>
        <row r="16">
          <cell r="B16" t="str">
            <v>11/9-b.</v>
          </cell>
          <cell r="C16" t="str">
            <v>Cement plaster 1:4 upto 20' (6.00 m) height:- b) ½" (13 mm) thick</v>
          </cell>
        </row>
        <row r="23">
          <cell r="B23" t="str">
            <v>10/24-i.</v>
          </cell>
          <cell r="C23" t="str">
            <v>Providing and laying superb quality Ceramic tile floors of Master/Stile brand or approved equivalent manufacturer of specified size, Glossy/Matt/Texture of approved Color and Shade as per approved design with adhesive bond, over3/4" thick (1;2) cement sand plaster i/c the cost of sealer for finishing the joints i/c cutting grinding complete in all respects and as approved and directed by the Engineer Incharge.
i) 12"x18"/12"x24"/10"x24"/8"x24"
/12"x36"</v>
          </cell>
        </row>
        <row r="28">
          <cell r="B28" t="str">
            <v>10/25-i.</v>
          </cell>
          <cell r="C28" t="str">
            <v>Providing and laying superb quality Ceramic dado floors of Master/Stile brand or approved equivalent manufacturer of specified size, Glossy/Matt/Texture of approved Color and Shade as per approved design with adhesive bond, over3/4" thick (1;2) cement sand plaster i/c the cost of sealer for finishing the joints i/c cutting grinding complete in all respects and as approved and directed by the Engineer Incharge.
i) 12"x18"/12"x24"/10"x24"/8"x24"
/12"x36"</v>
          </cell>
        </row>
        <row r="32">
          <cell r="B32" t="str">
            <v>13/4a-i+ii.</v>
          </cell>
          <cell r="C32" t="str">
            <v>Painting old surfaces:-
a) Painting corrugated surfaces, patent roofing, etc. with oil Paint.
i)   first coat
ii) two subsequent Coats</v>
          </cell>
        </row>
        <row r="42">
          <cell r="B42" t="str">
            <v>13/4d-i+ii.</v>
          </cell>
          <cell r="C42" t="str">
            <v>Painting guard bars, gates of iron bars, gratings, railing (including standards, braces etc.) and similar open work:
i) first coat
ii) two subsequent Coats</v>
          </cell>
        </row>
        <row r="48">
          <cell r="B48" t="str">
            <v>25/10
+11.</v>
          </cell>
          <cell r="C48" t="str">
            <v>Fabrication of heavy steel work, with angle, tees, flat iron round iron and sheet iron for making trusses, girders,  tanks, etc., including cutting, drilling, revitting, handling, assembling and fixing, but excluding erection in position.</v>
          </cell>
        </row>
        <row r="57">
          <cell r="B57" t="str">
            <v>19/27-i</v>
          </cell>
          <cell r="C57" t="str">
            <v>Providing and fixing chromium plated bib cock:
i) 2 cm      (¾")</v>
          </cell>
        </row>
        <row r="60">
          <cell r="B60" t="str">
            <v>26/49-iii</v>
          </cell>
          <cell r="C60" t="str">
            <v>Providing and fixing slip joint sandwich panels composed of two steel layers injected in between with polyurethane foam on existing surface, light weight of specified density and fire resistance grade-B. The steel sheet layers are polyester coated hot dipped galvanized, sandwich sheets panels are painted with reflective, anti dust and durable electrostatic paint from both sides i/c the cost of flashing trims, screws, revits, sealants, tapes etc. complete in all respects as approved and directed by the Engineer Incharge.
(iii) 75  mm thick</v>
          </cell>
        </row>
        <row r="63">
          <cell r="B63" t="str">
            <v>24/3-iii</v>
          </cell>
          <cell r="C63" t="str">
            <v>Supply and erection of PVC pipe for wiring recessed in walls, including inspection boxes, pull boxes, hooks, cutting jharries, and repairing surface, etc., complete with all specials.
iii) 25 mm i/d</v>
          </cell>
        </row>
        <row r="66">
          <cell r="B66" t="str">
            <v>24/11-i</v>
          </cell>
          <cell r="C66" t="str">
            <v>Supply and erection of single core PVC insulated copper  conductor cables, in prelaid PVC pipe/M.S. conduit/G.I  pipe/wooden strip batten/wooden casing an capping/G.I.  wire/trenches (rate for cables only):
250/440 volts, PVC insulated:
i) 3/0.74 mm (3/0.029")</v>
          </cell>
        </row>
        <row r="69">
          <cell r="B69" t="str">
            <v>24/11-iii</v>
          </cell>
          <cell r="C69" t="str">
            <v>Supply and erection of single core PVC insulated copper  conductor cables, in prelaid PVC pipe/M.S. conduit/G.I  pipe/wooden strip batten/wooden casing an capping/G.I.  wire/trenches (rate for cables only):
250/440 volts, PVC insulated:
iii) 7/0.74 mm (7/0.029")</v>
          </cell>
        </row>
        <row r="72">
          <cell r="B72" t="str">
            <v>24/108b-iii</v>
          </cell>
          <cell r="C72" t="str">
            <v>P/FPVC doublelayer Switch kit Face plate with specified switch holes i/c the costof switches/ sockets/ dimmer made of Legrand/ABB/Schenider or  approved equvilent manufacturer, screw complete in all respect, as approved  and directed by the Engineer Incharge
b) One way Gange Switch (Large)
iii) 06 Gange</v>
          </cell>
        </row>
        <row r="75">
          <cell r="B75" t="str">
            <v>24/105b-ii</v>
          </cell>
          <cell r="C75" t="str">
            <v>Providing and fixing Pakistan Energy Label NEECA approved Copper winded Exaust Fan i/c the cost of necessary cable and hardware for connection from ceiling rose complete asapproved and directed by Engineer
 Incharge. ) 
b)Steel body 18" Sweep</v>
          </cell>
        </row>
        <row r="78">
          <cell r="C78" t="str">
            <v>Batten light 18 Watt</v>
          </cell>
        </row>
      </sheetData>
    </sheetDataSet>
  </externalBook>
</externalLink>
</file>

<file path=xl/externalLinks/externalLink7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Z Abstract (2)"/>
      <sheetName val="SZ Abstract"/>
      <sheetName val="Gen Abs"/>
      <sheetName val="Gran Sum"/>
      <sheetName val="Abstract"/>
      <sheetName val="RO Rehab 500LPH"/>
      <sheetName val="New RO500"/>
      <sheetName val="B1 M1"/>
      <sheetName val="B2 R5"/>
      <sheetName val="Bill No 2 RO 2000 Rehab"/>
      <sheetName val="Bill No 3 UF 1000 Rehab"/>
      <sheetName val="B3 U1"/>
      <sheetName val="B4 U4"/>
      <sheetName val="B5 R1"/>
      <sheetName val="B6 U2"/>
      <sheetName val="B7 P2"/>
      <sheetName val="B8 R1"/>
      <sheetName val="B9 U2"/>
      <sheetName val="B4 R2 New"/>
      <sheetName val="Bill no 3 RO 1000 New"/>
      <sheetName val="Bill No 4 RO 2000 New"/>
      <sheetName val="Bill No 5 UF 2000 New"/>
      <sheetName val="NEW MF 2000"/>
      <sheetName val="B10 B"/>
      <sheetName val="B11 WB"/>
      <sheetName val="B12 Civil"/>
      <sheetName val="B13 New Civil"/>
      <sheetName val="B13 Electrific"/>
      <sheetName val="B14 WT"/>
      <sheetName val="Rate Analysis"/>
      <sheetName val="RA RO500"/>
      <sheetName val="RA RO1000"/>
      <sheetName val="RA UF1000"/>
      <sheetName val="RA RO2000"/>
      <sheetName val="RA UF2000"/>
      <sheetName val="RA MF2000"/>
      <sheetName val="Injection well"/>
      <sheetName val="HR for Projects"/>
      <sheetName val="O&amp;M Analysis"/>
      <sheetName val="O&amp;M"/>
      <sheetName val="Elctr."/>
      <sheetName val="O&amp;M 12 Months"/>
      <sheetName val="O&amp;M RA"/>
    </sheetNames>
    <sheetDataSet>
      <sheetData sheetId="0" refreshError="1"/>
      <sheetData sheetId="1" refreshError="1"/>
      <sheetData sheetId="2" refreshError="1"/>
      <sheetData sheetId="3" refreshError="1">
        <row r="1">
          <cell r="A1" t="str">
            <v>PUNJAB SAAF PANI AUTHORITY</v>
          </cell>
        </row>
        <row r="4">
          <cell r="A4" t="str">
            <v>ENGINEERING COST ESTIMATE</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Set>
  </externalBook>
</externalLink>
</file>

<file path=xl/externalLinks/externalLink7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Z Abstract (2)"/>
      <sheetName val="SZ Abstract"/>
      <sheetName val="One Pager"/>
      <sheetName val="Gen Abstract 6 Months"/>
      <sheetName val="GA"/>
      <sheetName val="GS"/>
      <sheetName val="Abstract"/>
      <sheetName val="RO Rehab 500LPH"/>
      <sheetName val="New RO500"/>
      <sheetName val="R5"/>
      <sheetName val="Bill No 2 RO 2000 Rehab"/>
      <sheetName val="Bill No 3 UF 1000 Rehab"/>
      <sheetName val="R2"/>
      <sheetName val="R1"/>
      <sheetName val="UF 1 Rehab"/>
      <sheetName val="U4"/>
      <sheetName val="B3 R1 New"/>
      <sheetName val="B4 R2 New"/>
      <sheetName val="B5 U2 New"/>
      <sheetName val="Bill no 3 RO 1000 New"/>
      <sheetName val="Bill No 4 RO 2000 New"/>
      <sheetName val="Bill No 5 UF 2000 New"/>
      <sheetName val="NEW MF 2000"/>
      <sheetName val="U1"/>
      <sheetName val="U2"/>
      <sheetName val="U1 N"/>
      <sheetName val="U4 N"/>
      <sheetName val="R1 N"/>
      <sheetName val="R2 N"/>
      <sheetName val="U2 N"/>
      <sheetName val="M1 N"/>
      <sheetName val="M2 N"/>
      <sheetName val="BH"/>
      <sheetName val="WB"/>
      <sheetName val="PF"/>
      <sheetName val="C"/>
      <sheetName val="B8 Civil"/>
      <sheetName val="PFR"/>
      <sheetName val="B12(i)"/>
      <sheetName val="B12(ii)"/>
      <sheetName val="WT"/>
      <sheetName val="Rate Analysis"/>
      <sheetName val="RA RO500"/>
      <sheetName val="RA RO1000"/>
      <sheetName val="RA UF1000"/>
      <sheetName val="RA RO2000"/>
      <sheetName val="RA UF2000"/>
      <sheetName val="RA MF2000"/>
      <sheetName val="Injection well"/>
      <sheetName val="HR for Projects"/>
      <sheetName val="O&amp;M Analysis"/>
      <sheetName val="O&amp;M Abs 06 Months"/>
      <sheetName val="Electricity Charges 06 Months"/>
      <sheetName val="O&amp;M 12"/>
      <sheetName val="EC 12"/>
      <sheetName val="O&amp;M R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ow r="1">
          <cell r="A1" t="str">
            <v>REHABILITATION &amp; O&amp;M OF DYSFUNCTIONAL WATER FILTRATION PLANTS INSTALLED IN DIVISON FAISLABAD</v>
          </cell>
        </row>
      </sheetData>
      <sheetData sheetId="34"/>
      <sheetData sheetId="35"/>
      <sheetData sheetId="36" refreshError="1"/>
      <sheetData sheetId="37"/>
      <sheetData sheetId="38"/>
      <sheetData sheetId="39"/>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Set>
  </externalBook>
</externalLink>
</file>

<file path=xl/externalLinks/externalLink7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Z Abstract (2)"/>
      <sheetName val="SZ Abstract"/>
      <sheetName val="One Pager"/>
      <sheetName val="Gen Abstract 6 Months"/>
      <sheetName val="GS P"/>
      <sheetName val="Abstract"/>
      <sheetName val="RO Rehab 500LPH"/>
      <sheetName val="New RO500"/>
      <sheetName val="Bill No 2 RO 2000 Rehab"/>
      <sheetName val="Bill No 3 UF 1000 Rehab"/>
      <sheetName val="GS "/>
      <sheetName val="B1 R5"/>
      <sheetName val="B2 R1"/>
      <sheetName val="B3 M1"/>
      <sheetName val="UF 1 Rehab"/>
      <sheetName val="B4 U4"/>
      <sheetName val="B3 R1 New"/>
      <sheetName val="B4 R2 New"/>
      <sheetName val="B5 U2 New"/>
      <sheetName val="Bill no 3 RO 1000 New"/>
      <sheetName val="Bill No 4 RO 2000 New"/>
      <sheetName val="Bill No 5 UF 2000 New"/>
      <sheetName val="NEW MF 2000"/>
      <sheetName val="B5 U2"/>
      <sheetName val="B6 U4"/>
      <sheetName val="B7 R1"/>
      <sheetName val="B8 B"/>
      <sheetName val="B9 WB"/>
      <sheetName val="B10 PF"/>
      <sheetName val="B11 C"/>
      <sheetName val="B11 C S"/>
      <sheetName val="B8 Civil"/>
      <sheetName val="B12 PF"/>
      <sheetName val="B12(i) P"/>
      <sheetName val="B12(i)"/>
      <sheetName val="B12(ii) P"/>
      <sheetName val="B12(ii)"/>
      <sheetName val="B13 WT"/>
      <sheetName val="Rate Analysis"/>
      <sheetName val="RA RO500"/>
      <sheetName val="RA RO1000"/>
      <sheetName val="RA UF1000"/>
      <sheetName val="RA RO2000"/>
      <sheetName val="RA UF2000"/>
      <sheetName val="RA MF2000"/>
      <sheetName val="Injection well"/>
      <sheetName val="HR for Projects"/>
      <sheetName val="O&amp;M Analysis"/>
      <sheetName val="O&amp;M Abs 06 Months"/>
      <sheetName val="Electricity Charges 06 Months"/>
      <sheetName val="O&amp;M 12 P"/>
      <sheetName val="O&amp;M 12 "/>
      <sheetName val="O&amp;M 06"/>
      <sheetName val="EC 12"/>
      <sheetName val="O&amp;M R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sheetData sheetId="30">
        <row r="2">
          <cell r="A2" t="str">
            <v>PUNJAB SAAF PANI AUTHORITY</v>
          </cell>
        </row>
      </sheetData>
      <sheetData sheetId="31" refreshError="1"/>
      <sheetData sheetId="32"/>
      <sheetData sheetId="33" refreshError="1"/>
      <sheetData sheetId="34"/>
      <sheetData sheetId="35" refreshError="1"/>
      <sheetData sheetId="36"/>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Set>
  </externalBook>
</externalLink>
</file>

<file path=xl/externalLinks/externalLink7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Z Abstract (2)"/>
      <sheetName val="SZ Abstract"/>
      <sheetName val="One Pager"/>
      <sheetName val="Gen Abstract 6 Months"/>
      <sheetName val="GA"/>
      <sheetName val="GS"/>
      <sheetName val="Abstract"/>
      <sheetName val="RO Rehab 500LPH"/>
      <sheetName val="New RO500"/>
      <sheetName val="B1 R5"/>
      <sheetName val="Bill No 2 RO 2000 Rehab"/>
      <sheetName val="Bill No 3 UF 1000 Rehab"/>
      <sheetName val="B2 R1"/>
      <sheetName val="B3 M1"/>
      <sheetName val="UF 1 Rehab"/>
      <sheetName val="B4 U4"/>
      <sheetName val="B3 R1 New"/>
      <sheetName val="B4 R2 New"/>
      <sheetName val="B5 U2 New"/>
      <sheetName val="Bill no 3 RO 1000 New"/>
      <sheetName val="Bill No 4 RO 2000 New"/>
      <sheetName val="Bill No 5 UF 2000 New"/>
      <sheetName val="NEW MF 2000"/>
      <sheetName val="B5 U2"/>
      <sheetName val="B6 U4"/>
      <sheetName val="B7 R1"/>
      <sheetName val="B8 B"/>
      <sheetName val="B9 WB"/>
      <sheetName val="B10 PF"/>
      <sheetName val="B11 C"/>
      <sheetName val="B8 Civil"/>
      <sheetName val="B12 PF"/>
      <sheetName val="B12(i)"/>
      <sheetName val="B12(ii)"/>
      <sheetName val="B13 WT"/>
      <sheetName val="Rate Analysis"/>
      <sheetName val="RA RO500"/>
      <sheetName val="RA RO1000"/>
      <sheetName val="RA UF1000"/>
      <sheetName val="RA RO2000"/>
      <sheetName val="RA UF2000"/>
      <sheetName val="RA MF2000"/>
      <sheetName val="Injection well"/>
      <sheetName val="HR for Projects"/>
      <sheetName val="O&amp;M Analysis"/>
      <sheetName val="O&amp;M Abs 06 Months"/>
      <sheetName val="Electricity Charges 06 Months"/>
      <sheetName val="O&amp;M 12"/>
      <sheetName val="O&amp;M 06"/>
      <sheetName val="EC 12"/>
      <sheetName val="O&amp;M RA"/>
    </sheetNames>
    <sheetDataSet>
      <sheetData sheetId="0"/>
      <sheetData sheetId="1"/>
      <sheetData sheetId="2"/>
      <sheetData sheetId="3"/>
      <sheetData sheetId="4">
        <row r="2">
          <cell r="A2" t="str">
            <v>REHABILITATION &amp; O&amp;M OF DYSFUNCTIONAL WATER FILTRATION PLANTS INSTALLED IN LAHORE (PHASE III)</v>
          </cell>
        </row>
      </sheetData>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row r="3">
          <cell r="A3" t="str">
            <v>BILL OF QUANTITIES</v>
          </cell>
        </row>
      </sheetData>
      <sheetData sheetId="28">
        <row r="2">
          <cell r="A2" t="str">
            <v>REHABILITATION &amp; O&amp;M OF DYSFUNCTIONAL WATER FILTRATION PLANTS INSTALLED IN LAHORE (PHASE III)</v>
          </cell>
        </row>
      </sheetData>
      <sheetData sheetId="29">
        <row r="1">
          <cell r="A1" t="str">
            <v>PUNJAB SAAF PANI AUTHORITY</v>
          </cell>
        </row>
      </sheetData>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Set>
  </externalBook>
</externalLink>
</file>

<file path=xl/externalLinks/externalLink7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Z Abstract"/>
      <sheetName val="Abstract"/>
      <sheetName val="RO Rehab 1000LPH"/>
      <sheetName val="RO Rehab 2000LPH"/>
      <sheetName val="New RO1000"/>
      <sheetName val="NEW UF 1000 "/>
      <sheetName val="New RO2000"/>
      <sheetName val="UF Rehab 1000LPH"/>
      <sheetName val="UF Rehab 2000LPH"/>
      <sheetName val="NEW UF2000"/>
      <sheetName val="W Bore Hole"/>
      <sheetName val="Civil Work Estimation"/>
      <sheetName val="Boring Tubewell"/>
      <sheetName val="Injection well"/>
      <sheetName val="Rate Analysis"/>
      <sheetName val="RA RO1000"/>
      <sheetName val="RA UF1000"/>
      <sheetName val="RA RO2000"/>
      <sheetName val="RA UF2000"/>
      <sheetName val="RA UF 1000 "/>
      <sheetName val="HR for Projects"/>
      <sheetName val="O&amp;M Analysis"/>
      <sheetName val="O&amp;M RA"/>
      <sheetName val="O&amp;M General"/>
    </sheetNames>
    <sheetDataSet>
      <sheetData sheetId="0"/>
      <sheetData sheetId="1"/>
      <sheetData sheetId="2"/>
      <sheetData sheetId="3"/>
      <sheetData sheetId="4"/>
      <sheetData sheetId="5"/>
      <sheetData sheetId="6"/>
      <sheetData sheetId="7"/>
      <sheetData sheetId="8"/>
      <sheetData sheetId="9"/>
      <sheetData sheetId="10"/>
      <sheetData sheetId="11"/>
      <sheetData sheetId="12">
        <row r="6">
          <cell r="F6">
            <v>4052.75</v>
          </cell>
        </row>
        <row r="8">
          <cell r="F8">
            <v>6289.1</v>
          </cell>
        </row>
        <row r="10">
          <cell r="F10">
            <v>17024.150000000001</v>
          </cell>
        </row>
        <row r="12">
          <cell r="F12">
            <v>25909.85</v>
          </cell>
        </row>
        <row r="14">
          <cell r="F14">
            <v>142.19999999999999</v>
          </cell>
        </row>
      </sheetData>
      <sheetData sheetId="13"/>
      <sheetData sheetId="14"/>
      <sheetData sheetId="15"/>
      <sheetData sheetId="16"/>
      <sheetData sheetId="17"/>
      <sheetData sheetId="18"/>
      <sheetData sheetId="19"/>
      <sheetData sheetId="20"/>
      <sheetData sheetId="21"/>
      <sheetData sheetId="22"/>
      <sheetData sheetId="23"/>
    </sheetDataSet>
  </externalBook>
</externalLink>
</file>

<file path=xl/externalLinks/externalLink7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Overall Summary"/>
      <sheetName val="Main Summary"/>
      <sheetName val="BOQ"/>
      <sheetName val="Non MRS Analaysis Current "/>
      <sheetName val="Table 1"/>
      <sheetName val="TW Pump Rate Analysis"/>
    </sheetNames>
    <sheetDataSet>
      <sheetData sheetId="0"/>
      <sheetData sheetId="1"/>
      <sheetData sheetId="2"/>
      <sheetData sheetId="3">
        <row r="10">
          <cell r="F10">
            <v>7200</v>
          </cell>
        </row>
        <row r="63">
          <cell r="F63">
            <v>32000</v>
          </cell>
        </row>
        <row r="74">
          <cell r="F74">
            <v>1580</v>
          </cell>
        </row>
      </sheetData>
      <sheetData sheetId="4"/>
      <sheetData sheetId="5"/>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39.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40.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41.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42.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43.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44.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45.bin"/></Relationships>
</file>

<file path=xl/worksheets/_rels/sheet46.xml.rels><?xml version="1.0" encoding="UTF-8" standalone="yes"?>
<Relationships xmlns="http://schemas.openxmlformats.org/package/2006/relationships"><Relationship Id="rId1" Type="http://schemas.openxmlformats.org/officeDocument/2006/relationships/printerSettings" Target="../printerSettings/printerSettings46.bin"/></Relationships>
</file>

<file path=xl/worksheets/_rels/sheet47.xml.rels><?xml version="1.0" encoding="UTF-8" standalone="yes"?>
<Relationships xmlns="http://schemas.openxmlformats.org/package/2006/relationships"><Relationship Id="rId1" Type="http://schemas.openxmlformats.org/officeDocument/2006/relationships/printerSettings" Target="../printerSettings/printerSettings47.bin"/></Relationships>
</file>

<file path=xl/worksheets/_rels/sheet48.xml.rels><?xml version="1.0" encoding="UTF-8" standalone="yes"?>
<Relationships xmlns="http://schemas.openxmlformats.org/package/2006/relationships"><Relationship Id="rId1" Type="http://schemas.openxmlformats.org/officeDocument/2006/relationships/printerSettings" Target="../printerSettings/printerSettings48.bin"/></Relationships>
</file>

<file path=xl/worksheets/_rels/sheet49.xml.rels><?xml version="1.0" encoding="UTF-8" standalone="yes"?>
<Relationships xmlns="http://schemas.openxmlformats.org/package/2006/relationships"><Relationship Id="rId1" Type="http://schemas.openxmlformats.org/officeDocument/2006/relationships/printerSettings" Target="../printerSettings/printerSettings49.bin"/></Relationships>
</file>

<file path=xl/worksheets/_rels/sheet50.xml.rels><?xml version="1.0" encoding="UTF-8" standalone="yes"?>
<Relationships xmlns="http://schemas.openxmlformats.org/package/2006/relationships"><Relationship Id="rId1" Type="http://schemas.openxmlformats.org/officeDocument/2006/relationships/printerSettings" Target="../printerSettings/printerSettings50.bin"/></Relationships>
</file>

<file path=xl/worksheets/_rels/sheet51.xml.rels><?xml version="1.0" encoding="UTF-8" standalone="yes"?>
<Relationships xmlns="http://schemas.openxmlformats.org/package/2006/relationships"><Relationship Id="rId1" Type="http://schemas.openxmlformats.org/officeDocument/2006/relationships/printerSettings" Target="../printerSettings/printerSettings51.bin"/></Relationships>
</file>

<file path=xl/worksheets/_rels/sheet52.xml.rels><?xml version="1.0" encoding="UTF-8" standalone="yes"?>
<Relationships xmlns="http://schemas.openxmlformats.org/package/2006/relationships"><Relationship Id="rId1" Type="http://schemas.openxmlformats.org/officeDocument/2006/relationships/printerSettings" Target="../printerSettings/printerSettings52.bin"/></Relationships>
</file>

<file path=xl/worksheets/_rels/sheet53.xml.rels><?xml version="1.0" encoding="UTF-8" standalone="yes"?>
<Relationships xmlns="http://schemas.openxmlformats.org/package/2006/relationships"><Relationship Id="rId1" Type="http://schemas.openxmlformats.org/officeDocument/2006/relationships/printerSettings" Target="../printerSettings/printerSettings53.bin"/></Relationships>
</file>

<file path=xl/worksheets/_rels/sheet54.xml.rels><?xml version="1.0" encoding="UTF-8" standalone="yes"?>
<Relationships xmlns="http://schemas.openxmlformats.org/package/2006/relationships"><Relationship Id="rId1" Type="http://schemas.openxmlformats.org/officeDocument/2006/relationships/printerSettings" Target="../printerSettings/printerSettings54.bin"/></Relationships>
</file>

<file path=xl/worksheets/_rels/sheet55.xml.rels><?xml version="1.0" encoding="UTF-8" standalone="yes"?>
<Relationships xmlns="http://schemas.openxmlformats.org/package/2006/relationships"><Relationship Id="rId1" Type="http://schemas.openxmlformats.org/officeDocument/2006/relationships/printerSettings" Target="../printerSettings/printerSettings55.bin"/></Relationships>
</file>

<file path=xl/worksheets/_rels/sheet56.xml.rels><?xml version="1.0" encoding="UTF-8" standalone="yes"?>
<Relationships xmlns="http://schemas.openxmlformats.org/package/2006/relationships"><Relationship Id="rId1" Type="http://schemas.openxmlformats.org/officeDocument/2006/relationships/printerSettings" Target="../printerSettings/printerSettings56.bin"/></Relationships>
</file>

<file path=xl/worksheets/_rels/sheet57.xml.rels><?xml version="1.0" encoding="UTF-8" standalone="yes"?>
<Relationships xmlns="http://schemas.openxmlformats.org/package/2006/relationships"><Relationship Id="rId1" Type="http://schemas.openxmlformats.org/officeDocument/2006/relationships/printerSettings" Target="../printerSettings/printerSettings57.bin"/></Relationships>
</file>

<file path=xl/worksheets/_rels/sheet58.xml.rels><?xml version="1.0" encoding="UTF-8" standalone="yes"?>
<Relationships xmlns="http://schemas.openxmlformats.org/package/2006/relationships"><Relationship Id="rId1" Type="http://schemas.openxmlformats.org/officeDocument/2006/relationships/printerSettings" Target="../printerSettings/printerSettings58.bin"/></Relationships>
</file>

<file path=xl/worksheets/_rels/sheet59.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59.bin"/></Relationships>
</file>

<file path=xl/worksheets/_rels/sheet60.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60.bin"/></Relationships>
</file>

<file path=xl/worksheets/_rels/sheet61.xml.rels><?xml version="1.0" encoding="UTF-8" standalone="yes"?>
<Relationships xmlns="http://schemas.openxmlformats.org/package/2006/relationships"><Relationship Id="rId1" Type="http://schemas.openxmlformats.org/officeDocument/2006/relationships/printerSettings" Target="../printerSettings/printerSettings61.bin"/></Relationships>
</file>

<file path=xl/worksheets/_rels/sheet62.xml.rels><?xml version="1.0" encoding="UTF-8" standalone="yes"?>
<Relationships xmlns="http://schemas.openxmlformats.org/package/2006/relationships"><Relationship Id="rId1" Type="http://schemas.openxmlformats.org/officeDocument/2006/relationships/printerSettings" Target="../printerSettings/printerSettings62.bin"/></Relationships>
</file>

<file path=xl/worksheets/_rels/sheet63.xml.rels><?xml version="1.0" encoding="UTF-8" standalone="yes"?>
<Relationships xmlns="http://schemas.openxmlformats.org/package/2006/relationships"><Relationship Id="rId1" Type="http://schemas.openxmlformats.org/officeDocument/2006/relationships/printerSettings" Target="../printerSettings/printerSettings63.bin"/></Relationships>
</file>

<file path=xl/worksheets/_rels/sheet64.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6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E76EE5-E569-4FA8-A4B1-4FE7DE7AC69D}">
  <sheetPr codeName="Sheet1">
    <tabColor rgb="FFFFFF00"/>
    <pageSetUpPr fitToPage="1"/>
  </sheetPr>
  <dimension ref="A1:S27"/>
  <sheetViews>
    <sheetView topLeftCell="A2" zoomScale="70" zoomScaleNormal="70" workbookViewId="0">
      <selection activeCell="D16" sqref="D16"/>
    </sheetView>
  </sheetViews>
  <sheetFormatPr defaultColWidth="8.81640625" defaultRowHeight="14.5" x14ac:dyDescent="0.35"/>
  <cols>
    <col min="1" max="1" width="8.81640625" style="346"/>
    <col min="2" max="2" width="13.54296875" style="346" customWidth="1"/>
    <col min="3" max="3" width="18.54296875" style="346" customWidth="1"/>
    <col min="4" max="4" width="12.453125" style="346" customWidth="1"/>
    <col min="5" max="5" width="13.1796875" style="346" customWidth="1"/>
    <col min="6" max="6" width="19.1796875" style="346" bestFit="1" customWidth="1"/>
    <col min="7" max="7" width="9.1796875" style="346" hidden="1" customWidth="1"/>
    <col min="8" max="8" width="10.81640625" style="346" hidden="1" customWidth="1"/>
    <col min="9" max="9" width="1.54296875" style="346" hidden="1" customWidth="1"/>
    <col min="10" max="10" width="13.1796875" style="346" customWidth="1"/>
    <col min="11" max="11" width="17" style="346" customWidth="1"/>
    <col min="12" max="12" width="16.54296875" style="346" customWidth="1"/>
    <col min="13" max="13" width="13.81640625" style="346" customWidth="1"/>
    <col min="14" max="14" width="12.81640625" style="346" customWidth="1"/>
    <col min="15" max="15" width="16.453125" style="346" customWidth="1"/>
    <col min="16" max="16" width="15.81640625" style="346" customWidth="1"/>
    <col min="17" max="17" width="8.81640625" style="346"/>
    <col min="18" max="18" width="15.81640625" style="346" customWidth="1"/>
    <col min="19" max="19" width="15.1796875" style="346" customWidth="1"/>
    <col min="20" max="16384" width="8.81640625" style="346"/>
  </cols>
  <sheetData>
    <row r="1" spans="1:19" ht="40" customHeight="1" x14ac:dyDescent="0.35">
      <c r="A1" s="1243" t="s">
        <v>398</v>
      </c>
      <c r="B1" s="1243"/>
      <c r="C1" s="1243"/>
      <c r="D1" s="1243"/>
      <c r="E1" s="1243"/>
      <c r="F1" s="1243"/>
      <c r="G1" s="1243"/>
      <c r="H1" s="1243"/>
      <c r="I1" s="369"/>
      <c r="J1" s="1243" t="s">
        <v>397</v>
      </c>
      <c r="K1" s="1243"/>
      <c r="L1" s="1243"/>
      <c r="M1" s="1243" t="s">
        <v>396</v>
      </c>
      <c r="N1" s="1243"/>
      <c r="O1" s="1243"/>
      <c r="P1" s="1243"/>
      <c r="R1" s="1243" t="s">
        <v>403</v>
      </c>
      <c r="S1" s="1243"/>
    </row>
    <row r="2" spans="1:19" s="345" customFormat="1" ht="66.650000000000006" customHeight="1" x14ac:dyDescent="0.35">
      <c r="A2" s="361" t="s">
        <v>319</v>
      </c>
      <c r="B2" s="361" t="s">
        <v>370</v>
      </c>
      <c r="C2" s="361" t="s">
        <v>371</v>
      </c>
      <c r="D2" s="362" t="s">
        <v>372</v>
      </c>
      <c r="E2" s="361" t="s">
        <v>374</v>
      </c>
      <c r="F2" s="362" t="s">
        <v>373</v>
      </c>
      <c r="G2" s="362" t="s">
        <v>388</v>
      </c>
      <c r="H2" s="362" t="s">
        <v>389</v>
      </c>
      <c r="I2" s="363"/>
      <c r="J2" s="362" t="s">
        <v>387</v>
      </c>
      <c r="K2" s="362" t="s">
        <v>390</v>
      </c>
      <c r="L2" s="362" t="s">
        <v>391</v>
      </c>
      <c r="M2" s="362" t="s">
        <v>395</v>
      </c>
      <c r="N2" s="362" t="s">
        <v>154</v>
      </c>
      <c r="O2" s="362" t="s">
        <v>390</v>
      </c>
      <c r="P2" s="362" t="s">
        <v>391</v>
      </c>
      <c r="R2" s="362" t="s">
        <v>402</v>
      </c>
      <c r="S2" s="362" t="s">
        <v>391</v>
      </c>
    </row>
    <row r="3" spans="1:19" s="354" customFormat="1" ht="25" customHeight="1" x14ac:dyDescent="0.45">
      <c r="A3" s="347">
        <v>1</v>
      </c>
      <c r="B3" s="1250" t="s">
        <v>375</v>
      </c>
      <c r="C3" s="348" t="s">
        <v>376</v>
      </c>
      <c r="D3" s="356">
        <v>146</v>
      </c>
      <c r="E3" s="356">
        <v>135</v>
      </c>
      <c r="F3" s="356">
        <v>11</v>
      </c>
      <c r="G3" s="356">
        <v>0</v>
      </c>
      <c r="H3" s="356">
        <v>11</v>
      </c>
      <c r="J3" s="357" t="e">
        <f>D16*F3</f>
        <v>#REF!</v>
      </c>
      <c r="K3" s="357" t="e">
        <f>D18*D3</f>
        <v>#REF!</v>
      </c>
      <c r="L3" s="357" t="e">
        <f>D20*D3</f>
        <v>#REF!</v>
      </c>
      <c r="M3" s="1250" t="s">
        <v>375</v>
      </c>
      <c r="N3" s="1244" t="e">
        <f>SUM(J3:J6)</f>
        <v>#REF!</v>
      </c>
      <c r="O3" s="1244" t="e">
        <f>SUM(K3:K6)</f>
        <v>#REF!</v>
      </c>
      <c r="P3" s="1244" t="e">
        <f>SUM(L3:L6)</f>
        <v>#REF!</v>
      </c>
      <c r="R3" s="1244" t="e">
        <f>O3+N3</f>
        <v>#REF!</v>
      </c>
      <c r="S3" s="1244" t="e">
        <f>P3+N3</f>
        <v>#REF!</v>
      </c>
    </row>
    <row r="4" spans="1:19" s="354" customFormat="1" ht="25" customHeight="1" x14ac:dyDescent="0.45">
      <c r="A4" s="347">
        <v>2</v>
      </c>
      <c r="B4" s="1250"/>
      <c r="C4" s="348" t="s">
        <v>377</v>
      </c>
      <c r="D4" s="356">
        <v>82</v>
      </c>
      <c r="E4" s="356">
        <v>64</v>
      </c>
      <c r="F4" s="356">
        <v>18</v>
      </c>
      <c r="G4" s="356">
        <v>2</v>
      </c>
      <c r="H4" s="356">
        <v>16</v>
      </c>
      <c r="J4" s="357" t="e">
        <f>D16*F4</f>
        <v>#REF!</v>
      </c>
      <c r="K4" s="357" t="e">
        <f>D18*D4</f>
        <v>#REF!</v>
      </c>
      <c r="L4" s="357" t="e">
        <f>D20*D4</f>
        <v>#REF!</v>
      </c>
      <c r="M4" s="1250"/>
      <c r="N4" s="1245"/>
      <c r="O4" s="1245"/>
      <c r="P4" s="1245"/>
      <c r="R4" s="1245"/>
      <c r="S4" s="1245"/>
    </row>
    <row r="5" spans="1:19" s="354" customFormat="1" ht="25" customHeight="1" x14ac:dyDescent="0.45">
      <c r="A5" s="347">
        <v>3</v>
      </c>
      <c r="B5" s="1250"/>
      <c r="C5" s="348" t="s">
        <v>378</v>
      </c>
      <c r="D5" s="356">
        <v>177</v>
      </c>
      <c r="E5" s="356">
        <v>157</v>
      </c>
      <c r="F5" s="356">
        <v>20</v>
      </c>
      <c r="G5" s="356">
        <v>1</v>
      </c>
      <c r="H5" s="356">
        <v>19</v>
      </c>
      <c r="J5" s="357" t="e">
        <f>D16*F5</f>
        <v>#REF!</v>
      </c>
      <c r="K5" s="357" t="e">
        <f>D18*D5</f>
        <v>#REF!</v>
      </c>
      <c r="L5" s="357" t="e">
        <f>D20*D5</f>
        <v>#REF!</v>
      </c>
      <c r="M5" s="1250"/>
      <c r="N5" s="1245"/>
      <c r="O5" s="1245"/>
      <c r="P5" s="1245"/>
      <c r="R5" s="1245"/>
      <c r="S5" s="1245"/>
    </row>
    <row r="6" spans="1:19" s="354" customFormat="1" ht="25" customHeight="1" x14ac:dyDescent="0.45">
      <c r="A6" s="347">
        <v>4</v>
      </c>
      <c r="B6" s="1250"/>
      <c r="C6" s="348" t="s">
        <v>375</v>
      </c>
      <c r="D6" s="356">
        <v>396</v>
      </c>
      <c r="E6" s="356">
        <v>273</v>
      </c>
      <c r="F6" s="356">
        <v>123</v>
      </c>
      <c r="G6" s="356">
        <v>29</v>
      </c>
      <c r="H6" s="356">
        <v>94</v>
      </c>
      <c r="J6" s="357" t="e">
        <f>D16*F6</f>
        <v>#REF!</v>
      </c>
      <c r="K6" s="357" t="e">
        <f>D18*D6</f>
        <v>#REF!</v>
      </c>
      <c r="L6" s="357" t="e">
        <f>D20*D6</f>
        <v>#REF!</v>
      </c>
      <c r="M6" s="1250"/>
      <c r="N6" s="1246"/>
      <c r="O6" s="1246"/>
      <c r="P6" s="1246"/>
      <c r="R6" s="1246"/>
      <c r="S6" s="1246"/>
    </row>
    <row r="7" spans="1:19" s="354" customFormat="1" ht="25" customHeight="1" x14ac:dyDescent="0.45">
      <c r="A7" s="358">
        <v>5</v>
      </c>
      <c r="B7" s="1252" t="s">
        <v>379</v>
      </c>
      <c r="C7" s="359" t="s">
        <v>379</v>
      </c>
      <c r="D7" s="352">
        <v>190</v>
      </c>
      <c r="E7" s="352">
        <v>143</v>
      </c>
      <c r="F7" s="352">
        <v>47</v>
      </c>
      <c r="G7" s="352">
        <v>3</v>
      </c>
      <c r="H7" s="352">
        <v>44</v>
      </c>
      <c r="J7" s="353" t="e">
        <f>D16*F7</f>
        <v>#REF!</v>
      </c>
      <c r="K7" s="353" t="e">
        <f>D18*D7</f>
        <v>#REF!</v>
      </c>
      <c r="L7" s="353" t="e">
        <f>D20*D7</f>
        <v>#REF!</v>
      </c>
      <c r="M7" s="1253" t="s">
        <v>379</v>
      </c>
      <c r="N7" s="1247" t="e">
        <f>SUM(J7:J9)</f>
        <v>#REF!</v>
      </c>
      <c r="O7" s="1247" t="e">
        <f>SUM(K7:K9)</f>
        <v>#REF!</v>
      </c>
      <c r="P7" s="1247" t="e">
        <f>SUM(L7:L9)</f>
        <v>#REF!</v>
      </c>
      <c r="R7" s="1247" t="e">
        <f>O7+N7</f>
        <v>#REF!</v>
      </c>
      <c r="S7" s="1247" t="e">
        <f>P7+N7</f>
        <v>#REF!</v>
      </c>
    </row>
    <row r="8" spans="1:19" s="354" customFormat="1" ht="25" customHeight="1" x14ac:dyDescent="0.45">
      <c r="A8" s="358">
        <v>6</v>
      </c>
      <c r="B8" s="1252"/>
      <c r="C8" s="359" t="s">
        <v>380</v>
      </c>
      <c r="D8" s="352">
        <v>119</v>
      </c>
      <c r="E8" s="352">
        <v>98</v>
      </c>
      <c r="F8" s="352">
        <v>21</v>
      </c>
      <c r="G8" s="352">
        <v>0</v>
      </c>
      <c r="H8" s="352">
        <v>21</v>
      </c>
      <c r="J8" s="353" t="e">
        <f>D16*F8</f>
        <v>#REF!</v>
      </c>
      <c r="K8" s="353" t="e">
        <f>D18*D8</f>
        <v>#REF!</v>
      </c>
      <c r="L8" s="353" t="e">
        <f>D20*D8</f>
        <v>#REF!</v>
      </c>
      <c r="M8" s="1253"/>
      <c r="N8" s="1248"/>
      <c r="O8" s="1248"/>
      <c r="P8" s="1248"/>
      <c r="R8" s="1248"/>
      <c r="S8" s="1248"/>
    </row>
    <row r="9" spans="1:19" s="354" customFormat="1" ht="25" customHeight="1" x14ac:dyDescent="0.45">
      <c r="A9" s="358">
        <v>7</v>
      </c>
      <c r="B9" s="1252"/>
      <c r="C9" s="359" t="s">
        <v>381</v>
      </c>
      <c r="D9" s="352">
        <v>203</v>
      </c>
      <c r="E9" s="352">
        <v>152</v>
      </c>
      <c r="F9" s="352">
        <v>51</v>
      </c>
      <c r="G9" s="352">
        <v>0</v>
      </c>
      <c r="H9" s="352">
        <v>51</v>
      </c>
      <c r="J9" s="353" t="e">
        <f>D16*F9</f>
        <v>#REF!</v>
      </c>
      <c r="K9" s="353" t="e">
        <f>D18*D9</f>
        <v>#REF!</v>
      </c>
      <c r="L9" s="353" t="e">
        <f>D20*D9</f>
        <v>#REF!</v>
      </c>
      <c r="M9" s="1253"/>
      <c r="N9" s="1249"/>
      <c r="O9" s="1249"/>
      <c r="P9" s="1249"/>
      <c r="R9" s="1249"/>
      <c r="S9" s="1249"/>
    </row>
    <row r="10" spans="1:19" s="354" customFormat="1" ht="25" customHeight="1" x14ac:dyDescent="0.45">
      <c r="A10" s="347">
        <v>8</v>
      </c>
      <c r="B10" s="1250" t="s">
        <v>382</v>
      </c>
      <c r="C10" s="348" t="s">
        <v>382</v>
      </c>
      <c r="D10" s="356">
        <v>163</v>
      </c>
      <c r="E10" s="356">
        <v>63</v>
      </c>
      <c r="F10" s="356">
        <v>100</v>
      </c>
      <c r="G10" s="356">
        <v>16</v>
      </c>
      <c r="H10" s="356">
        <v>84</v>
      </c>
      <c r="J10" s="357" t="e">
        <f>D16*F10</f>
        <v>#REF!</v>
      </c>
      <c r="K10" s="357" t="e">
        <f>D18*D10</f>
        <v>#REF!</v>
      </c>
      <c r="L10" s="357" t="e">
        <f>D20*D10</f>
        <v>#REF!</v>
      </c>
      <c r="M10" s="1250" t="s">
        <v>382</v>
      </c>
      <c r="N10" s="1244" t="e">
        <f>SUM(J10:J13)</f>
        <v>#REF!</v>
      </c>
      <c r="O10" s="1244" t="e">
        <f>SUM(K10:K13)</f>
        <v>#REF!</v>
      </c>
      <c r="P10" s="1244" t="e">
        <f>SUM(L10:L13)</f>
        <v>#REF!</v>
      </c>
      <c r="R10" s="1244" t="e">
        <f>O10+N10</f>
        <v>#REF!</v>
      </c>
      <c r="S10" s="1244" t="e">
        <f>P10+N10</f>
        <v>#REF!</v>
      </c>
    </row>
    <row r="11" spans="1:19" s="354" customFormat="1" ht="25" customHeight="1" x14ac:dyDescent="0.45">
      <c r="A11" s="347">
        <v>9</v>
      </c>
      <c r="B11" s="1250"/>
      <c r="C11" s="348" t="s">
        <v>383</v>
      </c>
      <c r="D11" s="356">
        <v>63</v>
      </c>
      <c r="E11" s="356">
        <v>26</v>
      </c>
      <c r="F11" s="356">
        <v>37</v>
      </c>
      <c r="G11" s="356">
        <v>1</v>
      </c>
      <c r="H11" s="356">
        <v>36</v>
      </c>
      <c r="J11" s="357" t="e">
        <f>D16*F11</f>
        <v>#REF!</v>
      </c>
      <c r="K11" s="357" t="e">
        <f>D18*D11</f>
        <v>#REF!</v>
      </c>
      <c r="L11" s="357" t="e">
        <f>D20*D11</f>
        <v>#REF!</v>
      </c>
      <c r="M11" s="1250"/>
      <c r="N11" s="1245"/>
      <c r="O11" s="1245"/>
      <c r="P11" s="1245"/>
      <c r="R11" s="1245"/>
      <c r="S11" s="1245"/>
    </row>
    <row r="12" spans="1:19" s="354" customFormat="1" ht="25" customHeight="1" x14ac:dyDescent="0.45">
      <c r="A12" s="347">
        <v>10</v>
      </c>
      <c r="B12" s="1250"/>
      <c r="C12" s="348" t="s">
        <v>384</v>
      </c>
      <c r="D12" s="356">
        <v>33</v>
      </c>
      <c r="E12" s="356">
        <v>14</v>
      </c>
      <c r="F12" s="356">
        <v>19</v>
      </c>
      <c r="G12" s="356">
        <v>14</v>
      </c>
      <c r="H12" s="356">
        <v>5</v>
      </c>
      <c r="J12" s="357" t="e">
        <f>D16*F12</f>
        <v>#REF!</v>
      </c>
      <c r="K12" s="357" t="e">
        <f>D18*D12</f>
        <v>#REF!</v>
      </c>
      <c r="L12" s="357" t="e">
        <f>D20*D12</f>
        <v>#REF!</v>
      </c>
      <c r="M12" s="1250"/>
      <c r="N12" s="1245"/>
      <c r="O12" s="1245"/>
      <c r="P12" s="1245"/>
      <c r="R12" s="1245"/>
      <c r="S12" s="1245"/>
    </row>
    <row r="13" spans="1:19" s="354" customFormat="1" ht="25" customHeight="1" x14ac:dyDescent="0.45">
      <c r="A13" s="347">
        <v>11</v>
      </c>
      <c r="B13" s="1250"/>
      <c r="C13" s="348" t="s">
        <v>385</v>
      </c>
      <c r="D13" s="356">
        <v>129</v>
      </c>
      <c r="E13" s="356">
        <v>22</v>
      </c>
      <c r="F13" s="356">
        <v>107</v>
      </c>
      <c r="G13" s="356">
        <v>42</v>
      </c>
      <c r="H13" s="356">
        <v>65</v>
      </c>
      <c r="J13" s="357" t="e">
        <f>D16*F13</f>
        <v>#REF!</v>
      </c>
      <c r="K13" s="357" t="e">
        <f>D18*D13</f>
        <v>#REF!</v>
      </c>
      <c r="L13" s="357" t="e">
        <f>D20*D13</f>
        <v>#REF!</v>
      </c>
      <c r="M13" s="1250"/>
      <c r="N13" s="1246"/>
      <c r="O13" s="1246"/>
      <c r="P13" s="1246"/>
      <c r="R13" s="1246"/>
      <c r="S13" s="1246"/>
    </row>
    <row r="14" spans="1:19" s="354" customFormat="1" ht="25" customHeight="1" x14ac:dyDescent="0.45">
      <c r="A14" s="1254" t="s">
        <v>386</v>
      </c>
      <c r="B14" s="1254"/>
      <c r="C14" s="1254"/>
      <c r="D14" s="360">
        <f>SUM(D3:D13)</f>
        <v>1701</v>
      </c>
      <c r="E14" s="360">
        <f>SUM(E3:E13)</f>
        <v>1147</v>
      </c>
      <c r="F14" s="360">
        <f>SUM(F3:F13)</f>
        <v>554</v>
      </c>
      <c r="G14" s="360">
        <f>SUM(G3:G13)</f>
        <v>108</v>
      </c>
      <c r="H14" s="360">
        <f>SUM(H3:H13)</f>
        <v>446</v>
      </c>
      <c r="J14" s="355" t="e">
        <f t="shared" ref="J14:P14" si="0">SUM(J3:J13)</f>
        <v>#REF!</v>
      </c>
      <c r="K14" s="355" t="e">
        <f t="shared" si="0"/>
        <v>#REF!</v>
      </c>
      <c r="L14" s="355" t="e">
        <f t="shared" si="0"/>
        <v>#REF!</v>
      </c>
      <c r="M14" s="360" t="s">
        <v>34</v>
      </c>
      <c r="N14" s="355" t="e">
        <f t="shared" si="0"/>
        <v>#REF!</v>
      </c>
      <c r="O14" s="355" t="e">
        <f t="shared" si="0"/>
        <v>#REF!</v>
      </c>
      <c r="P14" s="355" t="e">
        <f t="shared" si="0"/>
        <v>#REF!</v>
      </c>
      <c r="R14" s="355" t="e">
        <f t="shared" ref="R14:S14" si="1">SUM(R3:R13)</f>
        <v>#REF!</v>
      </c>
      <c r="S14" s="355" t="e">
        <f t="shared" si="1"/>
        <v>#REF!</v>
      </c>
    </row>
    <row r="15" spans="1:19" s="354" customFormat="1" ht="25" customHeight="1" x14ac:dyDescent="0.45"/>
    <row r="16" spans="1:19" s="354" customFormat="1" ht="25" customHeight="1" x14ac:dyDescent="0.45">
      <c r="A16" s="1251" t="s">
        <v>392</v>
      </c>
      <c r="B16" s="1251"/>
      <c r="C16" s="1251"/>
      <c r="D16" s="367" t="e">
        <f>GS!#REF!</f>
        <v>#REF!</v>
      </c>
      <c r="F16" s="1251" t="s">
        <v>399</v>
      </c>
      <c r="G16" s="1251"/>
      <c r="H16" s="1251"/>
      <c r="I16" s="1251"/>
      <c r="J16" s="1251"/>
      <c r="K16" s="1251"/>
      <c r="L16" s="1251"/>
      <c r="M16" s="384" t="e">
        <f>J14</f>
        <v>#REF!</v>
      </c>
    </row>
    <row r="17" spans="1:13" s="354" customFormat="1" ht="25" customHeight="1" x14ac:dyDescent="0.5">
      <c r="D17" s="368"/>
      <c r="M17" s="385"/>
    </row>
    <row r="18" spans="1:13" s="354" customFormat="1" ht="25" customHeight="1" x14ac:dyDescent="0.45">
      <c r="A18" s="1251" t="s">
        <v>393</v>
      </c>
      <c r="B18" s="1251"/>
      <c r="C18" s="1251"/>
      <c r="D18" s="367" t="e">
        <f>'SZ Abstract'!D18</f>
        <v>#REF!</v>
      </c>
      <c r="F18" s="1251" t="s">
        <v>400</v>
      </c>
      <c r="G18" s="1251"/>
      <c r="H18" s="1251"/>
      <c r="I18" s="1251"/>
      <c r="J18" s="1251"/>
      <c r="K18" s="1251"/>
      <c r="L18" s="1251"/>
      <c r="M18" s="388" t="e">
        <f>J14+K14</f>
        <v>#REF!</v>
      </c>
    </row>
    <row r="19" spans="1:13" s="354" customFormat="1" ht="25" customHeight="1" x14ac:dyDescent="0.5">
      <c r="D19" s="368"/>
      <c r="M19" s="385"/>
    </row>
    <row r="20" spans="1:13" s="354" customFormat="1" ht="25" customHeight="1" x14ac:dyDescent="0.45">
      <c r="A20" s="1251" t="s">
        <v>394</v>
      </c>
      <c r="B20" s="1251"/>
      <c r="C20" s="1251"/>
      <c r="D20" s="367" t="e">
        <f>D18*3</f>
        <v>#REF!</v>
      </c>
      <c r="F20" s="1251" t="s">
        <v>401</v>
      </c>
      <c r="G20" s="1251"/>
      <c r="H20" s="1251"/>
      <c r="I20" s="1251"/>
      <c r="J20" s="1251"/>
      <c r="K20" s="1251"/>
      <c r="L20" s="1251"/>
      <c r="M20" s="393" t="e">
        <f>J14+L14</f>
        <v>#REF!</v>
      </c>
    </row>
    <row r="27" spans="1:13" ht="23.5" x14ac:dyDescent="0.55000000000000004">
      <c r="E27" s="391" t="e">
        <f>D16*(1782-542)</f>
        <v>#REF!</v>
      </c>
      <c r="F27" s="392" t="e">
        <f>D18*(5179-542)</f>
        <v>#REF!</v>
      </c>
      <c r="G27" s="389"/>
      <c r="H27" s="389"/>
      <c r="I27" s="389"/>
      <c r="J27" s="389"/>
      <c r="K27" s="390" t="e">
        <f>F27+E27</f>
        <v>#REF!</v>
      </c>
    </row>
  </sheetData>
  <mergeCells count="32">
    <mergeCell ref="P10:P13"/>
    <mergeCell ref="A20:C20"/>
    <mergeCell ref="F20:L20"/>
    <mergeCell ref="B7:B9"/>
    <mergeCell ref="M7:M9"/>
    <mergeCell ref="N7:N9"/>
    <mergeCell ref="A14:C14"/>
    <mergeCell ref="A16:C16"/>
    <mergeCell ref="F16:L16"/>
    <mergeCell ref="A18:C18"/>
    <mergeCell ref="F18:L18"/>
    <mergeCell ref="R10:R13"/>
    <mergeCell ref="S10:S13"/>
    <mergeCell ref="A1:H1"/>
    <mergeCell ref="J1:L1"/>
    <mergeCell ref="M1:P1"/>
    <mergeCell ref="B3:B6"/>
    <mergeCell ref="M3:M6"/>
    <mergeCell ref="N3:N6"/>
    <mergeCell ref="O3:O6"/>
    <mergeCell ref="P3:P6"/>
    <mergeCell ref="O7:O9"/>
    <mergeCell ref="P7:P9"/>
    <mergeCell ref="B10:B13"/>
    <mergeCell ref="M10:M13"/>
    <mergeCell ref="N10:N13"/>
    <mergeCell ref="O10:O13"/>
    <mergeCell ref="R1:S1"/>
    <mergeCell ref="R3:R6"/>
    <mergeCell ref="S3:S6"/>
    <mergeCell ref="R7:R9"/>
    <mergeCell ref="S7:S9"/>
  </mergeCells>
  <pageMargins left="0.7" right="0.7" top="0.75" bottom="0.75" header="0.3" footer="0.3"/>
  <pageSetup paperSize="9" scale="68"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D89D43-1D94-47A5-9DE1-3AAD840FE9D2}">
  <sheetPr codeName="Sheet2">
    <tabColor rgb="FFFFFF00"/>
    <pageSetUpPr fitToPage="1"/>
  </sheetPr>
  <dimension ref="A1:P20"/>
  <sheetViews>
    <sheetView topLeftCell="A7" zoomScale="70" zoomScaleNormal="70" workbookViewId="0">
      <selection activeCell="P19" sqref="P19"/>
    </sheetView>
  </sheetViews>
  <sheetFormatPr defaultColWidth="8.81640625" defaultRowHeight="14.5" x14ac:dyDescent="0.35"/>
  <cols>
    <col min="1" max="1" width="8.81640625" style="346"/>
    <col min="2" max="2" width="13.54296875" style="346" customWidth="1"/>
    <col min="3" max="3" width="18.54296875" style="346" customWidth="1"/>
    <col min="4" max="4" width="12.453125" style="346" customWidth="1"/>
    <col min="5" max="5" width="11.81640625" style="346" customWidth="1"/>
    <col min="6" max="6" width="19.81640625" style="346" customWidth="1"/>
    <col min="7" max="7" width="9.1796875" style="346" hidden="1" customWidth="1"/>
    <col min="8" max="8" width="10.81640625" style="346" hidden="1" customWidth="1"/>
    <col min="9" max="9" width="1.54296875" style="346" hidden="1" customWidth="1"/>
    <col min="10" max="10" width="13.1796875" style="346" customWidth="1"/>
    <col min="11" max="11" width="17" style="346" customWidth="1"/>
    <col min="12" max="12" width="16.54296875" style="346" customWidth="1"/>
    <col min="13" max="13" width="15.453125" style="346" customWidth="1"/>
    <col min="14" max="14" width="12.81640625" style="346" customWidth="1"/>
    <col min="15" max="15" width="16.453125" style="346" customWidth="1"/>
    <col min="16" max="16" width="15.81640625" style="346" customWidth="1"/>
    <col min="17" max="16384" width="8.81640625" style="346"/>
  </cols>
  <sheetData>
    <row r="1" spans="1:16" ht="40" customHeight="1" x14ac:dyDescent="0.35">
      <c r="A1" s="1256" t="s">
        <v>398</v>
      </c>
      <c r="B1" s="1256"/>
      <c r="C1" s="1256"/>
      <c r="D1" s="1256"/>
      <c r="E1" s="1256"/>
      <c r="F1" s="1256"/>
      <c r="G1" s="1256"/>
      <c r="H1" s="1256"/>
      <c r="I1" s="364"/>
      <c r="J1" s="1256" t="s">
        <v>397</v>
      </c>
      <c r="K1" s="1256"/>
      <c r="L1" s="1256"/>
      <c r="M1" s="1256" t="s">
        <v>396</v>
      </c>
      <c r="N1" s="1256"/>
      <c r="O1" s="1256"/>
      <c r="P1" s="1256"/>
    </row>
    <row r="2" spans="1:16" s="345" customFormat="1" ht="70" customHeight="1" x14ac:dyDescent="0.35">
      <c r="A2" s="361" t="s">
        <v>319</v>
      </c>
      <c r="B2" s="361" t="s">
        <v>370</v>
      </c>
      <c r="C2" s="361" t="s">
        <v>371</v>
      </c>
      <c r="D2" s="362" t="s">
        <v>372</v>
      </c>
      <c r="E2" s="361" t="s">
        <v>374</v>
      </c>
      <c r="F2" s="362" t="s">
        <v>373</v>
      </c>
      <c r="G2" s="362" t="s">
        <v>388</v>
      </c>
      <c r="H2" s="362" t="s">
        <v>389</v>
      </c>
      <c r="I2" s="363"/>
      <c r="J2" s="362" t="s">
        <v>387</v>
      </c>
      <c r="K2" s="362" t="s">
        <v>390</v>
      </c>
      <c r="L2" s="362" t="s">
        <v>391</v>
      </c>
      <c r="M2" s="362" t="s">
        <v>395</v>
      </c>
      <c r="N2" s="362" t="s">
        <v>154</v>
      </c>
      <c r="O2" s="362" t="s">
        <v>390</v>
      </c>
      <c r="P2" s="362" t="s">
        <v>391</v>
      </c>
    </row>
    <row r="3" spans="1:16" s="354" customFormat="1" ht="25" customHeight="1" x14ac:dyDescent="0.45">
      <c r="A3" s="347">
        <v>1</v>
      </c>
      <c r="B3" s="1250" t="s">
        <v>375</v>
      </c>
      <c r="C3" s="348" t="s">
        <v>376</v>
      </c>
      <c r="D3" s="356">
        <v>146</v>
      </c>
      <c r="E3" s="356">
        <v>135</v>
      </c>
      <c r="F3" s="356">
        <v>11</v>
      </c>
      <c r="G3" s="356">
        <v>0</v>
      </c>
      <c r="H3" s="356">
        <v>11</v>
      </c>
      <c r="J3" s="357" t="e">
        <f>D16*F3</f>
        <v>#REF!</v>
      </c>
      <c r="K3" s="357" t="e">
        <f>D18*D3</f>
        <v>#REF!</v>
      </c>
      <c r="L3" s="357" t="e">
        <f>D20*D3</f>
        <v>#REF!</v>
      </c>
      <c r="M3" s="1250" t="s">
        <v>375</v>
      </c>
      <c r="N3" s="1244" t="e">
        <f>SUM(J3:J6)</f>
        <v>#REF!</v>
      </c>
      <c r="O3" s="1244" t="e">
        <f>SUM(K3:K6)</f>
        <v>#REF!</v>
      </c>
      <c r="P3" s="1244" t="e">
        <f>SUM(L3:L6)</f>
        <v>#REF!</v>
      </c>
    </row>
    <row r="4" spans="1:16" s="354" customFormat="1" ht="25" customHeight="1" x14ac:dyDescent="0.45">
      <c r="A4" s="347">
        <v>2</v>
      </c>
      <c r="B4" s="1250"/>
      <c r="C4" s="348" t="s">
        <v>377</v>
      </c>
      <c r="D4" s="356">
        <v>82</v>
      </c>
      <c r="E4" s="356">
        <v>64</v>
      </c>
      <c r="F4" s="356">
        <v>18</v>
      </c>
      <c r="G4" s="356">
        <v>2</v>
      </c>
      <c r="H4" s="356">
        <v>16</v>
      </c>
      <c r="J4" s="357" t="e">
        <f>D16*F4</f>
        <v>#REF!</v>
      </c>
      <c r="K4" s="357" t="e">
        <f>D18*D4</f>
        <v>#REF!</v>
      </c>
      <c r="L4" s="357" t="e">
        <f>D20*D4</f>
        <v>#REF!</v>
      </c>
      <c r="M4" s="1250"/>
      <c r="N4" s="1245"/>
      <c r="O4" s="1245"/>
      <c r="P4" s="1245"/>
    </row>
    <row r="5" spans="1:16" s="354" customFormat="1" ht="25" customHeight="1" x14ac:dyDescent="0.45">
      <c r="A5" s="347">
        <v>3</v>
      </c>
      <c r="B5" s="1250"/>
      <c r="C5" s="348" t="s">
        <v>378</v>
      </c>
      <c r="D5" s="356">
        <v>177</v>
      </c>
      <c r="E5" s="356">
        <v>157</v>
      </c>
      <c r="F5" s="356">
        <v>20</v>
      </c>
      <c r="G5" s="356">
        <v>1</v>
      </c>
      <c r="H5" s="356">
        <v>19</v>
      </c>
      <c r="J5" s="357" t="e">
        <f>D16*F5</f>
        <v>#REF!</v>
      </c>
      <c r="K5" s="357" t="e">
        <f>D18*D5</f>
        <v>#REF!</v>
      </c>
      <c r="L5" s="357" t="e">
        <f>D20*D5</f>
        <v>#REF!</v>
      </c>
      <c r="M5" s="1250"/>
      <c r="N5" s="1245"/>
      <c r="O5" s="1245"/>
      <c r="P5" s="1245"/>
    </row>
    <row r="6" spans="1:16" s="354" customFormat="1" ht="25" customHeight="1" x14ac:dyDescent="0.45">
      <c r="A6" s="347">
        <v>4</v>
      </c>
      <c r="B6" s="1250"/>
      <c r="C6" s="348" t="s">
        <v>375</v>
      </c>
      <c r="D6" s="356">
        <v>396</v>
      </c>
      <c r="E6" s="356">
        <v>273</v>
      </c>
      <c r="F6" s="356">
        <v>123</v>
      </c>
      <c r="G6" s="356">
        <v>29</v>
      </c>
      <c r="H6" s="356">
        <v>94</v>
      </c>
      <c r="J6" s="357" t="e">
        <f>D16*F6</f>
        <v>#REF!</v>
      </c>
      <c r="K6" s="357" t="e">
        <f>D18*D6</f>
        <v>#REF!</v>
      </c>
      <c r="L6" s="357" t="e">
        <f>D20*D6</f>
        <v>#REF!</v>
      </c>
      <c r="M6" s="1250"/>
      <c r="N6" s="1246"/>
      <c r="O6" s="1246"/>
      <c r="P6" s="1246"/>
    </row>
    <row r="7" spans="1:16" s="354" customFormat="1" ht="25" customHeight="1" x14ac:dyDescent="0.45">
      <c r="A7" s="358">
        <v>5</v>
      </c>
      <c r="B7" s="1252" t="s">
        <v>379</v>
      </c>
      <c r="C7" s="359" t="s">
        <v>379</v>
      </c>
      <c r="D7" s="352">
        <v>190</v>
      </c>
      <c r="E7" s="352">
        <v>143</v>
      </c>
      <c r="F7" s="352">
        <v>47</v>
      </c>
      <c r="G7" s="352">
        <v>3</v>
      </c>
      <c r="H7" s="352">
        <v>44</v>
      </c>
      <c r="J7" s="353" t="e">
        <f>D16*F7</f>
        <v>#REF!</v>
      </c>
      <c r="K7" s="353" t="e">
        <f>D18*D7</f>
        <v>#REF!</v>
      </c>
      <c r="L7" s="353" t="e">
        <f>D20*D7</f>
        <v>#REF!</v>
      </c>
      <c r="M7" s="1253" t="s">
        <v>379</v>
      </c>
      <c r="N7" s="1247" t="e">
        <f>SUM(J7:J9)</f>
        <v>#REF!</v>
      </c>
      <c r="O7" s="1247" t="e">
        <f>SUM(K7:K9)</f>
        <v>#REF!</v>
      </c>
      <c r="P7" s="1247" t="e">
        <f>SUM(L7:L9)</f>
        <v>#REF!</v>
      </c>
    </row>
    <row r="8" spans="1:16" s="354" customFormat="1" ht="25" customHeight="1" x14ac:dyDescent="0.45">
      <c r="A8" s="358">
        <v>6</v>
      </c>
      <c r="B8" s="1252"/>
      <c r="C8" s="359" t="s">
        <v>380</v>
      </c>
      <c r="D8" s="352">
        <v>119</v>
      </c>
      <c r="E8" s="352">
        <v>98</v>
      </c>
      <c r="F8" s="352">
        <v>21</v>
      </c>
      <c r="G8" s="352">
        <v>0</v>
      </c>
      <c r="H8" s="352">
        <v>21</v>
      </c>
      <c r="J8" s="353" t="e">
        <f>D16*F8</f>
        <v>#REF!</v>
      </c>
      <c r="K8" s="353" t="e">
        <f>D18*D8</f>
        <v>#REF!</v>
      </c>
      <c r="L8" s="353" t="e">
        <f>D20*D8</f>
        <v>#REF!</v>
      </c>
      <c r="M8" s="1253"/>
      <c r="N8" s="1248"/>
      <c r="O8" s="1248"/>
      <c r="P8" s="1248"/>
    </row>
    <row r="9" spans="1:16" s="354" customFormat="1" ht="25" customHeight="1" x14ac:dyDescent="0.45">
      <c r="A9" s="358">
        <v>7</v>
      </c>
      <c r="B9" s="1252"/>
      <c r="C9" s="359" t="s">
        <v>381</v>
      </c>
      <c r="D9" s="352">
        <v>203</v>
      </c>
      <c r="E9" s="352">
        <v>152</v>
      </c>
      <c r="F9" s="352">
        <v>51</v>
      </c>
      <c r="G9" s="352">
        <v>0</v>
      </c>
      <c r="H9" s="352">
        <v>51</v>
      </c>
      <c r="J9" s="353" t="e">
        <f>D16*F9</f>
        <v>#REF!</v>
      </c>
      <c r="K9" s="353" t="e">
        <f>D18*D9</f>
        <v>#REF!</v>
      </c>
      <c r="L9" s="353" t="e">
        <f>D20*D9</f>
        <v>#REF!</v>
      </c>
      <c r="M9" s="1253"/>
      <c r="N9" s="1249"/>
      <c r="O9" s="1249"/>
      <c r="P9" s="1249"/>
    </row>
    <row r="10" spans="1:16" s="354" customFormat="1" ht="25" customHeight="1" x14ac:dyDescent="0.45">
      <c r="A10" s="347">
        <v>8</v>
      </c>
      <c r="B10" s="1250" t="s">
        <v>382</v>
      </c>
      <c r="C10" s="348" t="s">
        <v>382</v>
      </c>
      <c r="D10" s="356">
        <v>163</v>
      </c>
      <c r="E10" s="356">
        <v>63</v>
      </c>
      <c r="F10" s="356">
        <v>100</v>
      </c>
      <c r="G10" s="356">
        <v>16</v>
      </c>
      <c r="H10" s="356">
        <v>84</v>
      </c>
      <c r="J10" s="357" t="e">
        <f>D16*F10</f>
        <v>#REF!</v>
      </c>
      <c r="K10" s="357" t="e">
        <f>D18*D10</f>
        <v>#REF!</v>
      </c>
      <c r="L10" s="357" t="e">
        <f>D20*D10</f>
        <v>#REF!</v>
      </c>
      <c r="M10" s="1250" t="s">
        <v>382</v>
      </c>
      <c r="N10" s="1244" t="e">
        <f>SUM(J10:J13)</f>
        <v>#REF!</v>
      </c>
      <c r="O10" s="1244" t="e">
        <f>SUM(K10:K13)</f>
        <v>#REF!</v>
      </c>
      <c r="P10" s="1244" t="e">
        <f>SUM(L10:L13)</f>
        <v>#REF!</v>
      </c>
    </row>
    <row r="11" spans="1:16" s="354" customFormat="1" ht="25" customHeight="1" x14ac:dyDescent="0.45">
      <c r="A11" s="347">
        <v>9</v>
      </c>
      <c r="B11" s="1250"/>
      <c r="C11" s="348" t="s">
        <v>383</v>
      </c>
      <c r="D11" s="356">
        <v>63</v>
      </c>
      <c r="E11" s="356">
        <v>26</v>
      </c>
      <c r="F11" s="356">
        <v>37</v>
      </c>
      <c r="G11" s="356">
        <v>1</v>
      </c>
      <c r="H11" s="356">
        <v>36</v>
      </c>
      <c r="J11" s="357" t="e">
        <f>D16*F11</f>
        <v>#REF!</v>
      </c>
      <c r="K11" s="357" t="e">
        <f>D18*D11</f>
        <v>#REF!</v>
      </c>
      <c r="L11" s="357" t="e">
        <f>D20*D11</f>
        <v>#REF!</v>
      </c>
      <c r="M11" s="1250"/>
      <c r="N11" s="1245"/>
      <c r="O11" s="1245"/>
      <c r="P11" s="1245"/>
    </row>
    <row r="12" spans="1:16" s="354" customFormat="1" ht="25" customHeight="1" x14ac:dyDescent="0.45">
      <c r="A12" s="347">
        <v>10</v>
      </c>
      <c r="B12" s="1250"/>
      <c r="C12" s="348" t="s">
        <v>384</v>
      </c>
      <c r="D12" s="356">
        <v>33</v>
      </c>
      <c r="E12" s="356">
        <v>14</v>
      </c>
      <c r="F12" s="356">
        <v>19</v>
      </c>
      <c r="G12" s="356">
        <v>14</v>
      </c>
      <c r="H12" s="356">
        <v>5</v>
      </c>
      <c r="J12" s="357" t="e">
        <f>D16*F12</f>
        <v>#REF!</v>
      </c>
      <c r="K12" s="357" t="e">
        <f>D18*D12</f>
        <v>#REF!</v>
      </c>
      <c r="L12" s="357" t="e">
        <f>D20*D12</f>
        <v>#REF!</v>
      </c>
      <c r="M12" s="1250"/>
      <c r="N12" s="1245"/>
      <c r="O12" s="1245"/>
      <c r="P12" s="1245"/>
    </row>
    <row r="13" spans="1:16" s="354" customFormat="1" ht="25" customHeight="1" x14ac:dyDescent="0.45">
      <c r="A13" s="347">
        <v>11</v>
      </c>
      <c r="B13" s="1250"/>
      <c r="C13" s="348" t="s">
        <v>385</v>
      </c>
      <c r="D13" s="356">
        <v>129</v>
      </c>
      <c r="E13" s="356">
        <v>22</v>
      </c>
      <c r="F13" s="356">
        <v>107</v>
      </c>
      <c r="G13" s="356">
        <v>42</v>
      </c>
      <c r="H13" s="356">
        <v>65</v>
      </c>
      <c r="J13" s="357" t="e">
        <f>D16*F13</f>
        <v>#REF!</v>
      </c>
      <c r="K13" s="357" t="e">
        <f>D18*D13</f>
        <v>#REF!</v>
      </c>
      <c r="L13" s="357" t="e">
        <f>D20*D13</f>
        <v>#REF!</v>
      </c>
      <c r="M13" s="1250"/>
      <c r="N13" s="1246"/>
      <c r="O13" s="1246"/>
      <c r="P13" s="1246"/>
    </row>
    <row r="14" spans="1:16" s="354" customFormat="1" ht="25" customHeight="1" x14ac:dyDescent="0.45">
      <c r="A14" s="1255" t="s">
        <v>386</v>
      </c>
      <c r="B14" s="1255"/>
      <c r="C14" s="1255"/>
      <c r="D14" s="360">
        <f>SUM(D3:D13)</f>
        <v>1701</v>
      </c>
      <c r="E14" s="360">
        <f>SUM(E3:E13)</f>
        <v>1147</v>
      </c>
      <c r="F14" s="360">
        <f>SUM(F3:F13)</f>
        <v>554</v>
      </c>
      <c r="G14" s="360">
        <f>SUM(G3:G13)</f>
        <v>108</v>
      </c>
      <c r="H14" s="360">
        <f>SUM(H3:H13)</f>
        <v>446</v>
      </c>
      <c r="J14" s="355" t="e">
        <f t="shared" ref="J14:P14" si="0">SUM(J3:J13)</f>
        <v>#REF!</v>
      </c>
      <c r="K14" s="355" t="e">
        <f t="shared" si="0"/>
        <v>#REF!</v>
      </c>
      <c r="L14" s="355" t="e">
        <f t="shared" si="0"/>
        <v>#REF!</v>
      </c>
      <c r="M14" s="360" t="s">
        <v>34</v>
      </c>
      <c r="N14" s="355" t="e">
        <f t="shared" si="0"/>
        <v>#REF!</v>
      </c>
      <c r="O14" s="355" t="e">
        <f t="shared" si="0"/>
        <v>#REF!</v>
      </c>
      <c r="P14" s="355" t="e">
        <f t="shared" si="0"/>
        <v>#REF!</v>
      </c>
    </row>
    <row r="15" spans="1:16" s="354" customFormat="1" ht="25" customHeight="1" x14ac:dyDescent="0.45"/>
    <row r="16" spans="1:16" s="354" customFormat="1" ht="25" customHeight="1" x14ac:dyDescent="0.45">
      <c r="A16" s="1251" t="s">
        <v>392</v>
      </c>
      <c r="B16" s="1251"/>
      <c r="C16" s="1251"/>
      <c r="D16" s="357" t="e">
        <f>Abstract!E29</f>
        <v>#REF!</v>
      </c>
      <c r="F16" s="1251" t="s">
        <v>399</v>
      </c>
      <c r="G16" s="1251"/>
      <c r="H16" s="1251"/>
      <c r="I16" s="1251"/>
      <c r="J16" s="1251"/>
      <c r="K16" s="1251"/>
      <c r="L16" s="1251"/>
      <c r="M16" s="365" t="e">
        <f>J14</f>
        <v>#REF!</v>
      </c>
    </row>
    <row r="17" spans="1:16" s="354" customFormat="1" ht="25" customHeight="1" x14ac:dyDescent="0.5">
      <c r="M17" s="366"/>
    </row>
    <row r="18" spans="1:16" s="354" customFormat="1" ht="25" customHeight="1" x14ac:dyDescent="0.45">
      <c r="A18" s="1251" t="s">
        <v>393</v>
      </c>
      <c r="B18" s="1251"/>
      <c r="C18" s="1251"/>
      <c r="D18" s="357" t="e">
        <f>'O&amp;M Abs 06 Months'!#REF!</f>
        <v>#REF!</v>
      </c>
      <c r="F18" s="1251" t="s">
        <v>400</v>
      </c>
      <c r="G18" s="1251"/>
      <c r="H18" s="1251"/>
      <c r="I18" s="1251"/>
      <c r="J18" s="1251"/>
      <c r="K18" s="1251"/>
      <c r="L18" s="1251"/>
      <c r="M18" s="394" t="e">
        <f>J14+K14</f>
        <v>#REF!</v>
      </c>
      <c r="P18" s="383">
        <v>1518</v>
      </c>
    </row>
    <row r="19" spans="1:16" s="354" customFormat="1" ht="25" customHeight="1" x14ac:dyDescent="0.5">
      <c r="M19" s="366"/>
    </row>
    <row r="20" spans="1:16" s="354" customFormat="1" ht="25" customHeight="1" x14ac:dyDescent="0.45">
      <c r="A20" s="1251" t="s">
        <v>394</v>
      </c>
      <c r="B20" s="1251"/>
      <c r="C20" s="1251"/>
      <c r="D20" s="357" t="e">
        <f>D18*3</f>
        <v>#REF!</v>
      </c>
      <c r="F20" s="1251" t="s">
        <v>401</v>
      </c>
      <c r="G20" s="1251"/>
      <c r="H20" s="1251"/>
      <c r="I20" s="1251"/>
      <c r="J20" s="1251"/>
      <c r="K20" s="1251"/>
      <c r="L20" s="1251"/>
      <c r="M20" s="365" t="e">
        <f>J14+L14</f>
        <v>#REF!</v>
      </c>
    </row>
  </sheetData>
  <mergeCells count="25">
    <mergeCell ref="A1:H1"/>
    <mergeCell ref="F16:L16"/>
    <mergeCell ref="F18:L18"/>
    <mergeCell ref="F20:L20"/>
    <mergeCell ref="P10:P13"/>
    <mergeCell ref="N3:N6"/>
    <mergeCell ref="N7:N9"/>
    <mergeCell ref="N10:N13"/>
    <mergeCell ref="M1:P1"/>
    <mergeCell ref="J1:L1"/>
    <mergeCell ref="O3:O6"/>
    <mergeCell ref="P3:P6"/>
    <mergeCell ref="O7:O9"/>
    <mergeCell ref="P7:P9"/>
    <mergeCell ref="O10:O13"/>
    <mergeCell ref="A20:C20"/>
    <mergeCell ref="A16:C16"/>
    <mergeCell ref="A18:C18"/>
    <mergeCell ref="B3:B6"/>
    <mergeCell ref="B7:B9"/>
    <mergeCell ref="M3:M6"/>
    <mergeCell ref="M7:M9"/>
    <mergeCell ref="M10:M13"/>
    <mergeCell ref="B10:B13"/>
    <mergeCell ref="A14:C14"/>
  </mergeCells>
  <pageMargins left="0.7" right="0.7" top="0.75" bottom="0.75" header="0.3" footer="0.3"/>
  <pageSetup paperSize="9" scale="68"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89FF88-24BC-4080-BF9C-125AB74F83A0}">
  <sheetPr>
    <tabColor rgb="FF00B050"/>
  </sheetPr>
  <dimension ref="A1:S263"/>
  <sheetViews>
    <sheetView showGridLines="0" view="pageBreakPreview" topLeftCell="A16" zoomScale="85" zoomScaleNormal="85" zoomScaleSheetLayoutView="85" workbookViewId="0">
      <selection activeCell="D12" sqref="D12"/>
    </sheetView>
  </sheetViews>
  <sheetFormatPr defaultColWidth="9.1796875" defaultRowHeight="14" x14ac:dyDescent="0.35"/>
  <cols>
    <col min="1" max="1" width="6" style="184" customWidth="1"/>
    <col min="2" max="2" width="67.1796875" style="185" customWidth="1"/>
    <col min="3" max="3" width="19.1796875" style="194" customWidth="1"/>
    <col min="4" max="4" width="18.453125" style="184" customWidth="1"/>
    <col min="5" max="6" width="23.81640625" style="184" customWidth="1"/>
    <col min="7" max="7" width="19" style="184" bestFit="1" customWidth="1"/>
    <col min="8" max="8" width="13.453125" style="184" bestFit="1" customWidth="1"/>
    <col min="9" max="9" width="16.81640625" style="194" bestFit="1" customWidth="1"/>
    <col min="10" max="10" width="18" style="184" bestFit="1" customWidth="1"/>
    <col min="11" max="11" width="13.453125" style="184" customWidth="1"/>
    <col min="12" max="12" width="9.1796875" style="184"/>
    <col min="13" max="13" width="12.453125" style="184" bestFit="1" customWidth="1"/>
    <col min="14" max="14" width="10.54296875" style="184" bestFit="1" customWidth="1"/>
    <col min="15" max="16384" width="9.1796875" style="184"/>
  </cols>
  <sheetData>
    <row r="1" spans="1:12" ht="34" customHeight="1" x14ac:dyDescent="0.35">
      <c r="A1" s="1270" t="s">
        <v>654</v>
      </c>
      <c r="B1" s="1270"/>
      <c r="C1" s="1270"/>
      <c r="D1" s="1270"/>
      <c r="E1" s="1270"/>
      <c r="F1" s="518"/>
    </row>
    <row r="2" spans="1:12" ht="25" customHeight="1" x14ac:dyDescent="0.35">
      <c r="A2" s="1271" t="s">
        <v>655</v>
      </c>
      <c r="B2" s="1271"/>
      <c r="C2" s="1271"/>
      <c r="D2" s="1271"/>
      <c r="E2" s="1271"/>
      <c r="F2" s="519"/>
    </row>
    <row r="3" spans="1:12" ht="27" customHeight="1" x14ac:dyDescent="0.35">
      <c r="A3" s="1271"/>
      <c r="B3" s="1271"/>
      <c r="C3" s="1271"/>
      <c r="D3" s="1271"/>
      <c r="E3" s="1271"/>
      <c r="F3" s="519"/>
    </row>
    <row r="4" spans="1:12" ht="25" customHeight="1" x14ac:dyDescent="0.35">
      <c r="A4" s="1272" t="s">
        <v>534</v>
      </c>
      <c r="B4" s="1272"/>
      <c r="C4" s="1272"/>
      <c r="D4" s="1272"/>
      <c r="E4" s="1272"/>
      <c r="F4" s="520"/>
      <c r="G4" s="270"/>
      <c r="H4" s="270"/>
      <c r="I4" s="271"/>
      <c r="J4" s="270"/>
    </row>
    <row r="5" spans="1:12" ht="36" x14ac:dyDescent="0.35">
      <c r="A5" s="272" t="s">
        <v>438</v>
      </c>
      <c r="B5" s="272" t="s">
        <v>0</v>
      </c>
      <c r="C5" s="272" t="s">
        <v>1</v>
      </c>
      <c r="D5" s="272" t="s">
        <v>535</v>
      </c>
      <c r="E5" s="272" t="s">
        <v>167</v>
      </c>
      <c r="F5" s="522"/>
      <c r="G5" s="273" t="s">
        <v>9</v>
      </c>
      <c r="H5" s="273"/>
      <c r="I5" s="274" t="s">
        <v>196</v>
      </c>
    </row>
    <row r="6" spans="1:12" ht="30" customHeight="1" x14ac:dyDescent="0.35">
      <c r="A6" s="316">
        <v>1</v>
      </c>
      <c r="B6" s="551" t="s">
        <v>645</v>
      </c>
      <c r="C6" s="317">
        <v>4</v>
      </c>
      <c r="D6" s="314" t="e">
        <f>'R5'!#REF!</f>
        <v>#REF!</v>
      </c>
      <c r="E6" s="315" t="e">
        <f>D6*C6</f>
        <v>#REF!</v>
      </c>
      <c r="F6" s="523">
        <v>6</v>
      </c>
      <c r="G6" s="433"/>
      <c r="I6" s="275"/>
      <c r="J6" s="195"/>
      <c r="K6" s="195"/>
      <c r="L6" s="195"/>
    </row>
    <row r="7" spans="1:12" ht="30" customHeight="1" x14ac:dyDescent="0.35">
      <c r="A7" s="272">
        <f>A6+1</f>
        <v>2</v>
      </c>
      <c r="B7" s="551" t="s">
        <v>643</v>
      </c>
      <c r="C7" s="317">
        <v>20</v>
      </c>
      <c r="D7" s="314" t="e">
        <f>#REF!</f>
        <v>#REF!</v>
      </c>
      <c r="E7" s="315" t="e">
        <f>D7*C7</f>
        <v>#REF!</v>
      </c>
      <c r="F7" s="523">
        <v>21</v>
      </c>
      <c r="G7" s="434"/>
      <c r="I7" s="550"/>
      <c r="J7" s="200"/>
      <c r="K7" s="200"/>
      <c r="L7" s="200"/>
    </row>
    <row r="8" spans="1:12" ht="30" customHeight="1" x14ac:dyDescent="0.35">
      <c r="A8" s="272">
        <f t="shared" ref="A8:A17" si="0">A7+1</f>
        <v>3</v>
      </c>
      <c r="B8" s="551" t="s">
        <v>650</v>
      </c>
      <c r="C8" s="317">
        <v>29</v>
      </c>
      <c r="D8" s="314" t="e">
        <f>'U4'!#REF!</f>
        <v>#REF!</v>
      </c>
      <c r="E8" s="315" t="e">
        <f>D8*C8</f>
        <v>#REF!</v>
      </c>
      <c r="F8" s="523">
        <v>14</v>
      </c>
      <c r="G8" s="200" t="s">
        <v>653</v>
      </c>
    </row>
    <row r="9" spans="1:12" ht="30" customHeight="1" x14ac:dyDescent="0.35">
      <c r="A9" s="272">
        <f t="shared" si="0"/>
        <v>4</v>
      </c>
      <c r="B9" s="551" t="s">
        <v>533</v>
      </c>
      <c r="C9" s="317">
        <v>2</v>
      </c>
      <c r="D9" s="314" t="e">
        <f>'U2'!#REF!</f>
        <v>#REF!</v>
      </c>
      <c r="E9" s="315" t="e">
        <f>D9*C9</f>
        <v>#REF!</v>
      </c>
      <c r="F9" s="523"/>
      <c r="G9" s="200"/>
      <c r="H9" s="552" t="e">
        <f>(SUM(D6:D10)/5)</f>
        <v>#REF!</v>
      </c>
    </row>
    <row r="10" spans="1:12" ht="30" customHeight="1" x14ac:dyDescent="0.35">
      <c r="A10" s="272">
        <f t="shared" si="0"/>
        <v>5</v>
      </c>
      <c r="B10" s="551" t="s">
        <v>651</v>
      </c>
      <c r="C10" s="317">
        <v>3</v>
      </c>
      <c r="D10" s="314">
        <f>'UF 1 Rehab'!G39</f>
        <v>0</v>
      </c>
      <c r="E10" s="315">
        <f>C10*D10</f>
        <v>0</v>
      </c>
      <c r="F10" s="523"/>
      <c r="G10" s="200">
        <f>1025000*59</f>
        <v>60475000</v>
      </c>
    </row>
    <row r="11" spans="1:12" ht="30" customHeight="1" x14ac:dyDescent="0.35">
      <c r="A11" s="272">
        <f t="shared" si="0"/>
        <v>6</v>
      </c>
      <c r="B11" s="551" t="s">
        <v>644</v>
      </c>
      <c r="C11" s="317">
        <v>4</v>
      </c>
      <c r="D11" s="314">
        <v>3663400</v>
      </c>
      <c r="E11" s="315">
        <f>C11*D11</f>
        <v>14653600</v>
      </c>
      <c r="F11" s="523"/>
      <c r="G11" s="200"/>
    </row>
    <row r="12" spans="1:12" ht="30" customHeight="1" x14ac:dyDescent="0.35">
      <c r="A12" s="272">
        <f t="shared" si="0"/>
        <v>7</v>
      </c>
      <c r="B12" s="551" t="s">
        <v>660</v>
      </c>
      <c r="C12" s="317">
        <v>1</v>
      </c>
      <c r="D12" s="314">
        <v>2831355</v>
      </c>
      <c r="E12" s="315">
        <f>C12*D12</f>
        <v>2831355</v>
      </c>
      <c r="F12" s="523"/>
      <c r="G12" s="200"/>
    </row>
    <row r="13" spans="1:12" ht="30" customHeight="1" x14ac:dyDescent="0.35">
      <c r="A13" s="272">
        <f t="shared" si="0"/>
        <v>8</v>
      </c>
      <c r="B13" s="340" t="s">
        <v>142</v>
      </c>
      <c r="C13" s="317">
        <f>34*70%</f>
        <v>23.799999999999997</v>
      </c>
      <c r="D13" s="314" t="e">
        <f>#REF!</f>
        <v>#REF!</v>
      </c>
      <c r="E13" s="315" t="e">
        <f t="shared" ref="E13" si="1">D13*C13</f>
        <v>#REF!</v>
      </c>
      <c r="F13" s="523"/>
      <c r="G13" s="200"/>
      <c r="H13" s="200"/>
      <c r="I13" s="430">
        <f>E27</f>
        <v>0</v>
      </c>
      <c r="J13" s="279"/>
    </row>
    <row r="14" spans="1:12" ht="30" customHeight="1" x14ac:dyDescent="0.35">
      <c r="A14" s="272">
        <f t="shared" si="0"/>
        <v>9</v>
      </c>
      <c r="B14" s="340" t="s">
        <v>361</v>
      </c>
      <c r="C14" s="317">
        <f>30*85%</f>
        <v>25.5</v>
      </c>
      <c r="D14" s="314">
        <f>WB!F7</f>
        <v>0</v>
      </c>
      <c r="E14" s="315">
        <f>D14*C14</f>
        <v>0</v>
      </c>
      <c r="F14" s="523"/>
      <c r="G14" s="200"/>
      <c r="H14" s="200"/>
      <c r="I14" s="200"/>
      <c r="J14" s="279"/>
    </row>
    <row r="15" spans="1:12" ht="30" customHeight="1" x14ac:dyDescent="0.35">
      <c r="A15" s="272">
        <f t="shared" si="0"/>
        <v>10</v>
      </c>
      <c r="B15" s="340" t="s">
        <v>646</v>
      </c>
      <c r="C15" s="317">
        <f>49*65%</f>
        <v>31.85</v>
      </c>
      <c r="D15" s="314">
        <v>100000</v>
      </c>
      <c r="E15" s="315">
        <f>D15*C15</f>
        <v>3185000</v>
      </c>
      <c r="F15" s="523"/>
      <c r="G15" s="200"/>
      <c r="H15" s="200"/>
      <c r="I15" s="200"/>
      <c r="J15" s="279"/>
    </row>
    <row r="16" spans="1:12" ht="30" customHeight="1" x14ac:dyDescent="0.35">
      <c r="A16" s="272">
        <f t="shared" si="0"/>
        <v>11</v>
      </c>
      <c r="B16" s="340" t="s">
        <v>617</v>
      </c>
      <c r="C16" s="317">
        <v>6</v>
      </c>
      <c r="D16" s="314">
        <f>'B8 Civil'!N54</f>
        <v>71461.120250000007</v>
      </c>
      <c r="E16" s="315">
        <f>D16*C16</f>
        <v>428766.72150000004</v>
      </c>
      <c r="F16" s="523"/>
      <c r="G16" s="200"/>
      <c r="H16" s="200"/>
      <c r="I16" s="200"/>
      <c r="J16" s="279"/>
    </row>
    <row r="17" spans="1:19" ht="30" customHeight="1" x14ac:dyDescent="0.35">
      <c r="A17" s="272">
        <f t="shared" si="0"/>
        <v>12</v>
      </c>
      <c r="B17" s="343" t="s">
        <v>150</v>
      </c>
      <c r="C17" s="317">
        <v>126</v>
      </c>
      <c r="D17" s="314">
        <f>'Rate Analysis'!F434</f>
        <v>5100</v>
      </c>
      <c r="E17" s="315">
        <f>D17*C17</f>
        <v>642600</v>
      </c>
      <c r="F17" s="523"/>
      <c r="G17" s="200"/>
      <c r="H17" s="195" t="s">
        <v>358</v>
      </c>
      <c r="I17" s="195" t="s">
        <v>359</v>
      </c>
      <c r="J17" s="275" t="s">
        <v>318</v>
      </c>
      <c r="K17" s="326" t="s">
        <v>333</v>
      </c>
      <c r="L17" s="326" t="s">
        <v>431</v>
      </c>
      <c r="M17" s="1273"/>
      <c r="N17" s="1273"/>
      <c r="P17" s="195">
        <v>43</v>
      </c>
      <c r="Q17" s="1268" t="s">
        <v>334</v>
      </c>
      <c r="R17" s="1268"/>
      <c r="S17" s="1268">
        <v>190</v>
      </c>
    </row>
    <row r="18" spans="1:19" ht="30" customHeight="1" x14ac:dyDescent="0.35">
      <c r="A18" s="1269" t="s">
        <v>141</v>
      </c>
      <c r="B18" s="1269"/>
      <c r="C18" s="1269"/>
      <c r="D18" s="1269"/>
      <c r="E18" s="318" t="e">
        <f>SUM(E6:E17)</f>
        <v>#REF!</v>
      </c>
      <c r="F18" s="524"/>
      <c r="G18" s="200"/>
      <c r="H18" s="303" t="s">
        <v>188</v>
      </c>
      <c r="I18" s="195">
        <v>0</v>
      </c>
      <c r="J18" s="275">
        <v>0</v>
      </c>
      <c r="K18" s="195"/>
      <c r="L18" s="195"/>
      <c r="M18" s="275"/>
      <c r="N18" s="275"/>
      <c r="P18" s="325" t="s">
        <v>145</v>
      </c>
      <c r="Q18" s="1268"/>
      <c r="R18" s="1268"/>
      <c r="S18" s="1268"/>
    </row>
    <row r="19" spans="1:19" ht="30" customHeight="1" x14ac:dyDescent="0.35">
      <c r="A19" s="1265" t="s">
        <v>661</v>
      </c>
      <c r="B19" s="1266"/>
      <c r="C19" s="1266"/>
      <c r="D19" s="1267"/>
      <c r="E19" s="318">
        <f>SUM('O&amp;M Abs 06 Months'!G35)*116%</f>
        <v>21822102.119999997</v>
      </c>
      <c r="F19" s="524"/>
      <c r="G19" s="200"/>
      <c r="H19" s="303"/>
      <c r="I19" s="195"/>
      <c r="J19" s="275"/>
      <c r="K19" s="195"/>
      <c r="L19" s="195"/>
      <c r="M19" s="275"/>
      <c r="N19" s="275"/>
      <c r="P19" s="325"/>
      <c r="Q19" s="327"/>
      <c r="R19" s="327"/>
      <c r="S19" s="327"/>
    </row>
    <row r="20" spans="1:19" ht="30" customHeight="1" x14ac:dyDescent="0.35">
      <c r="A20" s="320"/>
      <c r="B20" s="1259" t="s">
        <v>450</v>
      </c>
      <c r="C20" s="1259"/>
      <c r="D20" s="1259"/>
      <c r="E20" s="319" t="e">
        <f>E18</f>
        <v>#REF!</v>
      </c>
      <c r="F20" s="465"/>
      <c r="G20" s="200"/>
      <c r="H20" s="304" t="s">
        <v>85</v>
      </c>
      <c r="I20" s="195">
        <v>27</v>
      </c>
      <c r="J20" s="275">
        <v>2</v>
      </c>
      <c r="K20" s="195"/>
      <c r="L20" s="195">
        <v>5</v>
      </c>
      <c r="M20" s="306" t="s">
        <v>148</v>
      </c>
      <c r="N20" s="277">
        <v>150000</v>
      </c>
      <c r="P20" s="325">
        <f>SUM(I18:J22)</f>
        <v>30</v>
      </c>
      <c r="Q20" s="328" t="s">
        <v>145</v>
      </c>
      <c r="R20" s="329" t="s">
        <v>335</v>
      </c>
      <c r="S20" s="330">
        <v>14</v>
      </c>
    </row>
    <row r="21" spans="1:19" ht="30" customHeight="1" x14ac:dyDescent="0.35">
      <c r="A21" s="320"/>
      <c r="B21" s="1259" t="s">
        <v>618</v>
      </c>
      <c r="C21" s="1259"/>
      <c r="D21" s="1259"/>
      <c r="E21" s="319" t="e">
        <f>E20*5%</f>
        <v>#REF!</v>
      </c>
      <c r="F21" s="465"/>
      <c r="G21" s="200"/>
      <c r="H21" s="304" t="s">
        <v>186</v>
      </c>
      <c r="I21" s="195">
        <v>0</v>
      </c>
      <c r="J21" s="275">
        <v>1</v>
      </c>
      <c r="K21" s="195"/>
      <c r="L21" s="195">
        <v>0</v>
      </c>
      <c r="M21" s="306"/>
      <c r="N21" s="277"/>
      <c r="P21" s="325" t="s">
        <v>245</v>
      </c>
      <c r="Q21" s="328" t="s">
        <v>145</v>
      </c>
      <c r="R21" s="329" t="s">
        <v>336</v>
      </c>
      <c r="S21" s="330">
        <v>64</v>
      </c>
    </row>
    <row r="22" spans="1:19" ht="30" customHeight="1" x14ac:dyDescent="0.35">
      <c r="A22" s="320"/>
      <c r="B22" s="1259" t="s">
        <v>197</v>
      </c>
      <c r="C22" s="1259"/>
      <c r="D22" s="1259"/>
      <c r="E22" s="319" t="e">
        <f>E20*2%</f>
        <v>#REF!</v>
      </c>
      <c r="F22" s="515"/>
      <c r="G22" s="200"/>
      <c r="H22" s="341"/>
      <c r="I22" s="342"/>
      <c r="J22" s="342"/>
      <c r="K22" s="195"/>
      <c r="L22" s="195"/>
      <c r="M22" s="306" t="s">
        <v>34</v>
      </c>
      <c r="N22" s="278">
        <f>N20*I28</f>
        <v>9000000</v>
      </c>
      <c r="P22" s="325">
        <f>SUM(I24:J26)</f>
        <v>41</v>
      </c>
      <c r="Q22" s="328" t="s">
        <v>145</v>
      </c>
      <c r="R22" s="329" t="s">
        <v>337</v>
      </c>
      <c r="S22" s="330">
        <v>68</v>
      </c>
    </row>
    <row r="23" spans="1:19" ht="30" customHeight="1" x14ac:dyDescent="0.35">
      <c r="A23" s="320"/>
      <c r="B23" s="1259" t="s">
        <v>437</v>
      </c>
      <c r="C23" s="1259"/>
      <c r="D23" s="1259"/>
      <c r="E23" s="319" t="e">
        <f>E20*1.5%</f>
        <v>#REF!</v>
      </c>
      <c r="F23" s="516"/>
      <c r="G23" s="200"/>
      <c r="H23" s="341"/>
      <c r="I23" s="342"/>
      <c r="J23" s="342"/>
      <c r="K23" s="195"/>
      <c r="L23" s="195"/>
      <c r="M23" s="279"/>
      <c r="N23" s="400"/>
      <c r="P23" s="325"/>
      <c r="Q23" s="328"/>
      <c r="R23" s="329"/>
      <c r="S23" s="330"/>
    </row>
    <row r="24" spans="1:19" ht="30" customHeight="1" x14ac:dyDescent="0.35">
      <c r="A24" s="320"/>
      <c r="B24" s="1259" t="s">
        <v>542</v>
      </c>
      <c r="C24" s="1259"/>
      <c r="D24" s="1259"/>
      <c r="E24" s="319">
        <f>GA!E11</f>
        <v>33708000</v>
      </c>
      <c r="F24" s="465"/>
      <c r="G24" s="200"/>
      <c r="H24" s="303" t="s">
        <v>199</v>
      </c>
      <c r="I24" s="195">
        <v>0</v>
      </c>
      <c r="J24" s="275"/>
      <c r="K24" s="195"/>
      <c r="L24" s="195"/>
      <c r="P24" s="325" t="s">
        <v>246</v>
      </c>
      <c r="Q24" s="328" t="s">
        <v>145</v>
      </c>
      <c r="R24" s="329" t="s">
        <v>338</v>
      </c>
      <c r="S24" s="330">
        <v>8</v>
      </c>
    </row>
    <row r="25" spans="1:19" ht="32.15" customHeight="1" x14ac:dyDescent="0.35">
      <c r="A25" s="320"/>
      <c r="B25" s="1259" t="s">
        <v>198</v>
      </c>
      <c r="C25" s="1259"/>
      <c r="D25" s="1259"/>
      <c r="E25" s="319" t="e">
        <f>SUM(E19:E24)</f>
        <v>#REF!</v>
      </c>
      <c r="F25" s="454"/>
      <c r="G25" s="200"/>
      <c r="H25" s="303" t="s">
        <v>200</v>
      </c>
      <c r="I25" s="195">
        <v>33</v>
      </c>
      <c r="J25" s="275">
        <v>8</v>
      </c>
      <c r="K25" s="195"/>
      <c r="L25" s="195">
        <v>5</v>
      </c>
      <c r="P25" s="325">
        <f>SUM(I27:J27)</f>
        <v>0</v>
      </c>
      <c r="Q25" s="331" t="s">
        <v>245</v>
      </c>
      <c r="R25" s="332" t="s">
        <v>336</v>
      </c>
      <c r="S25" s="330">
        <v>5</v>
      </c>
    </row>
    <row r="26" spans="1:19" ht="20.25" customHeight="1" x14ac:dyDescent="0.35">
      <c r="A26" s="337"/>
      <c r="E26" s="465"/>
      <c r="F26" s="515"/>
      <c r="G26" s="280"/>
      <c r="H26" s="341"/>
      <c r="I26" s="342"/>
      <c r="J26" s="342"/>
      <c r="K26" s="195"/>
      <c r="L26" s="195"/>
      <c r="Q26" s="331" t="s">
        <v>245</v>
      </c>
      <c r="R26" s="332" t="s">
        <v>337</v>
      </c>
      <c r="S26" s="330">
        <v>21</v>
      </c>
    </row>
    <row r="27" spans="1:19" ht="20.25" customHeight="1" x14ac:dyDescent="0.35">
      <c r="A27" s="337"/>
      <c r="B27" s="1260"/>
      <c r="C27" s="1260"/>
      <c r="D27" s="1260"/>
      <c r="E27" s="465"/>
      <c r="F27" s="520"/>
      <c r="G27" s="281"/>
      <c r="H27" s="303"/>
      <c r="I27" s="195"/>
      <c r="J27" s="275"/>
      <c r="K27" s="195"/>
      <c r="L27" s="195"/>
      <c r="Q27" s="331"/>
      <c r="R27" s="332"/>
      <c r="S27" s="330"/>
    </row>
    <row r="28" spans="1:19" ht="17.5" x14ac:dyDescent="0.35">
      <c r="A28" s="1257" t="s">
        <v>441</v>
      </c>
      <c r="B28" s="1257"/>
      <c r="C28" s="1261" t="s">
        <v>662</v>
      </c>
      <c r="D28" s="1261"/>
      <c r="E28" s="1261"/>
      <c r="F28" s="517"/>
      <c r="G28" s="282" t="s">
        <v>9</v>
      </c>
      <c r="H28" s="305" t="s">
        <v>34</v>
      </c>
      <c r="I28" s="195">
        <f>SUM(I18:I27)</f>
        <v>60</v>
      </c>
      <c r="J28" s="195">
        <f>SUM(J18:J27)</f>
        <v>11</v>
      </c>
      <c r="K28" s="195"/>
      <c r="L28" s="195">
        <f>SUM(L18:L27)</f>
        <v>10</v>
      </c>
      <c r="Q28" s="333" t="s">
        <v>246</v>
      </c>
      <c r="R28" s="334" t="s">
        <v>336</v>
      </c>
      <c r="S28" s="330"/>
    </row>
    <row r="29" spans="1:19" ht="32.15" customHeight="1" x14ac:dyDescent="0.35">
      <c r="A29" s="1257" t="s">
        <v>663</v>
      </c>
      <c r="B29" s="1257"/>
      <c r="C29" s="1261" t="s">
        <v>663</v>
      </c>
      <c r="D29" s="1261"/>
      <c r="E29" s="1261"/>
      <c r="F29" s="436"/>
      <c r="Q29" s="333" t="s">
        <v>246</v>
      </c>
      <c r="R29" s="334" t="s">
        <v>337</v>
      </c>
      <c r="S29" s="330">
        <v>9</v>
      </c>
    </row>
    <row r="30" spans="1:19" ht="20.149999999999999" customHeight="1" x14ac:dyDescent="0.35">
      <c r="A30" s="337"/>
      <c r="B30" s="1264"/>
      <c r="C30" s="1264"/>
      <c r="D30" s="1264"/>
      <c r="E30" s="465"/>
      <c r="F30" s="515"/>
      <c r="H30" s="325" t="s">
        <v>34</v>
      </c>
      <c r="I30" s="325">
        <f>I28+J28</f>
        <v>71</v>
      </c>
      <c r="Q30" s="333" t="s">
        <v>246</v>
      </c>
      <c r="R30" s="334" t="s">
        <v>338</v>
      </c>
      <c r="S30" s="330"/>
    </row>
    <row r="31" spans="1:19" ht="20" x14ac:dyDescent="0.35">
      <c r="A31" s="1257" t="s">
        <v>664</v>
      </c>
      <c r="B31" s="1257"/>
      <c r="C31" s="1257"/>
      <c r="D31" s="1257"/>
      <c r="E31" s="1257"/>
      <c r="F31" s="520"/>
      <c r="H31" s="325" t="s">
        <v>374</v>
      </c>
      <c r="I31" s="325">
        <f>L28</f>
        <v>10</v>
      </c>
      <c r="Q31" s="1262" t="s">
        <v>334</v>
      </c>
      <c r="R31" s="1263"/>
      <c r="S31" s="327">
        <f>SUM(S20:S30)</f>
        <v>189</v>
      </c>
    </row>
    <row r="32" spans="1:19" ht="20" x14ac:dyDescent="0.35">
      <c r="A32" s="1257" t="s">
        <v>663</v>
      </c>
      <c r="B32" s="1257"/>
      <c r="C32" s="1257"/>
      <c r="D32" s="1257"/>
      <c r="E32" s="1257"/>
      <c r="F32" s="520"/>
      <c r="H32" s="325" t="s">
        <v>409</v>
      </c>
      <c r="I32" s="325">
        <f>I31+I30</f>
        <v>81</v>
      </c>
    </row>
    <row r="33" spans="1:11" ht="36" customHeight="1" x14ac:dyDescent="0.35">
      <c r="A33" s="196"/>
      <c r="B33" s="197"/>
      <c r="C33" s="200"/>
      <c r="D33" s="196"/>
      <c r="E33" s="466"/>
      <c r="F33" s="466"/>
    </row>
    <row r="36" spans="1:11" ht="20" x14ac:dyDescent="0.35">
      <c r="A36" s="1258"/>
      <c r="B36" s="1258"/>
      <c r="C36" s="1258"/>
      <c r="D36" s="1258"/>
      <c r="E36" s="1258"/>
      <c r="F36" s="514"/>
      <c r="I36" s="195" t="s">
        <v>433</v>
      </c>
      <c r="J36" s="431">
        <f>E26</f>
        <v>0</v>
      </c>
      <c r="K36" s="432">
        <f>J36/1000000</f>
        <v>0</v>
      </c>
    </row>
    <row r="37" spans="1:11" ht="20" x14ac:dyDescent="0.35">
      <c r="A37" s="1258"/>
      <c r="B37" s="1258"/>
      <c r="C37" s="1258"/>
      <c r="D37" s="1258"/>
      <c r="E37" s="1258"/>
      <c r="F37" s="514"/>
      <c r="I37" s="195" t="s">
        <v>434</v>
      </c>
      <c r="J37" s="431">
        <f>'[71]Abstract 2'!$E$22</f>
        <v>86073636.40625</v>
      </c>
      <c r="K37" s="432">
        <f>J37/1000000</f>
        <v>86.073636406250003</v>
      </c>
    </row>
    <row r="38" spans="1:11" x14ac:dyDescent="0.35">
      <c r="I38" s="195" t="s">
        <v>34</v>
      </c>
      <c r="J38" s="431">
        <f>SUM(J36:J37)</f>
        <v>86073636.40625</v>
      </c>
      <c r="K38" s="432">
        <f>J38/1000000</f>
        <v>86.073636406250003</v>
      </c>
    </row>
    <row r="39" spans="1:11" x14ac:dyDescent="0.35">
      <c r="I39" s="195" t="s">
        <v>435</v>
      </c>
      <c r="J39" s="432">
        <f>J38/1000000</f>
        <v>86.073636406250003</v>
      </c>
    </row>
    <row r="40" spans="1:11" x14ac:dyDescent="0.35">
      <c r="I40" s="195"/>
      <c r="J40" s="269"/>
    </row>
    <row r="41" spans="1:11" ht="20.149999999999999" customHeight="1" x14ac:dyDescent="0.35">
      <c r="I41" s="195" t="s">
        <v>34</v>
      </c>
      <c r="J41" s="195">
        <v>206</v>
      </c>
    </row>
    <row r="42" spans="1:11" ht="20.149999999999999" customHeight="1" x14ac:dyDescent="0.35">
      <c r="I42" s="195" t="s">
        <v>428</v>
      </c>
      <c r="J42" s="195">
        <v>80</v>
      </c>
    </row>
    <row r="43" spans="1:11" ht="20.149999999999999" customHeight="1" x14ac:dyDescent="0.35">
      <c r="C43" s="429"/>
      <c r="I43" s="195" t="s">
        <v>429</v>
      </c>
      <c r="J43" s="195">
        <v>10</v>
      </c>
    </row>
    <row r="44" spans="1:11" ht="20.149999999999999" customHeight="1" x14ac:dyDescent="0.35">
      <c r="I44" s="195" t="s">
        <v>430</v>
      </c>
      <c r="J44" s="195">
        <v>34</v>
      </c>
    </row>
    <row r="45" spans="1:11" ht="20.149999999999999" customHeight="1" x14ac:dyDescent="0.35">
      <c r="I45" s="195"/>
      <c r="J45" s="325">
        <f>J41-J42-J43-J44</f>
        <v>82</v>
      </c>
    </row>
    <row r="189" spans="1:7" x14ac:dyDescent="0.35">
      <c r="A189" s="198"/>
      <c r="B189" s="199"/>
      <c r="C189" s="283"/>
      <c r="D189" s="198"/>
      <c r="E189" s="198"/>
      <c r="F189" s="198"/>
      <c r="G189" s="198"/>
    </row>
    <row r="190" spans="1:7" x14ac:dyDescent="0.35">
      <c r="A190" s="196"/>
      <c r="B190" s="197"/>
      <c r="C190" s="200"/>
      <c r="D190" s="196"/>
      <c r="E190" s="196"/>
      <c r="F190" s="196"/>
      <c r="G190" s="196"/>
    </row>
    <row r="193" spans="5:9" x14ac:dyDescent="0.35">
      <c r="I193" s="194" t="s">
        <v>220</v>
      </c>
    </row>
    <row r="203" spans="5:9" x14ac:dyDescent="0.35">
      <c r="E203" s="184">
        <v>24900</v>
      </c>
    </row>
    <row r="213" spans="1:5" x14ac:dyDescent="0.35">
      <c r="E213" s="184">
        <v>35300</v>
      </c>
    </row>
    <row r="221" spans="1:5" x14ac:dyDescent="0.35">
      <c r="A221" s="184" t="s">
        <v>221</v>
      </c>
    </row>
    <row r="223" spans="1:5" x14ac:dyDescent="0.35">
      <c r="B223" s="185" t="s">
        <v>222</v>
      </c>
      <c r="E223" s="184">
        <v>46700</v>
      </c>
    </row>
    <row r="224" spans="1:5" ht="23.15" customHeight="1" x14ac:dyDescent="0.35"/>
    <row r="233" spans="5:5" x14ac:dyDescent="0.35">
      <c r="E233" s="184">
        <v>23950</v>
      </c>
    </row>
    <row r="243" spans="5:5" x14ac:dyDescent="0.35">
      <c r="E243" s="184">
        <v>36100</v>
      </c>
    </row>
    <row r="253" spans="5:5" x14ac:dyDescent="0.35">
      <c r="E253" s="184">
        <v>44900</v>
      </c>
    </row>
    <row r="261" spans="1:5" x14ac:dyDescent="0.35">
      <c r="A261" s="184" t="s">
        <v>223</v>
      </c>
    </row>
    <row r="263" spans="1:5" x14ac:dyDescent="0.35">
      <c r="B263" s="185" t="s">
        <v>224</v>
      </c>
      <c r="E263" s="184">
        <v>56700</v>
      </c>
    </row>
  </sheetData>
  <mergeCells count="25">
    <mergeCell ref="S17:S18"/>
    <mergeCell ref="A18:D18"/>
    <mergeCell ref="A1:E1"/>
    <mergeCell ref="A2:E3"/>
    <mergeCell ref="A4:E4"/>
    <mergeCell ref="M17:N17"/>
    <mergeCell ref="Q17:R18"/>
    <mergeCell ref="Q31:R31"/>
    <mergeCell ref="B30:D30"/>
    <mergeCell ref="B24:D24"/>
    <mergeCell ref="B25:D25"/>
    <mergeCell ref="A19:D19"/>
    <mergeCell ref="B20:D20"/>
    <mergeCell ref="B21:D21"/>
    <mergeCell ref="A32:E32"/>
    <mergeCell ref="A36:E36"/>
    <mergeCell ref="A37:E37"/>
    <mergeCell ref="B22:D22"/>
    <mergeCell ref="B23:D23"/>
    <mergeCell ref="B27:D27"/>
    <mergeCell ref="A28:B28"/>
    <mergeCell ref="C28:E28"/>
    <mergeCell ref="A29:B29"/>
    <mergeCell ref="C29:E29"/>
    <mergeCell ref="A31:E31"/>
  </mergeCells>
  <pageMargins left="0.70866141732283472" right="0.70866141732283472" top="0.39370078740157483" bottom="0.74803149606299213" header="0.31496062992125984" footer="0.31496062992125984"/>
  <pageSetup scale="67" orientation="portrait" r:id="rId1"/>
  <colBreaks count="1" manualBreakCount="1">
    <brk id="6" max="1048575" man="1"/>
  </col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0377FB-1C73-4C0B-BCCB-6E3EDF4EEF03}">
  <sheetPr>
    <tabColor rgb="FF00B050"/>
  </sheetPr>
  <dimension ref="A1:R254"/>
  <sheetViews>
    <sheetView showGridLines="0" view="pageBreakPreview" topLeftCell="A5" zoomScale="85" zoomScaleNormal="85" zoomScaleSheetLayoutView="85" workbookViewId="0">
      <selection activeCell="B13" sqref="B13:D13"/>
    </sheetView>
  </sheetViews>
  <sheetFormatPr defaultColWidth="9.1796875" defaultRowHeight="14" x14ac:dyDescent="0.35"/>
  <cols>
    <col min="1" max="1" width="6" style="184" customWidth="1"/>
    <col min="2" max="2" width="63.81640625" style="185" customWidth="1"/>
    <col min="3" max="3" width="15" style="194" customWidth="1"/>
    <col min="4" max="4" width="18.453125" style="184" customWidth="1"/>
    <col min="5" max="5" width="16.453125" style="184" customWidth="1"/>
    <col min="6" max="6" width="19" style="184" bestFit="1" customWidth="1"/>
    <col min="7" max="7" width="13.453125" style="184" bestFit="1" customWidth="1"/>
    <col min="8" max="8" width="16.81640625" style="194" bestFit="1" customWidth="1"/>
    <col min="9" max="9" width="18" style="184" bestFit="1" customWidth="1"/>
    <col min="10" max="10" width="13.453125" style="184" customWidth="1"/>
    <col min="11" max="11" width="9.1796875" style="184"/>
    <col min="12" max="12" width="12.453125" style="184" bestFit="1" customWidth="1"/>
    <col min="13" max="13" width="10.54296875" style="184" bestFit="1" customWidth="1"/>
    <col min="14" max="16384" width="9.1796875" style="184"/>
  </cols>
  <sheetData>
    <row r="1" spans="1:18" ht="34" customHeight="1" x14ac:dyDescent="0.35">
      <c r="A1" s="1274" t="s">
        <v>654</v>
      </c>
      <c r="B1" s="1274"/>
      <c r="C1" s="1274"/>
      <c r="D1" s="1274"/>
      <c r="E1" s="1274"/>
    </row>
    <row r="2" spans="1:18" ht="25" customHeight="1" x14ac:dyDescent="0.35">
      <c r="A2" s="1275" t="s">
        <v>655</v>
      </c>
      <c r="B2" s="1275"/>
      <c r="C2" s="1275"/>
      <c r="D2" s="1275"/>
      <c r="E2" s="1275"/>
    </row>
    <row r="3" spans="1:18" ht="27" customHeight="1" x14ac:dyDescent="0.35">
      <c r="A3" s="1276"/>
      <c r="B3" s="1276"/>
      <c r="C3" s="1276"/>
      <c r="D3" s="1276"/>
      <c r="E3" s="1276"/>
    </row>
    <row r="4" spans="1:18" ht="25" customHeight="1" x14ac:dyDescent="0.35">
      <c r="A4" s="1272" t="s">
        <v>534</v>
      </c>
      <c r="B4" s="1272"/>
      <c r="C4" s="1272"/>
      <c r="D4" s="1272"/>
      <c r="E4" s="1277"/>
      <c r="F4" s="270"/>
      <c r="G4" s="270"/>
      <c r="H4" s="271"/>
      <c r="I4" s="270"/>
    </row>
    <row r="5" spans="1:18" ht="36" x14ac:dyDescent="0.35">
      <c r="A5" s="272" t="s">
        <v>156</v>
      </c>
      <c r="B5" s="1278" t="s">
        <v>0</v>
      </c>
      <c r="C5" s="1278"/>
      <c r="D5" s="1278"/>
      <c r="E5" s="272" t="s">
        <v>449</v>
      </c>
      <c r="F5" s="273" t="s">
        <v>9</v>
      </c>
      <c r="G5" s="273"/>
      <c r="H5" s="274" t="s">
        <v>196</v>
      </c>
    </row>
    <row r="6" spans="1:18" ht="50.15" customHeight="1" x14ac:dyDescent="0.35">
      <c r="A6" s="316">
        <v>1</v>
      </c>
      <c r="B6" s="1279" t="s">
        <v>659</v>
      </c>
      <c r="C6" s="1280"/>
      <c r="D6" s="1281"/>
      <c r="E6" s="315">
        <f>GS!E26</f>
        <v>0</v>
      </c>
      <c r="F6" s="433">
        <f>D6*28</f>
        <v>0</v>
      </c>
      <c r="G6" s="184">
        <v>18</v>
      </c>
      <c r="H6" s="275" t="s">
        <v>253</v>
      </c>
      <c r="I6" s="195">
        <f>SUM(H7:I10)</f>
        <v>23</v>
      </c>
      <c r="J6" s="195">
        <f>SUM(K7:K9)</f>
        <v>11</v>
      </c>
      <c r="K6" s="195">
        <f>SUM(I6:J6)</f>
        <v>34</v>
      </c>
    </row>
    <row r="7" spans="1:18" ht="30" customHeight="1" x14ac:dyDescent="0.35">
      <c r="A7" s="457"/>
      <c r="B7" s="1259" t="s">
        <v>450</v>
      </c>
      <c r="C7" s="1259"/>
      <c r="D7" s="1259"/>
      <c r="E7" s="318">
        <f>E6</f>
        <v>0</v>
      </c>
      <c r="F7" s="200"/>
      <c r="G7" s="303"/>
      <c r="H7" s="195"/>
      <c r="I7" s="275"/>
      <c r="J7" s="195"/>
      <c r="K7" s="195"/>
      <c r="L7" s="275"/>
      <c r="M7" s="275"/>
      <c r="O7" s="325"/>
      <c r="P7" s="327"/>
      <c r="Q7" s="327"/>
      <c r="R7" s="327"/>
    </row>
    <row r="8" spans="1:18" ht="30" customHeight="1" x14ac:dyDescent="0.35">
      <c r="A8" s="457"/>
      <c r="B8" s="1259" t="s">
        <v>618</v>
      </c>
      <c r="C8" s="1259"/>
      <c r="D8" s="1259"/>
      <c r="E8" s="319">
        <f>E7*5%</f>
        <v>0</v>
      </c>
      <c r="F8" s="200"/>
      <c r="G8" s="303"/>
      <c r="H8" s="195"/>
      <c r="I8" s="275"/>
      <c r="J8" s="195"/>
      <c r="K8" s="195"/>
      <c r="L8" s="275"/>
      <c r="M8" s="275"/>
      <c r="O8" s="325"/>
      <c r="P8" s="327"/>
      <c r="Q8" s="327"/>
      <c r="R8" s="327"/>
    </row>
    <row r="9" spans="1:18" ht="30" customHeight="1" x14ac:dyDescent="0.35">
      <c r="A9" s="320"/>
      <c r="B9" s="1259" t="s">
        <v>197</v>
      </c>
      <c r="C9" s="1259"/>
      <c r="D9" s="1259"/>
      <c r="E9" s="319">
        <f>E6*2%</f>
        <v>0</v>
      </c>
      <c r="F9" s="344"/>
      <c r="G9" s="304" t="s">
        <v>186</v>
      </c>
      <c r="H9" s="195">
        <v>19</v>
      </c>
      <c r="I9" s="275">
        <v>4</v>
      </c>
      <c r="J9" s="195"/>
      <c r="K9" s="195">
        <v>11</v>
      </c>
      <c r="L9" s="306"/>
      <c r="M9" s="277"/>
      <c r="O9" s="325" t="s">
        <v>245</v>
      </c>
      <c r="P9" s="328" t="s">
        <v>145</v>
      </c>
      <c r="Q9" s="329" t="s">
        <v>336</v>
      </c>
      <c r="R9" s="330">
        <v>64</v>
      </c>
    </row>
    <row r="10" spans="1:18" ht="30" customHeight="1" x14ac:dyDescent="0.35">
      <c r="A10" s="320"/>
      <c r="B10" s="1259" t="s">
        <v>437</v>
      </c>
      <c r="C10" s="1259"/>
      <c r="D10" s="1259"/>
      <c r="E10" s="319">
        <f>E6*1.5%</f>
        <v>0</v>
      </c>
      <c r="F10" s="344"/>
      <c r="G10" s="341"/>
      <c r="H10" s="342"/>
      <c r="I10" s="342"/>
      <c r="J10" s="195"/>
      <c r="K10" s="195"/>
      <c r="L10" s="306" t="s">
        <v>34</v>
      </c>
      <c r="M10" s="278" t="e">
        <f>#REF!*H17</f>
        <v>#REF!</v>
      </c>
      <c r="O10" s="325">
        <f>SUM(H13:I15)</f>
        <v>9</v>
      </c>
      <c r="P10" s="328" t="s">
        <v>145</v>
      </c>
      <c r="Q10" s="329" t="s">
        <v>337</v>
      </c>
      <c r="R10" s="330">
        <v>68</v>
      </c>
    </row>
    <row r="11" spans="1:18" ht="30" customHeight="1" x14ac:dyDescent="0.35">
      <c r="A11" s="320"/>
      <c r="B11" s="1259" t="s">
        <v>542</v>
      </c>
      <c r="C11" s="1259"/>
      <c r="D11" s="1259"/>
      <c r="E11" s="319">
        <f>SUM('Electricity Charges 06 Months'!D6:F6)</f>
        <v>13175000</v>
      </c>
      <c r="F11" s="200"/>
      <c r="G11" s="341"/>
      <c r="H11" s="342"/>
      <c r="I11" s="342"/>
      <c r="J11" s="195"/>
      <c r="K11" s="195"/>
      <c r="L11" s="279"/>
      <c r="M11" s="400"/>
      <c r="O11" s="325"/>
      <c r="P11" s="328"/>
      <c r="Q11" s="329"/>
      <c r="R11" s="330"/>
    </row>
    <row r="12" spans="1:18" ht="30" customHeight="1" x14ac:dyDescent="0.35">
      <c r="B12" s="1282" t="s">
        <v>735</v>
      </c>
      <c r="C12" s="1283"/>
      <c r="D12" s="1284"/>
      <c r="E12" s="319">
        <f>SUM('O&amp;M Abs 06 Months'!G35)*116%</f>
        <v>21822102.119999997</v>
      </c>
      <c r="F12" s="200"/>
      <c r="G12" s="341"/>
      <c r="H12" s="342"/>
      <c r="I12" s="342"/>
      <c r="J12" s="195"/>
      <c r="K12" s="195"/>
      <c r="L12" s="279"/>
      <c r="M12" s="400"/>
      <c r="O12" s="325"/>
      <c r="P12" s="328"/>
      <c r="Q12" s="329"/>
      <c r="R12" s="330"/>
    </row>
    <row r="13" spans="1:18" ht="30" customHeight="1" x14ac:dyDescent="0.35">
      <c r="A13" s="320"/>
      <c r="B13" s="1259" t="s">
        <v>198</v>
      </c>
      <c r="C13" s="1259"/>
      <c r="D13" s="1259"/>
      <c r="E13" s="318">
        <f>SUM(E7:E12)</f>
        <v>34997102.119999997</v>
      </c>
      <c r="F13" s="527" t="e">
        <f>E13-#REF!</f>
        <v>#REF!</v>
      </c>
      <c r="G13" s="303" t="s">
        <v>199</v>
      </c>
      <c r="H13" s="195">
        <v>9</v>
      </c>
      <c r="I13" s="275"/>
      <c r="J13" s="195"/>
      <c r="K13" s="195"/>
      <c r="O13" s="325" t="s">
        <v>246</v>
      </c>
      <c r="P13" s="328" t="s">
        <v>145</v>
      </c>
      <c r="Q13" s="329" t="s">
        <v>338</v>
      </c>
      <c r="R13" s="330">
        <v>8</v>
      </c>
    </row>
    <row r="14" spans="1:18" ht="50.5" customHeight="1" x14ac:dyDescent="0.35">
      <c r="A14" s="337"/>
      <c r="B14" s="288"/>
      <c r="C14" s="288"/>
      <c r="D14" s="288"/>
      <c r="E14" s="454"/>
      <c r="F14" s="200" t="e">
        <f>#REF!/70</f>
        <v>#REF!</v>
      </c>
      <c r="G14" s="303"/>
      <c r="H14" s="195"/>
      <c r="I14" s="275"/>
      <c r="J14" s="195"/>
      <c r="K14" s="195"/>
      <c r="O14" s="455"/>
      <c r="P14" s="331"/>
      <c r="Q14" s="332"/>
      <c r="R14" s="330"/>
    </row>
    <row r="15" spans="1:18" ht="20.25" customHeight="1" x14ac:dyDescent="0.35">
      <c r="A15" s="456"/>
      <c r="B15" s="456"/>
      <c r="C15" s="1286" t="s">
        <v>439</v>
      </c>
      <c r="D15" s="1286"/>
      <c r="E15" s="1286"/>
      <c r="F15" s="280"/>
      <c r="G15" s="341"/>
      <c r="H15" s="342"/>
      <c r="I15" s="342"/>
      <c r="J15" s="195"/>
      <c r="K15" s="195"/>
      <c r="P15" s="331" t="s">
        <v>245</v>
      </c>
      <c r="Q15" s="332" t="s">
        <v>337</v>
      </c>
      <c r="R15" s="330">
        <v>21</v>
      </c>
    </row>
    <row r="16" spans="1:18" ht="20.25" customHeight="1" x14ac:dyDescent="0.35">
      <c r="A16" s="435"/>
      <c r="B16" s="435"/>
      <c r="C16" s="1287"/>
      <c r="D16" s="1287"/>
      <c r="E16" s="1287"/>
      <c r="F16" s="281" t="e">
        <f>108.47+#REF!</f>
        <v>#REF!</v>
      </c>
      <c r="G16" s="303" t="s">
        <v>201</v>
      </c>
      <c r="H16" s="195"/>
      <c r="I16" s="275"/>
      <c r="J16" s="195"/>
      <c r="K16" s="195"/>
      <c r="P16" s="331" t="s">
        <v>339</v>
      </c>
      <c r="Q16" s="332" t="s">
        <v>338</v>
      </c>
      <c r="R16" s="330">
        <v>1</v>
      </c>
    </row>
    <row r="17" spans="1:18" ht="17.5" x14ac:dyDescent="0.35">
      <c r="A17" s="1288"/>
      <c r="B17" s="1288"/>
      <c r="C17" s="1288"/>
      <c r="D17" s="1288"/>
      <c r="E17" s="1288"/>
      <c r="F17" s="282" t="s">
        <v>9</v>
      </c>
      <c r="G17" s="305" t="s">
        <v>34</v>
      </c>
      <c r="H17" s="195">
        <f>SUM(H7:H16)</f>
        <v>28</v>
      </c>
      <c r="I17" s="195">
        <f>SUM(I7:I16)</f>
        <v>4</v>
      </c>
      <c r="J17" s="195"/>
      <c r="K17" s="195">
        <f>SUM(K7:K16)</f>
        <v>11</v>
      </c>
      <c r="P17" s="333" t="s">
        <v>246</v>
      </c>
      <c r="Q17" s="334" t="s">
        <v>336</v>
      </c>
      <c r="R17" s="330"/>
    </row>
    <row r="18" spans="1:18" ht="32.15" customHeight="1" x14ac:dyDescent="0.35">
      <c r="A18" s="1289"/>
      <c r="B18" s="1289"/>
      <c r="C18" s="1289"/>
      <c r="D18" s="1289"/>
      <c r="E18" s="436"/>
      <c r="P18" s="333" t="s">
        <v>246</v>
      </c>
      <c r="Q18" s="334" t="s">
        <v>337</v>
      </c>
      <c r="R18" s="330">
        <v>9</v>
      </c>
    </row>
    <row r="19" spans="1:18" ht="20.149999999999999" customHeight="1" x14ac:dyDescent="0.35">
      <c r="A19" s="1290" t="s">
        <v>441</v>
      </c>
      <c r="B19" s="1290"/>
      <c r="C19" s="1290" t="s">
        <v>442</v>
      </c>
      <c r="D19" s="1290"/>
      <c r="E19" s="1290"/>
      <c r="G19" s="325" t="s">
        <v>34</v>
      </c>
      <c r="H19" s="325">
        <f>H17+I17</f>
        <v>32</v>
      </c>
      <c r="P19" s="333" t="s">
        <v>246</v>
      </c>
      <c r="Q19" s="334" t="s">
        <v>338</v>
      </c>
      <c r="R19" s="330"/>
    </row>
    <row r="20" spans="1:18" ht="20" x14ac:dyDescent="0.35">
      <c r="A20" s="1258"/>
      <c r="B20" s="1258"/>
      <c r="C20" s="1258"/>
      <c r="D20" s="1258"/>
      <c r="E20" s="1258"/>
      <c r="G20" s="325" t="s">
        <v>374</v>
      </c>
      <c r="H20" s="325">
        <f>K17</f>
        <v>11</v>
      </c>
      <c r="P20" s="1262" t="s">
        <v>334</v>
      </c>
      <c r="Q20" s="1263"/>
      <c r="R20" s="327">
        <f>SUM(R9:R19)</f>
        <v>171</v>
      </c>
    </row>
    <row r="21" spans="1:18" x14ac:dyDescent="0.35">
      <c r="G21" s="325" t="s">
        <v>409</v>
      </c>
      <c r="H21" s="325">
        <f>H20+H19</f>
        <v>43</v>
      </c>
    </row>
    <row r="22" spans="1:18" ht="36" customHeight="1" x14ac:dyDescent="0.35">
      <c r="E22" s="336"/>
    </row>
    <row r="25" spans="1:18" ht="20" x14ac:dyDescent="0.35">
      <c r="A25" s="1258" t="s">
        <v>634</v>
      </c>
      <c r="B25" s="1258"/>
      <c r="C25" s="1258"/>
      <c r="D25" s="1258"/>
      <c r="E25" s="1258"/>
      <c r="H25" s="195" t="s">
        <v>433</v>
      </c>
      <c r="I25" s="431">
        <f>E15</f>
        <v>0</v>
      </c>
      <c r="J25" s="432">
        <f>I25/1000000</f>
        <v>0</v>
      </c>
    </row>
    <row r="26" spans="1:18" ht="20" x14ac:dyDescent="0.35">
      <c r="A26" s="1258"/>
      <c r="B26" s="1258"/>
      <c r="C26" s="1258"/>
      <c r="D26" s="1258"/>
      <c r="E26" s="1258"/>
      <c r="H26" s="195" t="s">
        <v>434</v>
      </c>
      <c r="I26" s="431">
        <f>'[71]Abstract 2'!$E$22</f>
        <v>86073636.40625</v>
      </c>
      <c r="J26" s="432">
        <f>I26/1000000</f>
        <v>86.073636406250003</v>
      </c>
    </row>
    <row r="27" spans="1:18" x14ac:dyDescent="0.35">
      <c r="H27" s="195" t="s">
        <v>34</v>
      </c>
      <c r="I27" s="431">
        <f>SUM(I25:I26)</f>
        <v>86073636.40625</v>
      </c>
      <c r="J27" s="432">
        <f>I27/1000000</f>
        <v>86.073636406250003</v>
      </c>
    </row>
    <row r="28" spans="1:18" x14ac:dyDescent="0.35">
      <c r="H28" s="195"/>
      <c r="I28" s="431"/>
      <c r="J28" s="543"/>
    </row>
    <row r="29" spans="1:18" x14ac:dyDescent="0.35">
      <c r="H29" s="195"/>
      <c r="I29" s="431"/>
      <c r="J29" s="543"/>
    </row>
    <row r="30" spans="1:18" x14ac:dyDescent="0.35">
      <c r="H30" s="195" t="s">
        <v>435</v>
      </c>
      <c r="I30" s="432">
        <f>I27/1000000</f>
        <v>86.073636406250003</v>
      </c>
    </row>
    <row r="31" spans="1:18" ht="51" customHeight="1" x14ac:dyDescent="0.35">
      <c r="A31" s="1285"/>
      <c r="B31" s="1285"/>
      <c r="C31" s="1285"/>
      <c r="D31" s="1285"/>
      <c r="E31" s="1285"/>
      <c r="H31" s="195"/>
      <c r="I31" s="269"/>
    </row>
    <row r="32" spans="1:18" ht="20.149999999999999" customHeight="1" x14ac:dyDescent="0.35">
      <c r="H32" s="195" t="s">
        <v>34</v>
      </c>
      <c r="I32" s="195">
        <v>206</v>
      </c>
    </row>
    <row r="33" spans="3:9" ht="20.149999999999999" customHeight="1" x14ac:dyDescent="0.35">
      <c r="H33" s="195" t="s">
        <v>428</v>
      </c>
      <c r="I33" s="195">
        <v>80</v>
      </c>
    </row>
    <row r="34" spans="3:9" ht="20.149999999999999" customHeight="1" x14ac:dyDescent="0.35">
      <c r="C34" s="429"/>
      <c r="H34" s="195" t="s">
        <v>429</v>
      </c>
      <c r="I34" s="195">
        <v>10</v>
      </c>
    </row>
    <row r="35" spans="3:9" ht="20.149999999999999" customHeight="1" x14ac:dyDescent="0.35">
      <c r="H35" s="195" t="s">
        <v>430</v>
      </c>
      <c r="I35" s="195">
        <v>34</v>
      </c>
    </row>
    <row r="36" spans="3:9" ht="20.149999999999999" customHeight="1" x14ac:dyDescent="0.35">
      <c r="H36" s="195"/>
      <c r="I36" s="325">
        <f>I32-I33-I34-I35</f>
        <v>82</v>
      </c>
    </row>
    <row r="180" spans="1:8" x14ac:dyDescent="0.35">
      <c r="A180" s="198"/>
      <c r="B180" s="199"/>
      <c r="C180" s="283"/>
      <c r="D180" s="198"/>
      <c r="E180" s="198"/>
      <c r="F180" s="198"/>
    </row>
    <row r="181" spans="1:8" x14ac:dyDescent="0.35">
      <c r="A181" s="196"/>
      <c r="B181" s="197"/>
      <c r="C181" s="200"/>
      <c r="D181" s="196"/>
      <c r="E181" s="196"/>
      <c r="F181" s="196"/>
    </row>
    <row r="184" spans="1:8" x14ac:dyDescent="0.35">
      <c r="H184" s="194" t="s">
        <v>220</v>
      </c>
    </row>
    <row r="194" spans="5:5" x14ac:dyDescent="0.35">
      <c r="E194" s="184">
        <v>24900</v>
      </c>
    </row>
    <row r="204" spans="5:5" x14ac:dyDescent="0.35">
      <c r="E204" s="184">
        <v>35300</v>
      </c>
    </row>
    <row r="212" spans="1:5" x14ac:dyDescent="0.35">
      <c r="A212" s="184" t="s">
        <v>221</v>
      </c>
    </row>
    <row r="214" spans="1:5" x14ac:dyDescent="0.35">
      <c r="B214" s="185" t="s">
        <v>222</v>
      </c>
      <c r="E214" s="184">
        <v>46700</v>
      </c>
    </row>
    <row r="215" spans="1:5" ht="23.15" customHeight="1" x14ac:dyDescent="0.35"/>
    <row r="224" spans="1:5" x14ac:dyDescent="0.35">
      <c r="E224" s="184">
        <v>23950</v>
      </c>
    </row>
    <row r="234" spans="5:5" x14ac:dyDescent="0.35">
      <c r="E234" s="184">
        <v>36100</v>
      </c>
    </row>
    <row r="244" spans="1:5" x14ac:dyDescent="0.35">
      <c r="E244" s="184">
        <v>44900</v>
      </c>
    </row>
    <row r="252" spans="1:5" x14ac:dyDescent="0.35">
      <c r="A252" s="184" t="s">
        <v>223</v>
      </c>
    </row>
    <row r="254" spans="1:5" x14ac:dyDescent="0.35">
      <c r="B254" s="185" t="s">
        <v>224</v>
      </c>
      <c r="E254" s="184">
        <v>56700</v>
      </c>
    </row>
  </sheetData>
  <mergeCells count="24">
    <mergeCell ref="P20:Q20"/>
    <mergeCell ref="A25:E25"/>
    <mergeCell ref="A26:E26"/>
    <mergeCell ref="A31:E31"/>
    <mergeCell ref="C15:E15"/>
    <mergeCell ref="C16:E16"/>
    <mergeCell ref="A17:E17"/>
    <mergeCell ref="A18:D18"/>
    <mergeCell ref="A19:B19"/>
    <mergeCell ref="C19:E19"/>
    <mergeCell ref="A20:B20"/>
    <mergeCell ref="C20:E20"/>
    <mergeCell ref="B13:D13"/>
    <mergeCell ref="A1:E1"/>
    <mergeCell ref="A2:E3"/>
    <mergeCell ref="A4:E4"/>
    <mergeCell ref="B5:D5"/>
    <mergeCell ref="B6:D6"/>
    <mergeCell ref="B7:D7"/>
    <mergeCell ref="B8:D8"/>
    <mergeCell ref="B9:D9"/>
    <mergeCell ref="B10:D10"/>
    <mergeCell ref="B11:D11"/>
    <mergeCell ref="B12:D12"/>
  </mergeCells>
  <pageMargins left="0.70866141732283472" right="0.70866141732283472" top="0.39370078740157483" bottom="0.74803149606299213" header="0.31496062992125984" footer="0.31496062992125984"/>
  <pageSetup scale="75" orientation="portrait" r:id="rId1"/>
  <colBreaks count="1" manualBreakCount="1">
    <brk id="5" max="1048575" man="1"/>
  </col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CD935A-43FC-486F-A206-B73FB52AE4C8}">
  <sheetPr>
    <tabColor rgb="FF00B050"/>
  </sheetPr>
  <dimension ref="A1:G252"/>
  <sheetViews>
    <sheetView showGridLines="0" view="pageBreakPreview" topLeftCell="A5" zoomScale="85" zoomScaleNormal="85" zoomScaleSheetLayoutView="85" workbookViewId="0">
      <selection activeCell="B11" sqref="B11:D11"/>
    </sheetView>
  </sheetViews>
  <sheetFormatPr defaultColWidth="9.1796875" defaultRowHeight="14" x14ac:dyDescent="0.35"/>
  <cols>
    <col min="1" max="1" width="6" style="184" customWidth="1"/>
    <col min="2" max="2" width="63.81640625" style="185" customWidth="1"/>
    <col min="3" max="3" width="15" style="194" customWidth="1"/>
    <col min="4" max="4" width="18.453125" style="184" customWidth="1"/>
    <col min="5" max="5" width="16.453125" style="184" customWidth="1"/>
    <col min="6" max="6" width="19" style="184" bestFit="1" customWidth="1"/>
    <col min="7" max="7" width="10.81640625" style="184" bestFit="1" customWidth="1"/>
    <col min="8" max="16384" width="9.1796875" style="184"/>
  </cols>
  <sheetData>
    <row r="1" spans="1:7" ht="34" customHeight="1" x14ac:dyDescent="0.35">
      <c r="A1" s="1274" t="s">
        <v>654</v>
      </c>
      <c r="B1" s="1274"/>
      <c r="C1" s="1274"/>
      <c r="D1" s="1274"/>
      <c r="E1" s="1274"/>
    </row>
    <row r="2" spans="1:7" ht="25" customHeight="1" x14ac:dyDescent="0.35">
      <c r="A2" s="1275" t="s">
        <v>892</v>
      </c>
      <c r="B2" s="1275"/>
      <c r="C2" s="1275"/>
      <c r="D2" s="1275"/>
      <c r="E2" s="1275"/>
    </row>
    <row r="3" spans="1:7" ht="27" customHeight="1" x14ac:dyDescent="0.35">
      <c r="A3" s="1276"/>
      <c r="B3" s="1276"/>
      <c r="C3" s="1276"/>
      <c r="D3" s="1276"/>
      <c r="E3" s="1276"/>
    </row>
    <row r="4" spans="1:7" ht="25" customHeight="1" x14ac:dyDescent="0.35">
      <c r="A4" s="1272" t="s">
        <v>534</v>
      </c>
      <c r="B4" s="1272"/>
      <c r="C4" s="1272"/>
      <c r="D4" s="1272"/>
      <c r="E4" s="1277"/>
      <c r="F4" s="270"/>
    </row>
    <row r="5" spans="1:7" ht="35" x14ac:dyDescent="0.35">
      <c r="A5" s="272" t="s">
        <v>156</v>
      </c>
      <c r="B5" s="1278" t="s">
        <v>0</v>
      </c>
      <c r="C5" s="1278"/>
      <c r="D5" s="1278"/>
      <c r="E5" s="272" t="s">
        <v>449</v>
      </c>
      <c r="F5" s="273" t="s">
        <v>9</v>
      </c>
    </row>
    <row r="6" spans="1:7" ht="50.15" customHeight="1" x14ac:dyDescent="0.35">
      <c r="A6" s="316">
        <v>1</v>
      </c>
      <c r="B6" s="1279" t="str">
        <f>A2</f>
        <v>REHABILITATION &amp; O&amp;M OF DYSFUNCTIONAL WATER FILTRATION PLANTS INSTALLED IN DIVISON FAISALABAD</v>
      </c>
      <c r="C6" s="1280"/>
      <c r="D6" s="1281"/>
      <c r="E6" s="315">
        <f>GS!E26</f>
        <v>0</v>
      </c>
      <c r="F6" s="433">
        <f>D6*28</f>
        <v>0</v>
      </c>
    </row>
    <row r="7" spans="1:7" ht="30" customHeight="1" x14ac:dyDescent="0.35">
      <c r="A7" s="457"/>
      <c r="B7" s="1259" t="s">
        <v>450</v>
      </c>
      <c r="C7" s="1259"/>
      <c r="D7" s="1259"/>
      <c r="E7" s="318">
        <f>E6</f>
        <v>0</v>
      </c>
      <c r="F7" s="200"/>
    </row>
    <row r="8" spans="1:7" ht="30" customHeight="1" x14ac:dyDescent="0.35">
      <c r="A8" s="457"/>
      <c r="B8" s="1259" t="s">
        <v>618</v>
      </c>
      <c r="C8" s="1259"/>
      <c r="D8" s="1259"/>
      <c r="E8" s="319">
        <f>E7*5%</f>
        <v>0</v>
      </c>
      <c r="F8" s="344">
        <f>E7+E8+E12</f>
        <v>0</v>
      </c>
    </row>
    <row r="9" spans="1:7" ht="30" customHeight="1" x14ac:dyDescent="0.35">
      <c r="A9" s="320"/>
      <c r="B9" s="1259" t="s">
        <v>197</v>
      </c>
      <c r="C9" s="1259"/>
      <c r="D9" s="1259"/>
      <c r="E9" s="319">
        <f>E6*2%</f>
        <v>0</v>
      </c>
      <c r="F9" s="344">
        <f>F8*2%</f>
        <v>0</v>
      </c>
    </row>
    <row r="10" spans="1:7" ht="30" customHeight="1" x14ac:dyDescent="0.35">
      <c r="A10" s="320"/>
      <c r="B10" s="1259" t="s">
        <v>437</v>
      </c>
      <c r="C10" s="1259"/>
      <c r="D10" s="1259"/>
      <c r="E10" s="319">
        <f>E6*1.5%</f>
        <v>0</v>
      </c>
      <c r="F10" s="344"/>
    </row>
    <row r="11" spans="1:7" ht="30" customHeight="1" x14ac:dyDescent="0.35">
      <c r="A11" s="320"/>
      <c r="B11" s="1259" t="s">
        <v>542</v>
      </c>
      <c r="C11" s="1259"/>
      <c r="D11" s="1259"/>
      <c r="E11" s="319">
        <f>'EC 06'!D5+'EC 06'!E5+'EC 06'!F5</f>
        <v>33708000</v>
      </c>
      <c r="F11" s="200"/>
    </row>
    <row r="12" spans="1:7" ht="30" customHeight="1" x14ac:dyDescent="0.35">
      <c r="B12" s="1282" t="s">
        <v>773</v>
      </c>
      <c r="C12" s="1283"/>
      <c r="D12" s="1284"/>
      <c r="E12" s="319">
        <f>'O&amp;M 06'!G43*116%</f>
        <v>0</v>
      </c>
      <c r="F12" s="200"/>
      <c r="G12" s="378"/>
    </row>
    <row r="13" spans="1:7" ht="30" customHeight="1" x14ac:dyDescent="0.35">
      <c r="A13" s="320"/>
      <c r="B13" s="1259" t="s">
        <v>198</v>
      </c>
      <c r="C13" s="1259"/>
      <c r="D13" s="1259"/>
      <c r="E13" s="318">
        <f>SUM(E7:E12)</f>
        <v>33708000</v>
      </c>
      <c r="F13" s="527"/>
      <c r="G13" s="378"/>
    </row>
    <row r="14" spans="1:7" ht="50.5" customHeight="1" x14ac:dyDescent="0.35">
      <c r="A14" s="337"/>
      <c r="B14" s="288"/>
      <c r="C14" s="288"/>
      <c r="D14" s="288"/>
      <c r="E14" s="454"/>
      <c r="F14" s="200"/>
      <c r="G14" s="378"/>
    </row>
    <row r="15" spans="1:7" ht="20.25" customHeight="1" x14ac:dyDescent="0.35">
      <c r="A15" s="456"/>
      <c r="B15" s="456"/>
      <c r="C15" s="1286" t="s">
        <v>439</v>
      </c>
      <c r="D15" s="1286"/>
      <c r="E15" s="1286"/>
      <c r="F15" s="280"/>
    </row>
    <row r="16" spans="1:7" ht="20.25" customHeight="1" x14ac:dyDescent="0.35">
      <c r="A16" s="435"/>
      <c r="B16" s="435"/>
      <c r="C16" s="1287" t="s">
        <v>731</v>
      </c>
      <c r="D16" s="1287"/>
      <c r="E16" s="1287"/>
      <c r="F16" s="281"/>
    </row>
    <row r="17" spans="1:6" ht="17.5" x14ac:dyDescent="0.35">
      <c r="A17" s="1288"/>
      <c r="B17" s="1288"/>
      <c r="C17" s="1288"/>
      <c r="D17" s="1288"/>
      <c r="E17" s="1288"/>
      <c r="F17" s="282"/>
    </row>
    <row r="18" spans="1:6" ht="32.15" customHeight="1" x14ac:dyDescent="0.35">
      <c r="A18" s="1289"/>
      <c r="B18" s="1289"/>
      <c r="C18" s="1289"/>
      <c r="D18" s="1289"/>
      <c r="E18" s="436"/>
    </row>
    <row r="19" spans="1:6" ht="20.149999999999999" customHeight="1" x14ac:dyDescent="0.35">
      <c r="A19" s="1290" t="s">
        <v>441</v>
      </c>
      <c r="B19" s="1290"/>
      <c r="C19" s="1290" t="s">
        <v>913</v>
      </c>
      <c r="D19" s="1290"/>
      <c r="E19" s="1290"/>
    </row>
    <row r="20" spans="1:6" ht="20" x14ac:dyDescent="0.35">
      <c r="A20" s="1258" t="s">
        <v>731</v>
      </c>
      <c r="B20" s="1258"/>
      <c r="C20" s="1287" t="s">
        <v>731</v>
      </c>
      <c r="D20" s="1287"/>
      <c r="E20" s="1287"/>
    </row>
    <row r="22" spans="1:6" ht="36" customHeight="1" x14ac:dyDescent="0.35">
      <c r="E22" s="336"/>
    </row>
    <row r="25" spans="1:6" ht="20" x14ac:dyDescent="0.35">
      <c r="A25" s="1258"/>
      <c r="B25" s="1258"/>
      <c r="C25" s="1258"/>
      <c r="D25" s="1258"/>
      <c r="E25" s="1258"/>
    </row>
    <row r="26" spans="1:6" ht="20" x14ac:dyDescent="0.35">
      <c r="A26" s="1258"/>
      <c r="B26" s="1258"/>
      <c r="C26" s="1258"/>
      <c r="D26" s="1258"/>
      <c r="E26" s="1258"/>
    </row>
    <row r="31" spans="1:6" ht="51" customHeight="1" x14ac:dyDescent="0.35">
      <c r="A31" s="1285"/>
      <c r="B31" s="1285"/>
      <c r="C31" s="1285"/>
      <c r="D31" s="1285"/>
      <c r="E31" s="1285"/>
    </row>
    <row r="32" spans="1:6" ht="20.149999999999999" customHeight="1" x14ac:dyDescent="0.35"/>
    <row r="33" ht="20.149999999999999" customHeight="1" x14ac:dyDescent="0.35"/>
    <row r="34" ht="20.149999999999999" customHeight="1" x14ac:dyDescent="0.35"/>
    <row r="178" spans="1:6" x14ac:dyDescent="0.35">
      <c r="A178" s="198"/>
      <c r="B178" s="199"/>
      <c r="C178" s="283"/>
      <c r="D178" s="198"/>
      <c r="E178" s="198"/>
      <c r="F178" s="198"/>
    </row>
    <row r="179" spans="1:6" x14ac:dyDescent="0.35">
      <c r="A179" s="196"/>
      <c r="B179" s="197"/>
      <c r="C179" s="200"/>
      <c r="D179" s="196"/>
      <c r="E179" s="196"/>
      <c r="F179" s="196"/>
    </row>
    <row r="192" spans="1:6" x14ac:dyDescent="0.35">
      <c r="E192" s="184">
        <v>24900</v>
      </c>
    </row>
    <row r="202" spans="5:5" x14ac:dyDescent="0.35">
      <c r="E202" s="184">
        <v>35300</v>
      </c>
    </row>
    <row r="210" spans="1:5" x14ac:dyDescent="0.35">
      <c r="A210" s="184" t="s">
        <v>221</v>
      </c>
    </row>
    <row r="212" spans="1:5" x14ac:dyDescent="0.35">
      <c r="B212" s="185" t="s">
        <v>222</v>
      </c>
      <c r="E212" s="184">
        <v>46700</v>
      </c>
    </row>
    <row r="213" spans="1:5" ht="23.15" customHeight="1" x14ac:dyDescent="0.35"/>
    <row r="222" spans="1:5" x14ac:dyDescent="0.35">
      <c r="E222" s="184">
        <v>23950</v>
      </c>
    </row>
    <row r="232" spans="5:5" x14ac:dyDescent="0.35">
      <c r="E232" s="184">
        <v>36100</v>
      </c>
    </row>
    <row r="242" spans="1:5" x14ac:dyDescent="0.35">
      <c r="E242" s="184">
        <v>44900</v>
      </c>
    </row>
    <row r="250" spans="1:5" x14ac:dyDescent="0.35">
      <c r="A250" s="184" t="s">
        <v>223</v>
      </c>
    </row>
    <row r="252" spans="1:5" x14ac:dyDescent="0.35">
      <c r="B252" s="185" t="s">
        <v>224</v>
      </c>
      <c r="E252" s="184">
        <v>56700</v>
      </c>
    </row>
  </sheetData>
  <mergeCells count="23">
    <mergeCell ref="A31:E31"/>
    <mergeCell ref="A25:E25"/>
    <mergeCell ref="B13:D13"/>
    <mergeCell ref="A17:E17"/>
    <mergeCell ref="A18:D18"/>
    <mergeCell ref="A26:E26"/>
    <mergeCell ref="C15:E15"/>
    <mergeCell ref="C16:E16"/>
    <mergeCell ref="A19:B19"/>
    <mergeCell ref="C19:E19"/>
    <mergeCell ref="A20:B20"/>
    <mergeCell ref="C20:E20"/>
    <mergeCell ref="B12:D12"/>
    <mergeCell ref="A1:E1"/>
    <mergeCell ref="A2:E3"/>
    <mergeCell ref="A4:E4"/>
    <mergeCell ref="B6:D6"/>
    <mergeCell ref="B5:D5"/>
    <mergeCell ref="B7:D7"/>
    <mergeCell ref="B9:D9"/>
    <mergeCell ref="B10:D10"/>
    <mergeCell ref="B11:D11"/>
    <mergeCell ref="B8:D8"/>
  </mergeCells>
  <pageMargins left="0.70866141732283472" right="0.70866141732283472" top="0.39370078740157483" bottom="0.74803149606299213" header="0.31496062992125984" footer="0.31496062992125984"/>
  <pageSetup scale="75" orientation="portrait" r:id="rId1"/>
  <colBreaks count="1" manualBreakCount="1">
    <brk id="5" max="1048575" man="1"/>
  </col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EDB4EF-6B55-4D82-86EC-3926B07C50A4}">
  <sheetPr codeName="Sheet3">
    <tabColor rgb="FF00B050"/>
  </sheetPr>
  <dimension ref="A1:G267"/>
  <sheetViews>
    <sheetView showGridLines="0" view="pageBreakPreview" zoomScale="85" zoomScaleNormal="85" zoomScaleSheetLayoutView="85" workbookViewId="0">
      <selection activeCell="A33" sqref="A33:D33"/>
    </sheetView>
  </sheetViews>
  <sheetFormatPr defaultColWidth="9.1796875" defaultRowHeight="14" x14ac:dyDescent="0.35"/>
  <cols>
    <col min="1" max="1" width="6" style="184" customWidth="1"/>
    <col min="2" max="2" width="67.1796875" style="185" customWidth="1"/>
    <col min="3" max="3" width="19.1796875" style="194" customWidth="1"/>
    <col min="4" max="4" width="18.453125" style="184" customWidth="1"/>
    <col min="5" max="5" width="23.81640625" style="184" customWidth="1"/>
    <col min="6" max="16384" width="9.1796875" style="184"/>
  </cols>
  <sheetData>
    <row r="1" spans="1:7" ht="34" customHeight="1" x14ac:dyDescent="0.35">
      <c r="A1" s="1270" t="s">
        <v>654</v>
      </c>
      <c r="B1" s="1270"/>
      <c r="C1" s="1270"/>
      <c r="D1" s="1270"/>
      <c r="E1" s="1270"/>
    </row>
    <row r="2" spans="1:7" ht="25" customHeight="1" x14ac:dyDescent="0.35">
      <c r="A2" s="1271" t="str">
        <f>GA!A2</f>
        <v>REHABILITATION &amp; O&amp;M OF DYSFUNCTIONAL WATER FILTRATION PLANTS INSTALLED IN DIVISON FAISALABAD</v>
      </c>
      <c r="B2" s="1271"/>
      <c r="C2" s="1271"/>
      <c r="D2" s="1271"/>
      <c r="E2" s="1271"/>
    </row>
    <row r="3" spans="1:7" ht="27" customHeight="1" x14ac:dyDescent="0.35">
      <c r="A3" s="1271"/>
      <c r="B3" s="1271"/>
      <c r="C3" s="1271"/>
      <c r="D3" s="1271"/>
      <c r="E3" s="1271"/>
    </row>
    <row r="4" spans="1:7" ht="25" customHeight="1" x14ac:dyDescent="0.35">
      <c r="A4" s="1272" t="s">
        <v>958</v>
      </c>
      <c r="B4" s="1272"/>
      <c r="C4" s="1272"/>
      <c r="D4" s="1272"/>
      <c r="E4" s="1272"/>
    </row>
    <row r="5" spans="1:7" ht="35" x14ac:dyDescent="0.35">
      <c r="A5" s="272" t="s">
        <v>438</v>
      </c>
      <c r="B5" s="272" t="s">
        <v>0</v>
      </c>
      <c r="C5" s="272" t="s">
        <v>1</v>
      </c>
      <c r="D5" s="272" t="s">
        <v>535</v>
      </c>
      <c r="E5" s="272" t="s">
        <v>167</v>
      </c>
    </row>
    <row r="6" spans="1:7" ht="30" customHeight="1" x14ac:dyDescent="0.35">
      <c r="A6" s="316">
        <v>1</v>
      </c>
      <c r="B6" s="551" t="s">
        <v>645</v>
      </c>
      <c r="C6" s="317">
        <v>1</v>
      </c>
      <c r="D6" s="314"/>
      <c r="E6" s="315"/>
      <c r="F6" s="371">
        <v>152</v>
      </c>
      <c r="G6" s="184">
        <f>39+58+55</f>
        <v>152</v>
      </c>
    </row>
    <row r="7" spans="1:7" ht="30" customHeight="1" x14ac:dyDescent="0.35">
      <c r="A7" s="316">
        <v>2</v>
      </c>
      <c r="B7" s="551" t="s">
        <v>751</v>
      </c>
      <c r="C7" s="317">
        <f>41+6+3</f>
        <v>50</v>
      </c>
      <c r="D7" s="314"/>
      <c r="E7" s="315"/>
      <c r="F7" s="371"/>
    </row>
    <row r="8" spans="1:7" ht="30" customHeight="1" x14ac:dyDescent="0.35">
      <c r="A8" s="316">
        <v>3</v>
      </c>
      <c r="B8" s="551" t="s">
        <v>865</v>
      </c>
      <c r="C8" s="317">
        <f>45+2+1</f>
        <v>48</v>
      </c>
      <c r="D8" s="314"/>
      <c r="E8" s="315"/>
      <c r="F8" s="371"/>
    </row>
    <row r="9" spans="1:7" ht="30" customHeight="1" x14ac:dyDescent="0.35">
      <c r="A9" s="316">
        <v>4</v>
      </c>
      <c r="B9" s="551" t="s">
        <v>650</v>
      </c>
      <c r="C9" s="317">
        <v>9</v>
      </c>
      <c r="D9" s="314"/>
      <c r="E9" s="315"/>
    </row>
    <row r="10" spans="1:7" ht="30" customHeight="1" x14ac:dyDescent="0.35">
      <c r="A10" s="316">
        <v>5</v>
      </c>
      <c r="B10" s="551" t="s">
        <v>533</v>
      </c>
      <c r="C10" s="317">
        <f>2+1</f>
        <v>3</v>
      </c>
      <c r="D10" s="314"/>
      <c r="E10" s="315"/>
    </row>
    <row r="11" spans="1:7" ht="30" customHeight="1" x14ac:dyDescent="0.35">
      <c r="A11" s="316">
        <v>6</v>
      </c>
      <c r="B11" s="551" t="s">
        <v>651</v>
      </c>
      <c r="C11" s="317">
        <f>3+4</f>
        <v>7</v>
      </c>
      <c r="D11" s="314"/>
      <c r="E11" s="315"/>
    </row>
    <row r="12" spans="1:7" ht="30" customHeight="1" x14ac:dyDescent="0.35">
      <c r="A12" s="316">
        <v>7</v>
      </c>
      <c r="B12" s="551" t="s">
        <v>866</v>
      </c>
      <c r="C12" s="317">
        <v>1</v>
      </c>
      <c r="D12" s="314"/>
      <c r="E12" s="315"/>
    </row>
    <row r="13" spans="1:7" ht="30" customHeight="1" x14ac:dyDescent="0.35">
      <c r="A13" s="316">
        <v>8</v>
      </c>
      <c r="B13" s="551" t="s">
        <v>867</v>
      </c>
      <c r="C13" s="317">
        <v>4</v>
      </c>
      <c r="D13" s="314"/>
      <c r="E13" s="315"/>
    </row>
    <row r="14" spans="1:7" ht="30" customHeight="1" x14ac:dyDescent="0.35">
      <c r="A14" s="316">
        <v>9</v>
      </c>
      <c r="B14" s="551" t="s">
        <v>868</v>
      </c>
      <c r="C14" s="317">
        <v>9</v>
      </c>
      <c r="D14" s="314"/>
      <c r="E14" s="315"/>
    </row>
    <row r="15" spans="1:7" ht="30" customHeight="1" x14ac:dyDescent="0.35">
      <c r="A15" s="316">
        <v>10</v>
      </c>
      <c r="B15" s="551" t="s">
        <v>752</v>
      </c>
      <c r="C15" s="317">
        <v>6</v>
      </c>
      <c r="D15" s="314"/>
      <c r="E15" s="315"/>
    </row>
    <row r="16" spans="1:7" ht="25.5" customHeight="1" x14ac:dyDescent="0.35">
      <c r="A16" s="316">
        <v>11</v>
      </c>
      <c r="B16" s="551" t="s">
        <v>142</v>
      </c>
      <c r="C16" s="317">
        <v>60</v>
      </c>
      <c r="D16" s="314"/>
      <c r="E16" s="315"/>
    </row>
    <row r="17" spans="1:6" ht="30" customHeight="1" x14ac:dyDescent="0.35">
      <c r="A17" s="316">
        <v>12</v>
      </c>
      <c r="B17" s="551" t="s">
        <v>736</v>
      </c>
      <c r="C17" s="317">
        <v>40</v>
      </c>
      <c r="D17" s="314"/>
      <c r="E17" s="315"/>
    </row>
    <row r="18" spans="1:6" ht="30" customHeight="1" x14ac:dyDescent="0.35">
      <c r="A18" s="316">
        <v>13</v>
      </c>
      <c r="B18" s="551" t="s">
        <v>912</v>
      </c>
      <c r="C18" s="317">
        <v>12</v>
      </c>
      <c r="D18" s="314"/>
      <c r="E18" s="315"/>
    </row>
    <row r="19" spans="1:6" ht="30" customHeight="1" x14ac:dyDescent="0.35">
      <c r="A19" s="316">
        <v>14</v>
      </c>
      <c r="B19" s="551" t="s">
        <v>878</v>
      </c>
      <c r="C19" s="317">
        <v>12</v>
      </c>
      <c r="D19" s="314"/>
      <c r="E19" s="315"/>
    </row>
    <row r="20" spans="1:6" ht="30" customHeight="1" x14ac:dyDescent="0.35">
      <c r="A20" s="316">
        <v>15</v>
      </c>
      <c r="B20" s="551" t="s">
        <v>879</v>
      </c>
      <c r="C20" s="317">
        <v>96</v>
      </c>
      <c r="D20" s="314"/>
      <c r="E20" s="315"/>
    </row>
    <row r="21" spans="1:6" ht="30" customHeight="1" x14ac:dyDescent="0.35">
      <c r="A21" s="316">
        <v>16</v>
      </c>
      <c r="B21" s="551" t="s">
        <v>880</v>
      </c>
      <c r="C21" s="317">
        <v>4</v>
      </c>
      <c r="D21" s="314"/>
      <c r="E21" s="315"/>
    </row>
    <row r="22" spans="1:6" ht="30" customHeight="1" x14ac:dyDescent="0.35">
      <c r="A22" s="316">
        <v>17</v>
      </c>
      <c r="B22" s="551" t="s">
        <v>881</v>
      </c>
      <c r="C22" s="317">
        <v>19</v>
      </c>
      <c r="D22" s="314"/>
      <c r="E22" s="315"/>
    </row>
    <row r="23" spans="1:6" ht="30" customHeight="1" x14ac:dyDescent="0.35">
      <c r="A23" s="316">
        <v>18</v>
      </c>
      <c r="B23" s="551" t="s">
        <v>882</v>
      </c>
      <c r="C23" s="317">
        <v>2</v>
      </c>
      <c r="D23" s="314"/>
      <c r="E23" s="315"/>
    </row>
    <row r="24" spans="1:6" ht="30" customHeight="1" x14ac:dyDescent="0.35">
      <c r="A24" s="316">
        <v>19</v>
      </c>
      <c r="B24" s="551" t="s">
        <v>883</v>
      </c>
      <c r="C24" s="317">
        <v>5</v>
      </c>
      <c r="D24" s="314"/>
      <c r="E24" s="315"/>
    </row>
    <row r="25" spans="1:6" ht="30" customHeight="1" x14ac:dyDescent="0.35">
      <c r="A25" s="316">
        <v>20</v>
      </c>
      <c r="B25" s="551" t="s">
        <v>150</v>
      </c>
      <c r="C25" s="317">
        <v>138</v>
      </c>
      <c r="D25" s="314"/>
      <c r="E25" s="315"/>
      <c r="F25" s="371"/>
    </row>
    <row r="26" spans="1:6" ht="30" customHeight="1" x14ac:dyDescent="0.35">
      <c r="A26" s="1269" t="s">
        <v>965</v>
      </c>
      <c r="B26" s="1269"/>
      <c r="C26" s="1269"/>
      <c r="D26" s="1269"/>
      <c r="E26" s="318"/>
    </row>
    <row r="27" spans="1:6" ht="30" customHeight="1" x14ac:dyDescent="0.35">
      <c r="A27" s="1269" t="s">
        <v>959</v>
      </c>
      <c r="B27" s="1269"/>
      <c r="C27" s="1269"/>
      <c r="D27" s="1269"/>
      <c r="E27" s="318"/>
    </row>
    <row r="28" spans="1:6" ht="30" customHeight="1" x14ac:dyDescent="0.35">
      <c r="A28" s="1269" t="s">
        <v>1003</v>
      </c>
      <c r="B28" s="1269"/>
      <c r="C28" s="1269"/>
      <c r="D28" s="1269"/>
      <c r="E28" s="318"/>
    </row>
    <row r="29" spans="1:6" ht="30" customHeight="1" x14ac:dyDescent="0.35">
      <c r="A29" s="1269" t="s">
        <v>1004</v>
      </c>
      <c r="B29" s="1269"/>
      <c r="C29" s="1269"/>
      <c r="D29" s="1269"/>
      <c r="E29" s="318"/>
    </row>
    <row r="30" spans="1:6" ht="30" customHeight="1" x14ac:dyDescent="0.35">
      <c r="A30" s="1269" t="s">
        <v>1005</v>
      </c>
      <c r="B30" s="1269"/>
      <c r="C30" s="1269"/>
      <c r="D30" s="1269"/>
      <c r="E30" s="318"/>
    </row>
    <row r="31" spans="1:6" ht="30" customHeight="1" x14ac:dyDescent="0.35">
      <c r="A31" s="1269" t="s">
        <v>1006</v>
      </c>
      <c r="B31" s="1269"/>
      <c r="C31" s="1269"/>
      <c r="D31" s="1269"/>
      <c r="E31" s="318"/>
    </row>
    <row r="32" spans="1:6" ht="30" customHeight="1" x14ac:dyDescent="0.35">
      <c r="A32" s="1269" t="s">
        <v>1007</v>
      </c>
      <c r="B32" s="1269"/>
      <c r="C32" s="1269"/>
      <c r="D32" s="1269"/>
      <c r="E32" s="318"/>
    </row>
    <row r="33" spans="1:5" ht="30" customHeight="1" x14ac:dyDescent="0.35">
      <c r="A33" s="1269" t="s">
        <v>966</v>
      </c>
      <c r="B33" s="1269"/>
      <c r="C33" s="1269"/>
      <c r="D33" s="1269"/>
      <c r="E33" s="318"/>
    </row>
    <row r="34" spans="1:5" ht="20.149999999999999" customHeight="1" x14ac:dyDescent="0.35">
      <c r="A34" s="1286"/>
      <c r="B34" s="1286"/>
      <c r="C34" s="1286"/>
      <c r="D34" s="1286"/>
      <c r="E34" s="1286"/>
    </row>
    <row r="35" spans="1:5" ht="20" x14ac:dyDescent="0.35">
      <c r="A35" s="1291"/>
      <c r="B35" s="1291"/>
      <c r="C35" s="1291"/>
      <c r="D35" s="1291"/>
      <c r="E35" s="1291"/>
    </row>
    <row r="36" spans="1:5" ht="20" x14ac:dyDescent="0.35">
      <c r="A36" s="1291"/>
      <c r="B36" s="1291"/>
      <c r="C36" s="1291"/>
      <c r="D36" s="1291"/>
      <c r="E36" s="1291"/>
    </row>
    <row r="37" spans="1:5" ht="36" customHeight="1" x14ac:dyDescent="0.35">
      <c r="A37" s="196"/>
      <c r="B37" s="197"/>
      <c r="C37" s="200"/>
      <c r="D37" s="196"/>
      <c r="E37" s="466"/>
    </row>
    <row r="40" spans="1:5" ht="20" x14ac:dyDescent="0.35">
      <c r="A40" s="1258"/>
      <c r="B40" s="1258"/>
      <c r="C40" s="1258"/>
      <c r="D40" s="1258"/>
      <c r="E40" s="1258"/>
    </row>
    <row r="41" spans="1:5" ht="20" x14ac:dyDescent="0.35">
      <c r="A41" s="1258"/>
      <c r="B41" s="1258"/>
      <c r="C41" s="1258"/>
      <c r="D41" s="1258"/>
      <c r="E41" s="1258"/>
    </row>
    <row r="45" spans="1:5" ht="20.149999999999999" customHeight="1" x14ac:dyDescent="0.35"/>
    <row r="46" spans="1:5" ht="20.149999999999999" customHeight="1" x14ac:dyDescent="0.35"/>
    <row r="47" spans="1:5" ht="20.149999999999999" customHeight="1" x14ac:dyDescent="0.35">
      <c r="C47" s="429"/>
    </row>
    <row r="48" spans="1:5" ht="20.149999999999999" customHeight="1" x14ac:dyDescent="0.35"/>
    <row r="49" ht="20.149999999999999" customHeight="1" x14ac:dyDescent="0.35"/>
    <row r="193" spans="1:5" x14ac:dyDescent="0.35">
      <c r="A193" s="198"/>
      <c r="B193" s="199"/>
      <c r="C193" s="283"/>
      <c r="D193" s="198"/>
      <c r="E193" s="198"/>
    </row>
    <row r="194" spans="1:5" x14ac:dyDescent="0.35">
      <c r="A194" s="196"/>
      <c r="B194" s="197"/>
      <c r="C194" s="200"/>
      <c r="D194" s="196"/>
      <c r="E194" s="196"/>
    </row>
    <row r="207" spans="1:5" x14ac:dyDescent="0.35">
      <c r="E207" s="184">
        <v>24900</v>
      </c>
    </row>
    <row r="217" spans="5:5" x14ac:dyDescent="0.35">
      <c r="E217" s="184">
        <v>35300</v>
      </c>
    </row>
    <row r="225" spans="1:5" x14ac:dyDescent="0.35">
      <c r="A225" s="184" t="s">
        <v>221</v>
      </c>
    </row>
    <row r="227" spans="1:5" x14ac:dyDescent="0.35">
      <c r="B227" s="185" t="s">
        <v>222</v>
      </c>
      <c r="E227" s="184">
        <v>46700</v>
      </c>
    </row>
    <row r="228" spans="1:5" ht="23.15" customHeight="1" x14ac:dyDescent="0.35"/>
    <row r="237" spans="1:5" x14ac:dyDescent="0.35">
      <c r="E237" s="184">
        <v>23950</v>
      </c>
    </row>
    <row r="247" spans="5:5" x14ac:dyDescent="0.35">
      <c r="E247" s="184">
        <v>36100</v>
      </c>
    </row>
    <row r="257" spans="1:5" x14ac:dyDescent="0.35">
      <c r="E257" s="184">
        <v>44900</v>
      </c>
    </row>
    <row r="265" spans="1:5" x14ac:dyDescent="0.35">
      <c r="A265" s="184" t="s">
        <v>223</v>
      </c>
    </row>
    <row r="267" spans="1:5" x14ac:dyDescent="0.35">
      <c r="B267" s="185" t="s">
        <v>224</v>
      </c>
      <c r="E267" s="184">
        <v>56700</v>
      </c>
    </row>
  </sheetData>
  <mergeCells count="17">
    <mergeCell ref="A40:E40"/>
    <mergeCell ref="A41:E41"/>
    <mergeCell ref="A35:E35"/>
    <mergeCell ref="A36:E36"/>
    <mergeCell ref="A32:D32"/>
    <mergeCell ref="A33:D33"/>
    <mergeCell ref="A34:B34"/>
    <mergeCell ref="C34:E34"/>
    <mergeCell ref="A28:D28"/>
    <mergeCell ref="A29:D29"/>
    <mergeCell ref="A30:D30"/>
    <mergeCell ref="A31:D31"/>
    <mergeCell ref="A1:E1"/>
    <mergeCell ref="A2:E3"/>
    <mergeCell ref="A4:E4"/>
    <mergeCell ref="A26:D26"/>
    <mergeCell ref="A27:D27"/>
  </mergeCells>
  <pageMargins left="0.70866141732283472" right="0.70866141732283472" top="0.39370078740157483" bottom="0.74803149606299213" header="0.31496062992125984" footer="0.31496062992125984"/>
  <pageSetup scale="67"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4">
    <tabColor rgb="FFFFFF00"/>
  </sheetPr>
  <dimension ref="A1:R263"/>
  <sheetViews>
    <sheetView view="pageBreakPreview" zoomScale="70" zoomScaleNormal="85" zoomScaleSheetLayoutView="70" workbookViewId="0">
      <selection activeCell="A4" sqref="A4:E4"/>
    </sheetView>
  </sheetViews>
  <sheetFormatPr defaultColWidth="9.1796875" defaultRowHeight="14" x14ac:dyDescent="0.35"/>
  <cols>
    <col min="1" max="1" width="6" style="184" customWidth="1"/>
    <col min="2" max="2" width="63.81640625" style="185" customWidth="1"/>
    <col min="3" max="3" width="15" style="194" customWidth="1"/>
    <col min="4" max="4" width="18.453125" style="184" customWidth="1"/>
    <col min="5" max="5" width="17.81640625" style="184" customWidth="1"/>
    <col min="6" max="6" width="19" style="184" bestFit="1" customWidth="1"/>
    <col min="7" max="7" width="13.453125" style="184" bestFit="1" customWidth="1"/>
    <col min="8" max="8" width="16.81640625" style="194" bestFit="1" customWidth="1"/>
    <col min="9" max="9" width="18" style="184" bestFit="1" customWidth="1"/>
    <col min="10" max="10" width="13.453125" style="184" customWidth="1"/>
    <col min="11" max="11" width="9.1796875" style="184"/>
    <col min="12" max="12" width="12.453125" style="184" bestFit="1" customWidth="1"/>
    <col min="13" max="13" width="10.54296875" style="184" bestFit="1" customWidth="1"/>
    <col min="14" max="16384" width="9.1796875" style="184"/>
  </cols>
  <sheetData>
    <row r="1" spans="1:14" ht="28" customHeight="1" x14ac:dyDescent="0.35">
      <c r="A1" s="1274" t="s">
        <v>326</v>
      </c>
      <c r="B1" s="1274"/>
      <c r="C1" s="1274"/>
      <c r="D1" s="1274"/>
      <c r="E1" s="1274"/>
    </row>
    <row r="2" spans="1:14" ht="23.15" customHeight="1" x14ac:dyDescent="0.35">
      <c r="A2" s="1275" t="s">
        <v>404</v>
      </c>
      <c r="B2" s="1275"/>
      <c r="C2" s="1275"/>
      <c r="D2" s="1275"/>
      <c r="E2" s="1275"/>
    </row>
    <row r="3" spans="1:14" ht="15" customHeight="1" x14ac:dyDescent="0.35">
      <c r="A3" s="1275"/>
      <c r="B3" s="1275"/>
      <c r="C3" s="1275"/>
      <c r="D3" s="1275"/>
      <c r="E3" s="1275"/>
    </row>
    <row r="4" spans="1:14" ht="25.5" customHeight="1" x14ac:dyDescent="0.35">
      <c r="A4" s="1293" t="s">
        <v>420</v>
      </c>
      <c r="B4" s="1293"/>
      <c r="C4" s="1293"/>
      <c r="D4" s="1293"/>
      <c r="E4" s="1293"/>
      <c r="F4" s="270"/>
      <c r="G4" s="270"/>
      <c r="H4" s="271"/>
      <c r="I4" s="270"/>
    </row>
    <row r="5" spans="1:14" ht="36" x14ac:dyDescent="0.35">
      <c r="A5" s="272" t="s">
        <v>140</v>
      </c>
      <c r="B5" s="272" t="s">
        <v>0</v>
      </c>
      <c r="C5" s="272" t="s">
        <v>1</v>
      </c>
      <c r="D5" s="272" t="s">
        <v>166</v>
      </c>
      <c r="E5" s="272" t="s">
        <v>167</v>
      </c>
      <c r="F5" s="273" t="s">
        <v>9</v>
      </c>
      <c r="G5" s="273"/>
      <c r="H5" s="274" t="s">
        <v>196</v>
      </c>
    </row>
    <row r="6" spans="1:14" ht="30" customHeight="1" x14ac:dyDescent="0.35">
      <c r="A6" s="272">
        <v>1</v>
      </c>
      <c r="B6" s="386" t="str">
        <f>'RO Rehab 500LPH'!A3</f>
        <v>REHABLITATION OF RO PLANT 500  LPH</v>
      </c>
      <c r="C6" s="317">
        <f>H21</f>
        <v>0</v>
      </c>
      <c r="D6" s="314" t="e">
        <f t="shared" ref="D6:D8" si="0">E6/C6</f>
        <v>#REF!</v>
      </c>
      <c r="E6" s="315" t="e">
        <f>'RO Rehab 500LPH'!G42</f>
        <v>#REF!</v>
      </c>
      <c r="F6" s="273"/>
      <c r="G6" s="273"/>
      <c r="H6" s="274"/>
    </row>
    <row r="7" spans="1:14" ht="30" customHeight="1" x14ac:dyDescent="0.35">
      <c r="A7" s="316">
        <v>2</v>
      </c>
      <c r="B7" s="386" t="e">
        <f>'R5'!#REF!</f>
        <v>#REF!</v>
      </c>
      <c r="C7" s="317">
        <f>H22</f>
        <v>20</v>
      </c>
      <c r="D7" s="314" t="e">
        <f t="shared" si="0"/>
        <v>#REF!</v>
      </c>
      <c r="E7" s="315" t="e">
        <f>'R5'!#REF!</f>
        <v>#REF!</v>
      </c>
      <c r="F7" s="276" t="s">
        <v>9</v>
      </c>
      <c r="H7" s="275" t="s">
        <v>253</v>
      </c>
      <c r="I7" s="195">
        <f>SUM(H21:I24)</f>
        <v>31</v>
      </c>
    </row>
    <row r="8" spans="1:14" ht="30" customHeight="1" x14ac:dyDescent="0.35">
      <c r="A8" s="272">
        <v>3</v>
      </c>
      <c r="B8" s="386" t="str">
        <f>'Bill No 2 RO 2000 Rehab'!A3</f>
        <v>LAHORE DISTRICT</v>
      </c>
      <c r="C8" s="317">
        <f>H23</f>
        <v>7</v>
      </c>
      <c r="D8" s="314" t="e">
        <f t="shared" si="0"/>
        <v>#REF!</v>
      </c>
      <c r="E8" s="315" t="e">
        <f>'Bill No 2 RO 2000 Rehab'!G44</f>
        <v>#REF!</v>
      </c>
      <c r="F8" s="276"/>
      <c r="H8" s="275"/>
      <c r="I8" s="195"/>
    </row>
    <row r="9" spans="1:14" ht="30" customHeight="1" x14ac:dyDescent="0.35">
      <c r="A9" s="316">
        <v>4</v>
      </c>
      <c r="B9" s="343" t="str">
        <f>'Bill No 3 UF 1000 Rehab'!A3</f>
        <v>LAHORE DISTRICT</v>
      </c>
      <c r="C9" s="317">
        <f>H25</f>
        <v>3</v>
      </c>
      <c r="D9" s="314" t="e">
        <f t="shared" ref="D9:D10" si="1">E9/C9</f>
        <v>#REF!</v>
      </c>
      <c r="E9" s="315" t="e">
        <f>'Bill No 3 UF 1000 Rehab'!G41</f>
        <v>#REF!</v>
      </c>
      <c r="F9" s="200"/>
      <c r="H9" s="275" t="s">
        <v>245</v>
      </c>
      <c r="I9" s="195">
        <f>SUM(H25:I27)</f>
        <v>41</v>
      </c>
      <c r="N9" s="184">
        <f>600/185</f>
        <v>3.2432432432432434</v>
      </c>
    </row>
    <row r="10" spans="1:14" ht="30" customHeight="1" x14ac:dyDescent="0.35">
      <c r="A10" s="272">
        <v>5</v>
      </c>
      <c r="B10" s="343" t="e">
        <f>'U2'!#REF!</f>
        <v>#REF!</v>
      </c>
      <c r="C10" s="317">
        <f>H26</f>
        <v>33</v>
      </c>
      <c r="D10" s="314" t="e">
        <f t="shared" si="1"/>
        <v>#REF!</v>
      </c>
      <c r="E10" s="315" t="e">
        <f>'U2'!#REF!</f>
        <v>#REF!</v>
      </c>
      <c r="F10" s="200"/>
      <c r="H10" s="275" t="s">
        <v>246</v>
      </c>
      <c r="I10" s="195">
        <f>H28</f>
        <v>0</v>
      </c>
    </row>
    <row r="11" spans="1:14" ht="30" customHeight="1" x14ac:dyDescent="0.35">
      <c r="A11" s="316">
        <v>6</v>
      </c>
      <c r="B11" s="379" t="str">
        <f>'New RO500'!A2</f>
        <v>INSTALATION OF RO 500 LPH WFP</v>
      </c>
      <c r="C11" s="317">
        <f>I21</f>
        <v>0</v>
      </c>
      <c r="D11" s="314">
        <f>'New RO500'!F7</f>
        <v>1258666.5</v>
      </c>
      <c r="E11" s="315">
        <f>D11*C11</f>
        <v>0</v>
      </c>
      <c r="F11" s="200"/>
      <c r="I11" s="279"/>
    </row>
    <row r="12" spans="1:14" ht="30" customHeight="1" x14ac:dyDescent="0.35">
      <c r="A12" s="272">
        <v>7</v>
      </c>
      <c r="B12" s="379" t="str">
        <f>'Bill no 3 RO 1000 New'!A2</f>
        <v>LAHORE DISTRICT</v>
      </c>
      <c r="C12" s="317">
        <f>I22</f>
        <v>3</v>
      </c>
      <c r="D12" s="314" t="e">
        <f>'Bill no 3 RO 1000 New'!#REF!</f>
        <v>#REF!</v>
      </c>
      <c r="E12" s="315" t="e">
        <f>D12*C12</f>
        <v>#REF!</v>
      </c>
      <c r="F12" s="200"/>
    </row>
    <row r="13" spans="1:14" ht="30" customHeight="1" x14ac:dyDescent="0.35">
      <c r="A13" s="316">
        <v>8</v>
      </c>
      <c r="B13" s="379" t="e">
        <f>'Bill No 4 RO 2000 New'!#REF!</f>
        <v>#REF!</v>
      </c>
      <c r="C13" s="317">
        <f>I23</f>
        <v>1</v>
      </c>
      <c r="D13" s="314" t="e">
        <f>'Bill No 4 RO 2000 New'!#REF!</f>
        <v>#REF!</v>
      </c>
      <c r="E13" s="315" t="e">
        <f>D13*C13</f>
        <v>#REF!</v>
      </c>
      <c r="F13" s="200"/>
    </row>
    <row r="14" spans="1:14" ht="30" customHeight="1" x14ac:dyDescent="0.35">
      <c r="A14" s="272">
        <v>9</v>
      </c>
      <c r="B14" s="379" t="e">
        <f>'Bill No 5 UF 2000 New'!#REF!</f>
        <v>#REF!</v>
      </c>
      <c r="C14" s="317">
        <f>I26</f>
        <v>5</v>
      </c>
      <c r="D14" s="314" t="e">
        <f>'Bill No 5 UF 2000 New'!#REF!</f>
        <v>#REF!</v>
      </c>
      <c r="E14" s="315" t="e">
        <f>D14*C14</f>
        <v>#REF!</v>
      </c>
      <c r="F14" s="200"/>
    </row>
    <row r="15" spans="1:14" ht="30" customHeight="1" x14ac:dyDescent="0.35">
      <c r="A15" s="316">
        <v>10</v>
      </c>
      <c r="B15" s="379" t="str">
        <f>'NEW MF 2000'!A2</f>
        <v>INSTALATION OF MF 2000 LPH WFP</v>
      </c>
      <c r="C15" s="317">
        <f>I28</f>
        <v>0</v>
      </c>
      <c r="D15" s="314">
        <f>'NEW MF 2000'!F7</f>
        <v>669243.75</v>
      </c>
      <c r="E15" s="315">
        <f>D15*C15</f>
        <v>0</v>
      </c>
      <c r="F15" s="200"/>
    </row>
    <row r="16" spans="1:14" ht="30" customHeight="1" x14ac:dyDescent="0.35">
      <c r="A16" s="272">
        <v>11</v>
      </c>
      <c r="B16" s="340" t="s">
        <v>142</v>
      </c>
      <c r="C16" s="317">
        <f>H31*10%</f>
        <v>7.2</v>
      </c>
      <c r="D16" s="314" t="e">
        <f>#REF!</f>
        <v>#REF!</v>
      </c>
      <c r="E16" s="315" t="e">
        <f t="shared" ref="E16" si="2">D16*C16</f>
        <v>#REF!</v>
      </c>
      <c r="F16" s="200"/>
      <c r="G16" s="200"/>
      <c r="H16" s="200"/>
      <c r="I16" s="279"/>
    </row>
    <row r="17" spans="1:18" ht="30" customHeight="1" x14ac:dyDescent="0.35">
      <c r="A17" s="316">
        <v>12</v>
      </c>
      <c r="B17" s="340" t="str">
        <f>WB!A4</f>
        <v>Bill No 12:Development of Bore Holes</v>
      </c>
      <c r="C17" s="317">
        <f>H31*10%</f>
        <v>7.2</v>
      </c>
      <c r="D17" s="314" t="e">
        <f>WB!#REF!</f>
        <v>#REF!</v>
      </c>
      <c r="E17" s="315" t="e">
        <f>D17*C17</f>
        <v>#REF!</v>
      </c>
      <c r="F17" s="200"/>
      <c r="G17" s="200"/>
      <c r="H17" s="200"/>
      <c r="I17" s="279"/>
    </row>
    <row r="18" spans="1:18" ht="30" customHeight="1" x14ac:dyDescent="0.35">
      <c r="A18" s="272">
        <v>13</v>
      </c>
      <c r="B18" s="340" t="s">
        <v>143</v>
      </c>
      <c r="C18" s="317">
        <f>H31*30%</f>
        <v>21.599999999999998</v>
      </c>
      <c r="D18" s="314">
        <f>'B8 Civil'!N54</f>
        <v>71461.120250000007</v>
      </c>
      <c r="E18" s="315">
        <f>D18*C18</f>
        <v>1543560.1973999999</v>
      </c>
      <c r="F18" s="200"/>
      <c r="G18" s="200"/>
      <c r="H18" s="200"/>
      <c r="I18" s="382" t="e">
        <f>E21-F21</f>
        <v>#REF!</v>
      </c>
    </row>
    <row r="19" spans="1:18" ht="30" customHeight="1" x14ac:dyDescent="0.35">
      <c r="A19" s="316">
        <v>14</v>
      </c>
      <c r="B19" s="340" t="s">
        <v>149</v>
      </c>
      <c r="C19" s="317">
        <f>SUM(H21:H23)*10%</f>
        <v>2.7</v>
      </c>
      <c r="D19" s="314">
        <f>'Injection well'!G27</f>
        <v>0</v>
      </c>
      <c r="E19" s="315">
        <f>D19*C19</f>
        <v>0</v>
      </c>
      <c r="F19" s="200"/>
      <c r="G19" s="200"/>
      <c r="H19" s="200"/>
      <c r="I19" s="279"/>
    </row>
    <row r="20" spans="1:18" ht="30" customHeight="1" x14ac:dyDescent="0.35">
      <c r="A20" s="272">
        <v>15</v>
      </c>
      <c r="B20" s="343" t="s">
        <v>150</v>
      </c>
      <c r="C20" s="317">
        <f>2*H31</f>
        <v>144</v>
      </c>
      <c r="D20" s="314">
        <f>'Rate Analysis'!F434</f>
        <v>5100</v>
      </c>
      <c r="E20" s="315">
        <f>D20*C20</f>
        <v>734400</v>
      </c>
      <c r="F20" s="200"/>
      <c r="G20" s="195" t="s">
        <v>358</v>
      </c>
      <c r="H20" s="195" t="s">
        <v>359</v>
      </c>
      <c r="I20" s="275" t="s">
        <v>318</v>
      </c>
      <c r="J20" s="326" t="s">
        <v>333</v>
      </c>
      <c r="L20" s="1292" t="s">
        <v>147</v>
      </c>
      <c r="M20" s="1292"/>
      <c r="O20" s="195">
        <v>43</v>
      </c>
      <c r="P20" s="1268" t="s">
        <v>334</v>
      </c>
      <c r="Q20" s="1268"/>
      <c r="R20" s="1268">
        <v>190</v>
      </c>
    </row>
    <row r="21" spans="1:18" ht="30" customHeight="1" x14ac:dyDescent="0.35">
      <c r="A21" s="1269" t="s">
        <v>141</v>
      </c>
      <c r="B21" s="1269"/>
      <c r="C21" s="1269"/>
      <c r="D21" s="1269"/>
      <c r="E21" s="318" t="e">
        <f>SUM(E6:E20)</f>
        <v>#REF!</v>
      </c>
      <c r="F21" s="344">
        <f>GS!E26</f>
        <v>0</v>
      </c>
      <c r="G21" s="303" t="s">
        <v>188</v>
      </c>
      <c r="H21" s="195">
        <v>0</v>
      </c>
      <c r="I21" s="275">
        <v>0</v>
      </c>
      <c r="J21" s="195"/>
      <c r="L21" s="275"/>
      <c r="M21" s="275"/>
      <c r="O21" s="325" t="s">
        <v>145</v>
      </c>
      <c r="P21" s="1268"/>
      <c r="Q21" s="1268"/>
      <c r="R21" s="1268"/>
    </row>
    <row r="22" spans="1:18" ht="30" customHeight="1" x14ac:dyDescent="0.35">
      <c r="A22" s="320"/>
      <c r="B22" s="1265" t="s">
        <v>197</v>
      </c>
      <c r="C22" s="1266"/>
      <c r="D22" s="1267"/>
      <c r="E22" s="319">
        <f>F21*2%</f>
        <v>0</v>
      </c>
      <c r="F22" s="200"/>
      <c r="G22" s="304" t="s">
        <v>85</v>
      </c>
      <c r="H22" s="195">
        <v>20</v>
      </c>
      <c r="I22" s="275">
        <v>3</v>
      </c>
      <c r="J22" s="195"/>
      <c r="L22" s="306" t="s">
        <v>148</v>
      </c>
      <c r="M22" s="277">
        <v>150000</v>
      </c>
      <c r="O22" s="325">
        <f>SUM(H21:I24)</f>
        <v>31</v>
      </c>
      <c r="P22" s="328" t="s">
        <v>145</v>
      </c>
      <c r="Q22" s="329" t="s">
        <v>335</v>
      </c>
      <c r="R22" s="330">
        <v>14</v>
      </c>
    </row>
    <row r="23" spans="1:18" ht="30" customHeight="1" x14ac:dyDescent="0.35">
      <c r="A23" s="338"/>
      <c r="B23" s="1294" t="s">
        <v>360</v>
      </c>
      <c r="C23" s="1295"/>
      <c r="D23" s="1296"/>
      <c r="E23" s="319">
        <f>F21*3%</f>
        <v>0</v>
      </c>
      <c r="F23" s="200"/>
      <c r="G23" s="304" t="s">
        <v>186</v>
      </c>
      <c r="H23" s="195">
        <v>7</v>
      </c>
      <c r="I23" s="275">
        <v>1</v>
      </c>
      <c r="J23" s="195"/>
      <c r="L23" s="306"/>
      <c r="M23" s="277"/>
      <c r="O23" s="325" t="s">
        <v>245</v>
      </c>
      <c r="P23" s="328" t="s">
        <v>145</v>
      </c>
      <c r="Q23" s="329" t="s">
        <v>336</v>
      </c>
      <c r="R23" s="330">
        <v>64</v>
      </c>
    </row>
    <row r="24" spans="1:18" ht="30" customHeight="1" x14ac:dyDescent="0.35">
      <c r="A24" s="320"/>
      <c r="B24" s="1294" t="s">
        <v>362</v>
      </c>
      <c r="C24" s="1295"/>
      <c r="D24" s="1296"/>
      <c r="E24" s="319" t="e" cm="1">
        <f t="array" ref="E24:G24">'O&amp;M Abs 06 Months'!#REF!</f>
        <v>#REF!</v>
      </c>
      <c r="F24" s="200" t="e">
        <v>#REF!</v>
      </c>
      <c r="G24" s="341" t="e">
        <v>#REF!</v>
      </c>
      <c r="H24" s="342"/>
      <c r="I24" s="342"/>
      <c r="J24" s="195"/>
      <c r="L24" s="306" t="s">
        <v>34</v>
      </c>
      <c r="M24" s="278">
        <f>M22*H29</f>
        <v>9450000</v>
      </c>
      <c r="O24" s="325">
        <f>SUM(H25:I27)</f>
        <v>41</v>
      </c>
      <c r="P24" s="328" t="s">
        <v>145</v>
      </c>
      <c r="Q24" s="329" t="s">
        <v>337</v>
      </c>
      <c r="R24" s="330">
        <v>68</v>
      </c>
    </row>
    <row r="25" spans="1:18" ht="30" customHeight="1" x14ac:dyDescent="0.35">
      <c r="A25" s="320"/>
      <c r="B25" s="1294" t="s">
        <v>412</v>
      </c>
      <c r="C25" s="1295"/>
      <c r="D25" s="1296"/>
      <c r="E25" s="319">
        <f>'O&amp;M Analysis'!C77</f>
        <v>116377101.00923076</v>
      </c>
      <c r="F25" s="200"/>
      <c r="G25" s="303" t="s">
        <v>199</v>
      </c>
      <c r="H25" s="195">
        <v>3</v>
      </c>
      <c r="I25" s="275"/>
      <c r="J25" s="195"/>
      <c r="O25" s="325" t="s">
        <v>246</v>
      </c>
      <c r="P25" s="328" t="s">
        <v>145</v>
      </c>
      <c r="Q25" s="329" t="s">
        <v>338</v>
      </c>
      <c r="R25" s="330">
        <v>8</v>
      </c>
    </row>
    <row r="26" spans="1:18" ht="30" customHeight="1" x14ac:dyDescent="0.35">
      <c r="A26" s="320"/>
      <c r="B26" s="1294" t="s">
        <v>198</v>
      </c>
      <c r="C26" s="1295"/>
      <c r="D26" s="1296"/>
      <c r="E26" s="319" t="e">
        <f>SUM(E21:E25)</f>
        <v>#REF!</v>
      </c>
      <c r="F26" s="200"/>
      <c r="G26" s="303" t="s">
        <v>200</v>
      </c>
      <c r="H26" s="195">
        <v>33</v>
      </c>
      <c r="I26" s="275">
        <v>5</v>
      </c>
      <c r="J26" s="195"/>
      <c r="O26" s="325">
        <f>SUM(H28:I28)</f>
        <v>0</v>
      </c>
      <c r="P26" s="331" t="s">
        <v>245</v>
      </c>
      <c r="Q26" s="332" t="s">
        <v>336</v>
      </c>
      <c r="R26" s="330">
        <v>5</v>
      </c>
    </row>
    <row r="27" spans="1:18" ht="30" customHeight="1" x14ac:dyDescent="0.4">
      <c r="A27" s="337"/>
      <c r="B27" s="1298" t="s">
        <v>341</v>
      </c>
      <c r="C27" s="1298"/>
      <c r="D27" s="1298"/>
      <c r="E27" s="380" t="e">
        <f>E26/1000000</f>
        <v>#REF!</v>
      </c>
      <c r="F27" s="280"/>
      <c r="G27" s="341"/>
      <c r="H27" s="342"/>
      <c r="I27" s="342"/>
      <c r="J27" s="195"/>
      <c r="P27" s="331" t="s">
        <v>245</v>
      </c>
      <c r="Q27" s="332" t="s">
        <v>337</v>
      </c>
      <c r="R27" s="330">
        <v>21</v>
      </c>
    </row>
    <row r="28" spans="1:18" ht="30" customHeight="1" x14ac:dyDescent="0.35">
      <c r="A28" s="1297"/>
      <c r="B28" s="1297"/>
      <c r="C28" s="1297"/>
      <c r="D28" s="1297"/>
      <c r="E28" s="381"/>
      <c r="F28" s="281" t="s">
        <v>9</v>
      </c>
      <c r="G28" s="303" t="s">
        <v>201</v>
      </c>
      <c r="H28" s="195"/>
      <c r="I28" s="275"/>
      <c r="J28" s="195"/>
      <c r="P28" s="331" t="s">
        <v>339</v>
      </c>
      <c r="Q28" s="332" t="s">
        <v>338</v>
      </c>
      <c r="R28" s="330">
        <v>1</v>
      </c>
    </row>
    <row r="29" spans="1:18" ht="40.5" customHeight="1" x14ac:dyDescent="0.35">
      <c r="A29" s="1299" t="s">
        <v>342</v>
      </c>
      <c r="B29" s="1299"/>
      <c r="C29" s="1299"/>
      <c r="D29" s="1299"/>
      <c r="E29" s="339" t="e">
        <f>E27/H33</f>
        <v>#REF!</v>
      </c>
      <c r="F29" s="282" t="s">
        <v>9</v>
      </c>
      <c r="G29" s="305" t="s">
        <v>34</v>
      </c>
      <c r="H29" s="195">
        <f>SUM(H21:H28)</f>
        <v>63</v>
      </c>
      <c r="I29" s="195">
        <f>SUM(I21:I28)</f>
        <v>9</v>
      </c>
      <c r="J29" s="195"/>
      <c r="P29" s="333" t="s">
        <v>246</v>
      </c>
      <c r="Q29" s="334" t="s">
        <v>336</v>
      </c>
      <c r="R29" s="330"/>
    </row>
    <row r="30" spans="1:18" ht="20.149999999999999" customHeight="1" x14ac:dyDescent="0.35">
      <c r="P30" s="333" t="s">
        <v>246</v>
      </c>
      <c r="Q30" s="334" t="s">
        <v>337</v>
      </c>
      <c r="R30" s="330">
        <v>9</v>
      </c>
    </row>
    <row r="31" spans="1:18" ht="20.149999999999999" customHeight="1" x14ac:dyDescent="0.35">
      <c r="G31" s="325" t="s">
        <v>408</v>
      </c>
      <c r="H31" s="325">
        <f>H29+I29</f>
        <v>72</v>
      </c>
      <c r="P31" s="333" t="s">
        <v>246</v>
      </c>
      <c r="Q31" s="334" t="s">
        <v>338</v>
      </c>
      <c r="R31" s="330"/>
    </row>
    <row r="32" spans="1:18" ht="22.5" customHeight="1" x14ac:dyDescent="0.35">
      <c r="F32" s="378" cm="1">
        <f t="array" ref="F32">SUM(E22:E23+F21)</f>
        <v>0</v>
      </c>
      <c r="G32" s="325" t="s">
        <v>374</v>
      </c>
      <c r="H32" s="325">
        <v>8</v>
      </c>
      <c r="P32" s="1262" t="s">
        <v>334</v>
      </c>
      <c r="Q32" s="1263"/>
      <c r="R32" s="327">
        <f>SUM(R22:R31)</f>
        <v>190</v>
      </c>
    </row>
    <row r="33" spans="5:8" ht="20.5" customHeight="1" x14ac:dyDescent="0.35">
      <c r="F33" s="184">
        <f>F32/H31</f>
        <v>0</v>
      </c>
      <c r="G33" s="325" t="s">
        <v>409</v>
      </c>
      <c r="H33" s="325">
        <f>H32+H31</f>
        <v>80</v>
      </c>
    </row>
    <row r="34" spans="5:8" ht="36" customHeight="1" x14ac:dyDescent="0.35">
      <c r="E34" s="336" t="e">
        <f>(E21/43)/1000000</f>
        <v>#REF!</v>
      </c>
      <c r="F34" s="373">
        <f>F33/1000000</f>
        <v>0</v>
      </c>
    </row>
    <row r="189" spans="1:6" x14ac:dyDescent="0.35">
      <c r="A189" s="198"/>
      <c r="B189" s="199"/>
      <c r="C189" s="283"/>
      <c r="D189" s="198"/>
      <c r="E189" s="198"/>
      <c r="F189" s="198"/>
    </row>
    <row r="190" spans="1:6" x14ac:dyDescent="0.35">
      <c r="A190" s="196"/>
      <c r="B190" s="197"/>
      <c r="C190" s="200"/>
      <c r="D190" s="196"/>
      <c r="E190" s="196"/>
      <c r="F190" s="196"/>
    </row>
    <row r="193" spans="5:8" x14ac:dyDescent="0.35">
      <c r="H193" s="194" t="s">
        <v>220</v>
      </c>
    </row>
    <row r="203" spans="5:8" x14ac:dyDescent="0.35">
      <c r="E203" s="184">
        <v>24900</v>
      </c>
    </row>
    <row r="213" spans="1:5" x14ac:dyDescent="0.35">
      <c r="E213" s="184">
        <v>35300</v>
      </c>
    </row>
    <row r="221" spans="1:5" x14ac:dyDescent="0.35">
      <c r="A221" s="184" t="s">
        <v>221</v>
      </c>
    </row>
    <row r="223" spans="1:5" x14ac:dyDescent="0.35">
      <c r="B223" s="185" t="s">
        <v>222</v>
      </c>
      <c r="E223" s="184">
        <v>46700</v>
      </c>
    </row>
    <row r="224" spans="1:5" ht="23.15" customHeight="1" x14ac:dyDescent="0.35"/>
    <row r="233" spans="5:5" x14ac:dyDescent="0.35">
      <c r="E233" s="184">
        <v>23950</v>
      </c>
    </row>
    <row r="243" spans="5:5" x14ac:dyDescent="0.35">
      <c r="E243" s="184">
        <v>36100</v>
      </c>
    </row>
    <row r="253" spans="5:5" x14ac:dyDescent="0.35">
      <c r="E253" s="184">
        <v>44900</v>
      </c>
    </row>
    <row r="261" spans="1:5" x14ac:dyDescent="0.35">
      <c r="A261" s="184" t="s">
        <v>223</v>
      </c>
    </row>
    <row r="263" spans="1:5" x14ac:dyDescent="0.35">
      <c r="B263" s="185" t="s">
        <v>224</v>
      </c>
      <c r="E263" s="184">
        <v>56700</v>
      </c>
    </row>
  </sheetData>
  <mergeCells count="16">
    <mergeCell ref="A28:D28"/>
    <mergeCell ref="P20:Q21"/>
    <mergeCell ref="R20:R21"/>
    <mergeCell ref="P32:Q32"/>
    <mergeCell ref="B27:D27"/>
    <mergeCell ref="B26:D26"/>
    <mergeCell ref="A29:D29"/>
    <mergeCell ref="A1:E1"/>
    <mergeCell ref="L20:M20"/>
    <mergeCell ref="A2:E3"/>
    <mergeCell ref="A4:E4"/>
    <mergeCell ref="B25:D25"/>
    <mergeCell ref="B22:D22"/>
    <mergeCell ref="B23:D23"/>
    <mergeCell ref="A21:D21"/>
    <mergeCell ref="B24:D24"/>
  </mergeCells>
  <pageMargins left="0.70866141732283472" right="0.70866141732283472" top="0.39370078740157483" bottom="0.74803149606299213" header="0.31496062992125984" footer="0.31496062992125984"/>
  <pageSetup scale="54" orientation="portrait" r:id="rId1"/>
  <colBreaks count="1" manualBreakCount="1">
    <brk id="5" max="1048575" man="1"/>
  </col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847090-0331-469B-B4F7-22C86CC63282}">
  <sheetPr codeName="Sheet5">
    <tabColor rgb="FFFF0000"/>
    <pageSetUpPr fitToPage="1"/>
  </sheetPr>
  <dimension ref="A1:L98"/>
  <sheetViews>
    <sheetView zoomScaleNormal="100" workbookViewId="0">
      <pane ySplit="4" topLeftCell="A36" activePane="bottomLeft" state="frozen"/>
      <selection pane="bottomLeft" activeCell="K1" sqref="K1"/>
    </sheetView>
  </sheetViews>
  <sheetFormatPr defaultColWidth="12.54296875" defaultRowHeight="15" customHeight="1" x14ac:dyDescent="0.3"/>
  <cols>
    <col min="1" max="2" width="6.81640625" style="67" customWidth="1"/>
    <col min="3" max="3" width="55.81640625" style="67" customWidth="1"/>
    <col min="4" max="4" width="9" style="71" customWidth="1"/>
    <col min="5" max="5" width="10" style="67" customWidth="1"/>
    <col min="6" max="6" width="13.1796875" style="67" customWidth="1"/>
    <col min="7" max="7" width="18.81640625" style="67" bestFit="1" customWidth="1"/>
    <col min="8" max="8" width="10.1796875" style="67" customWidth="1"/>
    <col min="9" max="9" width="7.453125" style="67" customWidth="1"/>
    <col min="10" max="10" width="5.81640625" style="67" bestFit="1" customWidth="1"/>
    <col min="11" max="11" width="12.453125" style="67" bestFit="1" customWidth="1"/>
    <col min="12" max="12" width="15.1796875" style="67" bestFit="1" customWidth="1"/>
    <col min="13" max="16384" width="12.54296875" style="67"/>
  </cols>
  <sheetData>
    <row r="1" spans="1:11" ht="25" customHeight="1" x14ac:dyDescent="0.3">
      <c r="A1" s="1302" t="str">
        <f>Abstract!A2</f>
        <v>REHABILITATION OF WATER FILTRATION PLANTS IN DISTRICT BAHAWALPUR</v>
      </c>
      <c r="B1" s="1302"/>
      <c r="C1" s="1303"/>
      <c r="D1" s="1303"/>
      <c r="E1" s="1303"/>
      <c r="F1" s="1303"/>
      <c r="G1" s="1303"/>
      <c r="H1" s="66"/>
      <c r="I1" s="66"/>
      <c r="J1" s="93" t="s">
        <v>145</v>
      </c>
      <c r="K1" s="94">
        <f>Abstract!H21</f>
        <v>0</v>
      </c>
    </row>
    <row r="2" spans="1:11" ht="25" customHeight="1" x14ac:dyDescent="0.3">
      <c r="A2" s="1303"/>
      <c r="B2" s="1303"/>
      <c r="C2" s="1303"/>
      <c r="D2" s="1303"/>
      <c r="E2" s="1303"/>
      <c r="F2" s="1303"/>
      <c r="G2" s="1303"/>
      <c r="H2" s="66"/>
      <c r="I2" s="66"/>
      <c r="J2" s="88" t="s">
        <v>313</v>
      </c>
      <c r="K2" s="89">
        <v>1</v>
      </c>
    </row>
    <row r="3" spans="1:11" ht="25" customHeight="1" thickBot="1" x14ac:dyDescent="0.35">
      <c r="A3" s="1304" t="s">
        <v>228</v>
      </c>
      <c r="B3" s="1304"/>
      <c r="C3" s="1305"/>
      <c r="D3" s="1305"/>
      <c r="E3" s="1305"/>
      <c r="F3" s="1305"/>
      <c r="G3" s="1305"/>
      <c r="H3" s="66"/>
      <c r="I3" s="66"/>
      <c r="J3" s="88" t="s">
        <v>314</v>
      </c>
      <c r="K3" s="89">
        <v>2</v>
      </c>
    </row>
    <row r="4" spans="1:11" ht="35.15" customHeight="1" x14ac:dyDescent="0.3">
      <c r="A4" s="186" t="s">
        <v>59</v>
      </c>
      <c r="B4" s="187" t="s">
        <v>136</v>
      </c>
      <c r="C4" s="187" t="s">
        <v>0</v>
      </c>
      <c r="D4" s="187" t="s">
        <v>2</v>
      </c>
      <c r="E4" s="187" t="s">
        <v>137</v>
      </c>
      <c r="F4" s="187" t="s">
        <v>138</v>
      </c>
      <c r="G4" s="188" t="s">
        <v>139</v>
      </c>
      <c r="H4" s="66"/>
      <c r="I4" s="66"/>
      <c r="J4" s="88" t="s">
        <v>315</v>
      </c>
      <c r="K4" s="302">
        <v>1</v>
      </c>
    </row>
    <row r="5" spans="1:11" ht="42" x14ac:dyDescent="0.3">
      <c r="A5" s="78">
        <v>1</v>
      </c>
      <c r="B5" s="78" t="s">
        <v>70</v>
      </c>
      <c r="C5" s="79" t="str">
        <f>'Rate Analysis'!B6</f>
        <v>Repair &amp; maintenance of Plant Skid frame and Finishing, complete in all respect, inclusive of Carriage to Site and Labor for Installation</v>
      </c>
      <c r="D5" s="78" t="s">
        <v>4</v>
      </c>
      <c r="E5" s="78">
        <f>K1</f>
        <v>0</v>
      </c>
      <c r="F5" s="80">
        <f>'Rate Analysis'!F13</f>
        <v>10800</v>
      </c>
      <c r="G5" s="81">
        <f t="shared" ref="G5:G37" si="0">F5*E5</f>
        <v>0</v>
      </c>
      <c r="H5" s="66"/>
      <c r="I5" s="66"/>
      <c r="J5" s="66"/>
    </row>
    <row r="6" spans="1:11" ht="32.5" customHeight="1" x14ac:dyDescent="0.3">
      <c r="A6" s="78">
        <f>A5+1</f>
        <v>2</v>
      </c>
      <c r="B6" s="78" t="s">
        <v>70</v>
      </c>
      <c r="C6" s="79" t="str">
        <f>'Rate Analysis'!B18</f>
        <v>Membranes recovery with chemicals cleaning, including labour &amp; testing, Complete in all respects,  inclusive of Carriage to Site and Labor for Installation</v>
      </c>
      <c r="D6" s="78" t="s">
        <v>4</v>
      </c>
      <c r="E6" s="78">
        <f>(K1*50%)*2</f>
        <v>0</v>
      </c>
      <c r="F6" s="80">
        <f>'Rate Analysis'!F25</f>
        <v>18000</v>
      </c>
      <c r="G6" s="81">
        <f t="shared" si="0"/>
        <v>0</v>
      </c>
      <c r="H6" s="66"/>
      <c r="I6" s="66"/>
      <c r="J6" s="66"/>
    </row>
    <row r="7" spans="1:11" ht="28" x14ac:dyDescent="0.3">
      <c r="A7" s="78">
        <f t="shared" ref="A7:A37" si="1">A6+1</f>
        <v>3</v>
      </c>
      <c r="B7" s="78" t="s">
        <v>70</v>
      </c>
      <c r="C7" s="91" t="str">
        <f>'Rate Analysis'!B30</f>
        <v>Supply Installation &amp; Commissioning of Membrane Housing, Complete in all respect</v>
      </c>
      <c r="D7" s="78" t="s">
        <v>5</v>
      </c>
      <c r="E7" s="78">
        <v>0</v>
      </c>
      <c r="F7" s="80">
        <f>'Rate Analysis'!F37</f>
        <v>76015</v>
      </c>
      <c r="G7" s="81">
        <f t="shared" si="0"/>
        <v>0</v>
      </c>
      <c r="H7" s="68"/>
      <c r="I7" s="66"/>
      <c r="J7" s="66"/>
    </row>
    <row r="8" spans="1:11" ht="28" x14ac:dyDescent="0.3">
      <c r="A8" s="78">
        <f t="shared" si="1"/>
        <v>4</v>
      </c>
      <c r="B8" s="78" t="s">
        <v>70</v>
      </c>
      <c r="C8" s="79" t="str">
        <f>'RA RO500'!B7</f>
        <v>Supply Installtion and commissioning of RO Plant membranes(4x40), 2 No. complete in all respect</v>
      </c>
      <c r="D8" s="78" t="s">
        <v>5</v>
      </c>
      <c r="E8" s="90">
        <v>0</v>
      </c>
      <c r="F8" s="80">
        <f>'RA RO500'!F13</f>
        <v>105255</v>
      </c>
      <c r="G8" s="81">
        <f t="shared" si="0"/>
        <v>0</v>
      </c>
      <c r="H8" s="68"/>
      <c r="I8" s="66"/>
      <c r="J8" s="66"/>
    </row>
    <row r="9" spans="1:11" ht="42" x14ac:dyDescent="0.3">
      <c r="A9" s="78">
        <f t="shared" si="1"/>
        <v>5</v>
      </c>
      <c r="B9" s="78" t="s">
        <v>70</v>
      </c>
      <c r="C9" s="79" t="str">
        <f>'RA RO500'!B19</f>
        <v>Supply Installation and commissioning of RO Feed Pump capacity of 1000 LPH, for 500 LPH RO Plant, complete in all respect</v>
      </c>
      <c r="D9" s="78" t="s">
        <v>5</v>
      </c>
      <c r="E9" s="90">
        <v>0</v>
      </c>
      <c r="F9" s="80">
        <f>'RA RO500'!F25</f>
        <v>73095</v>
      </c>
      <c r="G9" s="81">
        <f t="shared" si="0"/>
        <v>0</v>
      </c>
      <c r="H9" s="68"/>
      <c r="I9" s="66"/>
      <c r="J9" s="66"/>
    </row>
    <row r="10" spans="1:11" ht="42" x14ac:dyDescent="0.3">
      <c r="A10" s="78">
        <f t="shared" si="1"/>
        <v>6</v>
      </c>
      <c r="B10" s="78" t="s">
        <v>70</v>
      </c>
      <c r="C10" s="374" t="str">
        <f>'RA RO500'!B31</f>
        <v>Supply, Installation and commissioning of RO High Pressure Pump Capacity of 1000 LPH, for 500 LPH RO Plant, complete in all respect</v>
      </c>
      <c r="D10" s="375" t="s">
        <v>4</v>
      </c>
      <c r="E10" s="376">
        <v>0</v>
      </c>
      <c r="F10" s="377">
        <f>'RA RO500'!F37</f>
        <v>163730</v>
      </c>
      <c r="G10" s="81">
        <f t="shared" si="0"/>
        <v>0</v>
      </c>
      <c r="H10" s="66"/>
      <c r="I10" s="66"/>
      <c r="J10" s="66"/>
    </row>
    <row r="11" spans="1:11" ht="28" x14ac:dyDescent="0.3">
      <c r="A11" s="78">
        <f t="shared" si="1"/>
        <v>7</v>
      </c>
      <c r="B11" s="78" t="s">
        <v>70</v>
      </c>
      <c r="C11" s="79" t="str">
        <f>'RA RO500'!B41</f>
        <v>Repair &amp; maintenance of RO Feed water pump 1000 LPH, for 500 LPH RO Plant, complete in all respect</v>
      </c>
      <c r="D11" s="78" t="s">
        <v>4</v>
      </c>
      <c r="E11" s="90">
        <v>1</v>
      </c>
      <c r="F11" s="80">
        <f>'RA RO500'!F47</f>
        <v>28800</v>
      </c>
      <c r="G11" s="81">
        <f t="shared" si="0"/>
        <v>28800</v>
      </c>
      <c r="H11" s="68"/>
      <c r="I11" s="66"/>
      <c r="J11" s="66"/>
    </row>
    <row r="12" spans="1:11" ht="28" x14ac:dyDescent="0.3">
      <c r="A12" s="78">
        <f t="shared" si="1"/>
        <v>8</v>
      </c>
      <c r="B12" s="78" t="s">
        <v>70</v>
      </c>
      <c r="C12" s="79" t="str">
        <f>'RA RO500'!B51</f>
        <v>Repair &amp; maintenance of RO High Pressure pump 1000 LPH, for 500 LPH RO Plant, complete in all respect</v>
      </c>
      <c r="D12" s="78" t="s">
        <v>5</v>
      </c>
      <c r="E12" s="90">
        <v>1</v>
      </c>
      <c r="F12" s="80">
        <f>'RA RO500'!F57</f>
        <v>40800</v>
      </c>
      <c r="G12" s="81">
        <f t="shared" si="0"/>
        <v>40800</v>
      </c>
      <c r="H12" s="69"/>
      <c r="I12" s="66"/>
      <c r="J12" s="66"/>
    </row>
    <row r="13" spans="1:11" ht="42" x14ac:dyDescent="0.3">
      <c r="A13" s="78">
        <f t="shared" si="1"/>
        <v>9</v>
      </c>
      <c r="B13" s="78" t="s">
        <v>70</v>
      </c>
      <c r="C13" s="79" t="str">
        <f>'RA RO500'!B75</f>
        <v>Supply Installation &amp; commissioning of 3inch submersible pump 3HP including supporting clamp, pump coupling, cable clip, delivery pipe, cable complete in all respect.</v>
      </c>
      <c r="D13" s="78" t="s">
        <v>4</v>
      </c>
      <c r="E13" s="90">
        <v>1</v>
      </c>
      <c r="F13" s="80">
        <f>'RA RO500'!F81</f>
        <v>116365</v>
      </c>
      <c r="G13" s="81">
        <f t="shared" si="0"/>
        <v>116365</v>
      </c>
      <c r="H13" s="66"/>
      <c r="I13" s="66"/>
      <c r="J13" s="66"/>
    </row>
    <row r="14" spans="1:11" ht="28" x14ac:dyDescent="0.3">
      <c r="A14" s="78">
        <f t="shared" si="1"/>
        <v>10</v>
      </c>
      <c r="B14" s="78" t="s">
        <v>70</v>
      </c>
      <c r="C14" s="79" t="str">
        <f>'Rate Analysis'!B53</f>
        <v>Supply Installation and Testing of Cartridge Filter complete in all respect</v>
      </c>
      <c r="D14" s="78" t="s">
        <v>4</v>
      </c>
      <c r="E14" s="78">
        <f>K1</f>
        <v>0</v>
      </c>
      <c r="F14" s="80">
        <f>'Rate Analysis'!F59</f>
        <v>1510</v>
      </c>
      <c r="G14" s="81">
        <f t="shared" si="0"/>
        <v>0</v>
      </c>
      <c r="H14" s="66"/>
      <c r="I14" s="66"/>
      <c r="J14" s="66"/>
    </row>
    <row r="15" spans="1:11" ht="28" x14ac:dyDescent="0.3">
      <c r="A15" s="78">
        <f t="shared" si="1"/>
        <v>11</v>
      </c>
      <c r="B15" s="78" t="s">
        <v>70</v>
      </c>
      <c r="C15" s="91" t="str">
        <f>'Rate Analysis'!B63</f>
        <v>Supply Installation and Testing of TDS meter complete with all respects</v>
      </c>
      <c r="D15" s="78" t="s">
        <v>4</v>
      </c>
      <c r="E15" s="90">
        <f>K1</f>
        <v>0</v>
      </c>
      <c r="F15" s="80">
        <f>'Rate Analysis'!F69</f>
        <v>11695</v>
      </c>
      <c r="G15" s="81">
        <f t="shared" si="0"/>
        <v>0</v>
      </c>
      <c r="H15" s="66"/>
      <c r="I15" s="66"/>
      <c r="J15" s="66"/>
    </row>
    <row r="16" spans="1:11" ht="28" x14ac:dyDescent="0.3">
      <c r="A16" s="78">
        <f t="shared" si="1"/>
        <v>12</v>
      </c>
      <c r="B16" s="78" t="s">
        <v>70</v>
      </c>
      <c r="C16" s="79" t="str">
        <f>'Rate Analysis'!B73</f>
        <v>Supply Installation and Testing of Pressure Switchs complete with all respects</v>
      </c>
      <c r="D16" s="78" t="s">
        <v>4</v>
      </c>
      <c r="E16" s="90">
        <f>K1*60%</f>
        <v>0</v>
      </c>
      <c r="F16" s="80">
        <f>'Rate Analysis'!F79</f>
        <v>16375</v>
      </c>
      <c r="G16" s="81">
        <f t="shared" si="0"/>
        <v>0</v>
      </c>
      <c r="H16" s="66"/>
      <c r="I16" s="66"/>
      <c r="J16" s="66"/>
    </row>
    <row r="17" spans="1:10" ht="28" x14ac:dyDescent="0.3">
      <c r="A17" s="78">
        <f t="shared" si="1"/>
        <v>13</v>
      </c>
      <c r="B17" s="78" t="s">
        <v>70</v>
      </c>
      <c r="C17" s="79" t="str">
        <f>'Rate Analysis'!B97</f>
        <v>Supply Installation and testing of  Rota meter complete in all respect</v>
      </c>
      <c r="D17" s="78" t="s">
        <v>4</v>
      </c>
      <c r="E17" s="90">
        <f>K1*60%</f>
        <v>0</v>
      </c>
      <c r="F17" s="80">
        <f>'Rate Analysis'!F103</f>
        <v>7015</v>
      </c>
      <c r="G17" s="81">
        <f t="shared" si="0"/>
        <v>0</v>
      </c>
      <c r="H17" s="66"/>
      <c r="I17" s="66"/>
      <c r="J17" s="66"/>
    </row>
    <row r="18" spans="1:10" ht="28" x14ac:dyDescent="0.3">
      <c r="A18" s="78">
        <f t="shared" si="1"/>
        <v>14</v>
      </c>
      <c r="B18" s="78" t="s">
        <v>70</v>
      </c>
      <c r="C18" s="79" t="str">
        <f>'Rate Analysis'!B106</f>
        <v>Supply Installation and Testing of pressure gauges, complete in all respect</v>
      </c>
      <c r="D18" s="78" t="s">
        <v>4</v>
      </c>
      <c r="E18" s="90">
        <v>2</v>
      </c>
      <c r="F18" s="80">
        <f>'Rate Analysis'!F112</f>
        <v>9940</v>
      </c>
      <c r="G18" s="81">
        <f t="shared" si="0"/>
        <v>19880</v>
      </c>
      <c r="H18" s="66"/>
      <c r="I18" s="66"/>
      <c r="J18" s="66"/>
    </row>
    <row r="19" spans="1:10" ht="32.5" customHeight="1" x14ac:dyDescent="0.3">
      <c r="A19" s="78">
        <f t="shared" si="1"/>
        <v>15</v>
      </c>
      <c r="B19" s="78" t="s">
        <v>70</v>
      </c>
      <c r="C19" s="79" t="str">
        <f>'Rate Analysis'!B116</f>
        <v>Supply Installation and testing of Water meter, complete in all respect</v>
      </c>
      <c r="D19" s="78" t="s">
        <v>4</v>
      </c>
      <c r="E19" s="90">
        <v>0</v>
      </c>
      <c r="F19" s="80">
        <f>'Rate Analysis'!F122</f>
        <v>17540</v>
      </c>
      <c r="G19" s="81">
        <f t="shared" si="0"/>
        <v>0</v>
      </c>
      <c r="H19" s="66"/>
      <c r="I19" s="66"/>
      <c r="J19" s="66"/>
    </row>
    <row r="20" spans="1:10" ht="28" x14ac:dyDescent="0.3">
      <c r="A20" s="78">
        <f t="shared" si="1"/>
        <v>16</v>
      </c>
      <c r="B20" s="78" t="s">
        <v>70</v>
      </c>
      <c r="C20" s="79" t="str">
        <f>'Rate Analysis'!B143</f>
        <v>Repair &amp; maintenance of water meter including callibration, complete in all respect</v>
      </c>
      <c r="D20" s="78" t="s">
        <v>4</v>
      </c>
      <c r="E20" s="90">
        <v>1</v>
      </c>
      <c r="F20" s="80">
        <f>'Rate Analysis'!F150</f>
        <v>6000</v>
      </c>
      <c r="G20" s="81">
        <f t="shared" si="0"/>
        <v>6000</v>
      </c>
      <c r="H20" s="66"/>
      <c r="I20" s="66"/>
      <c r="J20" s="66"/>
    </row>
    <row r="21" spans="1:10" ht="28" x14ac:dyDescent="0.3">
      <c r="A21" s="78">
        <f t="shared" si="1"/>
        <v>17</v>
      </c>
      <c r="B21" s="78" t="s">
        <v>70</v>
      </c>
      <c r="C21" s="79" t="str">
        <f>'Rate Analysis'!B154</f>
        <v>Supply Installation and Testing of Solinoid valve complete in all respect</v>
      </c>
      <c r="D21" s="78" t="s">
        <v>4</v>
      </c>
      <c r="E21" s="90">
        <v>1</v>
      </c>
      <c r="F21" s="80">
        <f>'Rate Analysis'!F160</f>
        <v>8770</v>
      </c>
      <c r="G21" s="81">
        <f t="shared" si="0"/>
        <v>8770</v>
      </c>
      <c r="H21" s="66"/>
      <c r="I21" s="66"/>
      <c r="J21" s="66"/>
    </row>
    <row r="22" spans="1:10" ht="35.15" customHeight="1" x14ac:dyDescent="0.3">
      <c r="A22" s="78">
        <f t="shared" si="1"/>
        <v>18</v>
      </c>
      <c r="B22" s="78" t="s">
        <v>70</v>
      </c>
      <c r="C22" s="79" t="str">
        <f>'Rate Analysis'!B163</f>
        <v>Repair &amp; maintenance of Solinoid valve complete in all respect</v>
      </c>
      <c r="D22" s="78" t="s">
        <v>4</v>
      </c>
      <c r="E22" s="90">
        <v>1</v>
      </c>
      <c r="F22" s="80">
        <f>'Rate Analysis'!F170</f>
        <v>4200</v>
      </c>
      <c r="G22" s="81">
        <f t="shared" si="0"/>
        <v>4200</v>
      </c>
      <c r="H22" s="66"/>
      <c r="I22" s="66"/>
      <c r="J22" s="66"/>
    </row>
    <row r="23" spans="1:10" ht="34.5" customHeight="1" x14ac:dyDescent="0.3">
      <c r="A23" s="78">
        <f t="shared" si="1"/>
        <v>19</v>
      </c>
      <c r="B23" s="78" t="s">
        <v>70</v>
      </c>
      <c r="C23" s="79" t="str">
        <f>'Rate Analysis'!B191</f>
        <v>Supply Installation &amp; Commissioning of 3way Multiport Valve, top &amp; bottom distributers, complete in all respect</v>
      </c>
      <c r="D23" s="78" t="s">
        <v>4</v>
      </c>
      <c r="E23" s="90">
        <v>1</v>
      </c>
      <c r="F23" s="80">
        <f>'Rate Analysis'!F197</f>
        <v>40930</v>
      </c>
      <c r="G23" s="81">
        <f>F23*E23</f>
        <v>40930</v>
      </c>
      <c r="H23" s="66"/>
      <c r="I23" s="66"/>
      <c r="J23" s="66"/>
    </row>
    <row r="24" spans="1:10" ht="35.5" customHeight="1" x14ac:dyDescent="0.3">
      <c r="A24" s="78">
        <f t="shared" si="1"/>
        <v>20</v>
      </c>
      <c r="B24" s="78" t="s">
        <v>70</v>
      </c>
      <c r="C24" s="79" t="str">
        <f>'Rate Analysis'!B201</f>
        <v>Repair &amp; maintenance of 3way Multiport Valve, top &amp; bottom distributers, complete in all respect</v>
      </c>
      <c r="D24" s="78" t="s">
        <v>4</v>
      </c>
      <c r="E24" s="90">
        <v>1</v>
      </c>
      <c r="F24" s="80">
        <f>'Rate Analysis'!F208</f>
        <v>8400</v>
      </c>
      <c r="G24" s="81">
        <f t="shared" si="0"/>
        <v>8400</v>
      </c>
      <c r="H24" s="66"/>
      <c r="I24" s="66"/>
      <c r="J24" s="66"/>
    </row>
    <row r="25" spans="1:10" ht="35.5" customHeight="1" x14ac:dyDescent="0.3">
      <c r="A25" s="78">
        <f t="shared" si="1"/>
        <v>21</v>
      </c>
      <c r="B25" s="78" t="s">
        <v>70</v>
      </c>
      <c r="C25" s="79">
        <f>'Rate Analysis'!B452</f>
        <v>0</v>
      </c>
      <c r="D25" s="78" t="s">
        <v>4</v>
      </c>
      <c r="E25" s="90">
        <v>1</v>
      </c>
      <c r="F25" s="80" t="e">
        <f>'Rate Analysis'!#REF!</f>
        <v>#REF!</v>
      </c>
      <c r="G25" s="81" t="e">
        <f t="shared" ref="G25" si="2">F25*E25</f>
        <v>#REF!</v>
      </c>
      <c r="H25" s="66"/>
      <c r="I25" s="66"/>
      <c r="J25" s="66"/>
    </row>
    <row r="26" spans="1:10" s="193" customFormat="1" ht="70" x14ac:dyDescent="0.3">
      <c r="A26" s="78">
        <f t="shared" si="1"/>
        <v>22</v>
      </c>
      <c r="B26" s="189" t="s">
        <v>70</v>
      </c>
      <c r="C26" s="91" t="str">
        <f>'Rate Analysis'!B213</f>
        <v>Supply, installation and Testing of Chemical Dosing Pump, Chlorinator / Liqued Dosing Pump with working pressure 5 - 7 Bar
Imported, along with 80 liter capacity tank with all repects.complete in all respect</v>
      </c>
      <c r="D26" s="189" t="s">
        <v>4</v>
      </c>
      <c r="E26" s="190">
        <v>1</v>
      </c>
      <c r="F26" s="191">
        <f>'Rate Analysis'!F219</f>
        <v>69235</v>
      </c>
      <c r="G26" s="192">
        <f t="shared" si="0"/>
        <v>69235</v>
      </c>
      <c r="H26" s="5"/>
      <c r="I26" s="5"/>
      <c r="J26" s="5"/>
    </row>
    <row r="27" spans="1:10" ht="35.5" customHeight="1" x14ac:dyDescent="0.3">
      <c r="A27" s="78">
        <f t="shared" si="1"/>
        <v>23</v>
      </c>
      <c r="B27" s="78" t="s">
        <v>70</v>
      </c>
      <c r="C27" s="79" t="str">
        <f>'Rate Analysis'!B235</f>
        <v>Supply and installation of Water Storage Tank, Capacity 2000 Liters, Material PE, Food Grade, complete in all respects</v>
      </c>
      <c r="D27" s="78" t="s">
        <v>4</v>
      </c>
      <c r="E27" s="90">
        <v>1</v>
      </c>
      <c r="F27" s="80">
        <f>'Rate Analysis'!F241</f>
        <v>31575</v>
      </c>
      <c r="G27" s="81">
        <f t="shared" si="0"/>
        <v>31575</v>
      </c>
      <c r="H27" s="66"/>
      <c r="I27" s="66"/>
      <c r="J27" s="66"/>
    </row>
    <row r="28" spans="1:10" ht="35.5" customHeight="1" x14ac:dyDescent="0.3">
      <c r="A28" s="78">
        <f t="shared" si="1"/>
        <v>24</v>
      </c>
      <c r="B28" s="78" t="s">
        <v>70</v>
      </c>
      <c r="C28" s="79" t="str">
        <f>'Rate Analysis'!B247</f>
        <v>Chemical Cleaning &amp; repair of Water Storage tank, complete in all respects at site</v>
      </c>
      <c r="D28" s="78" t="s">
        <v>4</v>
      </c>
      <c r="E28" s="90">
        <v>1</v>
      </c>
      <c r="F28" s="80">
        <f>'Rate Analysis'!F254</f>
        <v>6000</v>
      </c>
      <c r="G28" s="81">
        <f t="shared" ref="G28" si="3">F28*E28</f>
        <v>6000</v>
      </c>
      <c r="H28" s="66"/>
      <c r="I28" s="66"/>
      <c r="J28" s="66"/>
    </row>
    <row r="29" spans="1:10" ht="28" x14ac:dyDescent="0.3">
      <c r="A29" s="78">
        <f t="shared" si="1"/>
        <v>25</v>
      </c>
      <c r="B29" s="78" t="s">
        <v>70</v>
      </c>
      <c r="C29" s="79" t="str">
        <f>'Rate Analysis'!B259</f>
        <v>Supply and installation of float switch for Water Storage Tank, complete in all respect</v>
      </c>
      <c r="D29" s="78" t="s">
        <v>6</v>
      </c>
      <c r="E29" s="189">
        <v>2</v>
      </c>
      <c r="F29" s="80">
        <f>'Rate Analysis'!F265</f>
        <v>2925</v>
      </c>
      <c r="G29" s="81">
        <f t="shared" si="0"/>
        <v>5850</v>
      </c>
      <c r="H29" s="66"/>
      <c r="I29" s="66"/>
      <c r="J29" s="66"/>
    </row>
    <row r="30" spans="1:10" ht="42" x14ac:dyDescent="0.3">
      <c r="A30" s="78">
        <f t="shared" si="1"/>
        <v>26</v>
      </c>
      <c r="B30" s="78" t="s">
        <v>70</v>
      </c>
      <c r="C30" s="79" t="str">
        <f>'Rate Analysis'!B280</f>
        <v>Replacement of Activated Carbon media supply, installation and commissioning complete in all respect NSF Certified, Iodin No 900-1100</v>
      </c>
      <c r="D30" s="78" t="s">
        <v>6</v>
      </c>
      <c r="E30" s="189">
        <v>30</v>
      </c>
      <c r="F30" s="80">
        <f>'Rate Analysis'!F287</f>
        <v>1510</v>
      </c>
      <c r="G30" s="81">
        <f t="shared" si="0"/>
        <v>45300</v>
      </c>
      <c r="H30" s="66"/>
      <c r="I30" s="66"/>
      <c r="J30" s="66"/>
    </row>
    <row r="31" spans="1:10" ht="28" x14ac:dyDescent="0.3">
      <c r="A31" s="78">
        <f t="shared" si="1"/>
        <v>27</v>
      </c>
      <c r="B31" s="78" t="s">
        <v>70</v>
      </c>
      <c r="C31" s="79" t="str">
        <f>'Rate Analysis'!B293</f>
        <v>Replacement of Silica sand media supply, installation and commissioning complete in all respect</v>
      </c>
      <c r="D31" s="78" t="s">
        <v>6</v>
      </c>
      <c r="E31" s="189">
        <v>80</v>
      </c>
      <c r="F31" s="80">
        <f>'Rate Analysis'!F300</f>
        <v>110</v>
      </c>
      <c r="G31" s="81">
        <f t="shared" si="0"/>
        <v>8800</v>
      </c>
      <c r="H31" s="66"/>
      <c r="I31" s="66"/>
      <c r="J31" s="66"/>
    </row>
    <row r="32" spans="1:10" ht="28" x14ac:dyDescent="0.3">
      <c r="A32" s="78">
        <f t="shared" si="1"/>
        <v>28</v>
      </c>
      <c r="B32" s="78" t="s">
        <v>70</v>
      </c>
      <c r="C32" s="79" t="str">
        <f>'Rate Analysis'!B305</f>
        <v>Replacement of Natural Gravels media supply, installation and commissioning complete in all respect</v>
      </c>
      <c r="D32" s="78" t="s">
        <v>4</v>
      </c>
      <c r="E32" s="189">
        <v>80</v>
      </c>
      <c r="F32" s="80">
        <f>'Rate Analysis'!F312</f>
        <v>110</v>
      </c>
      <c r="G32" s="81">
        <f t="shared" si="0"/>
        <v>8800</v>
      </c>
      <c r="H32" s="66"/>
      <c r="I32" s="66"/>
      <c r="J32" s="66"/>
    </row>
    <row r="33" spans="1:12" ht="28" x14ac:dyDescent="0.3">
      <c r="A33" s="78">
        <f t="shared" si="1"/>
        <v>29</v>
      </c>
      <c r="B33" s="78" t="s">
        <v>70</v>
      </c>
      <c r="C33" s="79" t="str">
        <f>'Rate Analysis'!B341</f>
        <v>Supply installation and commissioning of UV lamp  complete in all respect</v>
      </c>
      <c r="D33" s="78" t="s">
        <v>4</v>
      </c>
      <c r="E33" s="78">
        <f>K1</f>
        <v>0</v>
      </c>
      <c r="F33" s="80">
        <f>'Rate Analysis'!F347</f>
        <v>23390</v>
      </c>
      <c r="G33" s="81">
        <f t="shared" si="0"/>
        <v>0</v>
      </c>
      <c r="H33" s="66"/>
      <c r="I33" s="66"/>
      <c r="J33" s="66"/>
    </row>
    <row r="34" spans="1:12" ht="28" x14ac:dyDescent="0.3">
      <c r="A34" s="78">
        <f t="shared" si="1"/>
        <v>30</v>
      </c>
      <c r="B34" s="78" t="s">
        <v>70</v>
      </c>
      <c r="C34" s="91" t="str">
        <f>'Rate Analysis'!B352</f>
        <v>Supply Installation &amp; Commissioning of Manual Valve complete in all respect</v>
      </c>
      <c r="D34" s="78" t="s">
        <v>4</v>
      </c>
      <c r="E34" s="78">
        <v>2</v>
      </c>
      <c r="F34" s="80">
        <f>'Rate Analysis'!F358</f>
        <v>3510</v>
      </c>
      <c r="G34" s="81">
        <f t="shared" si="0"/>
        <v>7020</v>
      </c>
      <c r="H34" s="66"/>
      <c r="I34" s="66"/>
      <c r="J34" s="66"/>
    </row>
    <row r="35" spans="1:12" ht="28" x14ac:dyDescent="0.3">
      <c r="A35" s="78">
        <f t="shared" si="1"/>
        <v>31</v>
      </c>
      <c r="B35" s="78" t="s">
        <v>70</v>
      </c>
      <c r="C35" s="79" t="str">
        <f>'Rate Analysis'!B372</f>
        <v>Repair &amp; maintenance of Pipe and fittings, complete plant fitting in all respect</v>
      </c>
      <c r="D35" s="78" t="s">
        <v>7</v>
      </c>
      <c r="E35" s="78">
        <f>K1</f>
        <v>0</v>
      </c>
      <c r="F35" s="80">
        <f>'Rate Analysis'!F379</f>
        <v>12000</v>
      </c>
      <c r="G35" s="81">
        <f t="shared" si="0"/>
        <v>0</v>
      </c>
      <c r="H35" s="66"/>
      <c r="I35" s="66"/>
      <c r="J35" s="66"/>
    </row>
    <row r="36" spans="1:12" ht="28" x14ac:dyDescent="0.3">
      <c r="A36" s="78">
        <f t="shared" si="1"/>
        <v>32</v>
      </c>
      <c r="B36" s="78" t="s">
        <v>70</v>
      </c>
      <c r="C36" s="79" t="str">
        <f>'Rate Analysis'!B384</f>
        <v>Supply installation &amp; testing of Plastic water Taps with fussion joint, complete in all respect</v>
      </c>
      <c r="D36" s="78" t="s">
        <v>4</v>
      </c>
      <c r="E36" s="78">
        <f>K1*5</f>
        <v>0</v>
      </c>
      <c r="F36" s="80">
        <f>'Rate Analysis'!F390</f>
        <v>585</v>
      </c>
      <c r="G36" s="81">
        <f t="shared" si="0"/>
        <v>0</v>
      </c>
      <c r="H36" s="66"/>
      <c r="I36" s="66"/>
      <c r="J36" s="66"/>
    </row>
    <row r="37" spans="1:12" ht="28" x14ac:dyDescent="0.3">
      <c r="A37" s="78">
        <f t="shared" si="1"/>
        <v>33</v>
      </c>
      <c r="B37" s="78" t="s">
        <v>70</v>
      </c>
      <c r="C37" s="79" t="str">
        <f>'Rate Analysis'!B395</f>
        <v>Repair &amp; maintenance of Plant control panel with PLC &amp; HMI complete in all respect</v>
      </c>
      <c r="D37" s="78" t="s">
        <v>4</v>
      </c>
      <c r="E37" s="78">
        <f>K1</f>
        <v>0</v>
      </c>
      <c r="F37" s="80">
        <f>'Rate Analysis'!F402</f>
        <v>36000</v>
      </c>
      <c r="G37" s="81">
        <f t="shared" si="0"/>
        <v>0</v>
      </c>
      <c r="H37" s="66"/>
      <c r="I37" s="66"/>
      <c r="J37" s="66"/>
    </row>
    <row r="38" spans="1:12" ht="25" customHeight="1" x14ac:dyDescent="0.3">
      <c r="A38" s="1306" t="s">
        <v>132</v>
      </c>
      <c r="B38" s="1306"/>
      <c r="C38" s="1306"/>
      <c r="D38" s="1306"/>
      <c r="E38" s="1306"/>
      <c r="F38" s="1306"/>
      <c r="G38" s="76" t="e">
        <f>G7+G8+G9+G10+G13+G14+G15+G16+G17+G18+G19+G21+G23+G25+G26+G27+G29+G33+G34+G36</f>
        <v>#REF!</v>
      </c>
      <c r="H38" s="66"/>
      <c r="I38" s="66"/>
      <c r="J38" s="66"/>
      <c r="K38" s="74" t="e">
        <f>SUM(G5:G36)</f>
        <v>#REF!</v>
      </c>
    </row>
    <row r="39" spans="1:12" ht="25" customHeight="1" x14ac:dyDescent="0.3">
      <c r="A39" s="1306" t="s">
        <v>133</v>
      </c>
      <c r="B39" s="1306"/>
      <c r="C39" s="1306"/>
      <c r="D39" s="1306"/>
      <c r="E39" s="1306"/>
      <c r="F39" s="1306"/>
      <c r="G39" s="76" t="e">
        <f>G38*5%</f>
        <v>#REF!</v>
      </c>
      <c r="H39" s="66"/>
      <c r="I39" s="66"/>
      <c r="J39" s="66"/>
      <c r="K39" s="75" t="e">
        <f>K38*5%</f>
        <v>#REF!</v>
      </c>
      <c r="L39" s="75" t="e">
        <f>K38+K39</f>
        <v>#REF!</v>
      </c>
    </row>
    <row r="40" spans="1:12" ht="25" customHeight="1" x14ac:dyDescent="0.3">
      <c r="A40" s="1306" t="s">
        <v>134</v>
      </c>
      <c r="B40" s="1306"/>
      <c r="C40" s="1306"/>
      <c r="D40" s="1306"/>
      <c r="E40" s="1306"/>
      <c r="F40" s="1306"/>
      <c r="G40" s="76">
        <f>G5+G6+G11+G12+G20+G22+G24+G28+G30+G31+G32+G35+G37</f>
        <v>157100</v>
      </c>
      <c r="H40" s="66"/>
      <c r="I40" s="66"/>
      <c r="J40" s="66"/>
      <c r="K40" s="75" t="e">
        <f>K38*16%</f>
        <v>#REF!</v>
      </c>
      <c r="L40" s="75" t="e">
        <f>K38+K40</f>
        <v>#REF!</v>
      </c>
    </row>
    <row r="41" spans="1:12" ht="25" customHeight="1" x14ac:dyDescent="0.3">
      <c r="A41" s="1306" t="s">
        <v>135</v>
      </c>
      <c r="B41" s="1306"/>
      <c r="C41" s="1306"/>
      <c r="D41" s="1306"/>
      <c r="E41" s="1306"/>
      <c r="F41" s="1306"/>
      <c r="G41" s="76">
        <f>G40*16%</f>
        <v>25136</v>
      </c>
      <c r="H41" s="66"/>
      <c r="I41" s="66"/>
      <c r="J41" s="66"/>
    </row>
    <row r="42" spans="1:12" ht="25" customHeight="1" x14ac:dyDescent="0.3">
      <c r="A42" s="1300" t="s">
        <v>364</v>
      </c>
      <c r="B42" s="1300"/>
      <c r="C42" s="1300"/>
      <c r="D42" s="1300"/>
      <c r="E42" s="1300"/>
      <c r="F42" s="1300"/>
      <c r="G42" s="87" t="e">
        <f>SUM(G38:G41)</f>
        <v>#REF!</v>
      </c>
      <c r="H42" s="92" t="e">
        <f>G42/1000000</f>
        <v>#REF!</v>
      </c>
      <c r="I42" s="66"/>
      <c r="J42" s="66"/>
    </row>
    <row r="43" spans="1:12" ht="25" customHeight="1" x14ac:dyDescent="0.3">
      <c r="A43" s="1301" t="s">
        <v>365</v>
      </c>
      <c r="B43" s="1301"/>
      <c r="C43" s="1301"/>
      <c r="D43" s="1301"/>
      <c r="E43" s="1301"/>
      <c r="F43" s="1301"/>
      <c r="G43" s="77" t="e">
        <f>G40+G38</f>
        <v>#REF!</v>
      </c>
      <c r="H43" s="92" t="e">
        <f>G43/1000000</f>
        <v>#REF!</v>
      </c>
      <c r="I43" s="66"/>
      <c r="J43" s="66"/>
    </row>
    <row r="44" spans="1:12" ht="13.5" customHeight="1" x14ac:dyDescent="0.3">
      <c r="A44" s="72"/>
      <c r="B44" s="72"/>
      <c r="C44" s="72"/>
      <c r="D44" s="72"/>
      <c r="E44" s="72"/>
      <c r="F44" s="72"/>
      <c r="G44" s="73"/>
      <c r="H44" s="66"/>
      <c r="I44" s="66"/>
      <c r="J44" s="66"/>
    </row>
    <row r="45" spans="1:12" ht="13.5" customHeight="1" x14ac:dyDescent="0.3">
      <c r="A45" s="72"/>
      <c r="B45" s="72"/>
      <c r="C45" s="72"/>
      <c r="D45" s="72"/>
      <c r="E45" s="72"/>
      <c r="F45" s="72"/>
      <c r="G45" s="73"/>
      <c r="H45" s="66"/>
      <c r="I45" s="66"/>
      <c r="J45" s="66"/>
    </row>
    <row r="46" spans="1:12" ht="13.5" customHeight="1" x14ac:dyDescent="0.3">
      <c r="A46" s="72"/>
      <c r="B46" s="72"/>
      <c r="C46" s="72"/>
      <c r="D46" s="72"/>
      <c r="E46" s="72"/>
      <c r="F46" s="72"/>
      <c r="G46" s="73"/>
      <c r="H46" s="66"/>
      <c r="I46" s="66"/>
      <c r="J46" s="66"/>
    </row>
    <row r="47" spans="1:12" ht="13.5" customHeight="1" x14ac:dyDescent="0.3">
      <c r="A47" s="72"/>
      <c r="B47" s="72"/>
      <c r="C47" s="72"/>
      <c r="D47" s="72"/>
      <c r="E47" s="72"/>
      <c r="F47" s="72"/>
      <c r="G47" s="73"/>
      <c r="H47" s="66"/>
      <c r="I47" s="66"/>
      <c r="J47" s="66"/>
    </row>
    <row r="48" spans="1:12" ht="13.5" customHeight="1" x14ac:dyDescent="0.3">
      <c r="A48" s="72"/>
      <c r="B48" s="72"/>
      <c r="C48" s="72"/>
      <c r="D48" s="72"/>
      <c r="E48" s="72"/>
      <c r="F48" s="72"/>
      <c r="G48" s="73"/>
      <c r="H48" s="66"/>
      <c r="I48" s="66"/>
      <c r="J48" s="66"/>
    </row>
    <row r="49" spans="1:10" ht="13.5" customHeight="1" x14ac:dyDescent="0.3">
      <c r="A49" s="66"/>
      <c r="B49" s="66"/>
      <c r="C49" s="66"/>
      <c r="D49" s="70"/>
      <c r="E49" s="66"/>
      <c r="F49" s="66"/>
      <c r="G49" s="66"/>
      <c r="H49" s="66"/>
      <c r="I49" s="66"/>
      <c r="J49" s="66"/>
    </row>
    <row r="50" spans="1:10" ht="13.5" customHeight="1" x14ac:dyDescent="0.3">
      <c r="A50" s="66"/>
      <c r="B50" s="66"/>
      <c r="C50" s="66"/>
      <c r="D50" s="70"/>
      <c r="E50" s="66"/>
      <c r="F50" s="66"/>
      <c r="G50" s="66"/>
      <c r="H50" s="66"/>
      <c r="I50" s="66"/>
      <c r="J50" s="66"/>
    </row>
    <row r="51" spans="1:10" ht="13.5" customHeight="1" x14ac:dyDescent="0.3">
      <c r="A51" s="66"/>
      <c r="B51" s="66"/>
      <c r="C51" s="66"/>
      <c r="D51" s="70"/>
      <c r="E51" s="66"/>
      <c r="F51" s="66"/>
      <c r="G51" s="66"/>
      <c r="H51" s="66"/>
      <c r="I51" s="66"/>
      <c r="J51" s="66"/>
    </row>
    <row r="52" spans="1:10" ht="13.5" customHeight="1" x14ac:dyDescent="0.3">
      <c r="A52" s="66"/>
      <c r="B52" s="66"/>
      <c r="C52" s="66"/>
      <c r="D52" s="70"/>
      <c r="E52" s="66"/>
      <c r="F52" s="66"/>
      <c r="G52" s="66"/>
      <c r="H52" s="66"/>
      <c r="I52" s="66"/>
      <c r="J52" s="66"/>
    </row>
    <row r="53" spans="1:10" ht="13.5" customHeight="1" x14ac:dyDescent="0.3">
      <c r="A53" s="66"/>
      <c r="B53" s="66"/>
      <c r="C53" s="66"/>
      <c r="D53" s="70"/>
      <c r="E53" s="66"/>
      <c r="F53" s="66"/>
      <c r="G53" s="66"/>
      <c r="H53" s="66"/>
      <c r="I53" s="66"/>
      <c r="J53" s="66"/>
    </row>
    <row r="54" spans="1:10" ht="13.5" customHeight="1" x14ac:dyDescent="0.3">
      <c r="A54" s="66"/>
      <c r="B54" s="66"/>
      <c r="C54" s="66"/>
      <c r="D54" s="70"/>
      <c r="E54" s="66"/>
      <c r="F54" s="66"/>
      <c r="G54" s="66"/>
      <c r="H54" s="66"/>
      <c r="I54" s="66"/>
      <c r="J54" s="66"/>
    </row>
    <row r="55" spans="1:10" ht="13.5" customHeight="1" x14ac:dyDescent="0.3">
      <c r="A55" s="66"/>
      <c r="B55" s="66"/>
      <c r="C55" s="66"/>
      <c r="D55" s="70"/>
      <c r="E55" s="66"/>
      <c r="F55" s="66"/>
      <c r="G55" s="66"/>
      <c r="H55" s="66"/>
      <c r="I55" s="66"/>
      <c r="J55" s="66"/>
    </row>
    <row r="56" spans="1:10" ht="13.5" customHeight="1" x14ac:dyDescent="0.3">
      <c r="A56" s="66"/>
      <c r="B56" s="66"/>
      <c r="C56" s="66"/>
      <c r="D56" s="70"/>
      <c r="E56" s="66"/>
      <c r="F56" s="66"/>
      <c r="G56" s="66"/>
      <c r="H56" s="66"/>
      <c r="I56" s="66"/>
      <c r="J56" s="66"/>
    </row>
    <row r="57" spans="1:10" ht="13.5" customHeight="1" x14ac:dyDescent="0.3">
      <c r="A57" s="66"/>
      <c r="B57" s="66"/>
      <c r="C57" s="66"/>
      <c r="D57" s="70"/>
      <c r="E57" s="66"/>
      <c r="F57" s="66"/>
      <c r="G57" s="66"/>
      <c r="H57" s="66"/>
      <c r="I57" s="66"/>
      <c r="J57" s="66"/>
    </row>
    <row r="58" spans="1:10" ht="13.5" customHeight="1" x14ac:dyDescent="0.3">
      <c r="A58" s="66"/>
      <c r="B58" s="66"/>
      <c r="C58" s="66"/>
      <c r="D58" s="70"/>
      <c r="E58" s="66"/>
      <c r="F58" s="66"/>
      <c r="G58" s="66"/>
      <c r="H58" s="66"/>
      <c r="I58" s="66"/>
      <c r="J58" s="66"/>
    </row>
    <row r="59" spans="1:10" ht="13.5" customHeight="1" x14ac:dyDescent="0.3">
      <c r="A59" s="66"/>
      <c r="B59" s="66"/>
      <c r="C59" s="66"/>
      <c r="D59" s="70"/>
      <c r="E59" s="66"/>
      <c r="F59" s="66"/>
      <c r="G59" s="66"/>
      <c r="H59" s="66"/>
      <c r="I59" s="66"/>
      <c r="J59" s="66"/>
    </row>
    <row r="60" spans="1:10" ht="13.5" customHeight="1" x14ac:dyDescent="0.3">
      <c r="A60" s="66"/>
      <c r="B60" s="66"/>
      <c r="C60" s="66"/>
      <c r="D60" s="70"/>
      <c r="E60" s="66"/>
      <c r="F60" s="66"/>
      <c r="G60" s="66"/>
      <c r="H60" s="66"/>
      <c r="I60" s="66"/>
      <c r="J60" s="66"/>
    </row>
    <row r="61" spans="1:10" ht="13.5" customHeight="1" x14ac:dyDescent="0.3">
      <c r="A61" s="66"/>
      <c r="B61" s="66"/>
      <c r="C61" s="66"/>
      <c r="D61" s="70"/>
      <c r="E61" s="66"/>
      <c r="F61" s="66"/>
      <c r="G61" s="66"/>
      <c r="H61" s="66"/>
      <c r="I61" s="66"/>
      <c r="J61" s="66"/>
    </row>
    <row r="62" spans="1:10" ht="13.5" customHeight="1" x14ac:dyDescent="0.3">
      <c r="A62" s="66"/>
      <c r="B62" s="66"/>
      <c r="C62" s="66"/>
      <c r="D62" s="70"/>
      <c r="E62" s="66"/>
      <c r="F62" s="66"/>
      <c r="G62" s="66"/>
      <c r="H62" s="66"/>
      <c r="I62" s="66"/>
      <c r="J62" s="66"/>
    </row>
    <row r="63" spans="1:10" ht="13.5" customHeight="1" x14ac:dyDescent="0.3">
      <c r="A63" s="66"/>
      <c r="B63" s="66"/>
      <c r="C63" s="66"/>
      <c r="D63" s="70"/>
      <c r="E63" s="66"/>
      <c r="F63" s="66"/>
      <c r="G63" s="66"/>
      <c r="H63" s="66"/>
      <c r="I63" s="66"/>
      <c r="J63" s="66"/>
    </row>
    <row r="64" spans="1:10" ht="13.5" customHeight="1" x14ac:dyDescent="0.3">
      <c r="A64" s="66"/>
      <c r="B64" s="66"/>
      <c r="C64" s="66"/>
      <c r="D64" s="70"/>
      <c r="E64" s="66"/>
      <c r="F64" s="66"/>
      <c r="G64" s="66"/>
      <c r="H64" s="66"/>
      <c r="I64" s="66"/>
      <c r="J64" s="66"/>
    </row>
    <row r="65" spans="1:10" ht="13.5" customHeight="1" x14ac:dyDescent="0.3">
      <c r="A65" s="66"/>
      <c r="B65" s="66"/>
      <c r="C65" s="66"/>
      <c r="D65" s="70"/>
      <c r="E65" s="66"/>
      <c r="F65" s="66"/>
      <c r="G65" s="66"/>
      <c r="H65" s="66"/>
      <c r="I65" s="66"/>
      <c r="J65" s="66"/>
    </row>
    <row r="66" spans="1:10" ht="13.5" customHeight="1" x14ac:dyDescent="0.3">
      <c r="A66" s="66"/>
      <c r="B66" s="66"/>
      <c r="C66" s="66"/>
      <c r="D66" s="70"/>
      <c r="E66" s="66"/>
      <c r="F66" s="66"/>
      <c r="G66" s="66"/>
      <c r="H66" s="66"/>
      <c r="I66" s="66"/>
      <c r="J66" s="66"/>
    </row>
    <row r="67" spans="1:10" ht="13.5" customHeight="1" x14ac:dyDescent="0.3">
      <c r="A67" s="66"/>
      <c r="B67" s="66"/>
      <c r="C67" s="66"/>
      <c r="D67" s="70"/>
      <c r="E67" s="66"/>
      <c r="F67" s="66"/>
      <c r="G67" s="66"/>
      <c r="H67" s="66"/>
      <c r="I67" s="66"/>
      <c r="J67" s="66"/>
    </row>
    <row r="68" spans="1:10" ht="13.5" customHeight="1" x14ac:dyDescent="0.3">
      <c r="A68" s="66"/>
      <c r="B68" s="66"/>
      <c r="C68" s="66"/>
      <c r="D68" s="70"/>
      <c r="E68" s="66"/>
      <c r="F68" s="66"/>
      <c r="G68" s="66"/>
      <c r="H68" s="66"/>
      <c r="I68" s="66"/>
      <c r="J68" s="66"/>
    </row>
    <row r="69" spans="1:10" ht="13.5" customHeight="1" x14ac:dyDescent="0.3">
      <c r="A69" s="66"/>
      <c r="B69" s="66"/>
      <c r="C69" s="66"/>
      <c r="D69" s="70"/>
      <c r="E69" s="66"/>
      <c r="F69" s="66"/>
      <c r="G69" s="66"/>
      <c r="H69" s="66"/>
      <c r="I69" s="66"/>
      <c r="J69" s="66"/>
    </row>
    <row r="70" spans="1:10" ht="13.5" customHeight="1" x14ac:dyDescent="0.3">
      <c r="A70" s="66"/>
      <c r="B70" s="66"/>
      <c r="C70" s="66"/>
      <c r="D70" s="70"/>
      <c r="E70" s="66"/>
      <c r="F70" s="66"/>
      <c r="G70" s="66"/>
      <c r="H70" s="66"/>
      <c r="I70" s="66"/>
      <c r="J70" s="66"/>
    </row>
    <row r="71" spans="1:10" ht="13.5" customHeight="1" x14ac:dyDescent="0.3">
      <c r="A71" s="66"/>
      <c r="B71" s="66"/>
      <c r="C71" s="66"/>
      <c r="D71" s="70"/>
      <c r="E71" s="66"/>
      <c r="F71" s="66"/>
      <c r="G71" s="66"/>
      <c r="H71" s="66"/>
      <c r="I71" s="66"/>
      <c r="J71" s="66"/>
    </row>
    <row r="72" spans="1:10" ht="13.5" customHeight="1" x14ac:dyDescent="0.3">
      <c r="A72" s="66"/>
      <c r="B72" s="66"/>
      <c r="C72" s="66"/>
      <c r="D72" s="70"/>
      <c r="E72" s="66"/>
      <c r="F72" s="66"/>
      <c r="G72" s="66"/>
      <c r="H72" s="66"/>
      <c r="I72" s="66"/>
      <c r="J72" s="66"/>
    </row>
    <row r="73" spans="1:10" ht="13.5" customHeight="1" x14ac:dyDescent="0.3">
      <c r="A73" s="66"/>
      <c r="B73" s="66"/>
      <c r="C73" s="66"/>
      <c r="D73" s="70"/>
      <c r="E73" s="66"/>
      <c r="F73" s="66"/>
      <c r="G73" s="66"/>
      <c r="H73" s="66"/>
      <c r="I73" s="66"/>
      <c r="J73" s="66"/>
    </row>
    <row r="74" spans="1:10" ht="13.5" customHeight="1" x14ac:dyDescent="0.3">
      <c r="A74" s="66"/>
      <c r="B74" s="66"/>
      <c r="C74" s="66"/>
      <c r="D74" s="70"/>
      <c r="E74" s="66"/>
      <c r="F74" s="66"/>
      <c r="G74" s="66"/>
      <c r="H74" s="66"/>
      <c r="I74" s="66"/>
      <c r="J74" s="66"/>
    </row>
    <row r="75" spans="1:10" ht="13.5" customHeight="1" x14ac:dyDescent="0.3">
      <c r="A75" s="66"/>
      <c r="B75" s="66"/>
      <c r="C75" s="66"/>
      <c r="D75" s="70"/>
      <c r="E75" s="66"/>
      <c r="F75" s="66"/>
      <c r="G75" s="66"/>
      <c r="H75" s="66"/>
      <c r="I75" s="66"/>
      <c r="J75" s="66"/>
    </row>
    <row r="76" spans="1:10" ht="13.5" customHeight="1" x14ac:dyDescent="0.3">
      <c r="A76" s="66"/>
      <c r="B76" s="66"/>
      <c r="C76" s="66"/>
      <c r="D76" s="70"/>
      <c r="E76" s="66"/>
      <c r="F76" s="66"/>
      <c r="G76" s="66"/>
      <c r="H76" s="66"/>
      <c r="I76" s="66"/>
      <c r="J76" s="66"/>
    </row>
    <row r="77" spans="1:10" ht="13.5" customHeight="1" x14ac:dyDescent="0.3">
      <c r="A77" s="66"/>
      <c r="B77" s="66"/>
      <c r="C77" s="66"/>
      <c r="D77" s="70"/>
      <c r="E77" s="66"/>
      <c r="F77" s="66"/>
      <c r="G77" s="66"/>
      <c r="H77" s="66"/>
      <c r="I77" s="66"/>
      <c r="J77" s="66"/>
    </row>
    <row r="78" spans="1:10" ht="13.5" customHeight="1" x14ac:dyDescent="0.3">
      <c r="A78" s="66"/>
      <c r="B78" s="66"/>
      <c r="C78" s="66"/>
      <c r="D78" s="70"/>
      <c r="E78" s="66"/>
      <c r="F78" s="66"/>
      <c r="G78" s="66"/>
      <c r="H78" s="66"/>
      <c r="I78" s="66"/>
      <c r="J78" s="66"/>
    </row>
    <row r="79" spans="1:10" ht="13.5" customHeight="1" x14ac:dyDescent="0.3">
      <c r="A79" s="66"/>
      <c r="B79" s="66"/>
      <c r="C79" s="66"/>
      <c r="D79" s="70"/>
      <c r="E79" s="66"/>
      <c r="F79" s="66"/>
      <c r="G79" s="66"/>
      <c r="H79" s="66"/>
      <c r="I79" s="66"/>
      <c r="J79" s="66"/>
    </row>
    <row r="80" spans="1:10" ht="13.5" customHeight="1" x14ac:dyDescent="0.3">
      <c r="A80" s="66"/>
      <c r="B80" s="66"/>
      <c r="C80" s="66"/>
      <c r="D80" s="70"/>
      <c r="E80" s="66"/>
      <c r="F80" s="66"/>
      <c r="G80" s="66"/>
      <c r="H80" s="66"/>
      <c r="I80" s="66"/>
      <c r="J80" s="66"/>
    </row>
    <row r="81" spans="1:10" ht="13.5" customHeight="1" x14ac:dyDescent="0.3">
      <c r="A81" s="66"/>
      <c r="B81" s="66"/>
      <c r="C81" s="66"/>
      <c r="D81" s="70"/>
      <c r="E81" s="66"/>
      <c r="F81" s="66"/>
      <c r="G81" s="66"/>
      <c r="H81" s="66"/>
      <c r="I81" s="66"/>
      <c r="J81" s="66"/>
    </row>
    <row r="82" spans="1:10" ht="13.5" customHeight="1" x14ac:dyDescent="0.3">
      <c r="A82" s="66"/>
      <c r="B82" s="66"/>
      <c r="C82" s="66"/>
      <c r="D82" s="70"/>
      <c r="E82" s="66"/>
      <c r="F82" s="66"/>
      <c r="G82" s="66"/>
      <c r="H82" s="66"/>
      <c r="I82" s="66"/>
      <c r="J82" s="66"/>
    </row>
    <row r="83" spans="1:10" ht="13.5" customHeight="1" x14ac:dyDescent="0.3">
      <c r="A83" s="66"/>
      <c r="B83" s="66"/>
      <c r="C83" s="66"/>
      <c r="D83" s="70"/>
      <c r="E83" s="66"/>
      <c r="F83" s="66"/>
      <c r="G83" s="66"/>
      <c r="H83" s="66"/>
      <c r="I83" s="66"/>
      <c r="J83" s="66"/>
    </row>
    <row r="84" spans="1:10" ht="13.5" customHeight="1" x14ac:dyDescent="0.3">
      <c r="A84" s="66"/>
      <c r="B84" s="66"/>
      <c r="C84" s="66"/>
      <c r="D84" s="70"/>
      <c r="E84" s="66"/>
      <c r="F84" s="66"/>
      <c r="G84" s="66"/>
      <c r="H84" s="66"/>
      <c r="I84" s="66"/>
      <c r="J84" s="66"/>
    </row>
    <row r="85" spans="1:10" ht="13.5" customHeight="1" x14ac:dyDescent="0.3">
      <c r="A85" s="66"/>
      <c r="B85" s="66"/>
      <c r="C85" s="66"/>
      <c r="D85" s="70"/>
      <c r="E85" s="66"/>
      <c r="F85" s="66"/>
      <c r="G85" s="66"/>
      <c r="H85" s="66"/>
      <c r="I85" s="66"/>
      <c r="J85" s="66"/>
    </row>
    <row r="86" spans="1:10" ht="13.5" customHeight="1" x14ac:dyDescent="0.3">
      <c r="A86" s="66"/>
      <c r="B86" s="66"/>
      <c r="C86" s="66"/>
      <c r="D86" s="70"/>
      <c r="E86" s="66"/>
      <c r="F86" s="66"/>
      <c r="G86" s="66"/>
      <c r="H86" s="66"/>
      <c r="I86" s="66"/>
      <c r="J86" s="66"/>
    </row>
    <row r="87" spans="1:10" ht="13.5" customHeight="1" x14ac:dyDescent="0.3">
      <c r="A87" s="66"/>
      <c r="B87" s="66"/>
      <c r="C87" s="66"/>
      <c r="D87" s="70"/>
      <c r="E87" s="66"/>
      <c r="F87" s="66"/>
      <c r="G87" s="66"/>
      <c r="H87" s="66"/>
      <c r="I87" s="66"/>
      <c r="J87" s="66"/>
    </row>
    <row r="88" spans="1:10" ht="13.5" customHeight="1" x14ac:dyDescent="0.3">
      <c r="A88" s="66"/>
      <c r="B88" s="66"/>
      <c r="C88" s="66"/>
      <c r="D88" s="70"/>
      <c r="E88" s="66"/>
      <c r="F88" s="66"/>
      <c r="G88" s="66"/>
      <c r="H88" s="66"/>
      <c r="I88" s="66"/>
      <c r="J88" s="66"/>
    </row>
    <row r="89" spans="1:10" ht="13.5" customHeight="1" x14ac:dyDescent="0.3">
      <c r="A89" s="66"/>
      <c r="B89" s="66"/>
      <c r="C89" s="66"/>
      <c r="D89" s="70"/>
      <c r="E89" s="66"/>
      <c r="F89" s="66"/>
      <c r="G89" s="66"/>
      <c r="H89" s="66"/>
      <c r="I89" s="66"/>
      <c r="J89" s="66"/>
    </row>
    <row r="90" spans="1:10" ht="13.5" customHeight="1" x14ac:dyDescent="0.3">
      <c r="A90" s="66"/>
      <c r="B90" s="66"/>
      <c r="C90" s="66"/>
      <c r="D90" s="70"/>
      <c r="E90" s="66"/>
      <c r="F90" s="66"/>
      <c r="G90" s="66"/>
      <c r="H90" s="66"/>
      <c r="I90" s="66"/>
      <c r="J90" s="66"/>
    </row>
    <row r="91" spans="1:10" ht="13.5" customHeight="1" x14ac:dyDescent="0.3">
      <c r="A91" s="66"/>
      <c r="B91" s="66"/>
      <c r="C91" s="66"/>
      <c r="D91" s="70"/>
      <c r="E91" s="66"/>
      <c r="F91" s="66"/>
      <c r="G91" s="66"/>
      <c r="H91" s="66"/>
      <c r="I91" s="66"/>
      <c r="J91" s="66"/>
    </row>
    <row r="92" spans="1:10" ht="13.5" customHeight="1" x14ac:dyDescent="0.3">
      <c r="A92" s="66"/>
      <c r="B92" s="66"/>
      <c r="C92" s="66"/>
      <c r="D92" s="70"/>
      <c r="E92" s="66"/>
      <c r="F92" s="66"/>
      <c r="G92" s="66"/>
      <c r="H92" s="66"/>
      <c r="I92" s="66"/>
      <c r="J92" s="66"/>
    </row>
    <row r="93" spans="1:10" ht="13.5" customHeight="1" x14ac:dyDescent="0.3">
      <c r="A93" s="66"/>
      <c r="B93" s="66"/>
      <c r="C93" s="66"/>
      <c r="D93" s="70"/>
      <c r="E93" s="66"/>
      <c r="F93" s="66"/>
      <c r="G93" s="66"/>
      <c r="H93" s="66"/>
      <c r="I93" s="66"/>
      <c r="J93" s="66"/>
    </row>
    <row r="94" spans="1:10" ht="13.5" customHeight="1" x14ac:dyDescent="0.3">
      <c r="A94" s="66"/>
      <c r="B94" s="66"/>
      <c r="C94" s="66"/>
      <c r="D94" s="70"/>
      <c r="E94" s="66"/>
      <c r="F94" s="66"/>
      <c r="G94" s="66"/>
      <c r="H94" s="66"/>
      <c r="I94" s="66"/>
      <c r="J94" s="66"/>
    </row>
    <row r="95" spans="1:10" ht="13.5" customHeight="1" x14ac:dyDescent="0.3">
      <c r="A95" s="66"/>
      <c r="B95" s="66"/>
      <c r="C95" s="66"/>
      <c r="D95" s="70"/>
      <c r="E95" s="66"/>
      <c r="F95" s="66"/>
      <c r="G95" s="66"/>
      <c r="H95" s="66"/>
      <c r="I95" s="66"/>
      <c r="J95" s="66"/>
    </row>
    <row r="96" spans="1:10" ht="13.5" customHeight="1" x14ac:dyDescent="0.3">
      <c r="A96" s="66"/>
      <c r="B96" s="66"/>
      <c r="C96" s="66"/>
      <c r="D96" s="70"/>
      <c r="E96" s="66"/>
      <c r="F96" s="66"/>
      <c r="G96" s="66"/>
      <c r="H96" s="66"/>
      <c r="I96" s="66"/>
      <c r="J96" s="66"/>
    </row>
    <row r="97" spans="1:10" ht="13.5" customHeight="1" x14ac:dyDescent="0.3">
      <c r="A97" s="66"/>
      <c r="B97" s="66"/>
      <c r="C97" s="66"/>
      <c r="D97" s="70"/>
      <c r="E97" s="66"/>
      <c r="F97" s="66"/>
      <c r="G97" s="66"/>
      <c r="H97" s="66"/>
      <c r="I97" s="66"/>
      <c r="J97" s="66"/>
    </row>
    <row r="98" spans="1:10" ht="13.5" customHeight="1" x14ac:dyDescent="0.3">
      <c r="A98" s="66"/>
      <c r="B98" s="66"/>
      <c r="C98" s="66"/>
      <c r="D98" s="70"/>
      <c r="E98" s="66"/>
      <c r="F98" s="66"/>
      <c r="G98" s="66"/>
      <c r="H98" s="66"/>
      <c r="I98" s="66"/>
      <c r="J98" s="66"/>
    </row>
  </sheetData>
  <mergeCells count="8">
    <mergeCell ref="A42:F42"/>
    <mergeCell ref="A43:F43"/>
    <mergeCell ref="A1:G2"/>
    <mergeCell ref="A3:G3"/>
    <mergeCell ref="A38:F38"/>
    <mergeCell ref="A39:F39"/>
    <mergeCell ref="A40:F40"/>
    <mergeCell ref="A41:F41"/>
  </mergeCells>
  <printOptions horizontalCentered="1"/>
  <pageMargins left="0.23622047244094499" right="0.23622047244094499" top="0.74803149606299202" bottom="0.74803149606299202" header="0" footer="0"/>
  <pageSetup paperSize="9" scale="82" fitToHeight="0" orientation="portrait" r:id="rId1"/>
  <rowBreaks count="1" manualBreakCount="1">
    <brk id="27" max="6" man="1"/>
  </row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34C6B2-F90F-42D5-8C0B-FF11E2BA7925}">
  <sheetPr codeName="Sheet6">
    <tabColor theme="6" tint="-0.249977111117893"/>
  </sheetPr>
  <dimension ref="A1:F11"/>
  <sheetViews>
    <sheetView view="pageBreakPreview" zoomScale="60" zoomScaleNormal="100" workbookViewId="0">
      <selection activeCell="D4" sqref="D4"/>
    </sheetView>
  </sheetViews>
  <sheetFormatPr defaultRowHeight="14.5" x14ac:dyDescent="0.35"/>
  <cols>
    <col min="1" max="1" width="7.1796875" customWidth="1"/>
    <col min="2" max="2" width="52.1796875" customWidth="1"/>
    <col min="3" max="3" width="9.1796875" bestFit="1" customWidth="1"/>
    <col min="4" max="4" width="9.81640625" bestFit="1" customWidth="1"/>
    <col min="5" max="6" width="14.81640625" bestFit="1" customWidth="1"/>
  </cols>
  <sheetData>
    <row r="1" spans="1:6" ht="52" customHeight="1" x14ac:dyDescent="0.35">
      <c r="A1" s="1309" t="str">
        <f>'RO Rehab 500LPH'!A1</f>
        <v>REHABILITATION OF WATER FILTRATION PLANTS IN DISTRICT BAHAWALPUR</v>
      </c>
      <c r="B1" s="1309"/>
      <c r="C1" s="1309"/>
      <c r="D1" s="1309"/>
      <c r="E1" s="1309"/>
      <c r="F1" s="1309"/>
    </row>
    <row r="2" spans="1:6" ht="49.5" customHeight="1" x14ac:dyDescent="0.35">
      <c r="A2" s="1310" t="s">
        <v>325</v>
      </c>
      <c r="B2" s="1310"/>
      <c r="C2" s="1310"/>
      <c r="D2" s="1310"/>
      <c r="E2" s="1310"/>
      <c r="F2" s="1310"/>
    </row>
    <row r="3" spans="1:6" ht="47.5" customHeight="1" x14ac:dyDescent="0.35">
      <c r="A3" s="64" t="s">
        <v>319</v>
      </c>
      <c r="B3" s="64" t="s">
        <v>0</v>
      </c>
      <c r="C3" s="64" t="s">
        <v>2</v>
      </c>
      <c r="D3" s="64" t="s">
        <v>153</v>
      </c>
      <c r="E3" s="307" t="s">
        <v>320</v>
      </c>
      <c r="F3" s="307" t="s">
        <v>321</v>
      </c>
    </row>
    <row r="4" spans="1:6" ht="188.15" customHeight="1" x14ac:dyDescent="0.35">
      <c r="A4" s="64">
        <v>1</v>
      </c>
      <c r="B4" s="313" t="str">
        <f>'RA RO500'!B63</f>
        <v>Supply installation and commissioning of 500 L/H Reverse Osmosis (RO) Plant for TDS removal up to 5000 mg/l and inclusive of all taxes conforming to standard specifications according to the Punjab Aab-e-Pak Authority. The specifications  along with equipment and accessories properly mounted in the SS frame/skid.</v>
      </c>
      <c r="C4" s="245" t="s">
        <v>5</v>
      </c>
      <c r="D4" s="311">
        <v>1</v>
      </c>
      <c r="E4" s="312">
        <f>'RA RO500'!F69</f>
        <v>1198730</v>
      </c>
      <c r="F4" s="312">
        <f>D4*E4</f>
        <v>1198730</v>
      </c>
    </row>
    <row r="5" spans="1:6" ht="20.149999999999999" customHeight="1" x14ac:dyDescent="0.35">
      <c r="A5" s="250"/>
      <c r="B5" s="1307" t="s">
        <v>322</v>
      </c>
      <c r="C5" s="1307"/>
      <c r="D5" s="1307"/>
      <c r="E5" s="1307"/>
      <c r="F5" s="308">
        <f>F4</f>
        <v>1198730</v>
      </c>
    </row>
    <row r="6" spans="1:6" ht="20.149999999999999" customHeight="1" x14ac:dyDescent="0.35">
      <c r="A6" s="250"/>
      <c r="B6" s="1308" t="s">
        <v>324</v>
      </c>
      <c r="C6" s="1308"/>
      <c r="D6" s="1308"/>
      <c r="E6" s="1308"/>
      <c r="F6" s="309">
        <f>F5*5%</f>
        <v>59936.5</v>
      </c>
    </row>
    <row r="7" spans="1:6" ht="20.149999999999999" customHeight="1" x14ac:dyDescent="0.35">
      <c r="A7" s="250"/>
      <c r="B7" s="1307" t="s">
        <v>323</v>
      </c>
      <c r="C7" s="1307"/>
      <c r="D7" s="1307"/>
      <c r="E7" s="1307"/>
      <c r="F7" s="308">
        <f>F5+F6</f>
        <v>1258666.5</v>
      </c>
    </row>
    <row r="8" spans="1:6" x14ac:dyDescent="0.35">
      <c r="A8" s="250"/>
      <c r="B8" s="310"/>
      <c r="C8" s="249"/>
      <c r="D8" s="249"/>
      <c r="E8" s="249"/>
      <c r="F8" s="249"/>
    </row>
    <row r="9" spans="1:6" x14ac:dyDescent="0.35">
      <c r="A9" s="250"/>
      <c r="B9" s="310"/>
      <c r="C9" s="249"/>
      <c r="D9" s="249"/>
      <c r="E9" s="249"/>
      <c r="F9" s="249"/>
    </row>
    <row r="10" spans="1:6" x14ac:dyDescent="0.35">
      <c r="A10" s="250"/>
      <c r="B10" s="310"/>
      <c r="C10" s="249"/>
      <c r="D10" s="249"/>
      <c r="E10" s="249"/>
      <c r="F10" s="249"/>
    </row>
    <row r="11" spans="1:6" x14ac:dyDescent="0.35">
      <c r="A11" s="250"/>
      <c r="B11" s="310"/>
      <c r="C11" s="249"/>
      <c r="D11" s="249"/>
      <c r="E11" s="249"/>
      <c r="F11" s="249"/>
    </row>
  </sheetData>
  <mergeCells count="5">
    <mergeCell ref="B5:E5"/>
    <mergeCell ref="B6:E6"/>
    <mergeCell ref="B7:E7"/>
    <mergeCell ref="A1:F1"/>
    <mergeCell ref="A2:F2"/>
  </mergeCells>
  <pageMargins left="0.7" right="0.7" top="0.75" bottom="0.75" header="0.3" footer="0.3"/>
  <pageSetup paperSize="9" scale="80"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8DB2D7-E7BB-4285-9F86-557A59BDD18E}">
  <sheetPr codeName="Sheet7">
    <tabColor theme="3" tint="0.59999389629810485"/>
    <pageSetUpPr fitToPage="1"/>
  </sheetPr>
  <dimension ref="A1:K77"/>
  <sheetViews>
    <sheetView showGridLines="0" view="pageBreakPreview" topLeftCell="A27" zoomScaleNormal="100" zoomScaleSheetLayoutView="100" workbookViewId="0">
      <selection activeCell="C30" sqref="C30"/>
    </sheetView>
  </sheetViews>
  <sheetFormatPr defaultColWidth="12.54296875" defaultRowHeight="15" customHeight="1" x14ac:dyDescent="0.3"/>
  <cols>
    <col min="1" max="2" width="6.81640625" style="67" customWidth="1"/>
    <col min="3" max="3" width="55.81640625" style="67" customWidth="1"/>
    <col min="4" max="4" width="13.453125" style="71" customWidth="1"/>
    <col min="5" max="5" width="8.81640625" style="67" bestFit="1" customWidth="1"/>
    <col min="6" max="6" width="13.1796875" style="67" customWidth="1"/>
    <col min="7" max="7" width="18.81640625" style="67" bestFit="1" customWidth="1"/>
    <col min="8" max="8" width="18.81640625" style="67" hidden="1" customWidth="1"/>
    <col min="9" max="9" width="10.1796875" style="67" hidden="1" customWidth="1"/>
    <col min="10" max="10" width="12.54296875" style="67" hidden="1" customWidth="1"/>
    <col min="11" max="11" width="15.1796875" style="67" hidden="1" customWidth="1"/>
    <col min="12" max="12" width="0" style="67" hidden="1" customWidth="1"/>
    <col min="13" max="16384" width="12.54296875" style="67"/>
  </cols>
  <sheetData>
    <row r="1" spans="1:10" ht="24" customHeight="1" x14ac:dyDescent="0.3">
      <c r="A1" s="1315" t="str">
        <f>GS!A1</f>
        <v>PUNJAB SAAF PANI AUTHORITY</v>
      </c>
      <c r="B1" s="1316"/>
      <c r="C1" s="1316"/>
      <c r="D1" s="1316"/>
      <c r="E1" s="1316"/>
      <c r="F1" s="1316"/>
      <c r="G1" s="1317"/>
      <c r="H1" s="458">
        <f>H33</f>
        <v>0</v>
      </c>
      <c r="I1" s="93" t="s">
        <v>145</v>
      </c>
      <c r="J1" s="94">
        <v>1</v>
      </c>
    </row>
    <row r="2" spans="1:10" ht="35.5" customHeight="1" x14ac:dyDescent="0.3">
      <c r="A2" s="1318" t="str">
        <f>GS!A2</f>
        <v>REHABILITATION &amp; O&amp;M OF DYSFUNCTIONAL WATER FILTRATION PLANTS INSTALLED IN DIVISON FAISALABAD</v>
      </c>
      <c r="B2" s="1319"/>
      <c r="C2" s="1319"/>
      <c r="D2" s="1319"/>
      <c r="E2" s="1319"/>
      <c r="F2" s="1319"/>
      <c r="G2" s="1320"/>
      <c r="H2" s="459">
        <v>3</v>
      </c>
      <c r="I2" s="88" t="s">
        <v>313</v>
      </c>
      <c r="J2" s="89"/>
    </row>
    <row r="3" spans="1:10" ht="25" customHeight="1" x14ac:dyDescent="0.3">
      <c r="A3" s="1313" t="str">
        <f>GS!A4:E4</f>
        <v>BILL OF QUANTITY</v>
      </c>
      <c r="B3" s="1313"/>
      <c r="C3" s="1313"/>
      <c r="D3" s="1313"/>
      <c r="E3" s="1313"/>
      <c r="F3" s="1313"/>
      <c r="G3" s="1313"/>
      <c r="H3" s="66"/>
      <c r="I3" s="88"/>
      <c r="J3" s="89"/>
    </row>
    <row r="4" spans="1:10" ht="25" customHeight="1" x14ac:dyDescent="0.3">
      <c r="A4" s="1314" t="s">
        <v>647</v>
      </c>
      <c r="B4" s="1314"/>
      <c r="C4" s="1314"/>
      <c r="D4" s="1314"/>
      <c r="E4" s="1314"/>
      <c r="F4" s="1314"/>
      <c r="G4" s="1314"/>
      <c r="H4" s="5" t="s">
        <v>857</v>
      </c>
      <c r="I4" s="88"/>
      <c r="J4" s="89"/>
    </row>
    <row r="5" spans="1:10" ht="35.15" customHeight="1" x14ac:dyDescent="0.3">
      <c r="A5" s="442" t="s">
        <v>59</v>
      </c>
      <c r="B5" s="442" t="s">
        <v>136</v>
      </c>
      <c r="C5" s="442" t="s">
        <v>0</v>
      </c>
      <c r="D5" s="442" t="s">
        <v>2</v>
      </c>
      <c r="E5" s="442" t="s">
        <v>137</v>
      </c>
      <c r="F5" s="442" t="s">
        <v>138</v>
      </c>
      <c r="G5" s="442" t="s">
        <v>139</v>
      </c>
      <c r="H5" s="66"/>
      <c r="I5" s="88"/>
      <c r="J5" s="302"/>
    </row>
    <row r="6" spans="1:10" ht="56" x14ac:dyDescent="0.3">
      <c r="A6" s="78">
        <v>1</v>
      </c>
      <c r="B6" s="78" t="s">
        <v>70</v>
      </c>
      <c r="C6" s="91" t="s">
        <v>619</v>
      </c>
      <c r="D6" s="224" t="s">
        <v>601</v>
      </c>
      <c r="E6" s="90">
        <v>1</v>
      </c>
      <c r="F6" s="80"/>
      <c r="G6" s="81"/>
      <c r="H6" s="66"/>
      <c r="I6" s="88"/>
      <c r="J6" s="302"/>
    </row>
    <row r="7" spans="1:10" ht="151" customHeight="1" x14ac:dyDescent="0.3">
      <c r="A7" s="78">
        <v>2</v>
      </c>
      <c r="B7" s="78" t="s">
        <v>70</v>
      </c>
      <c r="C7" s="91" t="s">
        <v>916</v>
      </c>
      <c r="D7" s="189" t="s">
        <v>632</v>
      </c>
      <c r="E7" s="190">
        <v>2</v>
      </c>
      <c r="F7" s="191"/>
      <c r="G7" s="192"/>
      <c r="H7" s="521">
        <v>45000</v>
      </c>
      <c r="I7" s="66"/>
    </row>
    <row r="8" spans="1:10" ht="186.75" customHeight="1" x14ac:dyDescent="0.3">
      <c r="A8" s="78">
        <v>3</v>
      </c>
      <c r="B8" s="78" t="s">
        <v>70</v>
      </c>
      <c r="C8" s="91" t="s">
        <v>917</v>
      </c>
      <c r="D8" s="189" t="s">
        <v>4</v>
      </c>
      <c r="E8" s="190">
        <v>1</v>
      </c>
      <c r="F8" s="191"/>
      <c r="G8" s="192"/>
      <c r="H8" s="66"/>
      <c r="I8" s="66">
        <v>130000</v>
      </c>
    </row>
    <row r="9" spans="1:10" ht="28" x14ac:dyDescent="0.3">
      <c r="A9" s="78">
        <v>4</v>
      </c>
      <c r="B9" s="78" t="s">
        <v>70</v>
      </c>
      <c r="C9" s="91" t="s">
        <v>648</v>
      </c>
      <c r="D9" s="189" t="s">
        <v>4</v>
      </c>
      <c r="E9" s="190">
        <v>1</v>
      </c>
      <c r="F9" s="191"/>
      <c r="G9" s="192"/>
      <c r="H9" s="66"/>
      <c r="I9" s="66"/>
    </row>
    <row r="10" spans="1:10" ht="140" x14ac:dyDescent="0.3">
      <c r="A10" s="78">
        <v>5</v>
      </c>
      <c r="B10" s="78" t="s">
        <v>70</v>
      </c>
      <c r="C10" s="91" t="s">
        <v>918</v>
      </c>
      <c r="D10" s="189" t="s">
        <v>4</v>
      </c>
      <c r="E10" s="190">
        <v>1</v>
      </c>
      <c r="F10" s="191"/>
      <c r="G10" s="192"/>
      <c r="H10" s="472">
        <v>91365</v>
      </c>
      <c r="I10" s="66"/>
    </row>
    <row r="11" spans="1:10" ht="70" x14ac:dyDescent="0.3">
      <c r="A11" s="78">
        <v>6</v>
      </c>
      <c r="B11" s="78" t="s">
        <v>70</v>
      </c>
      <c r="C11" s="91" t="s">
        <v>591</v>
      </c>
      <c r="D11" s="189" t="s">
        <v>4</v>
      </c>
      <c r="E11" s="190">
        <v>1</v>
      </c>
      <c r="F11" s="191"/>
      <c r="G11" s="192"/>
      <c r="H11" s="66"/>
      <c r="I11" s="66"/>
    </row>
    <row r="12" spans="1:10" ht="28" x14ac:dyDescent="0.3">
      <c r="A12" s="78">
        <v>7</v>
      </c>
      <c r="B12" s="78" t="s">
        <v>70</v>
      </c>
      <c r="C12" s="91" t="s">
        <v>590</v>
      </c>
      <c r="D12" s="189" t="s">
        <v>4</v>
      </c>
      <c r="E12" s="190">
        <v>1</v>
      </c>
      <c r="F12" s="191"/>
      <c r="G12" s="192"/>
      <c r="H12" s="66"/>
      <c r="I12" s="66"/>
    </row>
    <row r="13" spans="1:10" ht="28" x14ac:dyDescent="0.3">
      <c r="A13" s="78">
        <v>8</v>
      </c>
      <c r="B13" s="78" t="s">
        <v>70</v>
      </c>
      <c r="C13" s="91" t="s">
        <v>602</v>
      </c>
      <c r="D13" s="189" t="s">
        <v>4</v>
      </c>
      <c r="E13" s="190">
        <v>1</v>
      </c>
      <c r="F13" s="191"/>
      <c r="G13" s="192"/>
      <c r="H13" s="66"/>
      <c r="I13" s="66"/>
    </row>
    <row r="14" spans="1:10" ht="70" x14ac:dyDescent="0.3">
      <c r="A14" s="78">
        <v>9</v>
      </c>
      <c r="B14" s="78" t="s">
        <v>70</v>
      </c>
      <c r="C14" s="91" t="s">
        <v>604</v>
      </c>
      <c r="D14" s="189" t="s">
        <v>4</v>
      </c>
      <c r="E14" s="190">
        <v>2</v>
      </c>
      <c r="F14" s="191"/>
      <c r="G14" s="192"/>
      <c r="H14" s="66"/>
      <c r="I14" s="66"/>
    </row>
    <row r="15" spans="1:10" ht="28" x14ac:dyDescent="0.3">
      <c r="A15" s="78">
        <v>10</v>
      </c>
      <c r="B15" s="78" t="s">
        <v>70</v>
      </c>
      <c r="C15" s="91" t="s">
        <v>113</v>
      </c>
      <c r="D15" s="189" t="s">
        <v>4</v>
      </c>
      <c r="E15" s="190">
        <v>3</v>
      </c>
      <c r="F15" s="191"/>
      <c r="G15" s="192"/>
      <c r="H15" s="66"/>
      <c r="I15" s="66"/>
    </row>
    <row r="16" spans="1:10" ht="32.5" customHeight="1" x14ac:dyDescent="0.3">
      <c r="A16" s="78">
        <v>11</v>
      </c>
      <c r="B16" s="78" t="s">
        <v>70</v>
      </c>
      <c r="C16" s="91" t="s">
        <v>856</v>
      </c>
      <c r="D16" s="189" t="s">
        <v>4</v>
      </c>
      <c r="E16" s="190">
        <v>1</v>
      </c>
      <c r="F16" s="191"/>
      <c r="G16" s="192"/>
      <c r="H16" s="66"/>
      <c r="I16" s="66"/>
    </row>
    <row r="17" spans="1:9" ht="28" x14ac:dyDescent="0.3">
      <c r="A17" s="78">
        <v>12</v>
      </c>
      <c r="B17" s="78" t="s">
        <v>70</v>
      </c>
      <c r="C17" s="91" t="s">
        <v>116</v>
      </c>
      <c r="D17" s="189" t="s">
        <v>4</v>
      </c>
      <c r="E17" s="190">
        <v>2</v>
      </c>
      <c r="F17" s="191"/>
      <c r="G17" s="192"/>
      <c r="H17" s="66"/>
      <c r="I17" s="66"/>
    </row>
    <row r="18" spans="1:9" ht="14" x14ac:dyDescent="0.3">
      <c r="A18" s="78">
        <v>13</v>
      </c>
      <c r="B18" s="78" t="s">
        <v>70</v>
      </c>
      <c r="C18" s="91" t="s">
        <v>622</v>
      </c>
      <c r="D18" s="189" t="s">
        <v>4</v>
      </c>
      <c r="E18" s="190">
        <v>2</v>
      </c>
      <c r="F18" s="191"/>
      <c r="G18" s="192"/>
      <c r="H18" s="66"/>
      <c r="I18" s="66"/>
    </row>
    <row r="19" spans="1:9" ht="42" x14ac:dyDescent="0.3">
      <c r="A19" s="78">
        <v>14</v>
      </c>
      <c r="B19" s="78" t="s">
        <v>70</v>
      </c>
      <c r="C19" s="91" t="s">
        <v>606</v>
      </c>
      <c r="D19" s="189" t="s">
        <v>4</v>
      </c>
      <c r="E19" s="190">
        <v>1</v>
      </c>
      <c r="F19" s="191"/>
      <c r="G19" s="192"/>
      <c r="H19" s="66"/>
      <c r="I19" s="66"/>
    </row>
    <row r="20" spans="1:9" ht="28" x14ac:dyDescent="0.3">
      <c r="A20" s="78">
        <v>15</v>
      </c>
      <c r="B20" s="78" t="s">
        <v>70</v>
      </c>
      <c r="C20" s="91" t="s">
        <v>623</v>
      </c>
      <c r="D20" s="189" t="s">
        <v>4</v>
      </c>
      <c r="E20" s="190">
        <v>1</v>
      </c>
      <c r="F20" s="191"/>
      <c r="G20" s="192"/>
      <c r="H20" s="66"/>
      <c r="I20" s="66"/>
    </row>
    <row r="21" spans="1:9" s="193" customFormat="1" ht="114" customHeight="1" x14ac:dyDescent="0.3">
      <c r="A21" s="78">
        <v>16</v>
      </c>
      <c r="B21" s="78" t="s">
        <v>70</v>
      </c>
      <c r="C21" s="91" t="s">
        <v>919</v>
      </c>
      <c r="D21" s="189" t="s">
        <v>4</v>
      </c>
      <c r="E21" s="190">
        <v>1</v>
      </c>
      <c r="F21" s="191"/>
      <c r="G21" s="192"/>
      <c r="H21" s="5"/>
      <c r="I21" s="5"/>
    </row>
    <row r="22" spans="1:9" ht="70" x14ac:dyDescent="0.3">
      <c r="A22" s="78">
        <v>17</v>
      </c>
      <c r="B22" s="78" t="s">
        <v>70</v>
      </c>
      <c r="C22" s="91" t="s">
        <v>633</v>
      </c>
      <c r="D22" s="189" t="s">
        <v>4</v>
      </c>
      <c r="E22" s="190">
        <v>1</v>
      </c>
      <c r="F22" s="191"/>
      <c r="G22" s="192"/>
      <c r="H22" s="66"/>
      <c r="I22" s="66"/>
    </row>
    <row r="23" spans="1:9" ht="35.5" customHeight="1" x14ac:dyDescent="0.3">
      <c r="A23" s="78">
        <v>18</v>
      </c>
      <c r="B23" s="78" t="s">
        <v>70</v>
      </c>
      <c r="C23" s="91" t="s">
        <v>227</v>
      </c>
      <c r="D23" s="189" t="s">
        <v>4</v>
      </c>
      <c r="E23" s="190">
        <v>1</v>
      </c>
      <c r="F23" s="191"/>
      <c r="G23" s="192"/>
      <c r="H23" s="66"/>
      <c r="I23" s="66"/>
    </row>
    <row r="24" spans="1:9" ht="28" x14ac:dyDescent="0.3">
      <c r="A24" s="78">
        <v>19</v>
      </c>
      <c r="B24" s="78" t="s">
        <v>70</v>
      </c>
      <c r="C24" s="91" t="s">
        <v>738</v>
      </c>
      <c r="D24" s="189" t="s">
        <v>5</v>
      </c>
      <c r="E24" s="190">
        <v>1</v>
      </c>
      <c r="F24" s="191"/>
      <c r="G24" s="192"/>
      <c r="H24" s="521">
        <f>F24/2</f>
        <v>0</v>
      </c>
      <c r="I24" s="66"/>
    </row>
    <row r="25" spans="1:9" ht="180" customHeight="1" x14ac:dyDescent="0.3">
      <c r="A25" s="78">
        <v>20</v>
      </c>
      <c r="B25" s="78" t="s">
        <v>70</v>
      </c>
      <c r="C25" s="91" t="s">
        <v>608</v>
      </c>
      <c r="D25" s="189" t="s">
        <v>6</v>
      </c>
      <c r="E25" s="190">
        <v>30</v>
      </c>
      <c r="F25" s="191"/>
      <c r="G25" s="192"/>
      <c r="H25" s="5" t="s">
        <v>528</v>
      </c>
      <c r="I25" s="66"/>
    </row>
    <row r="26" spans="1:9" ht="84" x14ac:dyDescent="0.3">
      <c r="A26" s="78">
        <v>21</v>
      </c>
      <c r="B26" s="78" t="s">
        <v>70</v>
      </c>
      <c r="C26" s="91" t="s">
        <v>631</v>
      </c>
      <c r="D26" s="189" t="s">
        <v>6</v>
      </c>
      <c r="E26" s="190">
        <v>90</v>
      </c>
      <c r="F26" s="191"/>
      <c r="G26" s="192"/>
      <c r="H26" s="66"/>
      <c r="I26" s="66"/>
    </row>
    <row r="27" spans="1:9" ht="42" x14ac:dyDescent="0.3">
      <c r="A27" s="78">
        <v>22</v>
      </c>
      <c r="B27" s="78" t="s">
        <v>70</v>
      </c>
      <c r="C27" s="91" t="s">
        <v>609</v>
      </c>
      <c r="D27" s="189" t="s">
        <v>6</v>
      </c>
      <c r="E27" s="190">
        <v>90</v>
      </c>
      <c r="F27" s="191"/>
      <c r="G27" s="192"/>
      <c r="H27" s="66"/>
      <c r="I27" s="66"/>
    </row>
    <row r="28" spans="1:9" ht="42" x14ac:dyDescent="0.3">
      <c r="A28" s="78">
        <v>23</v>
      </c>
      <c r="B28" s="78" t="s">
        <v>70</v>
      </c>
      <c r="C28" s="91" t="s">
        <v>610</v>
      </c>
      <c r="D28" s="189" t="s">
        <v>601</v>
      </c>
      <c r="E28" s="190">
        <v>1</v>
      </c>
      <c r="F28" s="191"/>
      <c r="G28" s="192"/>
      <c r="H28" s="66"/>
      <c r="I28" s="66"/>
    </row>
    <row r="29" spans="1:9" ht="28" x14ac:dyDescent="0.3">
      <c r="A29" s="78">
        <v>24</v>
      </c>
      <c r="B29" s="78" t="s">
        <v>70</v>
      </c>
      <c r="C29" s="91" t="s">
        <v>624</v>
      </c>
      <c r="D29" s="189" t="s">
        <v>601</v>
      </c>
      <c r="E29" s="190">
        <v>1</v>
      </c>
      <c r="F29" s="191"/>
      <c r="G29" s="192"/>
      <c r="H29" s="66"/>
      <c r="I29" s="66"/>
    </row>
    <row r="30" spans="1:9" ht="28" x14ac:dyDescent="0.3">
      <c r="A30" s="78">
        <v>25</v>
      </c>
      <c r="B30" s="78" t="s">
        <v>70</v>
      </c>
      <c r="C30" s="91" t="s">
        <v>616</v>
      </c>
      <c r="D30" s="189" t="s">
        <v>4</v>
      </c>
      <c r="E30" s="190">
        <v>5</v>
      </c>
      <c r="F30" s="191"/>
      <c r="G30" s="192"/>
      <c r="H30" s="66"/>
      <c r="I30" s="66"/>
    </row>
    <row r="31" spans="1:9" ht="28" x14ac:dyDescent="0.3">
      <c r="A31" s="78">
        <v>26</v>
      </c>
      <c r="B31" s="78" t="s">
        <v>70</v>
      </c>
      <c r="C31" s="91" t="s">
        <v>625</v>
      </c>
      <c r="D31" s="189" t="s">
        <v>4</v>
      </c>
      <c r="E31" s="190">
        <v>1</v>
      </c>
      <c r="F31" s="191"/>
      <c r="G31" s="192"/>
      <c r="H31" s="66"/>
      <c r="I31" s="66"/>
    </row>
    <row r="32" spans="1:9" ht="37.75" customHeight="1" x14ac:dyDescent="0.3">
      <c r="A32" s="78">
        <v>27</v>
      </c>
      <c r="B32" s="78" t="s">
        <v>70</v>
      </c>
      <c r="C32" s="91" t="s">
        <v>920</v>
      </c>
      <c r="D32" s="189" t="s">
        <v>5</v>
      </c>
      <c r="E32" s="190">
        <v>1</v>
      </c>
      <c r="F32" s="191"/>
      <c r="G32" s="192"/>
      <c r="H32" s="66"/>
      <c r="I32" s="66"/>
    </row>
    <row r="33" spans="1:10" ht="22.5" customHeight="1" x14ac:dyDescent="0.3">
      <c r="A33" s="1311" t="s">
        <v>198</v>
      </c>
      <c r="B33" s="1312"/>
      <c r="C33" s="1312"/>
      <c r="D33" s="1312"/>
      <c r="E33" s="1312"/>
      <c r="F33" s="1312"/>
      <c r="G33" s="397"/>
      <c r="H33" s="5"/>
      <c r="I33" s="459"/>
      <c r="J33" s="75"/>
    </row>
    <row r="34" spans="1:10" ht="22.5" customHeight="1" x14ac:dyDescent="0.3">
      <c r="A34" s="1311" t="s">
        <v>960</v>
      </c>
      <c r="B34" s="1312"/>
      <c r="C34" s="1312"/>
      <c r="D34" s="1312"/>
      <c r="E34" s="1312"/>
      <c r="F34" s="1312"/>
      <c r="G34" s="397"/>
      <c r="H34" s="66"/>
      <c r="I34" s="66"/>
    </row>
    <row r="35" spans="1:10" ht="13.5" customHeight="1" x14ac:dyDescent="0.3">
      <c r="A35" s="66"/>
      <c r="B35" s="66"/>
      <c r="C35" s="66"/>
      <c r="D35" s="70"/>
      <c r="E35" s="66"/>
      <c r="F35" s="66"/>
      <c r="G35" s="66"/>
      <c r="H35" s="66"/>
      <c r="I35" s="66"/>
    </row>
    <row r="36" spans="1:10" ht="13.5" customHeight="1" x14ac:dyDescent="0.3">
      <c r="A36" s="66"/>
      <c r="B36" s="66"/>
      <c r="C36" s="66"/>
      <c r="D36" s="70"/>
      <c r="E36" s="66"/>
      <c r="F36" s="66"/>
      <c r="G36" s="66"/>
      <c r="H36" s="66"/>
      <c r="I36" s="66"/>
    </row>
    <row r="37" spans="1:10" ht="13.5" customHeight="1" x14ac:dyDescent="0.3">
      <c r="A37" s="66"/>
      <c r="B37" s="66"/>
      <c r="C37" s="66"/>
      <c r="D37" s="70"/>
      <c r="E37" s="66"/>
      <c r="F37" s="66"/>
      <c r="G37" s="66"/>
      <c r="H37" s="66"/>
      <c r="I37" s="66"/>
    </row>
    <row r="38" spans="1:10" ht="13.5" customHeight="1" x14ac:dyDescent="0.3">
      <c r="A38" s="66"/>
      <c r="B38" s="66"/>
      <c r="C38" s="66"/>
      <c r="D38" s="70"/>
      <c r="E38" s="66"/>
      <c r="F38" s="66"/>
      <c r="G38" s="66"/>
      <c r="H38" s="66"/>
      <c r="I38" s="66"/>
    </row>
    <row r="39" spans="1:10" ht="13.5" customHeight="1" x14ac:dyDescent="0.3">
      <c r="A39" s="66"/>
      <c r="B39" s="66"/>
      <c r="C39" s="66"/>
      <c r="D39" s="70"/>
      <c r="E39" s="66"/>
      <c r="F39" s="66"/>
      <c r="G39" s="66"/>
      <c r="H39" s="66"/>
      <c r="I39" s="66"/>
    </row>
    <row r="40" spans="1:10" ht="13.5" customHeight="1" x14ac:dyDescent="0.3">
      <c r="A40" s="66"/>
      <c r="B40" s="66"/>
      <c r="C40" s="66"/>
      <c r="D40" s="70"/>
      <c r="E40" s="66"/>
      <c r="F40" s="66"/>
      <c r="G40" s="66"/>
      <c r="H40" s="66"/>
      <c r="I40" s="66"/>
    </row>
    <row r="41" spans="1:10" ht="13.5" customHeight="1" x14ac:dyDescent="0.3">
      <c r="A41" s="66"/>
      <c r="B41" s="66"/>
      <c r="C41" s="66"/>
      <c r="D41" s="70"/>
      <c r="E41" s="66"/>
      <c r="F41" s="66"/>
      <c r="G41" s="66"/>
      <c r="H41" s="66"/>
      <c r="I41" s="66"/>
    </row>
    <row r="42" spans="1:10" ht="13.5" customHeight="1" x14ac:dyDescent="0.3">
      <c r="A42" s="66"/>
      <c r="B42" s="66"/>
      <c r="C42" s="66"/>
      <c r="D42" s="70"/>
      <c r="E42" s="66"/>
      <c r="F42" s="66"/>
      <c r="G42" s="66"/>
      <c r="H42" s="66"/>
      <c r="I42" s="66"/>
    </row>
    <row r="43" spans="1:10" ht="13.5" customHeight="1" x14ac:dyDescent="0.3">
      <c r="A43" s="66"/>
      <c r="B43" s="66"/>
      <c r="C43" s="66"/>
      <c r="D43" s="70"/>
      <c r="E43" s="66"/>
      <c r="F43" s="66"/>
      <c r="G43" s="66"/>
      <c r="H43" s="66"/>
      <c r="I43" s="66"/>
    </row>
    <row r="44" spans="1:10" ht="13.5" customHeight="1" x14ac:dyDescent="0.3">
      <c r="A44" s="66"/>
      <c r="B44" s="66"/>
      <c r="C44" s="66"/>
      <c r="D44" s="70"/>
      <c r="E44" s="66"/>
      <c r="F44" s="66"/>
      <c r="G44" s="66"/>
      <c r="H44" s="66"/>
      <c r="I44" s="66"/>
    </row>
    <row r="45" spans="1:10" ht="13.5" customHeight="1" x14ac:dyDescent="0.3">
      <c r="A45" s="66"/>
      <c r="B45" s="66"/>
      <c r="C45" s="66"/>
      <c r="D45" s="70"/>
      <c r="E45" s="66"/>
      <c r="F45" s="66"/>
      <c r="G45" s="66"/>
      <c r="H45" s="66"/>
      <c r="I45" s="66"/>
    </row>
    <row r="46" spans="1:10" ht="13.5" customHeight="1" x14ac:dyDescent="0.3">
      <c r="A46" s="66"/>
      <c r="B46" s="66"/>
      <c r="C46" s="66"/>
      <c r="D46" s="70"/>
      <c r="E46" s="66"/>
      <c r="F46" s="66"/>
      <c r="G46" s="66"/>
      <c r="H46" s="66"/>
      <c r="I46" s="66"/>
    </row>
    <row r="47" spans="1:10" ht="13.5" customHeight="1" x14ac:dyDescent="0.3">
      <c r="A47" s="66"/>
      <c r="B47" s="66"/>
      <c r="C47" s="66"/>
      <c r="D47" s="70"/>
      <c r="E47" s="66"/>
      <c r="F47" s="66"/>
      <c r="G47" s="66"/>
      <c r="H47" s="66"/>
      <c r="I47" s="66"/>
    </row>
    <row r="48" spans="1:10" ht="13.5" customHeight="1" x14ac:dyDescent="0.3">
      <c r="A48" s="66"/>
      <c r="B48" s="66"/>
      <c r="C48" s="66"/>
      <c r="D48" s="70"/>
      <c r="E48" s="66"/>
      <c r="F48" s="66"/>
      <c r="G48" s="66"/>
      <c r="H48" s="66"/>
      <c r="I48" s="66"/>
    </row>
    <row r="49" spans="1:9" ht="13.5" customHeight="1" x14ac:dyDescent="0.3">
      <c r="A49" s="66"/>
      <c r="B49" s="66"/>
      <c r="C49" s="66"/>
      <c r="D49" s="70"/>
      <c r="E49" s="66"/>
      <c r="F49" s="66"/>
      <c r="G49" s="66"/>
      <c r="H49" s="66"/>
      <c r="I49" s="66"/>
    </row>
    <row r="50" spans="1:9" ht="13.5" customHeight="1" x14ac:dyDescent="0.3">
      <c r="A50" s="66"/>
      <c r="B50" s="66"/>
      <c r="C50" s="66"/>
      <c r="D50" s="70"/>
      <c r="E50" s="66"/>
      <c r="F50" s="66"/>
      <c r="G50" s="66"/>
      <c r="H50" s="66"/>
      <c r="I50" s="66"/>
    </row>
    <row r="51" spans="1:9" ht="13.5" customHeight="1" x14ac:dyDescent="0.3">
      <c r="A51" s="66"/>
      <c r="B51" s="66"/>
      <c r="C51" s="66"/>
      <c r="D51" s="70"/>
      <c r="E51" s="66"/>
      <c r="F51" s="66"/>
      <c r="G51" s="66"/>
      <c r="H51" s="66"/>
      <c r="I51" s="66"/>
    </row>
    <row r="52" spans="1:9" ht="13.5" customHeight="1" x14ac:dyDescent="0.3">
      <c r="A52" s="66"/>
      <c r="B52" s="66"/>
      <c r="C52" s="66"/>
      <c r="D52" s="70"/>
      <c r="E52" s="66"/>
      <c r="F52" s="66"/>
      <c r="G52" s="66"/>
      <c r="H52" s="66"/>
      <c r="I52" s="66"/>
    </row>
    <row r="53" spans="1:9" ht="13.5" customHeight="1" x14ac:dyDescent="0.3">
      <c r="A53" s="66"/>
      <c r="B53" s="66"/>
      <c r="C53" s="66"/>
      <c r="D53" s="70"/>
      <c r="E53" s="66"/>
      <c r="F53" s="66"/>
      <c r="G53" s="66"/>
      <c r="H53" s="66"/>
      <c r="I53" s="66"/>
    </row>
    <row r="54" spans="1:9" ht="13.5" customHeight="1" x14ac:dyDescent="0.3">
      <c r="A54" s="66"/>
      <c r="B54" s="66"/>
      <c r="C54" s="66"/>
      <c r="D54" s="70"/>
      <c r="E54" s="66"/>
      <c r="F54" s="66"/>
      <c r="G54" s="66"/>
      <c r="H54" s="66"/>
      <c r="I54" s="66"/>
    </row>
    <row r="55" spans="1:9" ht="13.5" customHeight="1" x14ac:dyDescent="0.3">
      <c r="A55" s="66"/>
      <c r="B55" s="66"/>
      <c r="C55" s="66"/>
      <c r="D55" s="70"/>
      <c r="E55" s="66"/>
      <c r="F55" s="66"/>
      <c r="G55" s="66"/>
      <c r="H55" s="66"/>
      <c r="I55" s="66"/>
    </row>
    <row r="56" spans="1:9" ht="13.5" customHeight="1" x14ac:dyDescent="0.3">
      <c r="A56" s="66"/>
      <c r="B56" s="66"/>
      <c r="C56" s="66"/>
      <c r="D56" s="70"/>
      <c r="E56" s="66"/>
      <c r="F56" s="66"/>
      <c r="G56" s="66"/>
      <c r="H56" s="66"/>
      <c r="I56" s="66"/>
    </row>
    <row r="57" spans="1:9" ht="13.5" customHeight="1" x14ac:dyDescent="0.3">
      <c r="A57" s="66"/>
      <c r="B57" s="66"/>
      <c r="C57" s="66"/>
      <c r="D57" s="70"/>
      <c r="E57" s="66"/>
      <c r="F57" s="66"/>
      <c r="G57" s="66"/>
      <c r="H57" s="66"/>
      <c r="I57" s="66"/>
    </row>
    <row r="58" spans="1:9" ht="13.5" customHeight="1" x14ac:dyDescent="0.3">
      <c r="A58" s="66"/>
      <c r="B58" s="66"/>
      <c r="C58" s="66"/>
      <c r="D58" s="70"/>
      <c r="E58" s="66"/>
      <c r="F58" s="66"/>
      <c r="G58" s="66"/>
      <c r="H58" s="66"/>
      <c r="I58" s="66"/>
    </row>
    <row r="59" spans="1:9" ht="13.5" customHeight="1" x14ac:dyDescent="0.3">
      <c r="A59" s="66"/>
      <c r="B59" s="66"/>
      <c r="C59" s="66"/>
      <c r="D59" s="70"/>
      <c r="E59" s="66"/>
      <c r="F59" s="66"/>
      <c r="G59" s="66"/>
      <c r="H59" s="66"/>
      <c r="I59" s="66"/>
    </row>
    <row r="60" spans="1:9" ht="13.5" customHeight="1" x14ac:dyDescent="0.3">
      <c r="A60" s="66"/>
      <c r="B60" s="66"/>
      <c r="C60" s="66"/>
      <c r="D60" s="70"/>
      <c r="E60" s="66"/>
      <c r="F60" s="66"/>
      <c r="G60" s="66"/>
      <c r="H60" s="66"/>
      <c r="I60" s="66"/>
    </row>
    <row r="61" spans="1:9" ht="13.5" customHeight="1" x14ac:dyDescent="0.3">
      <c r="A61" s="66"/>
      <c r="B61" s="66"/>
      <c r="C61" s="66"/>
      <c r="D61" s="70"/>
      <c r="E61" s="66"/>
      <c r="F61" s="66"/>
      <c r="G61" s="66"/>
      <c r="H61" s="66"/>
      <c r="I61" s="66"/>
    </row>
    <row r="62" spans="1:9" ht="13.5" customHeight="1" x14ac:dyDescent="0.3">
      <c r="A62" s="66"/>
      <c r="B62" s="66"/>
      <c r="C62" s="66"/>
      <c r="D62" s="70"/>
      <c r="E62" s="66"/>
      <c r="F62" s="66"/>
      <c r="G62" s="66"/>
      <c r="H62" s="66"/>
      <c r="I62" s="66"/>
    </row>
    <row r="63" spans="1:9" ht="13.5" customHeight="1" x14ac:dyDescent="0.3">
      <c r="A63" s="66"/>
      <c r="B63" s="66"/>
      <c r="C63" s="66"/>
      <c r="D63" s="70"/>
      <c r="E63" s="66"/>
      <c r="F63" s="66"/>
      <c r="G63" s="66"/>
      <c r="H63" s="66"/>
      <c r="I63" s="66"/>
    </row>
    <row r="64" spans="1:9" ht="13.5" customHeight="1" x14ac:dyDescent="0.3">
      <c r="A64" s="66"/>
      <c r="B64" s="66"/>
      <c r="C64" s="66"/>
      <c r="D64" s="70"/>
      <c r="E64" s="66"/>
      <c r="F64" s="66"/>
      <c r="G64" s="66"/>
      <c r="H64" s="66"/>
      <c r="I64" s="66"/>
    </row>
    <row r="65" spans="1:9" ht="13.5" customHeight="1" x14ac:dyDescent="0.3">
      <c r="A65" s="66"/>
      <c r="B65" s="66"/>
      <c r="C65" s="66"/>
      <c r="D65" s="70"/>
      <c r="E65" s="66"/>
      <c r="F65" s="66"/>
      <c r="G65" s="66"/>
      <c r="H65" s="66"/>
      <c r="I65" s="66"/>
    </row>
    <row r="66" spans="1:9" ht="13.5" customHeight="1" x14ac:dyDescent="0.3">
      <c r="A66" s="66"/>
      <c r="B66" s="66"/>
      <c r="C66" s="66"/>
      <c r="D66" s="70"/>
      <c r="E66" s="66"/>
      <c r="F66" s="66"/>
      <c r="G66" s="66"/>
      <c r="H66" s="66"/>
      <c r="I66" s="66"/>
    </row>
    <row r="67" spans="1:9" ht="13.5" customHeight="1" x14ac:dyDescent="0.3">
      <c r="A67" s="66"/>
      <c r="B67" s="66"/>
      <c r="C67" s="66"/>
      <c r="D67" s="70"/>
      <c r="E67" s="66"/>
      <c r="F67" s="66"/>
      <c r="G67" s="66"/>
      <c r="H67" s="66"/>
      <c r="I67" s="66"/>
    </row>
    <row r="68" spans="1:9" ht="13.5" customHeight="1" x14ac:dyDescent="0.3">
      <c r="A68" s="66"/>
      <c r="B68" s="66"/>
      <c r="C68" s="66"/>
      <c r="D68" s="70"/>
      <c r="E68" s="66"/>
      <c r="F68" s="66"/>
      <c r="G68" s="66"/>
      <c r="H68" s="66"/>
      <c r="I68" s="66"/>
    </row>
    <row r="69" spans="1:9" ht="13.5" customHeight="1" x14ac:dyDescent="0.3">
      <c r="A69" s="66"/>
      <c r="B69" s="66"/>
      <c r="C69" s="66"/>
      <c r="D69" s="70"/>
      <c r="E69" s="66"/>
      <c r="F69" s="66"/>
      <c r="G69" s="66"/>
      <c r="H69" s="66"/>
      <c r="I69" s="66"/>
    </row>
    <row r="70" spans="1:9" ht="13.5" customHeight="1" x14ac:dyDescent="0.3">
      <c r="A70" s="66"/>
      <c r="B70" s="66"/>
      <c r="C70" s="66"/>
      <c r="D70" s="70"/>
      <c r="E70" s="66"/>
      <c r="F70" s="66"/>
      <c r="G70" s="66"/>
      <c r="H70" s="66"/>
      <c r="I70" s="66"/>
    </row>
    <row r="71" spans="1:9" ht="13.5" customHeight="1" x14ac:dyDescent="0.3">
      <c r="A71" s="66"/>
      <c r="B71" s="66"/>
      <c r="C71" s="66"/>
      <c r="D71" s="70"/>
      <c r="E71" s="66"/>
      <c r="F71" s="66"/>
      <c r="G71" s="66"/>
      <c r="H71" s="66"/>
      <c r="I71" s="66"/>
    </row>
    <row r="72" spans="1:9" ht="13.5" customHeight="1" x14ac:dyDescent="0.3">
      <c r="A72" s="66"/>
      <c r="B72" s="66"/>
      <c r="C72" s="66"/>
      <c r="D72" s="70"/>
      <c r="E72" s="66"/>
      <c r="F72" s="66"/>
      <c r="G72" s="66"/>
      <c r="H72" s="66"/>
      <c r="I72" s="66"/>
    </row>
    <row r="73" spans="1:9" ht="13.5" customHeight="1" x14ac:dyDescent="0.3">
      <c r="A73" s="66"/>
      <c r="B73" s="66"/>
      <c r="C73" s="66"/>
      <c r="D73" s="70"/>
      <c r="E73" s="66"/>
      <c r="F73" s="66"/>
      <c r="G73" s="66"/>
      <c r="H73" s="66"/>
      <c r="I73" s="66"/>
    </row>
    <row r="74" spans="1:9" ht="13.5" customHeight="1" x14ac:dyDescent="0.3">
      <c r="A74" s="66"/>
      <c r="B74" s="66"/>
      <c r="C74" s="66"/>
      <c r="D74" s="70"/>
      <c r="E74" s="66"/>
      <c r="F74" s="66"/>
      <c r="G74" s="66"/>
      <c r="H74" s="66"/>
      <c r="I74" s="66"/>
    </row>
    <row r="75" spans="1:9" ht="13.5" customHeight="1" x14ac:dyDescent="0.3">
      <c r="A75" s="66"/>
      <c r="B75" s="66"/>
      <c r="C75" s="66"/>
      <c r="D75" s="70"/>
      <c r="E75" s="66"/>
      <c r="F75" s="66"/>
      <c r="G75" s="66"/>
      <c r="H75" s="66"/>
      <c r="I75" s="66"/>
    </row>
    <row r="76" spans="1:9" ht="13.5" customHeight="1" x14ac:dyDescent="0.3">
      <c r="A76" s="66"/>
      <c r="B76" s="66"/>
      <c r="C76" s="66"/>
      <c r="D76" s="70"/>
      <c r="E76" s="66"/>
      <c r="F76" s="66"/>
      <c r="G76" s="66"/>
      <c r="H76" s="66"/>
      <c r="I76" s="66"/>
    </row>
    <row r="77" spans="1:9" ht="13.5" customHeight="1" x14ac:dyDescent="0.3">
      <c r="A77" s="66"/>
      <c r="B77" s="66"/>
      <c r="C77" s="66"/>
      <c r="D77" s="70"/>
      <c r="E77" s="66"/>
      <c r="F77" s="66"/>
      <c r="G77" s="66"/>
      <c r="H77" s="66"/>
      <c r="I77" s="66"/>
    </row>
  </sheetData>
  <mergeCells count="6">
    <mergeCell ref="A33:F33"/>
    <mergeCell ref="A3:G3"/>
    <mergeCell ref="A4:G4"/>
    <mergeCell ref="A34:F34"/>
    <mergeCell ref="A1:G1"/>
    <mergeCell ref="A2:G2"/>
  </mergeCells>
  <printOptions horizontalCentered="1"/>
  <pageMargins left="0.23622047244094491" right="0.23622047244094491" top="0.74803149606299213" bottom="0.74803149606299213" header="0" footer="0"/>
  <pageSetup paperSize="9" scale="80" fitToHeight="0" orientation="portrait" r:id="rId1"/>
  <rowBreaks count="1" manualBreakCount="1">
    <brk id="10" max="6" man="1"/>
  </rowBreak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A54840-6350-4140-9219-1BC0A6F8104C}">
  <sheetPr codeName="Sheet10">
    <tabColor rgb="FFFF0000"/>
    <pageSetUpPr fitToPage="1"/>
  </sheetPr>
  <dimension ref="A1:L100"/>
  <sheetViews>
    <sheetView showGridLines="0" zoomScaleNormal="100" workbookViewId="0">
      <selection activeCell="D19" sqref="D19"/>
    </sheetView>
  </sheetViews>
  <sheetFormatPr defaultColWidth="12.54296875" defaultRowHeight="15" customHeight="1" x14ac:dyDescent="0.3"/>
  <cols>
    <col min="1" max="2" width="6.81640625" style="67" customWidth="1"/>
    <col min="3" max="3" width="55.81640625" style="67" customWidth="1"/>
    <col min="4" max="4" width="9" style="71" customWidth="1"/>
    <col min="5" max="5" width="10" style="67" customWidth="1"/>
    <col min="6" max="6" width="13.1796875" style="67" customWidth="1"/>
    <col min="7" max="7" width="18.81640625" style="67" bestFit="1" customWidth="1"/>
    <col min="8" max="8" width="10.1796875" style="67" customWidth="1"/>
    <col min="9" max="9" width="11.81640625" style="67" bestFit="1" customWidth="1"/>
    <col min="10" max="10" width="7.453125" style="67" customWidth="1"/>
    <col min="11" max="11" width="14.54296875" style="67" customWidth="1"/>
    <col min="12" max="12" width="15.1796875" style="67" bestFit="1" customWidth="1"/>
    <col min="13" max="16384" width="12.54296875" style="67"/>
  </cols>
  <sheetData>
    <row r="1" spans="1:11" ht="25" customHeight="1" x14ac:dyDescent="0.3">
      <c r="A1" s="1321" t="str">
        <f>'Bill No 3 UF 1000 Rehab'!A1</f>
        <v>PUNJAB SAAF PANI AUTHORITY</v>
      </c>
      <c r="B1" s="1321"/>
      <c r="C1" s="1322"/>
      <c r="D1" s="1322"/>
      <c r="E1" s="1322"/>
      <c r="F1" s="1322"/>
      <c r="G1" s="1322"/>
      <c r="H1" s="66"/>
      <c r="I1" s="460">
        <v>21013737</v>
      </c>
      <c r="J1" s="93" t="s">
        <v>145</v>
      </c>
      <c r="K1" s="461">
        <v>1</v>
      </c>
    </row>
    <row r="2" spans="1:11" ht="25" customHeight="1" x14ac:dyDescent="0.3">
      <c r="A2" s="1322"/>
      <c r="B2" s="1322"/>
      <c r="C2" s="1322"/>
      <c r="D2" s="1322"/>
      <c r="E2" s="1322"/>
      <c r="F2" s="1322"/>
      <c r="G2" s="1322"/>
      <c r="H2" s="66"/>
      <c r="I2" s="460">
        <f>G39</f>
        <v>957635</v>
      </c>
      <c r="J2" s="88" t="s">
        <v>313</v>
      </c>
      <c r="K2" s="89"/>
    </row>
    <row r="3" spans="1:11" ht="25" customHeight="1" x14ac:dyDescent="0.3">
      <c r="A3" s="1323" t="s">
        <v>447</v>
      </c>
      <c r="B3" s="1323"/>
      <c r="C3" s="1324"/>
      <c r="D3" s="1324"/>
      <c r="E3" s="1324"/>
      <c r="F3" s="1324"/>
      <c r="G3" s="1324"/>
      <c r="H3" s="66"/>
      <c r="I3" s="458">
        <f>I1-I2</f>
        <v>20056102</v>
      </c>
      <c r="J3" s="88" t="s">
        <v>315</v>
      </c>
      <c r="K3" s="89"/>
    </row>
    <row r="4" spans="1:11" ht="25" customHeight="1" x14ac:dyDescent="0.3">
      <c r="A4" s="1327" t="str">
        <f>GS!A4:E4</f>
        <v>BILL OF QUANTITY</v>
      </c>
      <c r="B4" s="1327"/>
      <c r="C4" s="1327"/>
      <c r="D4" s="1327"/>
      <c r="E4" s="1327"/>
      <c r="F4" s="1327"/>
      <c r="G4" s="1327"/>
      <c r="H4" s="66"/>
      <c r="I4" s="66"/>
      <c r="J4" s="88" t="s">
        <v>451</v>
      </c>
      <c r="K4" s="89"/>
    </row>
    <row r="5" spans="1:11" ht="25" customHeight="1" thickBot="1" x14ac:dyDescent="0.35">
      <c r="A5" s="1328" t="s">
        <v>446</v>
      </c>
      <c r="B5" s="1328"/>
      <c r="C5" s="1328"/>
      <c r="D5" s="1328"/>
      <c r="E5" s="1328"/>
      <c r="F5" s="1328"/>
      <c r="G5" s="1328"/>
      <c r="H5" s="66"/>
      <c r="I5" s="66"/>
      <c r="J5" s="88"/>
      <c r="K5" s="89"/>
    </row>
    <row r="6" spans="1:11" ht="35.15" customHeight="1" x14ac:dyDescent="0.3">
      <c r="A6" s="186" t="s">
        <v>59</v>
      </c>
      <c r="B6" s="187" t="s">
        <v>136</v>
      </c>
      <c r="C6" s="187" t="s">
        <v>0</v>
      </c>
      <c r="D6" s="187" t="s">
        <v>2</v>
      </c>
      <c r="E6" s="187" t="s">
        <v>137</v>
      </c>
      <c r="F6" s="187" t="s">
        <v>138</v>
      </c>
      <c r="G6" s="188" t="s">
        <v>139</v>
      </c>
      <c r="H6" s="66"/>
      <c r="I6" s="66"/>
      <c r="J6" s="5"/>
      <c r="K6" s="396" t="e">
        <f>GS!#REF!</f>
        <v>#REF!</v>
      </c>
    </row>
    <row r="7" spans="1:11" ht="42" x14ac:dyDescent="0.3">
      <c r="A7" s="78">
        <v>1</v>
      </c>
      <c r="B7" s="78" t="s">
        <v>70</v>
      </c>
      <c r="C7" s="79" t="str">
        <f>'Rate Analysis'!B6</f>
        <v>Repair &amp; maintenance of Plant Skid frame and Finishing, complete in all respect, inclusive of Carriage to Site and Labor for Installation</v>
      </c>
      <c r="D7" s="78" t="s">
        <v>4</v>
      </c>
      <c r="E7" s="90">
        <v>1</v>
      </c>
      <c r="F7" s="80">
        <f>'Rate Analysis'!F13</f>
        <v>10800</v>
      </c>
      <c r="G7" s="81">
        <f t="shared" ref="G7:G38" si="0">F7*E7</f>
        <v>10800</v>
      </c>
      <c r="H7" s="66"/>
      <c r="I7" s="66"/>
      <c r="J7" s="66"/>
    </row>
    <row r="8" spans="1:11" ht="32.5" customHeight="1" x14ac:dyDescent="0.3">
      <c r="A8" s="78">
        <f>A7+1</f>
        <v>2</v>
      </c>
      <c r="B8" s="78" t="s">
        <v>70</v>
      </c>
      <c r="C8" s="79" t="str">
        <f>'Rate Analysis'!B18</f>
        <v>Membranes recovery with chemicals cleaning, including labour &amp; testing, Complete in all respects,  inclusive of Carriage to Site and Labor for Installation</v>
      </c>
      <c r="D8" s="78" t="s">
        <v>4</v>
      </c>
      <c r="E8" s="90">
        <v>0</v>
      </c>
      <c r="F8" s="80">
        <f>'Rate Analysis'!F25</f>
        <v>18000</v>
      </c>
      <c r="G8" s="81">
        <f t="shared" si="0"/>
        <v>0</v>
      </c>
      <c r="H8" s="66"/>
      <c r="I8" s="66"/>
      <c r="J8" s="66"/>
    </row>
    <row r="9" spans="1:11" ht="28" x14ac:dyDescent="0.3">
      <c r="A9" s="78">
        <f t="shared" ref="A9:A38" si="1">A8+1</f>
        <v>3</v>
      </c>
      <c r="B9" s="78" t="s">
        <v>70</v>
      </c>
      <c r="C9" s="79" t="str">
        <f>'Rate Analysis'!B30</f>
        <v>Supply Installation &amp; Commissioning of Membrane Housing, Complete in all respect</v>
      </c>
      <c r="D9" s="78" t="s">
        <v>5</v>
      </c>
      <c r="E9" s="90">
        <v>0</v>
      </c>
      <c r="F9" s="80">
        <f>'Rate Analysis'!F37</f>
        <v>76015</v>
      </c>
      <c r="G9" s="81">
        <f t="shared" si="0"/>
        <v>0</v>
      </c>
      <c r="H9" s="68"/>
      <c r="I9" s="66"/>
      <c r="J9" s="66"/>
    </row>
    <row r="10" spans="1:11" ht="42" x14ac:dyDescent="0.3">
      <c r="A10" s="78">
        <f t="shared" si="1"/>
        <v>4</v>
      </c>
      <c r="B10" s="78" t="s">
        <v>70</v>
      </c>
      <c r="C10" s="79" t="str">
        <f>'RA RO2000'!B6</f>
        <v>Supply Installtion and commissioning of RO Plant membranes(4x40), 4 No. complete in all respect. inclusive of Carriage to Site and Labor for Installation</v>
      </c>
      <c r="D10" s="78" t="s">
        <v>5</v>
      </c>
      <c r="E10" s="90">
        <v>1</v>
      </c>
      <c r="F10" s="80">
        <f>'RA RO2000'!F12</f>
        <v>421015</v>
      </c>
      <c r="G10" s="81">
        <f t="shared" si="0"/>
        <v>421015</v>
      </c>
      <c r="H10" s="68"/>
      <c r="I10" s="66"/>
      <c r="J10" s="66"/>
    </row>
    <row r="11" spans="1:11" ht="42" x14ac:dyDescent="0.3">
      <c r="A11" s="78">
        <f t="shared" si="1"/>
        <v>5</v>
      </c>
      <c r="B11" s="78" t="s">
        <v>70</v>
      </c>
      <c r="C11" s="79" t="str">
        <f>'RA RO2000'!B18</f>
        <v>Supply Installation and commissioning of RO Feed Pump capacity of 4000 LPH, for 2000 LPH RO Plant, complete in all respect</v>
      </c>
      <c r="D11" s="78" t="s">
        <v>5</v>
      </c>
      <c r="E11" s="90">
        <v>0</v>
      </c>
      <c r="F11" s="80">
        <f>'RA RO2000'!F24</f>
        <v>119290</v>
      </c>
      <c r="G11" s="81">
        <f t="shared" si="0"/>
        <v>0</v>
      </c>
      <c r="H11" s="68"/>
      <c r="I11" s="66"/>
      <c r="J11" s="66"/>
    </row>
    <row r="12" spans="1:11" ht="42" x14ac:dyDescent="0.3">
      <c r="A12" s="78">
        <f t="shared" si="1"/>
        <v>6</v>
      </c>
      <c r="B12" s="78" t="s">
        <v>70</v>
      </c>
      <c r="C12" s="79" t="str">
        <f>'RA RO2000'!B30</f>
        <v>Supply, Installation and commissioning of RO High Pressure Pump Capacity of 4000 LPH, for 2000 LPH RO Plant, complete in all respect</v>
      </c>
      <c r="D12" s="78" t="s">
        <v>4</v>
      </c>
      <c r="E12" s="90">
        <v>0</v>
      </c>
      <c r="F12" s="80">
        <f>'RA RO2000'!F36</f>
        <v>239745</v>
      </c>
      <c r="G12" s="81">
        <f t="shared" si="0"/>
        <v>0</v>
      </c>
      <c r="H12" s="66"/>
      <c r="I12" s="66"/>
      <c r="J12" s="66"/>
    </row>
    <row r="13" spans="1:11" ht="28" x14ac:dyDescent="0.3">
      <c r="A13" s="78">
        <f t="shared" si="1"/>
        <v>7</v>
      </c>
      <c r="B13" s="78" t="s">
        <v>70</v>
      </c>
      <c r="C13" s="79" t="str">
        <f>'RA RO1000'!B52</f>
        <v>Repair &amp; maintenance of RO Feed water pump 2000 LPH, for 1000 LPH RO Plant, complete in all respect</v>
      </c>
      <c r="D13" s="78" t="s">
        <v>4</v>
      </c>
      <c r="E13" s="90">
        <v>1</v>
      </c>
      <c r="F13" s="80">
        <f>'RA RO2000'!F58</f>
        <v>28800</v>
      </c>
      <c r="G13" s="81">
        <f t="shared" si="0"/>
        <v>28800</v>
      </c>
      <c r="H13" s="68"/>
      <c r="I13" s="66"/>
      <c r="J13" s="66"/>
    </row>
    <row r="14" spans="1:11" ht="28" x14ac:dyDescent="0.3">
      <c r="A14" s="78">
        <f t="shared" si="1"/>
        <v>8</v>
      </c>
      <c r="B14" s="78" t="s">
        <v>70</v>
      </c>
      <c r="C14" s="79" t="str">
        <f>'RA RO2000'!B61</f>
        <v>Repair &amp; maintenance of RO High Pressure pump 4000 LPH, for 2000 LPH RO Plant, complete in all respect</v>
      </c>
      <c r="D14" s="78" t="s">
        <v>5</v>
      </c>
      <c r="E14" s="90">
        <v>1</v>
      </c>
      <c r="F14" s="80">
        <f>'RA RO2000'!F68</f>
        <v>40800</v>
      </c>
      <c r="G14" s="81">
        <f t="shared" si="0"/>
        <v>40800</v>
      </c>
      <c r="H14" s="69"/>
      <c r="I14" s="66"/>
      <c r="J14" s="66"/>
    </row>
    <row r="15" spans="1:11" ht="42" x14ac:dyDescent="0.3">
      <c r="A15" s="78">
        <f t="shared" si="1"/>
        <v>9</v>
      </c>
      <c r="B15" s="78" t="s">
        <v>70</v>
      </c>
      <c r="C15" s="79" t="str">
        <f>'RA RO2000'!B95</f>
        <v>Supply Installation &amp; commissioning of 3inch submersible pump 3HP including supporting clamp, pump coupling, cable clip, delivery pipe, cable complete in all respect.</v>
      </c>
      <c r="D15" s="78" t="s">
        <v>4</v>
      </c>
      <c r="E15" s="90">
        <v>0</v>
      </c>
      <c r="F15" s="80">
        <f>'RA RO2000'!F101</f>
        <v>116365</v>
      </c>
      <c r="G15" s="81">
        <f t="shared" si="0"/>
        <v>0</v>
      </c>
      <c r="H15" s="66"/>
      <c r="I15" s="66"/>
      <c r="J15" s="66"/>
    </row>
    <row r="16" spans="1:11" ht="28" x14ac:dyDescent="0.3">
      <c r="A16" s="78">
        <f t="shared" si="1"/>
        <v>10</v>
      </c>
      <c r="B16" s="78" t="s">
        <v>70</v>
      </c>
      <c r="C16" s="79" t="str">
        <f>'Rate Analysis'!B53</f>
        <v>Supply Installation and Testing of Cartridge Filter complete in all respect</v>
      </c>
      <c r="D16" s="78" t="s">
        <v>4</v>
      </c>
      <c r="E16" s="78">
        <f>K1</f>
        <v>1</v>
      </c>
      <c r="F16" s="80">
        <f>'Rate Analysis'!F59</f>
        <v>1510</v>
      </c>
      <c r="G16" s="81">
        <f t="shared" si="0"/>
        <v>1510</v>
      </c>
      <c r="H16" s="66"/>
      <c r="I16" s="66"/>
      <c r="J16" s="66"/>
    </row>
    <row r="17" spans="1:10" ht="28" x14ac:dyDescent="0.3">
      <c r="A17" s="78">
        <f t="shared" si="1"/>
        <v>11</v>
      </c>
      <c r="B17" s="78" t="s">
        <v>70</v>
      </c>
      <c r="C17" s="91" t="str">
        <f>'Rate Analysis'!B63</f>
        <v>Supply Installation and Testing of TDS meter complete with all respects</v>
      </c>
      <c r="D17" s="78" t="s">
        <v>4</v>
      </c>
      <c r="E17" s="90">
        <f>E16</f>
        <v>1</v>
      </c>
      <c r="F17" s="80">
        <f>'Rate Analysis'!F69</f>
        <v>11695</v>
      </c>
      <c r="G17" s="81">
        <f t="shared" si="0"/>
        <v>11695</v>
      </c>
      <c r="H17" s="66"/>
      <c r="I17" s="66"/>
      <c r="J17" s="66"/>
    </row>
    <row r="18" spans="1:10" ht="28" x14ac:dyDescent="0.3">
      <c r="A18" s="78">
        <f t="shared" si="1"/>
        <v>12</v>
      </c>
      <c r="B18" s="78" t="s">
        <v>70</v>
      </c>
      <c r="C18" s="79" t="str">
        <f>'Rate Analysis'!B73</f>
        <v>Supply Installation and Testing of Pressure Switchs complete with all respects</v>
      </c>
      <c r="D18" s="78" t="s">
        <v>4</v>
      </c>
      <c r="E18" s="90">
        <f>K1</f>
        <v>1</v>
      </c>
      <c r="F18" s="80">
        <f>'Rate Analysis'!F79</f>
        <v>16375</v>
      </c>
      <c r="G18" s="81">
        <f t="shared" si="0"/>
        <v>16375</v>
      </c>
      <c r="H18" s="66"/>
      <c r="I18" s="66"/>
      <c r="J18" s="66"/>
    </row>
    <row r="19" spans="1:10" ht="28" x14ac:dyDescent="0.3">
      <c r="A19" s="78">
        <f t="shared" si="1"/>
        <v>13</v>
      </c>
      <c r="B19" s="78" t="s">
        <v>70</v>
      </c>
      <c r="C19" s="79" t="str">
        <f>'Rate Analysis'!B97</f>
        <v>Supply Installation and testing of  Rota meter complete in all respect</v>
      </c>
      <c r="D19" s="78" t="s">
        <v>4</v>
      </c>
      <c r="E19" s="90">
        <f>K1</f>
        <v>1</v>
      </c>
      <c r="F19" s="80">
        <f>'Rate Analysis'!F103</f>
        <v>7015</v>
      </c>
      <c r="G19" s="81">
        <f t="shared" si="0"/>
        <v>7015</v>
      </c>
      <c r="H19" s="66"/>
      <c r="I19" s="66"/>
      <c r="J19" s="66"/>
    </row>
    <row r="20" spans="1:10" ht="28" x14ac:dyDescent="0.3">
      <c r="A20" s="78">
        <f t="shared" si="1"/>
        <v>14</v>
      </c>
      <c r="B20" s="78" t="s">
        <v>70</v>
      </c>
      <c r="C20" s="79" t="str">
        <f>'Rate Analysis'!B106</f>
        <v>Supply Installation and Testing of pressure gauges, complete in all respect</v>
      </c>
      <c r="D20" s="78" t="s">
        <v>4</v>
      </c>
      <c r="E20" s="90">
        <f>K1*2</f>
        <v>2</v>
      </c>
      <c r="F20" s="80">
        <f>'Rate Analysis'!F112</f>
        <v>9940</v>
      </c>
      <c r="G20" s="81">
        <f t="shared" si="0"/>
        <v>19880</v>
      </c>
      <c r="H20" s="66"/>
      <c r="I20" s="66"/>
      <c r="J20" s="66"/>
    </row>
    <row r="21" spans="1:10" ht="32.5" customHeight="1" x14ac:dyDescent="0.3">
      <c r="A21" s="78">
        <f t="shared" si="1"/>
        <v>15</v>
      </c>
      <c r="B21" s="78" t="s">
        <v>70</v>
      </c>
      <c r="C21" s="79" t="str">
        <f>'Rate Analysis'!B116</f>
        <v>Supply Installation and testing of Water meter, complete in all respect</v>
      </c>
      <c r="D21" s="78" t="s">
        <v>4</v>
      </c>
      <c r="E21" s="90">
        <v>0</v>
      </c>
      <c r="F21" s="80">
        <f>'Rate Analysis'!F122</f>
        <v>17540</v>
      </c>
      <c r="G21" s="81">
        <f t="shared" si="0"/>
        <v>0</v>
      </c>
      <c r="H21" s="66"/>
      <c r="I21" s="66"/>
      <c r="J21" s="66"/>
    </row>
    <row r="22" spans="1:10" ht="28" x14ac:dyDescent="0.3">
      <c r="A22" s="78">
        <f t="shared" si="1"/>
        <v>16</v>
      </c>
      <c r="B22" s="78" t="s">
        <v>70</v>
      </c>
      <c r="C22" s="79" t="str">
        <f>'Rate Analysis'!B143</f>
        <v>Repair &amp; maintenance of water meter including callibration, complete in all respect</v>
      </c>
      <c r="D22" s="78" t="s">
        <v>4</v>
      </c>
      <c r="E22" s="90">
        <v>1</v>
      </c>
      <c r="F22" s="80">
        <f>'Rate Analysis'!F150</f>
        <v>6000</v>
      </c>
      <c r="G22" s="81">
        <f t="shared" si="0"/>
        <v>6000</v>
      </c>
      <c r="H22" s="66"/>
      <c r="I22" s="66"/>
      <c r="J22" s="66"/>
    </row>
    <row r="23" spans="1:10" ht="28" x14ac:dyDescent="0.3">
      <c r="A23" s="78">
        <f t="shared" si="1"/>
        <v>17</v>
      </c>
      <c r="B23" s="78" t="s">
        <v>70</v>
      </c>
      <c r="C23" s="79" t="str">
        <f>'Rate Analysis'!B154</f>
        <v>Supply Installation and Testing of Solinoid valve complete in all respect</v>
      </c>
      <c r="D23" s="78" t="s">
        <v>4</v>
      </c>
      <c r="E23" s="90">
        <v>0</v>
      </c>
      <c r="F23" s="80">
        <f>'Rate Analysis'!F160</f>
        <v>8770</v>
      </c>
      <c r="G23" s="81">
        <f t="shared" si="0"/>
        <v>0</v>
      </c>
      <c r="H23" s="66"/>
      <c r="I23" s="66"/>
      <c r="J23" s="66"/>
    </row>
    <row r="24" spans="1:10" ht="35.15" customHeight="1" x14ac:dyDescent="0.3">
      <c r="A24" s="78">
        <f t="shared" si="1"/>
        <v>18</v>
      </c>
      <c r="B24" s="78" t="s">
        <v>70</v>
      </c>
      <c r="C24" s="79" t="str">
        <f>'Rate Analysis'!B163</f>
        <v>Repair &amp; maintenance of Solinoid valve complete in all respect</v>
      </c>
      <c r="D24" s="78" t="s">
        <v>4</v>
      </c>
      <c r="E24" s="90">
        <v>1</v>
      </c>
      <c r="F24" s="80">
        <f>'Rate Analysis'!F170</f>
        <v>4200</v>
      </c>
      <c r="G24" s="81">
        <f t="shared" si="0"/>
        <v>4200</v>
      </c>
      <c r="H24" s="66"/>
      <c r="I24" s="66"/>
      <c r="J24" s="66"/>
    </row>
    <row r="25" spans="1:10" ht="34.5" customHeight="1" x14ac:dyDescent="0.3">
      <c r="A25" s="78">
        <f t="shared" si="1"/>
        <v>19</v>
      </c>
      <c r="B25" s="78" t="s">
        <v>70</v>
      </c>
      <c r="C25" s="79" t="str">
        <f>'Rate Analysis'!B191</f>
        <v>Supply Installation &amp; Commissioning of 3way Multiport Valve, top &amp; bottom distributers, complete in all respect</v>
      </c>
      <c r="D25" s="78" t="s">
        <v>4</v>
      </c>
      <c r="E25" s="90">
        <v>0</v>
      </c>
      <c r="F25" s="80">
        <f>'Rate Analysis'!F197</f>
        <v>40930</v>
      </c>
      <c r="G25" s="81">
        <f t="shared" si="0"/>
        <v>0</v>
      </c>
      <c r="H25" s="66"/>
      <c r="I25" s="66"/>
      <c r="J25" s="66"/>
    </row>
    <row r="26" spans="1:10" ht="35.5" customHeight="1" x14ac:dyDescent="0.3">
      <c r="A26" s="78">
        <f t="shared" si="1"/>
        <v>20</v>
      </c>
      <c r="B26" s="78" t="s">
        <v>70</v>
      </c>
      <c r="C26" s="79" t="str">
        <f>'Rate Analysis'!B201</f>
        <v>Repair &amp; maintenance of 3way Multiport Valve, top &amp; bottom distributers, complete in all respect</v>
      </c>
      <c r="D26" s="78" t="s">
        <v>4</v>
      </c>
      <c r="E26" s="90">
        <v>2</v>
      </c>
      <c r="F26" s="80">
        <f>'Rate Analysis'!F208</f>
        <v>8400</v>
      </c>
      <c r="G26" s="81">
        <f t="shared" si="0"/>
        <v>16800</v>
      </c>
      <c r="H26" s="66"/>
      <c r="I26" s="66"/>
      <c r="J26" s="66"/>
    </row>
    <row r="27" spans="1:10" s="193" customFormat="1" ht="70" x14ac:dyDescent="0.3">
      <c r="A27" s="78">
        <f t="shared" si="1"/>
        <v>21</v>
      </c>
      <c r="B27" s="189" t="s">
        <v>70</v>
      </c>
      <c r="C27" s="91" t="str">
        <f>'Rate Analysis'!B213</f>
        <v>Supply, installation and Testing of Chemical Dosing Pump, Chlorinator / Liqued Dosing Pump with working pressure 5 - 7 Bar
Imported, along with 80 liter capacity tank with all repects.complete in all respect</v>
      </c>
      <c r="D27" s="189" t="s">
        <v>4</v>
      </c>
      <c r="E27" s="190">
        <f>K1</f>
        <v>1</v>
      </c>
      <c r="F27" s="191">
        <f>'Rate Analysis'!F219</f>
        <v>69235</v>
      </c>
      <c r="G27" s="192">
        <f t="shared" si="0"/>
        <v>69235</v>
      </c>
      <c r="H27" s="5"/>
      <c r="I27" s="5"/>
      <c r="J27" s="5"/>
    </row>
    <row r="28" spans="1:10" ht="35.5" customHeight="1" x14ac:dyDescent="0.3">
      <c r="A28" s="78">
        <f t="shared" si="1"/>
        <v>22</v>
      </c>
      <c r="B28" s="78" t="s">
        <v>70</v>
      </c>
      <c r="C28" s="79" t="str">
        <f>'Rate Analysis'!B235</f>
        <v>Supply and installation of Water Storage Tank, Capacity 2000 Liters, Material PE, Food Grade, complete in all respects</v>
      </c>
      <c r="D28" s="78" t="s">
        <v>4</v>
      </c>
      <c r="E28" s="90">
        <v>0</v>
      </c>
      <c r="F28" s="80">
        <f>'Rate Analysis'!F241</f>
        <v>31575</v>
      </c>
      <c r="G28" s="81">
        <f t="shared" si="0"/>
        <v>0</v>
      </c>
      <c r="H28" s="66"/>
      <c r="I28" s="66"/>
      <c r="J28" s="66"/>
    </row>
    <row r="29" spans="1:10" ht="35.5" customHeight="1" x14ac:dyDescent="0.3">
      <c r="A29" s="78">
        <f t="shared" si="1"/>
        <v>23</v>
      </c>
      <c r="B29" s="78" t="s">
        <v>70</v>
      </c>
      <c r="C29" s="79" t="str">
        <f>'Rate Analysis'!B247</f>
        <v>Chemical Cleaning &amp; repair of Water Storage tank, complete in all respects at site</v>
      </c>
      <c r="D29" s="78" t="s">
        <v>4</v>
      </c>
      <c r="E29" s="189">
        <v>1</v>
      </c>
      <c r="F29" s="80">
        <f>'Rate Analysis'!F254</f>
        <v>6000</v>
      </c>
      <c r="G29" s="81">
        <f t="shared" si="0"/>
        <v>6000</v>
      </c>
      <c r="H29" s="66"/>
      <c r="I29" s="66"/>
      <c r="J29" s="66"/>
    </row>
    <row r="30" spans="1:10" ht="28" x14ac:dyDescent="0.3">
      <c r="A30" s="78">
        <f t="shared" si="1"/>
        <v>24</v>
      </c>
      <c r="B30" s="78" t="s">
        <v>70</v>
      </c>
      <c r="C30" s="79" t="str">
        <f>'Rate Analysis'!B259</f>
        <v>Supply and installation of float switch for Water Storage Tank, complete in all respect</v>
      </c>
      <c r="D30" s="189" t="s">
        <v>5</v>
      </c>
      <c r="E30" s="189">
        <v>1</v>
      </c>
      <c r="F30" s="80">
        <f>'Rate Analysis'!F265</f>
        <v>2925</v>
      </c>
      <c r="G30" s="81">
        <f t="shared" si="0"/>
        <v>2925</v>
      </c>
      <c r="H30" s="66"/>
      <c r="I30" s="66"/>
      <c r="J30" s="66"/>
    </row>
    <row r="31" spans="1:10" ht="42" x14ac:dyDescent="0.3">
      <c r="A31" s="78">
        <f t="shared" si="1"/>
        <v>25</v>
      </c>
      <c r="B31" s="78" t="s">
        <v>70</v>
      </c>
      <c r="C31" s="79" t="str">
        <f>'Rate Analysis'!B280</f>
        <v>Replacement of Activated Carbon media supply, installation and commissioning complete in all respect NSF Certified, Iodin No 900-1100</v>
      </c>
      <c r="D31" s="78" t="s">
        <v>6</v>
      </c>
      <c r="E31" s="189">
        <f>160*(K1*80%)</f>
        <v>128</v>
      </c>
      <c r="F31" s="80">
        <f>'Rate Analysis'!F287</f>
        <v>1510</v>
      </c>
      <c r="G31" s="81">
        <f t="shared" si="0"/>
        <v>193280</v>
      </c>
      <c r="H31" s="66"/>
      <c r="I31" s="66"/>
      <c r="J31" s="66"/>
    </row>
    <row r="32" spans="1:10" ht="28" x14ac:dyDescent="0.3">
      <c r="A32" s="78">
        <f t="shared" si="1"/>
        <v>26</v>
      </c>
      <c r="B32" s="78" t="s">
        <v>70</v>
      </c>
      <c r="C32" s="79" t="str">
        <f>'Rate Analysis'!B293</f>
        <v>Replacement of Silica sand media supply, installation and commissioning complete in all respect</v>
      </c>
      <c r="D32" s="78" t="s">
        <v>6</v>
      </c>
      <c r="E32" s="189">
        <f>160*(K1*80%)</f>
        <v>128</v>
      </c>
      <c r="F32" s="80">
        <f>'Rate Analysis'!F300</f>
        <v>110</v>
      </c>
      <c r="G32" s="81">
        <f t="shared" si="0"/>
        <v>14080</v>
      </c>
      <c r="H32" s="66"/>
      <c r="I32" s="66"/>
      <c r="J32" s="66"/>
    </row>
    <row r="33" spans="1:12" ht="28" x14ac:dyDescent="0.3">
      <c r="A33" s="78">
        <f t="shared" si="1"/>
        <v>27</v>
      </c>
      <c r="B33" s="78" t="s">
        <v>70</v>
      </c>
      <c r="C33" s="79" t="str">
        <f>'Rate Analysis'!B305</f>
        <v>Replacement of Natural Gravels media supply, installation and commissioning complete in all respect</v>
      </c>
      <c r="D33" s="78" t="s">
        <v>6</v>
      </c>
      <c r="E33" s="189">
        <f>160*(K1*80%)</f>
        <v>128</v>
      </c>
      <c r="F33" s="80">
        <f>'Rate Analysis'!F312</f>
        <v>110</v>
      </c>
      <c r="G33" s="81">
        <f t="shared" si="0"/>
        <v>14080</v>
      </c>
      <c r="H33" s="66"/>
      <c r="I33" s="66"/>
      <c r="J33" s="66"/>
    </row>
    <row r="34" spans="1:12" ht="28" x14ac:dyDescent="0.3">
      <c r="A34" s="78">
        <f t="shared" si="1"/>
        <v>28</v>
      </c>
      <c r="B34" s="78" t="s">
        <v>70</v>
      </c>
      <c r="C34" s="79" t="str">
        <f>'Rate Analysis'!B341</f>
        <v>Supply installation and commissioning of UV lamp  complete in all respect</v>
      </c>
      <c r="D34" s="78" t="s">
        <v>4</v>
      </c>
      <c r="E34" s="90">
        <f>K1</f>
        <v>1</v>
      </c>
      <c r="F34" s="80">
        <f>'Rate Analysis'!F347</f>
        <v>23390</v>
      </c>
      <c r="G34" s="81">
        <f t="shared" si="0"/>
        <v>23390</v>
      </c>
      <c r="H34" s="66"/>
      <c r="I34" s="66"/>
      <c r="J34" s="66"/>
    </row>
    <row r="35" spans="1:12" ht="28" x14ac:dyDescent="0.3">
      <c r="A35" s="78">
        <f t="shared" si="1"/>
        <v>29</v>
      </c>
      <c r="B35" s="78" t="s">
        <v>70</v>
      </c>
      <c r="C35" s="91" t="str">
        <f>'Rate Analysis'!B352</f>
        <v>Supply Installation &amp; Commissioning of Manual Valve complete in all respect</v>
      </c>
      <c r="D35" s="78" t="s">
        <v>4</v>
      </c>
      <c r="E35" s="90">
        <v>0</v>
      </c>
      <c r="F35" s="80">
        <f>'Rate Analysis'!F358</f>
        <v>3510</v>
      </c>
      <c r="G35" s="81">
        <f t="shared" si="0"/>
        <v>0</v>
      </c>
      <c r="H35" s="66"/>
      <c r="I35" s="66"/>
      <c r="J35" s="66"/>
    </row>
    <row r="36" spans="1:12" ht="28" x14ac:dyDescent="0.3">
      <c r="A36" s="78">
        <f t="shared" si="1"/>
        <v>30</v>
      </c>
      <c r="B36" s="78" t="s">
        <v>70</v>
      </c>
      <c r="C36" s="79" t="str">
        <f>'Rate Analysis'!B372</f>
        <v>Repair &amp; maintenance of Pipe and fittings, complete plant fitting in all respect</v>
      </c>
      <c r="D36" s="78" t="s">
        <v>7</v>
      </c>
      <c r="E36" s="78">
        <v>1</v>
      </c>
      <c r="F36" s="80">
        <f>'Rate Analysis'!F379</f>
        <v>12000</v>
      </c>
      <c r="G36" s="81">
        <f t="shared" si="0"/>
        <v>12000</v>
      </c>
      <c r="H36" s="66"/>
      <c r="I36" s="66"/>
      <c r="J36" s="66"/>
    </row>
    <row r="37" spans="1:12" ht="28" x14ac:dyDescent="0.3">
      <c r="A37" s="78">
        <f t="shared" si="1"/>
        <v>31</v>
      </c>
      <c r="B37" s="78" t="s">
        <v>70</v>
      </c>
      <c r="C37" s="79" t="str">
        <f>'Rate Analysis'!B384</f>
        <v>Supply installation &amp; testing of Plastic water Taps with fussion joint, complete in all respect</v>
      </c>
      <c r="D37" s="78" t="s">
        <v>4</v>
      </c>
      <c r="E37" s="78">
        <f>K1*3</f>
        <v>3</v>
      </c>
      <c r="F37" s="80">
        <f>'Rate Analysis'!F390</f>
        <v>585</v>
      </c>
      <c r="G37" s="81">
        <f t="shared" si="0"/>
        <v>1755</v>
      </c>
      <c r="H37" s="66"/>
      <c r="I37" s="66"/>
      <c r="J37" s="66"/>
    </row>
    <row r="38" spans="1:12" ht="28" x14ac:dyDescent="0.3">
      <c r="A38" s="78">
        <f t="shared" si="1"/>
        <v>32</v>
      </c>
      <c r="B38" s="78" t="s">
        <v>70</v>
      </c>
      <c r="C38" s="79" t="str">
        <f>'Rate Analysis'!B395</f>
        <v>Repair &amp; maintenance of Plant control panel with PLC &amp; HMI complete in all respect</v>
      </c>
      <c r="D38" s="78" t="s">
        <v>4</v>
      </c>
      <c r="E38" s="78">
        <f>K1</f>
        <v>1</v>
      </c>
      <c r="F38" s="80">
        <f>'Rate Analysis'!F402</f>
        <v>36000</v>
      </c>
      <c r="G38" s="81">
        <f t="shared" si="0"/>
        <v>36000</v>
      </c>
      <c r="H38" s="66"/>
      <c r="I38" s="66"/>
      <c r="J38" s="66"/>
    </row>
    <row r="39" spans="1:12" ht="30.65" customHeight="1" x14ac:dyDescent="0.3">
      <c r="A39" s="1311" t="s">
        <v>198</v>
      </c>
      <c r="B39" s="1312"/>
      <c r="C39" s="1312"/>
      <c r="D39" s="1312"/>
      <c r="E39" s="1312"/>
      <c r="F39" s="1312"/>
      <c r="G39" s="397">
        <f>SUM(G7:G38)</f>
        <v>957635</v>
      </c>
      <c r="H39" s="66"/>
      <c r="I39" s="66"/>
      <c r="J39" s="66"/>
    </row>
    <row r="40" spans="1:12" ht="25" hidden="1" customHeight="1" x14ac:dyDescent="0.3">
      <c r="A40" s="1306" t="s">
        <v>132</v>
      </c>
      <c r="B40" s="1306"/>
      <c r="C40" s="1306"/>
      <c r="D40" s="1306"/>
      <c r="E40" s="1306"/>
      <c r="F40" s="1306"/>
      <c r="G40" s="76" t="e">
        <f>G9+G10+G11+G12+G15+G16+G17+G18+G19+G20+G21+G23+G25+#REF!+#REF!+G27+G28+G30+G34+G35+G37</f>
        <v>#REF!</v>
      </c>
      <c r="H40" s="66"/>
      <c r="I40" s="66"/>
      <c r="J40" s="66"/>
      <c r="K40" s="74">
        <f>SUM(G7:G37)</f>
        <v>921635</v>
      </c>
    </row>
    <row r="41" spans="1:12" ht="25" hidden="1" customHeight="1" x14ac:dyDescent="0.3">
      <c r="A41" s="1306" t="s">
        <v>133</v>
      </c>
      <c r="B41" s="1306"/>
      <c r="C41" s="1306"/>
      <c r="D41" s="1306"/>
      <c r="E41" s="1306"/>
      <c r="F41" s="1306"/>
      <c r="G41" s="76" t="e">
        <f>G40*5%</f>
        <v>#REF!</v>
      </c>
      <c r="H41" s="66"/>
      <c r="I41" s="66"/>
      <c r="J41" s="66"/>
      <c r="K41" s="75">
        <f>K40*5%</f>
        <v>46081.75</v>
      </c>
      <c r="L41" s="75">
        <f>K40+K41</f>
        <v>967716.75</v>
      </c>
    </row>
    <row r="42" spans="1:12" ht="25" hidden="1" customHeight="1" x14ac:dyDescent="0.3">
      <c r="A42" s="1306" t="s">
        <v>134</v>
      </c>
      <c r="B42" s="1306"/>
      <c r="C42" s="1306"/>
      <c r="D42" s="1306"/>
      <c r="E42" s="1306"/>
      <c r="F42" s="1306"/>
      <c r="G42" s="76">
        <f>G7+G8+G13+G14+G22+G24+G26+G29+G31+G32+G33+G36+G38</f>
        <v>382840</v>
      </c>
      <c r="H42" s="66"/>
      <c r="I42" s="66"/>
      <c r="J42" s="66"/>
      <c r="K42" s="75">
        <f>K40*16%</f>
        <v>147461.6</v>
      </c>
      <c r="L42" s="75">
        <f>K40+K42</f>
        <v>1069096.6000000001</v>
      </c>
    </row>
    <row r="43" spans="1:12" ht="25" hidden="1" customHeight="1" x14ac:dyDescent="0.3">
      <c r="A43" s="1306" t="s">
        <v>135</v>
      </c>
      <c r="B43" s="1306"/>
      <c r="C43" s="1306"/>
      <c r="D43" s="1306"/>
      <c r="E43" s="1306"/>
      <c r="F43" s="1306"/>
      <c r="G43" s="76">
        <f>G42*16%</f>
        <v>61254.400000000001</v>
      </c>
      <c r="H43" s="66"/>
      <c r="I43" s="66"/>
      <c r="J43" s="66"/>
    </row>
    <row r="44" spans="1:12" ht="25" hidden="1" customHeight="1" x14ac:dyDescent="0.3">
      <c r="A44" s="1300" t="s">
        <v>366</v>
      </c>
      <c r="B44" s="1300"/>
      <c r="C44" s="1300"/>
      <c r="D44" s="1300"/>
      <c r="E44" s="1300"/>
      <c r="F44" s="1300"/>
      <c r="G44" s="87" t="e">
        <f>SUM(G40:G43)</f>
        <v>#REF!</v>
      </c>
      <c r="H44" s="92" t="e">
        <f>G44/1000000</f>
        <v>#REF!</v>
      </c>
      <c r="I44" s="66"/>
      <c r="J44" s="66"/>
    </row>
    <row r="45" spans="1:12" ht="25" hidden="1" customHeight="1" x14ac:dyDescent="0.3">
      <c r="A45" s="1301" t="s">
        <v>367</v>
      </c>
      <c r="B45" s="1301"/>
      <c r="C45" s="1301"/>
      <c r="D45" s="1301"/>
      <c r="E45" s="1301"/>
      <c r="F45" s="1301"/>
      <c r="G45" s="77" t="e">
        <f>G42+G40</f>
        <v>#REF!</v>
      </c>
      <c r="H45" s="92" t="e">
        <f>G45/1000000</f>
        <v>#REF!</v>
      </c>
      <c r="I45" s="66"/>
      <c r="J45" s="66"/>
    </row>
    <row r="46" spans="1:12" ht="13.5" hidden="1" customHeight="1" x14ac:dyDescent="0.3">
      <c r="A46" s="72"/>
      <c r="B46" s="72"/>
      <c r="C46" s="72"/>
      <c r="D46" s="72"/>
      <c r="E46" s="72"/>
      <c r="F46" s="72"/>
      <c r="G46" s="73"/>
      <c r="H46" s="66"/>
      <c r="I46" s="66"/>
      <c r="J46" s="66"/>
    </row>
    <row r="47" spans="1:12" ht="13.5" hidden="1" customHeight="1" x14ac:dyDescent="0.3">
      <c r="A47" s="72"/>
      <c r="B47" s="72"/>
      <c r="C47" s="72"/>
      <c r="D47" s="72"/>
      <c r="E47" s="72"/>
      <c r="F47" s="72"/>
      <c r="G47" s="73"/>
      <c r="H47" s="66"/>
      <c r="I47" s="66"/>
      <c r="J47" s="66"/>
    </row>
    <row r="48" spans="1:12" ht="13.5" customHeight="1" x14ac:dyDescent="0.3">
      <c r="A48" s="72"/>
      <c r="B48" s="72"/>
      <c r="C48" s="72"/>
      <c r="D48" s="72"/>
      <c r="E48" s="72"/>
      <c r="F48" s="72"/>
      <c r="G48" s="73"/>
      <c r="H48" s="66"/>
      <c r="I48" s="66"/>
      <c r="J48" s="66"/>
    </row>
    <row r="49" spans="1:10" ht="13.5" hidden="1" customHeight="1" x14ac:dyDescent="0.3">
      <c r="A49" s="72"/>
      <c r="B49" s="72"/>
      <c r="C49" s="72"/>
      <c r="D49" s="1329" t="s">
        <v>436</v>
      </c>
      <c r="E49" s="1330"/>
      <c r="F49" s="1331"/>
      <c r="G49" s="76">
        <f>G39/K1</f>
        <v>957635</v>
      </c>
      <c r="H49" s="66"/>
      <c r="I49" s="66"/>
      <c r="J49" s="66"/>
    </row>
    <row r="50" spans="1:10" ht="13.5" customHeight="1" x14ac:dyDescent="0.3">
      <c r="A50" s="72"/>
      <c r="B50" s="72"/>
      <c r="C50" s="72"/>
      <c r="D50" s="72"/>
      <c r="E50" s="72"/>
      <c r="F50" s="72"/>
      <c r="G50" s="73"/>
      <c r="H50" s="66"/>
      <c r="I50" s="66"/>
      <c r="J50" s="66"/>
    </row>
    <row r="51" spans="1:10" ht="13.5" customHeight="1" x14ac:dyDescent="0.3">
      <c r="A51" s="66"/>
      <c r="B51" s="66"/>
      <c r="C51" s="66"/>
      <c r="D51" s="70"/>
      <c r="E51" s="66"/>
      <c r="F51" s="66"/>
      <c r="G51" s="66"/>
      <c r="H51" s="66"/>
      <c r="I51" s="66"/>
      <c r="J51" s="66"/>
    </row>
    <row r="52" spans="1:10" ht="13.5" customHeight="1" x14ac:dyDescent="0.3">
      <c r="A52" s="66"/>
      <c r="B52" s="66"/>
      <c r="C52" s="66"/>
      <c r="D52" s="70"/>
      <c r="E52" s="66"/>
      <c r="F52" s="66"/>
      <c r="G52" s="66"/>
      <c r="H52" s="66"/>
      <c r="I52" s="66"/>
      <c r="J52" s="66"/>
    </row>
    <row r="53" spans="1:10" ht="13.5" customHeight="1" x14ac:dyDescent="0.3">
      <c r="A53" s="66"/>
      <c r="B53" s="66"/>
      <c r="C53" s="66"/>
      <c r="D53" s="70"/>
      <c r="E53" s="66"/>
      <c r="F53" s="66"/>
      <c r="G53" s="66"/>
      <c r="H53" s="66"/>
      <c r="I53" s="66"/>
      <c r="J53" s="66"/>
    </row>
    <row r="54" spans="1:10" ht="13.5" customHeight="1" x14ac:dyDescent="0.35">
      <c r="A54" s="1325" t="s">
        <v>439</v>
      </c>
      <c r="B54" s="1325"/>
      <c r="C54" s="1325"/>
      <c r="D54" s="1325" t="s">
        <v>441</v>
      </c>
      <c r="E54" s="1325"/>
      <c r="F54" s="1325"/>
      <c r="G54" s="1325"/>
      <c r="H54" s="66"/>
      <c r="I54" s="66"/>
      <c r="J54" s="66"/>
    </row>
    <row r="55" spans="1:10" s="438" customFormat="1" ht="13.5" customHeight="1" x14ac:dyDescent="0.35">
      <c r="A55" s="1326" t="s">
        <v>443</v>
      </c>
      <c r="B55" s="1326"/>
      <c r="C55" s="1326"/>
      <c r="D55" s="1326" t="s">
        <v>443</v>
      </c>
      <c r="E55" s="1326"/>
      <c r="F55" s="1326"/>
      <c r="G55" s="1326"/>
      <c r="H55" s="437"/>
      <c r="I55" s="437"/>
      <c r="J55" s="437"/>
    </row>
    <row r="56" spans="1:10" ht="13.5" customHeight="1" x14ac:dyDescent="0.3">
      <c r="A56" s="66"/>
      <c r="B56" s="66"/>
      <c r="C56" s="66"/>
      <c r="D56" s="70"/>
      <c r="E56" s="66"/>
      <c r="F56" s="66"/>
      <c r="G56" s="66"/>
      <c r="H56" s="66"/>
      <c r="I56" s="66"/>
      <c r="J56" s="66"/>
    </row>
    <row r="57" spans="1:10" ht="13.5" customHeight="1" x14ac:dyDescent="0.3">
      <c r="A57" s="66"/>
      <c r="B57" s="66"/>
      <c r="C57" s="66"/>
      <c r="D57" s="70"/>
      <c r="E57" s="66"/>
      <c r="F57" s="66"/>
      <c r="G57" s="66"/>
      <c r="H57" s="66"/>
      <c r="I57" s="66"/>
      <c r="J57" s="66"/>
    </row>
    <row r="58" spans="1:10" ht="13.5" customHeight="1" x14ac:dyDescent="0.3">
      <c r="A58" s="66"/>
      <c r="B58" s="66"/>
      <c r="C58" s="66"/>
      <c r="D58" s="70"/>
      <c r="E58" s="66"/>
      <c r="F58" s="66"/>
      <c r="G58" s="66"/>
      <c r="H58" s="66"/>
      <c r="I58" s="66"/>
      <c r="J58" s="66"/>
    </row>
    <row r="59" spans="1:10" ht="13.5" customHeight="1" x14ac:dyDescent="0.3">
      <c r="A59" s="66"/>
      <c r="B59" s="66"/>
      <c r="C59" s="66"/>
      <c r="D59" s="70"/>
      <c r="E59" s="66"/>
      <c r="F59" s="66"/>
      <c r="G59" s="66"/>
      <c r="H59" s="66"/>
      <c r="I59" s="66"/>
      <c r="J59" s="66"/>
    </row>
    <row r="60" spans="1:10" ht="13.5" customHeight="1" x14ac:dyDescent="0.3">
      <c r="A60" s="66"/>
      <c r="B60" s="66"/>
      <c r="C60" s="66"/>
      <c r="D60" s="70"/>
      <c r="E60" s="66"/>
      <c r="F60" s="66"/>
      <c r="G60" s="66"/>
      <c r="H60" s="66"/>
      <c r="I60" s="66"/>
      <c r="J60" s="66"/>
    </row>
    <row r="61" spans="1:10" ht="13.5" customHeight="1" x14ac:dyDescent="0.3">
      <c r="A61" s="66"/>
      <c r="B61" s="66"/>
      <c r="C61" s="66"/>
      <c r="D61" s="70"/>
      <c r="E61" s="66"/>
      <c r="F61" s="66"/>
      <c r="G61" s="66"/>
      <c r="H61" s="66"/>
      <c r="I61" s="66"/>
      <c r="J61" s="66"/>
    </row>
    <row r="62" spans="1:10" ht="13.5" customHeight="1" x14ac:dyDescent="0.3">
      <c r="A62" s="66"/>
      <c r="B62" s="66"/>
      <c r="C62" s="66"/>
      <c r="D62" s="70"/>
      <c r="E62" s="66"/>
      <c r="F62" s="66"/>
      <c r="G62" s="66"/>
      <c r="H62" s="66"/>
      <c r="I62" s="66"/>
      <c r="J62" s="66"/>
    </row>
    <row r="63" spans="1:10" ht="13.5" customHeight="1" x14ac:dyDescent="0.3">
      <c r="A63" s="66"/>
      <c r="B63" s="66"/>
      <c r="C63" s="66"/>
      <c r="D63" s="70"/>
      <c r="E63" s="66"/>
      <c r="F63" s="66"/>
      <c r="G63" s="66"/>
      <c r="H63" s="66"/>
      <c r="I63" s="66"/>
      <c r="J63" s="66"/>
    </row>
    <row r="64" spans="1:10" ht="13.5" customHeight="1" x14ac:dyDescent="0.3">
      <c r="A64" s="66"/>
      <c r="B64" s="66"/>
      <c r="C64" s="66"/>
      <c r="D64" s="70"/>
      <c r="E64" s="66"/>
      <c r="F64" s="66"/>
      <c r="G64" s="66"/>
      <c r="H64" s="66"/>
      <c r="I64" s="66"/>
      <c r="J64" s="66"/>
    </row>
    <row r="65" spans="1:10" ht="13.5" customHeight="1" x14ac:dyDescent="0.3">
      <c r="A65" s="66"/>
      <c r="B65" s="66"/>
      <c r="C65" s="66"/>
      <c r="D65" s="70"/>
      <c r="E65" s="66"/>
      <c r="F65" s="66"/>
      <c r="G65" s="66"/>
      <c r="H65" s="66"/>
      <c r="I65" s="66"/>
      <c r="J65" s="66"/>
    </row>
    <row r="66" spans="1:10" ht="13.5" customHeight="1" x14ac:dyDescent="0.3">
      <c r="A66" s="66"/>
      <c r="B66" s="66"/>
      <c r="C66" s="66"/>
      <c r="D66" s="70"/>
      <c r="E66" s="66"/>
      <c r="F66" s="66"/>
      <c r="G66" s="66"/>
      <c r="H66" s="66"/>
      <c r="I66" s="66"/>
      <c r="J66" s="66"/>
    </row>
    <row r="67" spans="1:10" ht="13.5" customHeight="1" x14ac:dyDescent="0.3">
      <c r="A67" s="66"/>
      <c r="B67" s="66"/>
      <c r="C67" s="66"/>
      <c r="D67" s="70"/>
      <c r="E67" s="66"/>
      <c r="F67" s="66"/>
      <c r="G67" s="66"/>
      <c r="H67" s="66"/>
      <c r="I67" s="66"/>
      <c r="J67" s="66"/>
    </row>
    <row r="68" spans="1:10" ht="13.5" customHeight="1" x14ac:dyDescent="0.3">
      <c r="A68" s="66"/>
      <c r="B68" s="66"/>
      <c r="C68" s="66"/>
      <c r="D68" s="70"/>
      <c r="E68" s="66"/>
      <c r="F68" s="66"/>
      <c r="G68" s="66"/>
      <c r="H68" s="66"/>
      <c r="I68" s="66"/>
      <c r="J68" s="66"/>
    </row>
    <row r="69" spans="1:10" ht="13.5" customHeight="1" x14ac:dyDescent="0.3">
      <c r="A69" s="66"/>
      <c r="B69" s="66"/>
      <c r="C69" s="66"/>
      <c r="D69" s="70"/>
      <c r="E69" s="66"/>
      <c r="F69" s="66"/>
      <c r="G69" s="66"/>
      <c r="H69" s="66"/>
      <c r="I69" s="66"/>
      <c r="J69" s="66"/>
    </row>
    <row r="70" spans="1:10" ht="13.5" customHeight="1" x14ac:dyDescent="0.3">
      <c r="A70" s="66"/>
      <c r="B70" s="66"/>
      <c r="C70" s="66"/>
      <c r="D70" s="70"/>
      <c r="E70" s="66"/>
      <c r="F70" s="66"/>
      <c r="G70" s="66"/>
      <c r="H70" s="66"/>
      <c r="I70" s="66"/>
      <c r="J70" s="66"/>
    </row>
    <row r="71" spans="1:10" ht="13.5" customHeight="1" x14ac:dyDescent="0.3">
      <c r="A71" s="66"/>
      <c r="B71" s="66"/>
      <c r="C71" s="66"/>
      <c r="D71" s="70"/>
      <c r="E71" s="66"/>
      <c r="F71" s="66"/>
      <c r="G71" s="66"/>
      <c r="H71" s="66"/>
      <c r="I71" s="66"/>
      <c r="J71" s="66"/>
    </row>
    <row r="72" spans="1:10" ht="13.5" customHeight="1" x14ac:dyDescent="0.3">
      <c r="A72" s="66"/>
      <c r="B72" s="66"/>
      <c r="C72" s="66"/>
      <c r="D72" s="70"/>
      <c r="E72" s="66"/>
      <c r="F72" s="66"/>
      <c r="G72" s="66"/>
      <c r="H72" s="66"/>
      <c r="I72" s="66"/>
      <c r="J72" s="66"/>
    </row>
    <row r="73" spans="1:10" ht="13.5" customHeight="1" x14ac:dyDescent="0.3">
      <c r="A73" s="66"/>
      <c r="B73" s="66"/>
      <c r="C73" s="66"/>
      <c r="D73" s="70"/>
      <c r="E73" s="66"/>
      <c r="F73" s="66"/>
      <c r="G73" s="66"/>
      <c r="H73" s="66"/>
      <c r="I73" s="66"/>
      <c r="J73" s="66"/>
    </row>
    <row r="74" spans="1:10" ht="13.5" customHeight="1" x14ac:dyDescent="0.3">
      <c r="A74" s="66"/>
      <c r="B74" s="66"/>
      <c r="C74" s="66"/>
      <c r="D74" s="70"/>
      <c r="E74" s="66"/>
      <c r="F74" s="66"/>
      <c r="G74" s="66"/>
      <c r="H74" s="66"/>
      <c r="I74" s="66"/>
      <c r="J74" s="66"/>
    </row>
    <row r="75" spans="1:10" ht="13.5" customHeight="1" x14ac:dyDescent="0.3">
      <c r="A75" s="66"/>
      <c r="B75" s="66"/>
      <c r="C75" s="66"/>
      <c r="D75" s="70"/>
      <c r="E75" s="66"/>
      <c r="F75" s="66"/>
      <c r="G75" s="66"/>
      <c r="H75" s="66"/>
      <c r="I75" s="66"/>
      <c r="J75" s="66"/>
    </row>
    <row r="76" spans="1:10" ht="13.5" customHeight="1" x14ac:dyDescent="0.3">
      <c r="A76" s="66"/>
      <c r="B76" s="66"/>
      <c r="C76" s="66"/>
      <c r="D76" s="70"/>
      <c r="E76" s="66"/>
      <c r="F76" s="66"/>
      <c r="G76" s="66"/>
      <c r="H76" s="66"/>
      <c r="I76" s="66"/>
      <c r="J76" s="66"/>
    </row>
    <row r="77" spans="1:10" ht="13.5" customHeight="1" x14ac:dyDescent="0.3">
      <c r="A77" s="66"/>
      <c r="B77" s="66"/>
      <c r="C77" s="66"/>
      <c r="D77" s="70"/>
      <c r="E77" s="66"/>
      <c r="F77" s="66"/>
      <c r="G77" s="66"/>
      <c r="H77" s="66"/>
      <c r="I77" s="66"/>
      <c r="J77" s="66"/>
    </row>
    <row r="78" spans="1:10" ht="13.5" customHeight="1" x14ac:dyDescent="0.3">
      <c r="A78" s="66"/>
      <c r="B78" s="66"/>
      <c r="C78" s="66"/>
      <c r="D78" s="70"/>
      <c r="E78" s="66"/>
      <c r="F78" s="66"/>
      <c r="G78" s="66"/>
      <c r="H78" s="66"/>
      <c r="I78" s="66"/>
      <c r="J78" s="66"/>
    </row>
    <row r="79" spans="1:10" ht="13.5" customHeight="1" x14ac:dyDescent="0.3">
      <c r="A79" s="66"/>
      <c r="B79" s="66"/>
      <c r="C79" s="66"/>
      <c r="D79" s="70"/>
      <c r="E79" s="66"/>
      <c r="F79" s="66"/>
      <c r="G79" s="66"/>
      <c r="H79" s="66"/>
      <c r="I79" s="66"/>
      <c r="J79" s="66"/>
    </row>
    <row r="80" spans="1:10" ht="13.5" customHeight="1" x14ac:dyDescent="0.3">
      <c r="A80" s="66"/>
      <c r="B80" s="66"/>
      <c r="C80" s="66"/>
      <c r="D80" s="70"/>
      <c r="E80" s="66"/>
      <c r="F80" s="66"/>
      <c r="G80" s="66"/>
      <c r="H80" s="66"/>
      <c r="I80" s="66"/>
      <c r="J80" s="66"/>
    </row>
    <row r="81" spans="1:10" ht="13.5" customHeight="1" x14ac:dyDescent="0.3">
      <c r="A81" s="66"/>
      <c r="B81" s="66"/>
      <c r="C81" s="66"/>
      <c r="D81" s="70"/>
      <c r="E81" s="66"/>
      <c r="F81" s="66"/>
      <c r="G81" s="66"/>
      <c r="H81" s="66"/>
      <c r="I81" s="66"/>
      <c r="J81" s="66"/>
    </row>
    <row r="82" spans="1:10" ht="13.5" customHeight="1" x14ac:dyDescent="0.3">
      <c r="A82" s="66"/>
      <c r="B82" s="66"/>
      <c r="C82" s="66"/>
      <c r="D82" s="70"/>
      <c r="E82" s="66"/>
      <c r="F82" s="66"/>
      <c r="G82" s="66"/>
      <c r="H82" s="66"/>
      <c r="I82" s="66"/>
      <c r="J82" s="66"/>
    </row>
    <row r="83" spans="1:10" ht="13.5" customHeight="1" x14ac:dyDescent="0.3">
      <c r="A83" s="66"/>
      <c r="B83" s="66"/>
      <c r="C83" s="66"/>
      <c r="D83" s="70"/>
      <c r="E83" s="66"/>
      <c r="F83" s="66"/>
      <c r="G83" s="66"/>
      <c r="H83" s="66"/>
      <c r="I83" s="66"/>
      <c r="J83" s="66"/>
    </row>
    <row r="84" spans="1:10" ht="13.5" customHeight="1" x14ac:dyDescent="0.3">
      <c r="A84" s="66"/>
      <c r="B84" s="66"/>
      <c r="C84" s="66"/>
      <c r="D84" s="70"/>
      <c r="E84" s="66"/>
      <c r="F84" s="66"/>
      <c r="G84" s="66"/>
      <c r="H84" s="66"/>
      <c r="I84" s="66"/>
      <c r="J84" s="66"/>
    </row>
    <row r="85" spans="1:10" ht="13.5" customHeight="1" x14ac:dyDescent="0.3">
      <c r="A85" s="66"/>
      <c r="B85" s="66"/>
      <c r="C85" s="66"/>
      <c r="D85" s="70"/>
      <c r="E85" s="66"/>
      <c r="F85" s="66"/>
      <c r="G85" s="66"/>
      <c r="H85" s="66"/>
      <c r="I85" s="66"/>
      <c r="J85" s="66"/>
    </row>
    <row r="86" spans="1:10" ht="13.5" customHeight="1" x14ac:dyDescent="0.3">
      <c r="A86" s="66"/>
      <c r="B86" s="66"/>
      <c r="C86" s="66"/>
      <c r="D86" s="70"/>
      <c r="E86" s="66"/>
      <c r="F86" s="66"/>
      <c r="G86" s="66"/>
      <c r="H86" s="66"/>
      <c r="I86" s="66"/>
      <c r="J86" s="66"/>
    </row>
    <row r="87" spans="1:10" ht="13.5" customHeight="1" x14ac:dyDescent="0.3">
      <c r="A87" s="66"/>
      <c r="B87" s="66"/>
      <c r="C87" s="66"/>
      <c r="D87" s="70"/>
      <c r="E87" s="66"/>
      <c r="F87" s="66"/>
      <c r="G87" s="66"/>
      <c r="H87" s="66"/>
      <c r="I87" s="66"/>
      <c r="J87" s="66"/>
    </row>
    <row r="88" spans="1:10" ht="13.5" customHeight="1" x14ac:dyDescent="0.3">
      <c r="A88" s="66"/>
      <c r="B88" s="66"/>
      <c r="C88" s="66"/>
      <c r="D88" s="70"/>
      <c r="E88" s="66"/>
      <c r="F88" s="66"/>
      <c r="G88" s="66"/>
      <c r="H88" s="66"/>
      <c r="I88" s="66"/>
      <c r="J88" s="66"/>
    </row>
    <row r="89" spans="1:10" ht="13.5" customHeight="1" x14ac:dyDescent="0.3">
      <c r="A89" s="66"/>
      <c r="B89" s="66"/>
      <c r="C89" s="66"/>
      <c r="D89" s="70"/>
      <c r="E89" s="66"/>
      <c r="F89" s="66"/>
      <c r="G89" s="66"/>
      <c r="H89" s="66"/>
      <c r="I89" s="66"/>
      <c r="J89" s="66"/>
    </row>
    <row r="90" spans="1:10" ht="13.5" customHeight="1" x14ac:dyDescent="0.3">
      <c r="A90" s="66"/>
      <c r="B90" s="66"/>
      <c r="C90" s="66"/>
      <c r="D90" s="70"/>
      <c r="E90" s="66"/>
      <c r="F90" s="66"/>
      <c r="G90" s="66"/>
      <c r="H90" s="66"/>
      <c r="I90" s="66"/>
      <c r="J90" s="66"/>
    </row>
    <row r="91" spans="1:10" ht="13.5" customHeight="1" x14ac:dyDescent="0.3">
      <c r="A91" s="66"/>
      <c r="B91" s="66"/>
      <c r="C91" s="66"/>
      <c r="D91" s="70"/>
      <c r="E91" s="66"/>
      <c r="F91" s="66"/>
      <c r="G91" s="66"/>
      <c r="H91" s="66"/>
      <c r="I91" s="66"/>
      <c r="J91" s="66"/>
    </row>
    <row r="92" spans="1:10" ht="13.5" customHeight="1" x14ac:dyDescent="0.3">
      <c r="A92" s="66"/>
      <c r="B92" s="66"/>
      <c r="C92" s="66"/>
      <c r="D92" s="70"/>
      <c r="E92" s="66"/>
      <c r="F92" s="66"/>
      <c r="G92" s="66"/>
      <c r="H92" s="66"/>
      <c r="I92" s="66"/>
      <c r="J92" s="66"/>
    </row>
    <row r="93" spans="1:10" ht="13.5" customHeight="1" x14ac:dyDescent="0.3">
      <c r="A93" s="66"/>
      <c r="B93" s="66"/>
      <c r="C93" s="66"/>
      <c r="D93" s="70"/>
      <c r="E93" s="66"/>
      <c r="F93" s="66"/>
      <c r="G93" s="66"/>
      <c r="H93" s="66"/>
      <c r="I93" s="66"/>
      <c r="J93" s="66"/>
    </row>
    <row r="94" spans="1:10" ht="13.5" customHeight="1" x14ac:dyDescent="0.3">
      <c r="A94" s="66"/>
      <c r="B94" s="66"/>
      <c r="C94" s="66"/>
      <c r="D94" s="70"/>
      <c r="E94" s="66"/>
      <c r="F94" s="66"/>
      <c r="G94" s="66"/>
      <c r="H94" s="66"/>
      <c r="I94" s="66"/>
      <c r="J94" s="66"/>
    </row>
    <row r="95" spans="1:10" ht="13.5" customHeight="1" x14ac:dyDescent="0.3">
      <c r="A95" s="66"/>
      <c r="B95" s="66"/>
      <c r="C95" s="66"/>
      <c r="D95" s="70"/>
      <c r="E95" s="66"/>
      <c r="F95" s="66"/>
      <c r="G95" s="66"/>
      <c r="H95" s="66"/>
      <c r="I95" s="66"/>
      <c r="J95" s="66"/>
    </row>
    <row r="96" spans="1:10" ht="13.5" customHeight="1" x14ac:dyDescent="0.3">
      <c r="A96" s="66"/>
      <c r="B96" s="66"/>
      <c r="C96" s="66"/>
      <c r="D96" s="70"/>
      <c r="E96" s="66"/>
      <c r="F96" s="66"/>
      <c r="G96" s="66"/>
      <c r="H96" s="66"/>
      <c r="I96" s="66"/>
      <c r="J96" s="66"/>
    </row>
    <row r="97" spans="1:10" ht="13.5" customHeight="1" x14ac:dyDescent="0.3">
      <c r="A97" s="66"/>
      <c r="B97" s="66"/>
      <c r="C97" s="66"/>
      <c r="D97" s="70"/>
      <c r="E97" s="66"/>
      <c r="F97" s="66"/>
      <c r="G97" s="66"/>
      <c r="H97" s="66"/>
      <c r="I97" s="66"/>
      <c r="J97" s="66"/>
    </row>
    <row r="98" spans="1:10" ht="13.5" customHeight="1" x14ac:dyDescent="0.3">
      <c r="A98" s="66"/>
      <c r="B98" s="66"/>
      <c r="C98" s="66"/>
      <c r="D98" s="70"/>
      <c r="E98" s="66"/>
      <c r="F98" s="66"/>
      <c r="G98" s="66"/>
      <c r="H98" s="66"/>
      <c r="I98" s="66"/>
      <c r="J98" s="66"/>
    </row>
    <row r="99" spans="1:10" ht="13.5" customHeight="1" x14ac:dyDescent="0.3">
      <c r="A99" s="66"/>
      <c r="B99" s="66"/>
      <c r="C99" s="66"/>
      <c r="D99" s="70"/>
      <c r="E99" s="66"/>
      <c r="F99" s="66"/>
      <c r="G99" s="66"/>
      <c r="H99" s="66"/>
      <c r="I99" s="66"/>
      <c r="J99" s="66"/>
    </row>
    <row r="100" spans="1:10" ht="13.5" customHeight="1" x14ac:dyDescent="0.3">
      <c r="A100" s="66"/>
      <c r="B100" s="66"/>
      <c r="C100" s="66"/>
      <c r="D100" s="70"/>
      <c r="E100" s="66"/>
      <c r="F100" s="66"/>
      <c r="G100" s="66"/>
      <c r="H100" s="66"/>
      <c r="I100" s="66"/>
      <c r="J100" s="66"/>
    </row>
  </sheetData>
  <mergeCells count="16">
    <mergeCell ref="A54:C54"/>
    <mergeCell ref="D54:G54"/>
    <mergeCell ref="A55:C55"/>
    <mergeCell ref="D55:G55"/>
    <mergeCell ref="A4:G4"/>
    <mergeCell ref="A5:G5"/>
    <mergeCell ref="D49:F49"/>
    <mergeCell ref="A44:F44"/>
    <mergeCell ref="A45:F45"/>
    <mergeCell ref="A43:F43"/>
    <mergeCell ref="A1:G2"/>
    <mergeCell ref="A3:G3"/>
    <mergeCell ref="A40:F40"/>
    <mergeCell ref="A41:F41"/>
    <mergeCell ref="A42:F42"/>
    <mergeCell ref="A39:F39"/>
  </mergeCells>
  <printOptions horizontalCentered="1"/>
  <pageMargins left="0.23622047244094491" right="0.23622047244094491" top="0.74803149606299213" bottom="0.74803149606299213" header="0" footer="0"/>
  <pageSetup paperSize="9" scale="82" fitToHeight="0"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6B8583-A8CD-4906-B7B5-0BF07EE6AD9E}">
  <sheetPr codeName="Sheet9">
    <tabColor theme="8" tint="-0.249977111117893"/>
    <pageSetUpPr fitToPage="1"/>
  </sheetPr>
  <dimension ref="A1:L97"/>
  <sheetViews>
    <sheetView showGridLines="0" topLeftCell="A28" zoomScaleNormal="100" workbookViewId="0">
      <selection activeCell="G43" sqref="G43"/>
    </sheetView>
  </sheetViews>
  <sheetFormatPr defaultColWidth="12.54296875" defaultRowHeight="15" customHeight="1" x14ac:dyDescent="0.3"/>
  <cols>
    <col min="1" max="2" width="6.81640625" style="67" customWidth="1"/>
    <col min="3" max="3" width="55.81640625" style="67" customWidth="1"/>
    <col min="4" max="4" width="9" style="71" customWidth="1"/>
    <col min="5" max="5" width="10" style="67" customWidth="1"/>
    <col min="6" max="6" width="13.1796875" style="67" customWidth="1"/>
    <col min="7" max="7" width="18.81640625" style="67" bestFit="1" customWidth="1"/>
    <col min="8" max="8" width="10.1796875" style="67" customWidth="1"/>
    <col min="9" max="9" width="11.81640625" style="67" bestFit="1" customWidth="1"/>
    <col min="10" max="10" width="4.453125" style="67" bestFit="1" customWidth="1"/>
    <col min="11" max="11" width="12.453125" style="67" bestFit="1" customWidth="1"/>
    <col min="12" max="12" width="15.1796875" style="67" bestFit="1" customWidth="1"/>
    <col min="13" max="16384" width="12.54296875" style="67"/>
  </cols>
  <sheetData>
    <row r="1" spans="1:11" ht="25" customHeight="1" x14ac:dyDescent="0.3">
      <c r="A1" s="1321" t="str">
        <f>'Bill no 3 RO 1000 New'!A1</f>
        <v>PUNJAB SAAF PANI AUTHORITY</v>
      </c>
      <c r="B1" s="1321"/>
      <c r="C1" s="1322"/>
      <c r="D1" s="1322"/>
      <c r="E1" s="1322"/>
      <c r="F1" s="1322"/>
      <c r="G1" s="1322"/>
      <c r="H1" s="66"/>
      <c r="I1" s="460">
        <v>3460870</v>
      </c>
      <c r="J1" s="93" t="s">
        <v>245</v>
      </c>
      <c r="K1" s="94" t="e">
        <f>GS!#REF!</f>
        <v>#REF!</v>
      </c>
    </row>
    <row r="2" spans="1:11" ht="39" customHeight="1" x14ac:dyDescent="0.3">
      <c r="A2" s="1322"/>
      <c r="B2" s="1322"/>
      <c r="C2" s="1322"/>
      <c r="D2" s="1322"/>
      <c r="E2" s="1322"/>
      <c r="F2" s="1322"/>
      <c r="G2" s="1322"/>
      <c r="H2" s="66"/>
      <c r="I2" s="460">
        <f>G36</f>
        <v>0</v>
      </c>
      <c r="J2" s="88" t="s">
        <v>413</v>
      </c>
      <c r="K2" s="89">
        <v>0</v>
      </c>
    </row>
    <row r="3" spans="1:11" ht="25" customHeight="1" x14ac:dyDescent="0.3">
      <c r="A3" s="1323" t="s">
        <v>447</v>
      </c>
      <c r="B3" s="1323"/>
      <c r="C3" s="1324"/>
      <c r="D3" s="1324"/>
      <c r="E3" s="1324"/>
      <c r="F3" s="1324"/>
      <c r="G3" s="1324"/>
      <c r="H3" s="66"/>
      <c r="I3" s="458">
        <f>I1-I2</f>
        <v>3460870</v>
      </c>
      <c r="J3" s="88" t="s">
        <v>316</v>
      </c>
      <c r="K3" s="89">
        <v>2</v>
      </c>
    </row>
    <row r="4" spans="1:11" ht="25" customHeight="1" x14ac:dyDescent="0.3">
      <c r="A4" s="1327" t="str">
        <f>GS!A4:E4</f>
        <v>BILL OF QUANTITY</v>
      </c>
      <c r="B4" s="1327"/>
      <c r="C4" s="1327"/>
      <c r="D4" s="1327"/>
      <c r="E4" s="1327"/>
      <c r="F4" s="1327"/>
      <c r="G4" s="1327"/>
      <c r="H4" s="66"/>
      <c r="I4" s="66"/>
      <c r="J4" s="88"/>
      <c r="K4" s="89"/>
    </row>
    <row r="5" spans="1:11" ht="25" customHeight="1" thickBot="1" x14ac:dyDescent="0.35">
      <c r="A5" s="1328" t="s">
        <v>445</v>
      </c>
      <c r="B5" s="1328"/>
      <c r="C5" s="1328"/>
      <c r="D5" s="1328"/>
      <c r="E5" s="1328"/>
      <c r="F5" s="1328"/>
      <c r="G5" s="1328"/>
      <c r="H5" s="66"/>
      <c r="I5" s="66"/>
      <c r="J5" s="88"/>
      <c r="K5" s="89"/>
    </row>
    <row r="6" spans="1:11" ht="35.15" customHeight="1" x14ac:dyDescent="0.3">
      <c r="A6" s="186" t="s">
        <v>59</v>
      </c>
      <c r="B6" s="187" t="s">
        <v>136</v>
      </c>
      <c r="C6" s="187" t="s">
        <v>0</v>
      </c>
      <c r="D6" s="187" t="s">
        <v>2</v>
      </c>
      <c r="E6" s="187" t="s">
        <v>137</v>
      </c>
      <c r="F6" s="187" t="s">
        <v>138</v>
      </c>
      <c r="G6" s="188" t="s">
        <v>139</v>
      </c>
      <c r="H6" s="66"/>
      <c r="I6" s="66"/>
      <c r="J6" s="66"/>
    </row>
    <row r="7" spans="1:11" ht="42" x14ac:dyDescent="0.3">
      <c r="A7" s="78">
        <v>1</v>
      </c>
      <c r="B7" s="78" t="s">
        <v>70</v>
      </c>
      <c r="C7" s="79" t="str">
        <f>'Rate Analysis'!B6</f>
        <v>Repair &amp; maintenance of Plant Skid frame and Finishing, complete in all respect, inclusive of Carriage to Site and Labor for Installation</v>
      </c>
      <c r="D7" s="78" t="s">
        <v>4</v>
      </c>
      <c r="E7" s="78">
        <v>3</v>
      </c>
      <c r="F7" s="80">
        <f>'Rate Analysis'!F13</f>
        <v>10800</v>
      </c>
      <c r="G7" s="81">
        <f t="shared" ref="G7:G35" si="0">F7*E7</f>
        <v>32400</v>
      </c>
      <c r="H7" s="66"/>
      <c r="I7" s="66"/>
      <c r="J7" s="66"/>
    </row>
    <row r="8" spans="1:11" ht="32.5" customHeight="1" x14ac:dyDescent="0.3">
      <c r="A8" s="78">
        <v>2</v>
      </c>
      <c r="B8" s="78" t="s">
        <v>70</v>
      </c>
      <c r="C8" s="79" t="str">
        <f>'Rate Analysis'!B18</f>
        <v>Membranes recovery with chemicals cleaning, including labour &amp; testing, Complete in all respects,  inclusive of Carriage to Site and Labor for Installation</v>
      </c>
      <c r="D8" s="78" t="s">
        <v>4</v>
      </c>
      <c r="E8" s="78">
        <v>2</v>
      </c>
      <c r="F8" s="80">
        <f>'Rate Analysis'!F25</f>
        <v>18000</v>
      </c>
      <c r="G8" s="81">
        <f t="shared" si="0"/>
        <v>36000</v>
      </c>
      <c r="H8" s="66"/>
      <c r="I8" s="66"/>
      <c r="J8" s="66"/>
    </row>
    <row r="9" spans="1:11" ht="42" x14ac:dyDescent="0.3">
      <c r="A9" s="78">
        <v>3</v>
      </c>
      <c r="B9" s="78" t="s">
        <v>70</v>
      </c>
      <c r="C9" s="79" t="str">
        <f>'RA UF1000'!B18</f>
        <v>Supply Installation and commissioning of UF Feed Pump capacity of 1000 LPH, for 1000 LPH UF Plant, complete in all respect</v>
      </c>
      <c r="D9" s="78" t="s">
        <v>5</v>
      </c>
      <c r="E9" s="90">
        <v>1</v>
      </c>
      <c r="F9" s="80">
        <f>'RA UF1000'!F24</f>
        <v>73095</v>
      </c>
      <c r="G9" s="81">
        <f t="shared" si="0"/>
        <v>73095</v>
      </c>
      <c r="H9" s="68"/>
      <c r="I9" s="66"/>
      <c r="J9" s="66"/>
    </row>
    <row r="10" spans="1:11" ht="28" x14ac:dyDescent="0.3">
      <c r="A10" s="78">
        <f t="shared" ref="A10:A35" si="1">A9+1</f>
        <v>4</v>
      </c>
      <c r="B10" s="78" t="s">
        <v>70</v>
      </c>
      <c r="C10" s="79" t="str">
        <f>'RA UF1000'!B28</f>
        <v>Repair &amp; maintenance of UF Feed water pump 1000 LPH, for 1000 LPH UF Plant, complete in all respect</v>
      </c>
      <c r="D10" s="78" t="s">
        <v>4</v>
      </c>
      <c r="E10" s="90">
        <v>1</v>
      </c>
      <c r="F10" s="80">
        <f>'RA UF1000'!F34</f>
        <v>28800</v>
      </c>
      <c r="G10" s="81">
        <f t="shared" si="0"/>
        <v>28800</v>
      </c>
      <c r="H10" s="68"/>
      <c r="I10" s="66"/>
      <c r="J10" s="66"/>
    </row>
    <row r="11" spans="1:11" ht="42" x14ac:dyDescent="0.3">
      <c r="A11" s="78">
        <f t="shared" si="1"/>
        <v>5</v>
      </c>
      <c r="B11" s="78" t="s">
        <v>70</v>
      </c>
      <c r="C11" s="79" t="str">
        <f>'RA UF1000'!B66</f>
        <v>Supply Installation &amp; commissioning of 3inch submersible pump 3HP including supporting clamp, pump coupling, cable clip, delivery pipe, cable complete in all respect.</v>
      </c>
      <c r="D11" s="78" t="s">
        <v>4</v>
      </c>
      <c r="E11" s="90">
        <v>1</v>
      </c>
      <c r="F11" s="80">
        <f>'RA UF1000'!F72</f>
        <v>116365</v>
      </c>
      <c r="G11" s="81">
        <f t="shared" si="0"/>
        <v>116365</v>
      </c>
      <c r="H11" s="66"/>
      <c r="I11" s="66"/>
      <c r="J11" s="66"/>
    </row>
    <row r="12" spans="1:11" ht="14" x14ac:dyDescent="0.3">
      <c r="A12" s="471">
        <f t="shared" si="1"/>
        <v>6</v>
      </c>
      <c r="B12" s="471" t="s">
        <v>70</v>
      </c>
      <c r="C12" s="474" t="str">
        <f>'Rate Analysis'!B438</f>
        <v>Supply and installation of safety filter strainer</v>
      </c>
      <c r="D12" s="471" t="s">
        <v>4</v>
      </c>
      <c r="E12" s="471">
        <v>9</v>
      </c>
      <c r="F12" s="472">
        <f>'Rate Analysis'!F444</f>
        <v>1405</v>
      </c>
      <c r="G12" s="473">
        <f t="shared" si="0"/>
        <v>12645</v>
      </c>
      <c r="H12" s="66"/>
      <c r="I12" s="66"/>
      <c r="J12" s="66"/>
    </row>
    <row r="13" spans="1:11" ht="28" x14ac:dyDescent="0.3">
      <c r="A13" s="78">
        <f t="shared" si="1"/>
        <v>7</v>
      </c>
      <c r="B13" s="78" t="s">
        <v>70</v>
      </c>
      <c r="C13" s="91" t="str">
        <f>'Rate Analysis'!B63</f>
        <v>Supply Installation and Testing of TDS meter complete with all respects</v>
      </c>
      <c r="D13" s="78" t="s">
        <v>4</v>
      </c>
      <c r="E13" s="90" t="e">
        <f>K1</f>
        <v>#REF!</v>
      </c>
      <c r="F13" s="80">
        <f>'Rate Analysis'!F69</f>
        <v>11695</v>
      </c>
      <c r="G13" s="81" t="e">
        <f t="shared" si="0"/>
        <v>#REF!</v>
      </c>
      <c r="H13" s="66"/>
      <c r="I13" s="66"/>
      <c r="J13" s="66"/>
    </row>
    <row r="14" spans="1:11" ht="28" x14ac:dyDescent="0.3">
      <c r="A14" s="78">
        <f t="shared" si="1"/>
        <v>8</v>
      </c>
      <c r="B14" s="78" t="s">
        <v>70</v>
      </c>
      <c r="C14" s="79" t="str">
        <f>'Rate Analysis'!B73</f>
        <v>Supply Installation and Testing of Pressure Switchs complete with all respects</v>
      </c>
      <c r="D14" s="78" t="s">
        <v>4</v>
      </c>
      <c r="E14" s="90">
        <v>9</v>
      </c>
      <c r="F14" s="80">
        <f>'Rate Analysis'!F79</f>
        <v>16375</v>
      </c>
      <c r="G14" s="81">
        <f t="shared" si="0"/>
        <v>147375</v>
      </c>
      <c r="H14" s="66"/>
      <c r="I14" s="66"/>
      <c r="J14" s="66"/>
    </row>
    <row r="15" spans="1:11" ht="28" x14ac:dyDescent="0.3">
      <c r="A15" s="78">
        <f t="shared" si="1"/>
        <v>9</v>
      </c>
      <c r="B15" s="78" t="s">
        <v>70</v>
      </c>
      <c r="C15" s="79" t="str">
        <f>'Rate Analysis'!B97</f>
        <v>Supply Installation and testing of  Rota meter complete in all respect</v>
      </c>
      <c r="D15" s="78" t="s">
        <v>4</v>
      </c>
      <c r="E15" s="90">
        <v>9</v>
      </c>
      <c r="F15" s="80">
        <f>'Rate Analysis'!F103</f>
        <v>7015</v>
      </c>
      <c r="G15" s="81">
        <f t="shared" si="0"/>
        <v>63135</v>
      </c>
      <c r="H15" s="66"/>
      <c r="I15" s="66"/>
      <c r="J15" s="66"/>
    </row>
    <row r="16" spans="1:11" ht="28" x14ac:dyDescent="0.3">
      <c r="A16" s="78">
        <f t="shared" si="1"/>
        <v>10</v>
      </c>
      <c r="B16" s="78" t="s">
        <v>70</v>
      </c>
      <c r="C16" s="79" t="str">
        <f>'Rate Analysis'!B106</f>
        <v>Supply Installation and Testing of pressure gauges, complete in all respect</v>
      </c>
      <c r="D16" s="78" t="s">
        <v>4</v>
      </c>
      <c r="E16" s="90">
        <v>18</v>
      </c>
      <c r="F16" s="80">
        <f>'Rate Analysis'!F112</f>
        <v>9940</v>
      </c>
      <c r="G16" s="81">
        <f t="shared" si="0"/>
        <v>178920</v>
      </c>
      <c r="H16" s="66"/>
      <c r="I16" s="66"/>
      <c r="J16" s="66"/>
    </row>
    <row r="17" spans="1:10" ht="32.5" customHeight="1" x14ac:dyDescent="0.3">
      <c r="A17" s="78">
        <f t="shared" si="1"/>
        <v>11</v>
      </c>
      <c r="B17" s="78" t="s">
        <v>70</v>
      </c>
      <c r="C17" s="79" t="str">
        <f>'Rate Analysis'!B116</f>
        <v>Supply Installation and testing of Water meter, complete in all respect</v>
      </c>
      <c r="D17" s="78" t="s">
        <v>4</v>
      </c>
      <c r="E17" s="90">
        <v>3</v>
      </c>
      <c r="F17" s="80">
        <f>'Rate Analysis'!F122</f>
        <v>17540</v>
      </c>
      <c r="G17" s="81">
        <f t="shared" si="0"/>
        <v>52620</v>
      </c>
      <c r="H17" s="66"/>
      <c r="I17" s="66"/>
      <c r="J17" s="66"/>
    </row>
    <row r="18" spans="1:10" ht="28" x14ac:dyDescent="0.3">
      <c r="A18" s="78">
        <f t="shared" si="1"/>
        <v>12</v>
      </c>
      <c r="B18" s="78" t="s">
        <v>70</v>
      </c>
      <c r="C18" s="79" t="str">
        <f>'Rate Analysis'!B143</f>
        <v>Repair &amp; maintenance of water meter including callibration, complete in all respect</v>
      </c>
      <c r="D18" s="78" t="s">
        <v>4</v>
      </c>
      <c r="E18" s="90">
        <v>5</v>
      </c>
      <c r="F18" s="80">
        <f>'Rate Analysis'!F150</f>
        <v>6000</v>
      </c>
      <c r="G18" s="81">
        <f t="shared" si="0"/>
        <v>30000</v>
      </c>
      <c r="H18" s="66"/>
      <c r="I18" s="66"/>
      <c r="J18" s="66"/>
    </row>
    <row r="19" spans="1:10" ht="28" x14ac:dyDescent="0.3">
      <c r="A19" s="78">
        <f t="shared" si="1"/>
        <v>13</v>
      </c>
      <c r="B19" s="78" t="s">
        <v>70</v>
      </c>
      <c r="C19" s="79" t="str">
        <f>'Rate Analysis'!B154</f>
        <v>Supply Installation and Testing of Solinoid valve complete in all respect</v>
      </c>
      <c r="D19" s="78" t="s">
        <v>4</v>
      </c>
      <c r="E19" s="90">
        <v>6</v>
      </c>
      <c r="F19" s="80">
        <f>'Rate Analysis'!F160</f>
        <v>8770</v>
      </c>
      <c r="G19" s="81">
        <f t="shared" si="0"/>
        <v>52620</v>
      </c>
      <c r="H19" s="66"/>
      <c r="I19" s="66"/>
      <c r="J19" s="66"/>
    </row>
    <row r="20" spans="1:10" ht="35.15" customHeight="1" x14ac:dyDescent="0.3">
      <c r="A20" s="78">
        <f t="shared" si="1"/>
        <v>14</v>
      </c>
      <c r="B20" s="78" t="s">
        <v>70</v>
      </c>
      <c r="C20" s="79" t="str">
        <f>'Rate Analysis'!B163</f>
        <v>Repair &amp; maintenance of Solinoid valve complete in all respect</v>
      </c>
      <c r="D20" s="78" t="s">
        <v>4</v>
      </c>
      <c r="E20" s="90">
        <v>5</v>
      </c>
      <c r="F20" s="80">
        <f>'Rate Analysis'!F170</f>
        <v>4200</v>
      </c>
      <c r="G20" s="81">
        <f t="shared" si="0"/>
        <v>21000</v>
      </c>
      <c r="H20" s="66"/>
      <c r="I20" s="66"/>
      <c r="J20" s="66"/>
    </row>
    <row r="21" spans="1:10" ht="34.5" customHeight="1" x14ac:dyDescent="0.3">
      <c r="A21" s="78">
        <f t="shared" si="1"/>
        <v>15</v>
      </c>
      <c r="B21" s="78" t="s">
        <v>70</v>
      </c>
      <c r="C21" s="79" t="str">
        <f>'Rate Analysis'!B191</f>
        <v>Supply Installation &amp; Commissioning of 3way Multiport Valve, top &amp; bottom distributers, complete in all respect</v>
      </c>
      <c r="D21" s="78" t="s">
        <v>4</v>
      </c>
      <c r="E21" s="90">
        <v>3</v>
      </c>
      <c r="F21" s="80">
        <f>'Rate Analysis'!F197</f>
        <v>40930</v>
      </c>
      <c r="G21" s="81">
        <f t="shared" si="0"/>
        <v>122790</v>
      </c>
      <c r="H21" s="66"/>
      <c r="I21" s="66"/>
      <c r="J21" s="66"/>
    </row>
    <row r="22" spans="1:10" ht="35.5" customHeight="1" x14ac:dyDescent="0.3">
      <c r="A22" s="78">
        <f t="shared" si="1"/>
        <v>16</v>
      </c>
      <c r="B22" s="78" t="s">
        <v>70</v>
      </c>
      <c r="C22" s="79" t="str">
        <f>'Rate Analysis'!B201</f>
        <v>Repair &amp; maintenance of 3way Multiport Valve, top &amp; bottom distributers, complete in all respect</v>
      </c>
      <c r="D22" s="78" t="s">
        <v>4</v>
      </c>
      <c r="E22" s="90">
        <v>5</v>
      </c>
      <c r="F22" s="80">
        <f>'Rate Analysis'!F208</f>
        <v>8400</v>
      </c>
      <c r="G22" s="81">
        <f t="shared" si="0"/>
        <v>42000</v>
      </c>
      <c r="H22" s="66"/>
      <c r="I22" s="66"/>
      <c r="J22" s="66"/>
    </row>
    <row r="23" spans="1:10" s="193" customFormat="1" ht="70" x14ac:dyDescent="0.3">
      <c r="A23" s="78">
        <f t="shared" si="1"/>
        <v>17</v>
      </c>
      <c r="B23" s="189" t="s">
        <v>70</v>
      </c>
      <c r="C23" s="91" t="str">
        <f>'Rate Analysis'!B213</f>
        <v>Supply, installation and Testing of Chemical Dosing Pump, Chlorinator / Liqued Dosing Pump with working pressure 5 - 7 Bar
Imported, along with 80 liter capacity tank with all repects.complete in all respect</v>
      </c>
      <c r="D23" s="189" t="s">
        <v>4</v>
      </c>
      <c r="E23" s="190" t="e">
        <f>K1</f>
        <v>#REF!</v>
      </c>
      <c r="F23" s="191">
        <f>'Rate Analysis'!F219</f>
        <v>69235</v>
      </c>
      <c r="G23" s="192" t="e">
        <f t="shared" si="0"/>
        <v>#REF!</v>
      </c>
      <c r="H23" s="5"/>
      <c r="I23" s="5"/>
      <c r="J23" s="5"/>
    </row>
    <row r="24" spans="1:10" ht="35.5" customHeight="1" x14ac:dyDescent="0.3">
      <c r="A24" s="78">
        <f t="shared" si="1"/>
        <v>18</v>
      </c>
      <c r="B24" s="78" t="s">
        <v>70</v>
      </c>
      <c r="C24" s="79" t="str">
        <f>'Rate Analysis'!B235</f>
        <v>Supply and installation of Water Storage Tank, Capacity 2000 Liters, Material PE, Food Grade, complete in all respects</v>
      </c>
      <c r="D24" s="78" t="s">
        <v>4</v>
      </c>
      <c r="E24" s="90">
        <v>1</v>
      </c>
      <c r="F24" s="80">
        <f>'Rate Analysis'!F241</f>
        <v>31575</v>
      </c>
      <c r="G24" s="81">
        <f t="shared" si="0"/>
        <v>31575</v>
      </c>
      <c r="H24" s="66"/>
      <c r="I24" s="66"/>
      <c r="J24" s="66"/>
    </row>
    <row r="25" spans="1:10" ht="35.5" customHeight="1" x14ac:dyDescent="0.3">
      <c r="A25" s="78">
        <f t="shared" si="1"/>
        <v>19</v>
      </c>
      <c r="B25" s="78" t="s">
        <v>70</v>
      </c>
      <c r="C25" s="79" t="str">
        <f>'Rate Analysis'!B247</f>
        <v>Chemical Cleaning &amp; repair of Water Storage tank, complete in all respects at site</v>
      </c>
      <c r="D25" s="78" t="s">
        <v>4</v>
      </c>
      <c r="E25" s="90">
        <v>17</v>
      </c>
      <c r="F25" s="80">
        <f>'Rate Analysis'!F254</f>
        <v>6000</v>
      </c>
      <c r="G25" s="81">
        <f t="shared" si="0"/>
        <v>102000</v>
      </c>
      <c r="H25" s="66"/>
      <c r="I25" s="66"/>
      <c r="J25" s="66"/>
    </row>
    <row r="26" spans="1:10" ht="28" x14ac:dyDescent="0.3">
      <c r="A26" s="78">
        <f t="shared" si="1"/>
        <v>20</v>
      </c>
      <c r="B26" s="78" t="s">
        <v>70</v>
      </c>
      <c r="C26" s="79" t="str">
        <f>'Rate Analysis'!B259</f>
        <v>Supply and installation of float switch for Water Storage Tank, complete in all respect</v>
      </c>
      <c r="D26" s="78" t="s">
        <v>6</v>
      </c>
      <c r="E26" s="189">
        <v>2</v>
      </c>
      <c r="F26" s="80">
        <f>'Rate Analysis'!F265</f>
        <v>2925</v>
      </c>
      <c r="G26" s="81">
        <f t="shared" si="0"/>
        <v>5850</v>
      </c>
      <c r="H26" s="66"/>
      <c r="I26" s="66"/>
      <c r="J26" s="66"/>
    </row>
    <row r="27" spans="1:10" ht="42" x14ac:dyDescent="0.3">
      <c r="A27" s="78">
        <f t="shared" si="1"/>
        <v>21</v>
      </c>
      <c r="B27" s="78" t="s">
        <v>70</v>
      </c>
      <c r="C27" s="79" t="str">
        <f>'Rate Analysis'!B280</f>
        <v>Replacement of Activated Carbon media supply, installation and commissioning complete in all respect NSF Certified, Iodin No 900-1100</v>
      </c>
      <c r="D27" s="78" t="s">
        <v>6</v>
      </c>
      <c r="E27" s="189" t="e">
        <f>50*(K1*50%)</f>
        <v>#REF!</v>
      </c>
      <c r="F27" s="80">
        <f>'Rate Analysis'!F287</f>
        <v>1510</v>
      </c>
      <c r="G27" s="81" t="e">
        <f t="shared" si="0"/>
        <v>#REF!</v>
      </c>
      <c r="H27" s="66"/>
      <c r="I27" s="66"/>
      <c r="J27" s="66"/>
    </row>
    <row r="28" spans="1:10" ht="28" x14ac:dyDescent="0.3">
      <c r="A28" s="78">
        <f>A27+1</f>
        <v>22</v>
      </c>
      <c r="B28" s="78" t="s">
        <v>70</v>
      </c>
      <c r="C28" s="79" t="str">
        <f>'Rate Analysis'!B293</f>
        <v>Replacement of Silica sand media supply, installation and commissioning complete in all respect</v>
      </c>
      <c r="D28" s="78" t="s">
        <v>6</v>
      </c>
      <c r="E28" s="189" t="e">
        <f>160*(K1*50%)</f>
        <v>#REF!</v>
      </c>
      <c r="F28" s="80">
        <f>'Rate Analysis'!F300</f>
        <v>110</v>
      </c>
      <c r="G28" s="81" t="e">
        <f t="shared" si="0"/>
        <v>#REF!</v>
      </c>
      <c r="H28" s="66"/>
      <c r="I28" s="66"/>
      <c r="J28" s="66"/>
    </row>
    <row r="29" spans="1:10" ht="28" x14ac:dyDescent="0.3">
      <c r="A29" s="78">
        <f t="shared" si="1"/>
        <v>23</v>
      </c>
      <c r="B29" s="78" t="s">
        <v>70</v>
      </c>
      <c r="C29" s="79" t="str">
        <f>'Rate Analysis'!B305</f>
        <v>Replacement of Natural Gravels media supply, installation and commissioning complete in all respect</v>
      </c>
      <c r="D29" s="78" t="s">
        <v>4</v>
      </c>
      <c r="E29" s="189" t="e">
        <f>160*(K1*50%)</f>
        <v>#REF!</v>
      </c>
      <c r="F29" s="80">
        <f>'Rate Analysis'!F312</f>
        <v>110</v>
      </c>
      <c r="G29" s="81" t="e">
        <f t="shared" si="0"/>
        <v>#REF!</v>
      </c>
      <c r="H29" s="66"/>
      <c r="I29" s="66"/>
      <c r="J29" s="66"/>
    </row>
    <row r="30" spans="1:10" ht="49" customHeight="1" x14ac:dyDescent="0.3">
      <c r="A30" s="78">
        <f t="shared" si="1"/>
        <v>24</v>
      </c>
      <c r="B30" s="78" t="s">
        <v>70</v>
      </c>
      <c r="C30" s="79" t="str">
        <f>'Rate Analysis'!B328</f>
        <v>Replacement of Granular Feric Oxide use for druinking water treatment with oxidation capavity of AS3 to AS5, commissioning complete in all respect</v>
      </c>
      <c r="D30" s="78" t="s">
        <v>6</v>
      </c>
      <c r="E30" s="189">
        <f>160*1</f>
        <v>160</v>
      </c>
      <c r="F30" s="80">
        <f>'Rate Analysis'!F335</f>
        <v>2640</v>
      </c>
      <c r="G30" s="81">
        <f t="shared" ref="G30" si="2">F30*E30</f>
        <v>422400</v>
      </c>
      <c r="H30" s="66"/>
      <c r="I30" s="66"/>
      <c r="J30" s="66"/>
    </row>
    <row r="31" spans="1:10" ht="28" x14ac:dyDescent="0.3">
      <c r="A31" s="78">
        <f t="shared" si="1"/>
        <v>25</v>
      </c>
      <c r="B31" s="78" t="s">
        <v>70</v>
      </c>
      <c r="C31" s="79" t="str">
        <f>'Rate Analysis'!B341</f>
        <v>Supply installation and commissioning of UV lamp  complete in all respect</v>
      </c>
      <c r="D31" s="78" t="s">
        <v>4</v>
      </c>
      <c r="E31" s="78" t="e">
        <f>K1</f>
        <v>#REF!</v>
      </c>
      <c r="F31" s="80">
        <f>'Rate Analysis'!F347</f>
        <v>23390</v>
      </c>
      <c r="G31" s="81" t="e">
        <f t="shared" si="0"/>
        <v>#REF!</v>
      </c>
      <c r="H31" s="66"/>
      <c r="I31" s="66"/>
      <c r="J31" s="66"/>
    </row>
    <row r="32" spans="1:10" ht="28" x14ac:dyDescent="0.3">
      <c r="A32" s="78">
        <f t="shared" si="1"/>
        <v>26</v>
      </c>
      <c r="B32" s="78" t="s">
        <v>70</v>
      </c>
      <c r="C32" s="91" t="str">
        <f>'Rate Analysis'!B352</f>
        <v>Supply Installation &amp; Commissioning of Manual Valve complete in all respect</v>
      </c>
      <c r="D32" s="78" t="s">
        <v>4</v>
      </c>
      <c r="E32" s="78">
        <v>1</v>
      </c>
      <c r="F32" s="80">
        <f>'Rate Analysis'!F358</f>
        <v>3510</v>
      </c>
      <c r="G32" s="81">
        <f t="shared" si="0"/>
        <v>3510</v>
      </c>
      <c r="H32" s="66"/>
      <c r="I32" s="66"/>
      <c r="J32" s="66"/>
    </row>
    <row r="33" spans="1:12" ht="28" x14ac:dyDescent="0.3">
      <c r="A33" s="78">
        <f t="shared" si="1"/>
        <v>27</v>
      </c>
      <c r="B33" s="78" t="s">
        <v>70</v>
      </c>
      <c r="C33" s="79" t="str">
        <f>'Rate Analysis'!B372</f>
        <v>Repair &amp; maintenance of Pipe and fittings, complete plant fitting in all respect</v>
      </c>
      <c r="D33" s="78" t="s">
        <v>7</v>
      </c>
      <c r="E33" s="78" t="e">
        <f>K1</f>
        <v>#REF!</v>
      </c>
      <c r="F33" s="80">
        <f>'Rate Analysis'!F379</f>
        <v>12000</v>
      </c>
      <c r="G33" s="81" t="e">
        <f t="shared" si="0"/>
        <v>#REF!</v>
      </c>
      <c r="H33" s="66"/>
      <c r="I33" s="66"/>
      <c r="J33" s="66"/>
    </row>
    <row r="34" spans="1:12" ht="28" x14ac:dyDescent="0.3">
      <c r="A34" s="78">
        <f t="shared" si="1"/>
        <v>28</v>
      </c>
      <c r="B34" s="78" t="s">
        <v>70</v>
      </c>
      <c r="C34" s="79" t="str">
        <f>'Rate Analysis'!B384</f>
        <v>Supply installation &amp; testing of Plastic water Taps with fussion joint, complete in all respect</v>
      </c>
      <c r="D34" s="78" t="s">
        <v>4</v>
      </c>
      <c r="E34" s="78" t="e">
        <f>K1*3</f>
        <v>#REF!</v>
      </c>
      <c r="F34" s="80">
        <f>'Rate Analysis'!F390</f>
        <v>585</v>
      </c>
      <c r="G34" s="81" t="e">
        <f t="shared" si="0"/>
        <v>#REF!</v>
      </c>
      <c r="H34" s="66"/>
      <c r="I34" s="66"/>
      <c r="J34" s="66"/>
    </row>
    <row r="35" spans="1:12" ht="28" x14ac:dyDescent="0.3">
      <c r="A35" s="78">
        <f t="shared" si="1"/>
        <v>29</v>
      </c>
      <c r="B35" s="78" t="s">
        <v>70</v>
      </c>
      <c r="C35" s="79" t="str">
        <f>'Rate Analysis'!B395</f>
        <v>Repair &amp; maintenance of Plant control panel with PLC &amp; HMI complete in all respect</v>
      </c>
      <c r="D35" s="78" t="s">
        <v>4</v>
      </c>
      <c r="E35" s="78" t="e">
        <f>K1</f>
        <v>#REF!</v>
      </c>
      <c r="F35" s="80">
        <f>'Rate Analysis'!F402</f>
        <v>36000</v>
      </c>
      <c r="G35" s="81" t="e">
        <f t="shared" si="0"/>
        <v>#REF!</v>
      </c>
      <c r="H35" s="66"/>
      <c r="I35" s="66"/>
      <c r="J35" s="66"/>
    </row>
    <row r="36" spans="1:12" ht="34" customHeight="1" x14ac:dyDescent="0.3">
      <c r="A36" s="1311" t="s">
        <v>198</v>
      </c>
      <c r="B36" s="1312"/>
      <c r="C36" s="1312"/>
      <c r="D36" s="1312"/>
      <c r="E36" s="1312"/>
      <c r="F36" s="1312"/>
      <c r="G36" s="397">
        <v>0</v>
      </c>
      <c r="H36" s="66"/>
      <c r="I36" s="66"/>
      <c r="J36" s="66"/>
    </row>
    <row r="37" spans="1:12" ht="25" hidden="1" customHeight="1" x14ac:dyDescent="0.3">
      <c r="A37" s="1306" t="s">
        <v>132</v>
      </c>
      <c r="B37" s="1306"/>
      <c r="C37" s="1306"/>
      <c r="D37" s="1306"/>
      <c r="E37" s="1306"/>
      <c r="F37" s="1306"/>
      <c r="G37" s="76" t="e">
        <f>#REF!+#REF!+G9+G11+G12+G13+G14+G15+G16+G17+G19+G21+#REF!+G23+G24+G26+G31+G32+G34</f>
        <v>#REF!</v>
      </c>
      <c r="H37" s="66"/>
      <c r="I37" s="66"/>
      <c r="J37" s="66"/>
      <c r="K37" s="74" t="e">
        <f>SUM(G7:G34)</f>
        <v>#REF!</v>
      </c>
    </row>
    <row r="38" spans="1:12" ht="25" hidden="1" customHeight="1" x14ac:dyDescent="0.3">
      <c r="A38" s="1306" t="s">
        <v>133</v>
      </c>
      <c r="B38" s="1306"/>
      <c r="C38" s="1306"/>
      <c r="D38" s="1306"/>
      <c r="E38" s="1306"/>
      <c r="F38" s="1306"/>
      <c r="G38" s="76" t="e">
        <f>G37*5%</f>
        <v>#REF!</v>
      </c>
      <c r="H38" s="66"/>
      <c r="I38" s="66"/>
      <c r="J38" s="66"/>
      <c r="K38" s="75" t="e">
        <f>K37*5%</f>
        <v>#REF!</v>
      </c>
      <c r="L38" s="75" t="e">
        <f>K37+K38</f>
        <v>#REF!</v>
      </c>
    </row>
    <row r="39" spans="1:12" ht="25" hidden="1" customHeight="1" x14ac:dyDescent="0.3">
      <c r="A39" s="1306" t="s">
        <v>134</v>
      </c>
      <c r="B39" s="1306"/>
      <c r="C39" s="1306"/>
      <c r="D39" s="1306"/>
      <c r="E39" s="1306"/>
      <c r="F39" s="1306"/>
      <c r="G39" s="76" t="e">
        <f>G7+G8+G10+G18+G20+G22+G25+G27+G28+G29+G30+G33+G35</f>
        <v>#REF!</v>
      </c>
      <c r="H39" s="66"/>
      <c r="I39" s="66"/>
      <c r="J39" s="66"/>
      <c r="K39" s="75" t="e">
        <f>K37*16%</f>
        <v>#REF!</v>
      </c>
      <c r="L39" s="75" t="e">
        <f>K37+K39</f>
        <v>#REF!</v>
      </c>
    </row>
    <row r="40" spans="1:12" ht="25" hidden="1" customHeight="1" x14ac:dyDescent="0.3">
      <c r="A40" s="1306" t="s">
        <v>135</v>
      </c>
      <c r="B40" s="1306"/>
      <c r="C40" s="1306"/>
      <c r="D40" s="1306"/>
      <c r="E40" s="1306"/>
      <c r="F40" s="1306"/>
      <c r="G40" s="76" t="e">
        <f>G39*16%</f>
        <v>#REF!</v>
      </c>
      <c r="H40" s="66"/>
      <c r="I40" s="66"/>
      <c r="J40" s="66"/>
    </row>
    <row r="41" spans="1:12" ht="25" hidden="1" customHeight="1" x14ac:dyDescent="0.3">
      <c r="A41" s="1300" t="s">
        <v>368</v>
      </c>
      <c r="B41" s="1300"/>
      <c r="C41" s="1300"/>
      <c r="D41" s="1300"/>
      <c r="E41" s="1300"/>
      <c r="F41" s="1300"/>
      <c r="G41" s="87" t="e">
        <f>SUM(G37:G40)</f>
        <v>#REF!</v>
      </c>
      <c r="H41" s="92" t="e">
        <f>G41/1000000</f>
        <v>#REF!</v>
      </c>
      <c r="I41" s="66"/>
      <c r="J41" s="66"/>
    </row>
    <row r="42" spans="1:12" ht="25" hidden="1" customHeight="1" x14ac:dyDescent="0.3">
      <c r="A42" s="1301" t="s">
        <v>369</v>
      </c>
      <c r="B42" s="1301"/>
      <c r="C42" s="1301"/>
      <c r="D42" s="1301"/>
      <c r="E42" s="1301"/>
      <c r="F42" s="1301"/>
      <c r="G42" s="77" t="e">
        <f>G39+G37</f>
        <v>#REF!</v>
      </c>
      <c r="H42" s="92" t="e">
        <f>G42/1000000</f>
        <v>#REF!</v>
      </c>
      <c r="I42" s="66"/>
      <c r="J42" s="66"/>
    </row>
    <row r="43" spans="1:12" ht="13.5" customHeight="1" x14ac:dyDescent="0.3">
      <c r="A43" s="72"/>
      <c r="B43" s="72"/>
      <c r="C43" s="72"/>
      <c r="D43" s="72"/>
      <c r="E43" s="72"/>
      <c r="F43" s="72"/>
      <c r="G43" s="73"/>
      <c r="H43" s="66"/>
      <c r="I43" s="66"/>
      <c r="J43" s="66"/>
    </row>
    <row r="44" spans="1:12" ht="13.5" hidden="1" customHeight="1" x14ac:dyDescent="0.3">
      <c r="A44" s="72"/>
      <c r="B44" s="72"/>
      <c r="C44" s="72"/>
      <c r="D44" s="1329" t="s">
        <v>436</v>
      </c>
      <c r="E44" s="1330"/>
      <c r="F44" s="1331"/>
      <c r="G44" s="76" t="e">
        <f>G36/K1</f>
        <v>#REF!</v>
      </c>
      <c r="H44" s="66"/>
      <c r="I44" s="66"/>
      <c r="J44" s="66"/>
    </row>
    <row r="45" spans="1:12" ht="12.65" customHeight="1" x14ac:dyDescent="0.3">
      <c r="A45" s="72"/>
      <c r="B45" s="72"/>
      <c r="C45" s="72"/>
      <c r="D45" s="72"/>
      <c r="E45" s="72"/>
      <c r="F45" s="72"/>
      <c r="G45" s="73"/>
      <c r="H45" s="66"/>
      <c r="I45" s="66"/>
      <c r="J45" s="66"/>
    </row>
    <row r="46" spans="1:12" ht="13.5" customHeight="1" x14ac:dyDescent="0.3">
      <c r="A46" s="72"/>
      <c r="B46" s="72"/>
      <c r="C46" s="72"/>
      <c r="D46" s="72"/>
      <c r="E46" s="72"/>
      <c r="F46" s="72"/>
      <c r="G46" s="73"/>
      <c r="H46" s="66"/>
      <c r="I46" s="66"/>
      <c r="J46" s="66"/>
    </row>
    <row r="47" spans="1:12" ht="13.5" customHeight="1" x14ac:dyDescent="0.3">
      <c r="A47" s="72"/>
      <c r="B47" s="72"/>
      <c r="C47" s="72"/>
      <c r="D47" s="72"/>
      <c r="E47" s="72"/>
      <c r="F47" s="72"/>
      <c r="G47" s="73"/>
      <c r="H47" s="66"/>
      <c r="I47" s="66"/>
      <c r="J47" s="66"/>
    </row>
    <row r="48" spans="1:12" ht="13.5" customHeight="1" x14ac:dyDescent="0.3">
      <c r="A48" s="66"/>
      <c r="B48" s="66"/>
      <c r="C48" s="66"/>
      <c r="D48" s="70"/>
      <c r="E48" s="66"/>
      <c r="F48" s="66"/>
      <c r="G48" s="66"/>
      <c r="H48" s="66"/>
      <c r="I48" s="66"/>
      <c r="J48" s="66"/>
    </row>
    <row r="49" spans="1:10" ht="13.5" customHeight="1" x14ac:dyDescent="0.35">
      <c r="A49" s="1325" t="s">
        <v>439</v>
      </c>
      <c r="B49" s="1325"/>
      <c r="C49" s="1325"/>
      <c r="D49" s="1325" t="s">
        <v>441</v>
      </c>
      <c r="E49" s="1325"/>
      <c r="F49" s="1325"/>
      <c r="G49" s="1325"/>
      <c r="H49" s="66"/>
      <c r="I49" s="66"/>
      <c r="J49" s="66"/>
    </row>
    <row r="50" spans="1:10" s="438" customFormat="1" ht="13.5" customHeight="1" x14ac:dyDescent="0.35">
      <c r="A50" s="1326" t="s">
        <v>443</v>
      </c>
      <c r="B50" s="1326"/>
      <c r="C50" s="1326"/>
      <c r="D50" s="1326" t="s">
        <v>443</v>
      </c>
      <c r="E50" s="1326"/>
      <c r="F50" s="1326"/>
      <c r="G50" s="1326"/>
      <c r="H50" s="437"/>
      <c r="I50" s="437"/>
      <c r="J50" s="437"/>
    </row>
    <row r="51" spans="1:10" ht="13.5" customHeight="1" x14ac:dyDescent="0.3">
      <c r="A51" s="66"/>
      <c r="B51" s="66"/>
      <c r="C51" s="66"/>
      <c r="D51" s="70"/>
      <c r="E51" s="66"/>
      <c r="F51" s="66"/>
      <c r="G51" s="66"/>
      <c r="H51" s="66"/>
      <c r="I51" s="66"/>
      <c r="J51" s="66"/>
    </row>
    <row r="52" spans="1:10" ht="13.5" customHeight="1" x14ac:dyDescent="0.3">
      <c r="A52" s="66"/>
      <c r="B52" s="66"/>
      <c r="C52" s="66"/>
      <c r="D52" s="70"/>
      <c r="E52" s="66"/>
      <c r="F52" s="66"/>
      <c r="G52" s="66"/>
      <c r="H52" s="66"/>
      <c r="I52" s="66"/>
      <c r="J52" s="66"/>
    </row>
    <row r="53" spans="1:10" ht="13.5" customHeight="1" x14ac:dyDescent="0.3">
      <c r="A53" s="66"/>
      <c r="B53" s="66"/>
      <c r="C53" s="66"/>
      <c r="D53" s="70"/>
      <c r="E53" s="66"/>
      <c r="F53" s="66"/>
      <c r="G53" s="66"/>
      <c r="H53" s="66"/>
      <c r="I53" s="66"/>
      <c r="J53" s="66"/>
    </row>
    <row r="54" spans="1:10" ht="13.5" customHeight="1" x14ac:dyDescent="0.3">
      <c r="A54" s="66"/>
      <c r="B54" s="66"/>
      <c r="C54" s="66"/>
      <c r="D54" s="70"/>
      <c r="E54" s="66"/>
      <c r="F54" s="66"/>
      <c r="G54" s="66"/>
      <c r="H54" s="66"/>
      <c r="I54" s="66"/>
      <c r="J54" s="66"/>
    </row>
    <row r="55" spans="1:10" ht="13.5" customHeight="1" x14ac:dyDescent="0.3">
      <c r="A55" s="66"/>
      <c r="B55" s="66"/>
      <c r="C55" s="66"/>
      <c r="D55" s="70"/>
      <c r="E55" s="66"/>
      <c r="F55" s="66"/>
      <c r="G55" s="66"/>
      <c r="H55" s="66"/>
      <c r="I55" s="66"/>
      <c r="J55" s="66"/>
    </row>
    <row r="56" spans="1:10" ht="13.5" customHeight="1" x14ac:dyDescent="0.3">
      <c r="A56" s="66"/>
      <c r="B56" s="66"/>
      <c r="C56" s="66"/>
      <c r="D56" s="70"/>
      <c r="E56" s="66"/>
      <c r="F56" s="66"/>
      <c r="G56" s="66"/>
      <c r="H56" s="66"/>
      <c r="I56" s="66"/>
      <c r="J56" s="66"/>
    </row>
    <row r="57" spans="1:10" ht="13.5" customHeight="1" x14ac:dyDescent="0.3">
      <c r="A57" s="66"/>
      <c r="B57" s="66"/>
      <c r="C57" s="66"/>
      <c r="D57" s="70"/>
      <c r="E57" s="66"/>
      <c r="F57" s="66"/>
      <c r="G57" s="66"/>
      <c r="H57" s="66"/>
      <c r="I57" s="66"/>
      <c r="J57" s="66"/>
    </row>
    <row r="58" spans="1:10" ht="13.5" customHeight="1" x14ac:dyDescent="0.3">
      <c r="A58" s="66"/>
      <c r="B58" s="66"/>
      <c r="C58" s="66"/>
      <c r="D58" s="70"/>
      <c r="E58" s="66"/>
      <c r="F58" s="66"/>
      <c r="G58" s="66"/>
      <c r="H58" s="66"/>
      <c r="I58" s="66"/>
      <c r="J58" s="66"/>
    </row>
    <row r="59" spans="1:10" ht="13.5" customHeight="1" x14ac:dyDescent="0.3">
      <c r="A59" s="66"/>
      <c r="B59" s="66"/>
      <c r="C59" s="66"/>
      <c r="D59" s="70"/>
      <c r="E59" s="66"/>
      <c r="F59" s="66"/>
      <c r="G59" s="66"/>
      <c r="H59" s="66"/>
      <c r="I59" s="66"/>
      <c r="J59" s="66"/>
    </row>
    <row r="60" spans="1:10" ht="13.5" customHeight="1" x14ac:dyDescent="0.3">
      <c r="A60" s="66"/>
      <c r="B60" s="66"/>
      <c r="C60" s="66"/>
      <c r="D60" s="70"/>
      <c r="E60" s="66"/>
      <c r="F60" s="66"/>
      <c r="G60" s="66"/>
      <c r="H60" s="66"/>
      <c r="I60" s="66"/>
      <c r="J60" s="66"/>
    </row>
    <row r="61" spans="1:10" ht="13.5" customHeight="1" x14ac:dyDescent="0.3">
      <c r="A61" s="66"/>
      <c r="B61" s="66"/>
      <c r="C61" s="66"/>
      <c r="D61" s="70"/>
      <c r="E61" s="66"/>
      <c r="F61" s="66"/>
      <c r="G61" s="66"/>
      <c r="H61" s="66"/>
      <c r="I61" s="66"/>
      <c r="J61" s="66"/>
    </row>
    <row r="62" spans="1:10" ht="13.5" customHeight="1" x14ac:dyDescent="0.3">
      <c r="A62" s="66"/>
      <c r="B62" s="66"/>
      <c r="C62" s="66"/>
      <c r="D62" s="70"/>
      <c r="E62" s="66"/>
      <c r="F62" s="66"/>
      <c r="G62" s="66"/>
      <c r="H62" s="66"/>
      <c r="I62" s="66"/>
      <c r="J62" s="66"/>
    </row>
    <row r="63" spans="1:10" ht="13.5" customHeight="1" x14ac:dyDescent="0.3">
      <c r="A63" s="66"/>
      <c r="B63" s="66"/>
      <c r="C63" s="66"/>
      <c r="D63" s="70"/>
      <c r="E63" s="66"/>
      <c r="F63" s="66"/>
      <c r="G63" s="66"/>
      <c r="H63" s="66"/>
      <c r="I63" s="66"/>
      <c r="J63" s="66"/>
    </row>
    <row r="64" spans="1:10" ht="13.5" customHeight="1" x14ac:dyDescent="0.3">
      <c r="A64" s="66"/>
      <c r="B64" s="66"/>
      <c r="C64" s="66"/>
      <c r="D64" s="70"/>
      <c r="E64" s="66"/>
      <c r="F64" s="66"/>
      <c r="G64" s="66"/>
      <c r="H64" s="66"/>
      <c r="I64" s="66"/>
      <c r="J64" s="66"/>
    </row>
    <row r="65" spans="1:10" ht="13.5" customHeight="1" x14ac:dyDescent="0.3">
      <c r="A65" s="66"/>
      <c r="B65" s="66"/>
      <c r="C65" s="66"/>
      <c r="D65" s="70"/>
      <c r="E65" s="66"/>
      <c r="F65" s="66"/>
      <c r="G65" s="66"/>
      <c r="H65" s="66"/>
      <c r="I65" s="66"/>
      <c r="J65" s="66"/>
    </row>
    <row r="66" spans="1:10" ht="13.5" customHeight="1" x14ac:dyDescent="0.3">
      <c r="A66" s="66"/>
      <c r="B66" s="66"/>
      <c r="C66" s="66"/>
      <c r="D66" s="70"/>
      <c r="E66" s="66"/>
      <c r="F66" s="66"/>
      <c r="G66" s="66"/>
      <c r="H66" s="66"/>
      <c r="I66" s="66"/>
      <c r="J66" s="66"/>
    </row>
    <row r="67" spans="1:10" ht="13.5" customHeight="1" x14ac:dyDescent="0.3">
      <c r="A67" s="66"/>
      <c r="B67" s="66"/>
      <c r="C67" s="66"/>
      <c r="D67" s="70"/>
      <c r="E67" s="66"/>
      <c r="F67" s="66"/>
      <c r="G67" s="66"/>
      <c r="H67" s="66"/>
      <c r="I67" s="66"/>
      <c r="J67" s="66"/>
    </row>
    <row r="68" spans="1:10" ht="13.5" customHeight="1" x14ac:dyDescent="0.3">
      <c r="A68" s="66"/>
      <c r="B68" s="66"/>
      <c r="C68" s="66"/>
      <c r="D68" s="70"/>
      <c r="E68" s="66"/>
      <c r="F68" s="66"/>
      <c r="G68" s="66"/>
      <c r="H68" s="66"/>
      <c r="I68" s="66"/>
      <c r="J68" s="66"/>
    </row>
    <row r="69" spans="1:10" ht="13.5" customHeight="1" x14ac:dyDescent="0.3">
      <c r="A69" s="66"/>
      <c r="B69" s="66"/>
      <c r="C69" s="66"/>
      <c r="D69" s="70"/>
      <c r="E69" s="66"/>
      <c r="F69" s="66"/>
      <c r="G69" s="66"/>
      <c r="H69" s="66"/>
      <c r="I69" s="66"/>
      <c r="J69" s="66"/>
    </row>
    <row r="70" spans="1:10" ht="13.5" customHeight="1" x14ac:dyDescent="0.3">
      <c r="A70" s="66"/>
      <c r="B70" s="66"/>
      <c r="C70" s="66"/>
      <c r="D70" s="70"/>
      <c r="E70" s="66"/>
      <c r="F70" s="66"/>
      <c r="G70" s="66"/>
      <c r="H70" s="66"/>
      <c r="I70" s="66"/>
      <c r="J70" s="66"/>
    </row>
    <row r="71" spans="1:10" ht="13.5" customHeight="1" x14ac:dyDescent="0.3">
      <c r="A71" s="66"/>
      <c r="B71" s="66"/>
      <c r="C71" s="66"/>
      <c r="D71" s="70"/>
      <c r="E71" s="66"/>
      <c r="F71" s="66"/>
      <c r="G71" s="66"/>
      <c r="H71" s="66"/>
      <c r="I71" s="66"/>
      <c r="J71" s="66"/>
    </row>
    <row r="72" spans="1:10" ht="13.5" customHeight="1" x14ac:dyDescent="0.3">
      <c r="A72" s="66"/>
      <c r="B72" s="66"/>
      <c r="C72" s="66"/>
      <c r="D72" s="70"/>
      <c r="E72" s="66"/>
      <c r="F72" s="66"/>
      <c r="G72" s="66"/>
      <c r="H72" s="66"/>
      <c r="I72" s="66"/>
      <c r="J72" s="66"/>
    </row>
    <row r="73" spans="1:10" ht="13.5" customHeight="1" x14ac:dyDescent="0.3">
      <c r="A73" s="66"/>
      <c r="B73" s="66"/>
      <c r="C73" s="66"/>
      <c r="D73" s="70"/>
      <c r="E73" s="66"/>
      <c r="F73" s="66"/>
      <c r="G73" s="66"/>
      <c r="H73" s="66"/>
      <c r="I73" s="66"/>
      <c r="J73" s="66"/>
    </row>
    <row r="74" spans="1:10" ht="13.5" customHeight="1" x14ac:dyDescent="0.3">
      <c r="A74" s="66"/>
      <c r="B74" s="66"/>
      <c r="C74" s="66"/>
      <c r="D74" s="70"/>
      <c r="E74" s="66"/>
      <c r="F74" s="66"/>
      <c r="G74" s="66"/>
      <c r="H74" s="66"/>
      <c r="I74" s="66"/>
      <c r="J74" s="66"/>
    </row>
    <row r="75" spans="1:10" ht="13.5" customHeight="1" x14ac:dyDescent="0.3">
      <c r="A75" s="66"/>
      <c r="B75" s="66"/>
      <c r="C75" s="66"/>
      <c r="D75" s="70"/>
      <c r="E75" s="66"/>
      <c r="F75" s="66"/>
      <c r="G75" s="66"/>
      <c r="H75" s="66"/>
      <c r="I75" s="66"/>
      <c r="J75" s="66"/>
    </row>
    <row r="76" spans="1:10" ht="13.5" customHeight="1" x14ac:dyDescent="0.3">
      <c r="A76" s="66"/>
      <c r="B76" s="66"/>
      <c r="C76" s="66"/>
      <c r="D76" s="70"/>
      <c r="E76" s="66"/>
      <c r="F76" s="66"/>
      <c r="G76" s="66"/>
      <c r="H76" s="66"/>
      <c r="I76" s="66"/>
      <c r="J76" s="66"/>
    </row>
    <row r="77" spans="1:10" ht="13.5" customHeight="1" x14ac:dyDescent="0.3">
      <c r="A77" s="66"/>
      <c r="B77" s="66"/>
      <c r="C77" s="66"/>
      <c r="D77" s="70"/>
      <c r="E77" s="66"/>
      <c r="F77" s="66"/>
      <c r="G77" s="66"/>
      <c r="H77" s="66"/>
      <c r="I77" s="66"/>
      <c r="J77" s="66"/>
    </row>
    <row r="78" spans="1:10" ht="13.5" customHeight="1" x14ac:dyDescent="0.3">
      <c r="A78" s="66"/>
      <c r="B78" s="66"/>
      <c r="C78" s="66"/>
      <c r="D78" s="70"/>
      <c r="E78" s="66"/>
      <c r="F78" s="66"/>
      <c r="G78" s="66"/>
      <c r="H78" s="66"/>
      <c r="I78" s="66"/>
      <c r="J78" s="66"/>
    </row>
    <row r="79" spans="1:10" ht="13.5" customHeight="1" x14ac:dyDescent="0.3">
      <c r="A79" s="66"/>
      <c r="B79" s="66"/>
      <c r="C79" s="66"/>
      <c r="D79" s="70"/>
      <c r="E79" s="66"/>
      <c r="F79" s="66"/>
      <c r="G79" s="66"/>
      <c r="H79" s="66"/>
      <c r="I79" s="66"/>
      <c r="J79" s="66"/>
    </row>
    <row r="80" spans="1:10" ht="13.5" customHeight="1" x14ac:dyDescent="0.3">
      <c r="A80" s="66"/>
      <c r="B80" s="66"/>
      <c r="C80" s="66"/>
      <c r="D80" s="70"/>
      <c r="E80" s="66"/>
      <c r="F80" s="66"/>
      <c r="G80" s="66"/>
      <c r="H80" s="66"/>
      <c r="I80" s="66"/>
      <c r="J80" s="66"/>
    </row>
    <row r="81" spans="1:10" ht="13.5" customHeight="1" x14ac:dyDescent="0.3">
      <c r="A81" s="66"/>
      <c r="B81" s="66"/>
      <c r="C81" s="66"/>
      <c r="D81" s="70"/>
      <c r="E81" s="66"/>
      <c r="F81" s="66"/>
      <c r="G81" s="66"/>
      <c r="H81" s="66"/>
      <c r="I81" s="66"/>
      <c r="J81" s="66"/>
    </row>
    <row r="82" spans="1:10" ht="13.5" customHeight="1" x14ac:dyDescent="0.3">
      <c r="A82" s="66"/>
      <c r="B82" s="66"/>
      <c r="C82" s="66"/>
      <c r="D82" s="70"/>
      <c r="E82" s="66"/>
      <c r="F82" s="66"/>
      <c r="G82" s="66"/>
      <c r="H82" s="66"/>
      <c r="I82" s="66"/>
      <c r="J82" s="66"/>
    </row>
    <row r="83" spans="1:10" ht="13.5" customHeight="1" x14ac:dyDescent="0.3">
      <c r="A83" s="66"/>
      <c r="B83" s="66"/>
      <c r="C83" s="66"/>
      <c r="D83" s="70"/>
      <c r="E83" s="66"/>
      <c r="F83" s="66"/>
      <c r="G83" s="66"/>
      <c r="H83" s="66"/>
      <c r="I83" s="66"/>
      <c r="J83" s="66"/>
    </row>
    <row r="84" spans="1:10" ht="13.5" customHeight="1" x14ac:dyDescent="0.3">
      <c r="A84" s="66"/>
      <c r="B84" s="66"/>
      <c r="C84" s="66"/>
      <c r="D84" s="70"/>
      <c r="E84" s="66"/>
      <c r="F84" s="66"/>
      <c r="G84" s="66"/>
      <c r="H84" s="66"/>
      <c r="I84" s="66"/>
      <c r="J84" s="66"/>
    </row>
    <row r="85" spans="1:10" ht="13.5" customHeight="1" x14ac:dyDescent="0.3">
      <c r="A85" s="66"/>
      <c r="B85" s="66"/>
      <c r="C85" s="66"/>
      <c r="D85" s="70"/>
      <c r="E85" s="66"/>
      <c r="F85" s="66"/>
      <c r="G85" s="66"/>
      <c r="H85" s="66"/>
      <c r="I85" s="66"/>
      <c r="J85" s="66"/>
    </row>
    <row r="86" spans="1:10" ht="13.5" customHeight="1" x14ac:dyDescent="0.3">
      <c r="A86" s="66"/>
      <c r="B86" s="66"/>
      <c r="C86" s="66"/>
      <c r="D86" s="70"/>
      <c r="E86" s="66"/>
      <c r="F86" s="66"/>
      <c r="G86" s="66"/>
      <c r="H86" s="66"/>
      <c r="I86" s="66"/>
      <c r="J86" s="66"/>
    </row>
    <row r="87" spans="1:10" ht="13.5" customHeight="1" x14ac:dyDescent="0.3">
      <c r="A87" s="66"/>
      <c r="B87" s="66"/>
      <c r="C87" s="66"/>
      <c r="D87" s="70"/>
      <c r="E87" s="66"/>
      <c r="F87" s="66"/>
      <c r="G87" s="66"/>
      <c r="H87" s="66"/>
      <c r="I87" s="66"/>
      <c r="J87" s="66"/>
    </row>
    <row r="88" spans="1:10" ht="13.5" customHeight="1" x14ac:dyDescent="0.3">
      <c r="A88" s="66"/>
      <c r="B88" s="66"/>
      <c r="C88" s="66"/>
      <c r="D88" s="70"/>
      <c r="E88" s="66"/>
      <c r="F88" s="66"/>
      <c r="G88" s="66"/>
      <c r="H88" s="66"/>
      <c r="I88" s="66"/>
      <c r="J88" s="66"/>
    </row>
    <row r="89" spans="1:10" ht="13.5" customHeight="1" x14ac:dyDescent="0.3">
      <c r="A89" s="66"/>
      <c r="B89" s="66"/>
      <c r="C89" s="66"/>
      <c r="D89" s="70"/>
      <c r="E89" s="66"/>
      <c r="F89" s="66"/>
      <c r="G89" s="66"/>
      <c r="H89" s="66"/>
      <c r="I89" s="66"/>
      <c r="J89" s="66"/>
    </row>
    <row r="90" spans="1:10" ht="13.5" customHeight="1" x14ac:dyDescent="0.3">
      <c r="A90" s="66"/>
      <c r="B90" s="66"/>
      <c r="C90" s="66"/>
      <c r="D90" s="70"/>
      <c r="E90" s="66"/>
      <c r="F90" s="66"/>
      <c r="G90" s="66"/>
      <c r="H90" s="66"/>
      <c r="I90" s="66"/>
      <c r="J90" s="66"/>
    </row>
    <row r="91" spans="1:10" ht="13.5" customHeight="1" x14ac:dyDescent="0.3">
      <c r="A91" s="66"/>
      <c r="B91" s="66"/>
      <c r="C91" s="66"/>
      <c r="D91" s="70"/>
      <c r="E91" s="66"/>
      <c r="F91" s="66"/>
      <c r="G91" s="66"/>
      <c r="H91" s="66"/>
      <c r="I91" s="66"/>
      <c r="J91" s="66"/>
    </row>
    <row r="92" spans="1:10" ht="13.5" customHeight="1" x14ac:dyDescent="0.3">
      <c r="A92" s="66"/>
      <c r="B92" s="66"/>
      <c r="C92" s="66"/>
      <c r="D92" s="70"/>
      <c r="E92" s="66"/>
      <c r="F92" s="66"/>
      <c r="G92" s="66"/>
      <c r="H92" s="66"/>
      <c r="I92" s="66"/>
      <c r="J92" s="66"/>
    </row>
    <row r="93" spans="1:10" ht="13.5" customHeight="1" x14ac:dyDescent="0.3">
      <c r="A93" s="66"/>
      <c r="B93" s="66"/>
      <c r="C93" s="66"/>
      <c r="D93" s="70"/>
      <c r="E93" s="66"/>
      <c r="F93" s="66"/>
      <c r="G93" s="66"/>
      <c r="H93" s="66"/>
      <c r="I93" s="66"/>
      <c r="J93" s="66"/>
    </row>
    <row r="94" spans="1:10" ht="13.5" customHeight="1" x14ac:dyDescent="0.3">
      <c r="A94" s="66"/>
      <c r="B94" s="66"/>
      <c r="C94" s="66"/>
      <c r="D94" s="70"/>
      <c r="E94" s="66"/>
      <c r="F94" s="66"/>
      <c r="G94" s="66"/>
      <c r="H94" s="66"/>
      <c r="I94" s="66"/>
      <c r="J94" s="66"/>
    </row>
    <row r="95" spans="1:10" ht="13.5" customHeight="1" x14ac:dyDescent="0.3">
      <c r="A95" s="66"/>
      <c r="B95" s="66"/>
      <c r="C95" s="66"/>
      <c r="D95" s="70"/>
      <c r="E95" s="66"/>
      <c r="F95" s="66"/>
      <c r="G95" s="66"/>
      <c r="H95" s="66"/>
      <c r="I95" s="66"/>
      <c r="J95" s="66"/>
    </row>
    <row r="96" spans="1:10" ht="13.5" customHeight="1" x14ac:dyDescent="0.3">
      <c r="A96" s="66"/>
      <c r="B96" s="66"/>
      <c r="C96" s="66"/>
      <c r="D96" s="70"/>
      <c r="E96" s="66"/>
      <c r="F96" s="66"/>
      <c r="G96" s="66"/>
      <c r="H96" s="66"/>
      <c r="I96" s="66"/>
      <c r="J96" s="66"/>
    </row>
    <row r="97" spans="1:10" ht="13.5" customHeight="1" x14ac:dyDescent="0.3">
      <c r="A97" s="66"/>
      <c r="B97" s="66"/>
      <c r="C97" s="66"/>
      <c r="D97" s="70"/>
      <c r="E97" s="66"/>
      <c r="F97" s="66"/>
      <c r="G97" s="66"/>
      <c r="H97" s="66"/>
      <c r="I97" s="66"/>
      <c r="J97" s="66"/>
    </row>
  </sheetData>
  <mergeCells count="16">
    <mergeCell ref="A49:C49"/>
    <mergeCell ref="D49:G49"/>
    <mergeCell ref="A50:C50"/>
    <mergeCell ref="D50:G50"/>
    <mergeCell ref="D44:F44"/>
    <mergeCell ref="A41:F41"/>
    <mergeCell ref="A42:F42"/>
    <mergeCell ref="A1:G2"/>
    <mergeCell ref="A3:G3"/>
    <mergeCell ref="A37:F37"/>
    <mergeCell ref="A38:F38"/>
    <mergeCell ref="A39:F39"/>
    <mergeCell ref="A40:F40"/>
    <mergeCell ref="A36:F36"/>
    <mergeCell ref="A4:G4"/>
    <mergeCell ref="A5:G5"/>
  </mergeCells>
  <printOptions horizontalCentered="1"/>
  <pageMargins left="0.23622047244094491" right="0.23622047244094491" top="0.74803149606299213" bottom="0.74803149606299213" header="0" footer="0"/>
  <pageSetup paperSize="9" scale="82" fitToHeight="0"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89E99D-62E7-4060-97EB-6CD6A4006D9E}">
  <sheetPr>
    <tabColor theme="3" tint="0.59999389629810485"/>
    <pageSetUpPr fitToPage="1"/>
  </sheetPr>
  <dimension ref="A1:K82"/>
  <sheetViews>
    <sheetView showGridLines="0" view="pageBreakPreview" topLeftCell="A5" zoomScaleNormal="100" zoomScaleSheetLayoutView="100" workbookViewId="0">
      <selection activeCell="C5" sqref="C5"/>
    </sheetView>
  </sheetViews>
  <sheetFormatPr defaultColWidth="12.54296875" defaultRowHeight="15" customHeight="1" x14ac:dyDescent="0.3"/>
  <cols>
    <col min="1" max="2" width="6.81640625" style="681" customWidth="1"/>
    <col min="3" max="3" width="55.81640625" style="681" customWidth="1"/>
    <col min="4" max="4" width="12.81640625" style="696" customWidth="1"/>
    <col min="5" max="5" width="8.81640625" style="681" bestFit="1" customWidth="1"/>
    <col min="6" max="6" width="13.1796875" style="681" customWidth="1"/>
    <col min="7" max="7" width="18.81640625" style="681" bestFit="1" customWidth="1"/>
    <col min="8" max="8" width="18.81640625" style="681" hidden="1" customWidth="1"/>
    <col min="9" max="9" width="10.1796875" style="681" hidden="1" customWidth="1"/>
    <col min="10" max="10" width="12.54296875" style="681" hidden="1" customWidth="1"/>
    <col min="11" max="11" width="15.1796875" style="681" hidden="1" customWidth="1"/>
    <col min="12" max="16384" width="12.54296875" style="681"/>
  </cols>
  <sheetData>
    <row r="1" spans="1:11" ht="25" customHeight="1" x14ac:dyDescent="0.3">
      <c r="A1" s="1335" t="str">
        <f>'R5'!A1:G2</f>
        <v>PUNJAB SAAF PANI AUTHORITY</v>
      </c>
      <c r="B1" s="1335"/>
      <c r="C1" s="1335"/>
      <c r="D1" s="1335"/>
      <c r="E1" s="1335"/>
      <c r="F1" s="1335"/>
      <c r="G1" s="1335"/>
      <c r="H1" s="678">
        <f>H37</f>
        <v>0</v>
      </c>
      <c r="I1" s="679" t="s">
        <v>145</v>
      </c>
      <c r="J1" s="680">
        <v>50</v>
      </c>
    </row>
    <row r="2" spans="1:11" ht="43" customHeight="1" x14ac:dyDescent="0.3">
      <c r="A2" s="1335" t="str">
        <f>'R5'!A2:G2</f>
        <v>REHABILITATION &amp; O&amp;M OF DYSFUNCTIONAL WATER FILTRATION PLANTS INSTALLED IN DIVISON FAISALABAD</v>
      </c>
      <c r="B2" s="1335"/>
      <c r="C2" s="1335"/>
      <c r="D2" s="1335"/>
      <c r="E2" s="1335"/>
      <c r="F2" s="1335"/>
      <c r="G2" s="1335"/>
      <c r="H2" s="682">
        <f>G37</f>
        <v>0</v>
      </c>
      <c r="I2" s="683" t="s">
        <v>313</v>
      </c>
      <c r="J2" s="684"/>
    </row>
    <row r="3" spans="1:11" ht="25" customHeight="1" x14ac:dyDescent="0.3">
      <c r="A3" s="1332" t="str">
        <f>'R5'!A3:G3</f>
        <v>BILL OF QUANTITY</v>
      </c>
      <c r="B3" s="1332"/>
      <c r="C3" s="1332"/>
      <c r="D3" s="1332"/>
      <c r="E3" s="1332"/>
      <c r="F3" s="1332"/>
      <c r="G3" s="1332"/>
      <c r="H3" s="685"/>
      <c r="I3" s="683"/>
      <c r="J3" s="684"/>
    </row>
    <row r="4" spans="1:11" ht="25" customHeight="1" x14ac:dyDescent="0.3">
      <c r="A4" s="1333" t="s">
        <v>755</v>
      </c>
      <c r="B4" s="1333"/>
      <c r="C4" s="1333"/>
      <c r="D4" s="1333"/>
      <c r="E4" s="1333"/>
      <c r="F4" s="1333"/>
      <c r="G4" s="1333"/>
      <c r="H4" s="685"/>
      <c r="I4" s="683"/>
      <c r="J4" s="684"/>
    </row>
    <row r="5" spans="1:11" ht="35.15" customHeight="1" x14ac:dyDescent="0.3">
      <c r="A5" s="442" t="s">
        <v>59</v>
      </c>
      <c r="B5" s="442" t="s">
        <v>136</v>
      </c>
      <c r="C5" s="442" t="s">
        <v>0</v>
      </c>
      <c r="D5" s="442" t="s">
        <v>2</v>
      </c>
      <c r="E5" s="442" t="s">
        <v>137</v>
      </c>
      <c r="F5" s="442" t="s">
        <v>138</v>
      </c>
      <c r="G5" s="442" t="s">
        <v>139</v>
      </c>
      <c r="H5" s="685"/>
      <c r="I5" s="683"/>
      <c r="J5" s="686"/>
    </row>
    <row r="6" spans="1:11" ht="56" x14ac:dyDescent="0.3">
      <c r="A6" s="687">
        <v>1</v>
      </c>
      <c r="B6" s="687" t="s">
        <v>70</v>
      </c>
      <c r="C6" s="688" t="s">
        <v>619</v>
      </c>
      <c r="D6" s="689" t="s">
        <v>601</v>
      </c>
      <c r="E6" s="1009">
        <v>30</v>
      </c>
      <c r="F6" s="690"/>
      <c r="G6" s="691"/>
      <c r="H6" s="690">
        <v>10800</v>
      </c>
      <c r="I6" s="683"/>
      <c r="J6" s="686"/>
    </row>
    <row r="7" spans="1:11" ht="42.65" customHeight="1" x14ac:dyDescent="0.3">
      <c r="A7" s="687">
        <v>2</v>
      </c>
      <c r="B7" s="687" t="s">
        <v>70</v>
      </c>
      <c r="C7" s="692" t="s">
        <v>858</v>
      </c>
      <c r="D7" s="689" t="s">
        <v>601</v>
      </c>
      <c r="E7" s="1009">
        <v>20</v>
      </c>
      <c r="F7" s="690"/>
      <c r="G7" s="691"/>
      <c r="H7" s="690">
        <v>19000</v>
      </c>
      <c r="I7" s="685"/>
    </row>
    <row r="8" spans="1:11" ht="183.65" customHeight="1" x14ac:dyDescent="0.3">
      <c r="A8" s="687">
        <v>3</v>
      </c>
      <c r="B8" s="687" t="s">
        <v>70</v>
      </c>
      <c r="C8" s="688" t="s">
        <v>916</v>
      </c>
      <c r="D8" s="687" t="s">
        <v>632</v>
      </c>
      <c r="E8" s="1009">
        <v>80</v>
      </c>
      <c r="F8" s="690"/>
      <c r="G8" s="691"/>
      <c r="H8" s="690">
        <f>210510/4</f>
        <v>52627.5</v>
      </c>
      <c r="I8" s="685">
        <f>40/4</f>
        <v>10</v>
      </c>
      <c r="J8" s="681">
        <f>40/4</f>
        <v>10</v>
      </c>
      <c r="K8" s="681">
        <f>80/4</f>
        <v>20</v>
      </c>
    </row>
    <row r="9" spans="1:11" ht="163" customHeight="1" x14ac:dyDescent="0.3">
      <c r="A9" s="687">
        <v>4</v>
      </c>
      <c r="B9" s="687" t="s">
        <v>70</v>
      </c>
      <c r="C9" s="688" t="s">
        <v>921</v>
      </c>
      <c r="D9" s="687" t="s">
        <v>5</v>
      </c>
      <c r="E9" s="1009">
        <v>15</v>
      </c>
      <c r="F9" s="690"/>
      <c r="G9" s="691"/>
      <c r="H9" s="690">
        <v>94745</v>
      </c>
      <c r="I9" s="685">
        <v>80000</v>
      </c>
    </row>
    <row r="10" spans="1:11" ht="168" x14ac:dyDescent="0.3">
      <c r="A10" s="687">
        <v>5</v>
      </c>
      <c r="B10" s="687" t="s">
        <v>70</v>
      </c>
      <c r="C10" s="688" t="s">
        <v>922</v>
      </c>
      <c r="D10" s="687" t="s">
        <v>4</v>
      </c>
      <c r="E10" s="1009">
        <v>15</v>
      </c>
      <c r="F10" s="690"/>
      <c r="G10" s="691"/>
      <c r="H10" s="690">
        <v>204660</v>
      </c>
      <c r="I10" s="685">
        <v>130000</v>
      </c>
    </row>
    <row r="11" spans="1:11" ht="28" x14ac:dyDescent="0.3">
      <c r="A11" s="687">
        <v>6</v>
      </c>
      <c r="B11" s="687" t="s">
        <v>70</v>
      </c>
      <c r="C11" s="688" t="s">
        <v>620</v>
      </c>
      <c r="D11" s="687" t="s">
        <v>4</v>
      </c>
      <c r="E11" s="1009">
        <v>35</v>
      </c>
      <c r="F11" s="690"/>
      <c r="G11" s="691"/>
      <c r="H11" s="690">
        <v>18800</v>
      </c>
      <c r="I11" s="685"/>
    </row>
    <row r="12" spans="1:11" ht="28" x14ac:dyDescent="0.3">
      <c r="A12" s="687">
        <v>7</v>
      </c>
      <c r="B12" s="687" t="s">
        <v>70</v>
      </c>
      <c r="C12" s="688" t="s">
        <v>753</v>
      </c>
      <c r="D12" s="687" t="s">
        <v>4</v>
      </c>
      <c r="E12" s="1009">
        <v>35</v>
      </c>
      <c r="F12" s="690"/>
      <c r="G12" s="691"/>
      <c r="H12" s="690">
        <v>35800</v>
      </c>
      <c r="I12" s="685"/>
    </row>
    <row r="13" spans="1:11" ht="140" x14ac:dyDescent="0.3">
      <c r="A13" s="687">
        <v>8</v>
      </c>
      <c r="B13" s="687" t="s">
        <v>70</v>
      </c>
      <c r="C13" s="688" t="s">
        <v>918</v>
      </c>
      <c r="D13" s="687" t="s">
        <v>4</v>
      </c>
      <c r="E13" s="1009">
        <v>25</v>
      </c>
      <c r="F13" s="690"/>
      <c r="G13" s="691"/>
      <c r="H13" s="690">
        <v>91365</v>
      </c>
      <c r="I13" s="685"/>
    </row>
    <row r="14" spans="1:11" ht="70" x14ac:dyDescent="0.3">
      <c r="A14" s="687">
        <v>9</v>
      </c>
      <c r="B14" s="687" t="s">
        <v>70</v>
      </c>
      <c r="C14" s="688" t="s">
        <v>591</v>
      </c>
      <c r="D14" s="687" t="s">
        <v>4</v>
      </c>
      <c r="E14" s="1009">
        <f>J1*100%</f>
        <v>50</v>
      </c>
      <c r="F14" s="690"/>
      <c r="G14" s="691"/>
      <c r="H14" s="690">
        <v>1510</v>
      </c>
      <c r="I14" s="685"/>
    </row>
    <row r="15" spans="1:11" ht="28" x14ac:dyDescent="0.3">
      <c r="A15" s="687">
        <v>10</v>
      </c>
      <c r="B15" s="687" t="s">
        <v>70</v>
      </c>
      <c r="C15" s="688" t="s">
        <v>590</v>
      </c>
      <c r="D15" s="687" t="s">
        <v>4</v>
      </c>
      <c r="E15" s="1009">
        <f>J1</f>
        <v>50</v>
      </c>
      <c r="F15" s="690"/>
      <c r="G15" s="691"/>
      <c r="H15" s="690">
        <v>8695</v>
      </c>
      <c r="I15" s="685"/>
    </row>
    <row r="16" spans="1:11" ht="28" x14ac:dyDescent="0.3">
      <c r="A16" s="687">
        <v>11</v>
      </c>
      <c r="B16" s="687" t="s">
        <v>70</v>
      </c>
      <c r="C16" s="688" t="s">
        <v>602</v>
      </c>
      <c r="D16" s="687" t="s">
        <v>4</v>
      </c>
      <c r="E16" s="1009">
        <f>J1</f>
        <v>50</v>
      </c>
      <c r="F16" s="690"/>
      <c r="G16" s="691"/>
      <c r="H16" s="690">
        <v>6375</v>
      </c>
      <c r="I16" s="685"/>
    </row>
    <row r="17" spans="1:9" ht="70" x14ac:dyDescent="0.3">
      <c r="A17" s="687">
        <v>12</v>
      </c>
      <c r="B17" s="687" t="s">
        <v>70</v>
      </c>
      <c r="C17" s="688" t="s">
        <v>604</v>
      </c>
      <c r="D17" s="687" t="s">
        <v>4</v>
      </c>
      <c r="E17" s="1009">
        <f>J1</f>
        <v>50</v>
      </c>
      <c r="F17" s="690"/>
      <c r="G17" s="691"/>
      <c r="H17" s="690">
        <v>5117</v>
      </c>
      <c r="I17" s="685"/>
    </row>
    <row r="18" spans="1:9" ht="28" x14ac:dyDescent="0.3">
      <c r="A18" s="687">
        <v>13</v>
      </c>
      <c r="B18" s="687" t="s">
        <v>70</v>
      </c>
      <c r="C18" s="688" t="s">
        <v>113</v>
      </c>
      <c r="D18" s="687" t="s">
        <v>4</v>
      </c>
      <c r="E18" s="1009">
        <f>J1*4</f>
        <v>200</v>
      </c>
      <c r="F18" s="690"/>
      <c r="G18" s="691"/>
      <c r="H18" s="690">
        <v>3400</v>
      </c>
      <c r="I18" s="685"/>
    </row>
    <row r="19" spans="1:9" ht="32.5" customHeight="1" x14ac:dyDescent="0.3">
      <c r="A19" s="687">
        <v>14</v>
      </c>
      <c r="B19" s="687" t="s">
        <v>70</v>
      </c>
      <c r="C19" s="688" t="s">
        <v>605</v>
      </c>
      <c r="D19" s="687" t="s">
        <v>4</v>
      </c>
      <c r="E19" s="1009">
        <v>25</v>
      </c>
      <c r="F19" s="690"/>
      <c r="G19" s="691"/>
      <c r="H19" s="690">
        <v>17540</v>
      </c>
      <c r="I19" s="685"/>
    </row>
    <row r="20" spans="1:9" ht="28" x14ac:dyDescent="0.3">
      <c r="A20" s="687">
        <v>15</v>
      </c>
      <c r="B20" s="687" t="s">
        <v>70</v>
      </c>
      <c r="C20" s="688" t="s">
        <v>621</v>
      </c>
      <c r="D20" s="687" t="s">
        <v>4</v>
      </c>
      <c r="E20" s="1009">
        <v>25</v>
      </c>
      <c r="F20" s="690"/>
      <c r="G20" s="691"/>
      <c r="H20" s="690">
        <v>6000</v>
      </c>
      <c r="I20" s="685"/>
    </row>
    <row r="21" spans="1:9" ht="28" x14ac:dyDescent="0.3">
      <c r="A21" s="687">
        <v>16</v>
      </c>
      <c r="B21" s="687" t="s">
        <v>70</v>
      </c>
      <c r="C21" s="688" t="s">
        <v>116</v>
      </c>
      <c r="D21" s="687" t="s">
        <v>4</v>
      </c>
      <c r="E21" s="1009">
        <v>50</v>
      </c>
      <c r="F21" s="690"/>
      <c r="G21" s="691"/>
      <c r="H21" s="690">
        <v>8500</v>
      </c>
      <c r="I21" s="685"/>
    </row>
    <row r="22" spans="1:9" ht="35.15" customHeight="1" x14ac:dyDescent="0.3">
      <c r="A22" s="687">
        <v>17</v>
      </c>
      <c r="B22" s="687" t="s">
        <v>70</v>
      </c>
      <c r="C22" s="688" t="s">
        <v>622</v>
      </c>
      <c r="D22" s="687" t="s">
        <v>4</v>
      </c>
      <c r="E22" s="1009">
        <v>60</v>
      </c>
      <c r="F22" s="690"/>
      <c r="G22" s="691"/>
      <c r="H22" s="690">
        <v>3200</v>
      </c>
      <c r="I22" s="685"/>
    </row>
    <row r="23" spans="1:9" ht="42" x14ac:dyDescent="0.3">
      <c r="A23" s="687">
        <v>18</v>
      </c>
      <c r="B23" s="687" t="s">
        <v>70</v>
      </c>
      <c r="C23" s="688" t="s">
        <v>606</v>
      </c>
      <c r="D23" s="687" t="s">
        <v>4</v>
      </c>
      <c r="E23" s="1009">
        <v>30</v>
      </c>
      <c r="F23" s="690"/>
      <c r="G23" s="691"/>
      <c r="H23" s="690">
        <v>40930</v>
      </c>
      <c r="I23" s="685"/>
    </row>
    <row r="24" spans="1:9" ht="35.5" customHeight="1" x14ac:dyDescent="0.3">
      <c r="A24" s="687">
        <v>19</v>
      </c>
      <c r="B24" s="687" t="s">
        <v>70</v>
      </c>
      <c r="C24" s="688" t="s">
        <v>623</v>
      </c>
      <c r="D24" s="687" t="s">
        <v>4</v>
      </c>
      <c r="E24" s="1009">
        <v>50</v>
      </c>
      <c r="F24" s="690"/>
      <c r="G24" s="691"/>
      <c r="H24" s="690">
        <v>8400</v>
      </c>
      <c r="I24" s="685"/>
    </row>
    <row r="25" spans="1:9" ht="98" x14ac:dyDescent="0.3">
      <c r="A25" s="687">
        <v>20</v>
      </c>
      <c r="B25" s="687" t="s">
        <v>70</v>
      </c>
      <c r="C25" s="688" t="s">
        <v>923</v>
      </c>
      <c r="D25" s="687" t="s">
        <v>4</v>
      </c>
      <c r="E25" s="1009">
        <v>25</v>
      </c>
      <c r="F25" s="690"/>
      <c r="G25" s="691"/>
      <c r="H25" s="690">
        <v>69235</v>
      </c>
      <c r="I25" s="685"/>
    </row>
    <row r="26" spans="1:9" ht="70" x14ac:dyDescent="0.3">
      <c r="A26" s="687">
        <v>21</v>
      </c>
      <c r="B26" s="687" t="s">
        <v>70</v>
      </c>
      <c r="C26" s="688" t="s">
        <v>633</v>
      </c>
      <c r="D26" s="687" t="s">
        <v>4</v>
      </c>
      <c r="E26" s="1009">
        <v>35</v>
      </c>
      <c r="F26" s="690"/>
      <c r="G26" s="691"/>
      <c r="H26" s="690">
        <v>45575</v>
      </c>
      <c r="I26" s="685"/>
    </row>
    <row r="27" spans="1:9" ht="35.5" customHeight="1" x14ac:dyDescent="0.3">
      <c r="A27" s="687">
        <v>22</v>
      </c>
      <c r="B27" s="687" t="s">
        <v>70</v>
      </c>
      <c r="C27" s="688" t="s">
        <v>754</v>
      </c>
      <c r="D27" s="687" t="s">
        <v>4</v>
      </c>
      <c r="E27" s="1009">
        <f>(J1*2)-E26</f>
        <v>65</v>
      </c>
      <c r="F27" s="690"/>
      <c r="G27" s="691"/>
      <c r="H27" s="690">
        <v>2500</v>
      </c>
      <c r="I27" s="685"/>
    </row>
    <row r="28" spans="1:9" ht="28" x14ac:dyDescent="0.3">
      <c r="A28" s="687">
        <v>23</v>
      </c>
      <c r="B28" s="687" t="s">
        <v>70</v>
      </c>
      <c r="C28" s="688" t="s">
        <v>738</v>
      </c>
      <c r="D28" s="687" t="s">
        <v>5</v>
      </c>
      <c r="E28" s="1009">
        <v>28</v>
      </c>
      <c r="F28" s="690"/>
      <c r="G28" s="691"/>
      <c r="H28" s="690">
        <v>3625</v>
      </c>
      <c r="I28" s="685"/>
    </row>
    <row r="29" spans="1:9" ht="168" x14ac:dyDescent="0.3">
      <c r="A29" s="687">
        <v>24</v>
      </c>
      <c r="B29" s="687" t="s">
        <v>70</v>
      </c>
      <c r="C29" s="688" t="s">
        <v>608</v>
      </c>
      <c r="D29" s="687" t="s">
        <v>6</v>
      </c>
      <c r="E29" s="1009">
        <f>40*(J1*60%)</f>
        <v>1200</v>
      </c>
      <c r="F29" s="690"/>
      <c r="G29" s="691"/>
      <c r="H29" s="690">
        <v>1510</v>
      </c>
      <c r="I29" s="685"/>
    </row>
    <row r="30" spans="1:9" ht="84" x14ac:dyDescent="0.3">
      <c r="A30" s="687">
        <v>25</v>
      </c>
      <c r="B30" s="687" t="s">
        <v>70</v>
      </c>
      <c r="C30" s="688" t="s">
        <v>631</v>
      </c>
      <c r="D30" s="687" t="s">
        <v>6</v>
      </c>
      <c r="E30" s="1009">
        <f>90*(J1*70%)</f>
        <v>3150</v>
      </c>
      <c r="F30" s="690"/>
      <c r="G30" s="691"/>
      <c r="H30" s="690">
        <v>70</v>
      </c>
      <c r="I30" s="685"/>
    </row>
    <row r="31" spans="1:9" ht="42" x14ac:dyDescent="0.3">
      <c r="A31" s="687">
        <v>26</v>
      </c>
      <c r="B31" s="687" t="s">
        <v>70</v>
      </c>
      <c r="C31" s="688" t="s">
        <v>609</v>
      </c>
      <c r="D31" s="687" t="s">
        <v>6</v>
      </c>
      <c r="E31" s="1009">
        <f>90*(J1*60%)</f>
        <v>2700</v>
      </c>
      <c r="F31" s="690"/>
      <c r="G31" s="691"/>
      <c r="H31" s="690">
        <v>70</v>
      </c>
      <c r="I31" s="685"/>
    </row>
    <row r="32" spans="1:9" ht="42" x14ac:dyDescent="0.3">
      <c r="A32" s="687">
        <v>27</v>
      </c>
      <c r="B32" s="687" t="s">
        <v>70</v>
      </c>
      <c r="C32" s="688" t="s">
        <v>610</v>
      </c>
      <c r="D32" s="689" t="s">
        <v>601</v>
      </c>
      <c r="E32" s="1009">
        <v>20</v>
      </c>
      <c r="F32" s="690"/>
      <c r="G32" s="691"/>
      <c r="H32" s="690">
        <v>11390</v>
      </c>
      <c r="I32" s="685"/>
    </row>
    <row r="33" spans="1:10" ht="28" x14ac:dyDescent="0.3">
      <c r="A33" s="687">
        <v>28</v>
      </c>
      <c r="B33" s="687" t="s">
        <v>70</v>
      </c>
      <c r="C33" s="688" t="s">
        <v>624</v>
      </c>
      <c r="D33" s="689" t="s">
        <v>601</v>
      </c>
      <c r="E33" s="1009">
        <v>25</v>
      </c>
      <c r="F33" s="690"/>
      <c r="G33" s="691"/>
      <c r="H33" s="690">
        <v>22000</v>
      </c>
      <c r="I33" s="685"/>
    </row>
    <row r="34" spans="1:10" ht="28" x14ac:dyDescent="0.3">
      <c r="A34" s="687">
        <v>29</v>
      </c>
      <c r="B34" s="687" t="s">
        <v>70</v>
      </c>
      <c r="C34" s="688" t="s">
        <v>616</v>
      </c>
      <c r="D34" s="687" t="s">
        <v>4</v>
      </c>
      <c r="E34" s="1009">
        <f>J1*5</f>
        <v>250</v>
      </c>
      <c r="F34" s="690"/>
      <c r="G34" s="691"/>
      <c r="H34" s="690">
        <v>585</v>
      </c>
      <c r="I34" s="685"/>
    </row>
    <row r="35" spans="1:10" ht="28" x14ac:dyDescent="0.3">
      <c r="A35" s="687">
        <v>30</v>
      </c>
      <c r="B35" s="687" t="s">
        <v>70</v>
      </c>
      <c r="C35" s="688" t="s">
        <v>625</v>
      </c>
      <c r="D35" s="687" t="s">
        <v>4</v>
      </c>
      <c r="E35" s="1009">
        <v>25</v>
      </c>
      <c r="F35" s="690"/>
      <c r="G35" s="691"/>
      <c r="H35" s="690">
        <v>36000</v>
      </c>
      <c r="I35" s="685"/>
    </row>
    <row r="36" spans="1:10" s="67" customFormat="1" ht="37.75" customHeight="1" x14ac:dyDescent="0.3">
      <c r="A36" s="687">
        <v>31</v>
      </c>
      <c r="B36" s="78" t="s">
        <v>70</v>
      </c>
      <c r="C36" s="91" t="s">
        <v>920</v>
      </c>
      <c r="D36" s="189" t="s">
        <v>5</v>
      </c>
      <c r="E36" s="190">
        <v>1</v>
      </c>
      <c r="F36" s="191"/>
      <c r="G36" s="192"/>
      <c r="H36" s="66"/>
      <c r="I36" s="66"/>
    </row>
    <row r="37" spans="1:10" ht="24" customHeight="1" x14ac:dyDescent="0.3">
      <c r="A37" s="1334" t="s">
        <v>198</v>
      </c>
      <c r="B37" s="1334"/>
      <c r="C37" s="1334"/>
      <c r="D37" s="1334"/>
      <c r="E37" s="1334"/>
      <c r="F37" s="1334"/>
      <c r="G37" s="693"/>
      <c r="H37" s="685"/>
      <c r="I37" s="682"/>
      <c r="J37" s="694"/>
    </row>
    <row r="38" spans="1:10" ht="24" customHeight="1" x14ac:dyDescent="0.3">
      <c r="A38" s="1311" t="s">
        <v>924</v>
      </c>
      <c r="B38" s="1312"/>
      <c r="C38" s="1312"/>
      <c r="D38" s="1312"/>
      <c r="E38" s="1312"/>
      <c r="F38" s="1312"/>
      <c r="G38" s="693"/>
      <c r="H38" s="685"/>
      <c r="I38" s="685"/>
    </row>
    <row r="39" spans="1:10" ht="13.5" customHeight="1" x14ac:dyDescent="0.3">
      <c r="A39" s="685"/>
      <c r="B39" s="685"/>
      <c r="C39" s="685"/>
      <c r="D39" s="695"/>
      <c r="E39" s="685"/>
      <c r="F39" s="685"/>
      <c r="G39" s="685"/>
      <c r="H39" s="685"/>
      <c r="I39" s="685"/>
    </row>
    <row r="40" spans="1:10" ht="13.5" customHeight="1" x14ac:dyDescent="0.3">
      <c r="A40" s="685"/>
      <c r="B40" s="685"/>
      <c r="C40" s="685"/>
      <c r="D40" s="695"/>
      <c r="E40" s="685"/>
      <c r="F40" s="685"/>
      <c r="G40" s="685"/>
      <c r="H40" s="685"/>
      <c r="I40" s="685"/>
    </row>
    <row r="41" spans="1:10" ht="13.5" customHeight="1" x14ac:dyDescent="0.3">
      <c r="A41" s="685"/>
      <c r="B41" s="685"/>
      <c r="C41" s="685"/>
      <c r="D41" s="695"/>
      <c r="E41" s="685"/>
      <c r="F41" s="685"/>
      <c r="G41" s="685"/>
      <c r="H41" s="685"/>
      <c r="I41" s="685"/>
    </row>
    <row r="42" spans="1:10" ht="13.5" customHeight="1" x14ac:dyDescent="0.3">
      <c r="A42" s="685"/>
      <c r="B42" s="685"/>
      <c r="C42" s="685"/>
      <c r="D42" s="695"/>
      <c r="E42" s="685"/>
      <c r="F42" s="685"/>
      <c r="G42" s="685"/>
      <c r="H42" s="685"/>
      <c r="I42" s="685"/>
    </row>
    <row r="43" spans="1:10" ht="13.5" customHeight="1" x14ac:dyDescent="0.3">
      <c r="A43" s="685"/>
      <c r="B43" s="685"/>
      <c r="C43" s="685"/>
      <c r="D43" s="695"/>
      <c r="E43" s="685"/>
      <c r="F43" s="685"/>
      <c r="G43" s="685"/>
      <c r="H43" s="685"/>
      <c r="I43" s="685"/>
    </row>
    <row r="44" spans="1:10" ht="13.5" customHeight="1" x14ac:dyDescent="0.3">
      <c r="A44" s="685"/>
      <c r="B44" s="685"/>
      <c r="C44" s="685"/>
      <c r="D44" s="695"/>
      <c r="E44" s="685"/>
      <c r="F44" s="685"/>
      <c r="G44" s="685"/>
      <c r="H44" s="685"/>
      <c r="I44" s="685"/>
    </row>
    <row r="45" spans="1:10" ht="13.5" customHeight="1" x14ac:dyDescent="0.3">
      <c r="A45" s="685"/>
      <c r="B45" s="685"/>
      <c r="C45" s="685"/>
      <c r="D45" s="695"/>
      <c r="E45" s="685"/>
      <c r="F45" s="685"/>
      <c r="G45" s="685"/>
      <c r="H45" s="685"/>
      <c r="I45" s="685"/>
    </row>
    <row r="46" spans="1:10" ht="13.5" customHeight="1" x14ac:dyDescent="0.3">
      <c r="A46" s="685"/>
      <c r="B46" s="685"/>
      <c r="C46" s="685"/>
      <c r="D46" s="695"/>
      <c r="E46" s="685"/>
      <c r="F46" s="685"/>
      <c r="G46" s="685"/>
      <c r="H46" s="685"/>
      <c r="I46" s="685"/>
    </row>
    <row r="47" spans="1:10" ht="13.5" customHeight="1" x14ac:dyDescent="0.3">
      <c r="A47" s="685"/>
      <c r="B47" s="685"/>
      <c r="C47" s="685"/>
      <c r="D47" s="695"/>
      <c r="E47" s="685"/>
      <c r="F47" s="685"/>
      <c r="G47" s="685"/>
      <c r="H47" s="685"/>
      <c r="I47" s="685"/>
    </row>
    <row r="48" spans="1:10" ht="13.5" customHeight="1" x14ac:dyDescent="0.3">
      <c r="A48" s="685"/>
      <c r="B48" s="685"/>
      <c r="C48" s="685"/>
      <c r="D48" s="695"/>
      <c r="E48" s="685"/>
      <c r="F48" s="685"/>
      <c r="G48" s="685"/>
      <c r="H48" s="685"/>
      <c r="I48" s="685"/>
    </row>
    <row r="49" spans="1:9" ht="13.5" customHeight="1" x14ac:dyDescent="0.3">
      <c r="A49" s="685"/>
      <c r="B49" s="685"/>
      <c r="C49" s="685"/>
      <c r="D49" s="695"/>
      <c r="E49" s="685"/>
      <c r="F49" s="685"/>
      <c r="G49" s="685"/>
      <c r="H49" s="685"/>
      <c r="I49" s="685"/>
    </row>
    <row r="50" spans="1:9" ht="13.5" customHeight="1" x14ac:dyDescent="0.3">
      <c r="A50" s="685"/>
      <c r="B50" s="685"/>
      <c r="C50" s="685"/>
      <c r="D50" s="695"/>
      <c r="E50" s="685"/>
      <c r="F50" s="685"/>
      <c r="G50" s="685"/>
      <c r="H50" s="685"/>
      <c r="I50" s="685"/>
    </row>
    <row r="51" spans="1:9" ht="13.5" customHeight="1" x14ac:dyDescent="0.3">
      <c r="A51" s="685"/>
      <c r="B51" s="685"/>
      <c r="C51" s="685"/>
      <c r="D51" s="695"/>
      <c r="E51" s="685"/>
      <c r="F51" s="685"/>
      <c r="G51" s="685"/>
      <c r="H51" s="685"/>
      <c r="I51" s="685"/>
    </row>
    <row r="52" spans="1:9" ht="13.5" customHeight="1" x14ac:dyDescent="0.3">
      <c r="A52" s="685"/>
      <c r="B52" s="685"/>
      <c r="C52" s="685"/>
      <c r="D52" s="695"/>
      <c r="E52" s="685"/>
      <c r="F52" s="685"/>
      <c r="G52" s="685"/>
      <c r="H52" s="685"/>
      <c r="I52" s="685"/>
    </row>
    <row r="53" spans="1:9" ht="13.5" customHeight="1" x14ac:dyDescent="0.3">
      <c r="A53" s="685"/>
      <c r="B53" s="685"/>
      <c r="C53" s="685"/>
      <c r="D53" s="695"/>
      <c r="E53" s="685"/>
      <c r="F53" s="685"/>
      <c r="G53" s="685"/>
      <c r="H53" s="685"/>
      <c r="I53" s="685"/>
    </row>
    <row r="54" spans="1:9" ht="13.5" customHeight="1" x14ac:dyDescent="0.3">
      <c r="A54" s="685"/>
      <c r="B54" s="685"/>
      <c r="C54" s="685"/>
      <c r="D54" s="695"/>
      <c r="E54" s="685"/>
      <c r="F54" s="685"/>
      <c r="G54" s="685"/>
      <c r="H54" s="685"/>
      <c r="I54" s="685"/>
    </row>
    <row r="55" spans="1:9" ht="13.5" customHeight="1" x14ac:dyDescent="0.3">
      <c r="A55" s="685"/>
      <c r="B55" s="685"/>
      <c r="C55" s="685"/>
      <c r="D55" s="695"/>
      <c r="E55" s="685"/>
      <c r="F55" s="685"/>
      <c r="G55" s="685"/>
      <c r="H55" s="685"/>
      <c r="I55" s="685"/>
    </row>
    <row r="56" spans="1:9" ht="13.5" customHeight="1" x14ac:dyDescent="0.3">
      <c r="A56" s="685"/>
      <c r="B56" s="685"/>
      <c r="C56" s="685"/>
      <c r="D56" s="695"/>
      <c r="E56" s="685"/>
      <c r="F56" s="685"/>
      <c r="G56" s="685"/>
      <c r="H56" s="685"/>
      <c r="I56" s="685"/>
    </row>
    <row r="57" spans="1:9" ht="13.5" customHeight="1" x14ac:dyDescent="0.3">
      <c r="A57" s="685"/>
      <c r="B57" s="685"/>
      <c r="C57" s="685"/>
      <c r="D57" s="695"/>
      <c r="E57" s="685"/>
      <c r="F57" s="685"/>
      <c r="G57" s="685"/>
      <c r="H57" s="685"/>
      <c r="I57" s="685"/>
    </row>
    <row r="58" spans="1:9" ht="13.5" customHeight="1" x14ac:dyDescent="0.3">
      <c r="A58" s="685"/>
      <c r="B58" s="685"/>
      <c r="C58" s="685"/>
      <c r="D58" s="695"/>
      <c r="E58" s="685"/>
      <c r="F58" s="685"/>
      <c r="G58" s="685"/>
      <c r="H58" s="685"/>
      <c r="I58" s="685"/>
    </row>
    <row r="59" spans="1:9" ht="13.5" customHeight="1" x14ac:dyDescent="0.3">
      <c r="A59" s="685"/>
      <c r="B59" s="685"/>
      <c r="C59" s="685"/>
      <c r="D59" s="695"/>
      <c r="E59" s="685"/>
      <c r="F59" s="685"/>
      <c r="G59" s="685"/>
      <c r="H59" s="685"/>
      <c r="I59" s="685"/>
    </row>
    <row r="60" spans="1:9" ht="13.5" customHeight="1" x14ac:dyDescent="0.3">
      <c r="A60" s="685"/>
      <c r="B60" s="685"/>
      <c r="C60" s="685"/>
      <c r="D60" s="695"/>
      <c r="E60" s="685"/>
      <c r="F60" s="685"/>
      <c r="G60" s="685"/>
      <c r="H60" s="685"/>
      <c r="I60" s="685"/>
    </row>
    <row r="61" spans="1:9" ht="13.5" customHeight="1" x14ac:dyDescent="0.3">
      <c r="A61" s="685"/>
      <c r="B61" s="685"/>
      <c r="C61" s="685"/>
      <c r="D61" s="695"/>
      <c r="E61" s="685"/>
      <c r="F61" s="685"/>
      <c r="G61" s="685"/>
      <c r="H61" s="685"/>
      <c r="I61" s="685"/>
    </row>
    <row r="62" spans="1:9" ht="13.5" customHeight="1" x14ac:dyDescent="0.3">
      <c r="A62" s="685"/>
      <c r="B62" s="685"/>
      <c r="C62" s="685"/>
      <c r="D62" s="695"/>
      <c r="E62" s="685"/>
      <c r="F62" s="685"/>
      <c r="G62" s="685"/>
      <c r="H62" s="685"/>
      <c r="I62" s="685"/>
    </row>
    <row r="63" spans="1:9" ht="13.5" customHeight="1" x14ac:dyDescent="0.3">
      <c r="A63" s="685"/>
      <c r="B63" s="685"/>
      <c r="C63" s="685"/>
      <c r="D63" s="695"/>
      <c r="E63" s="685"/>
      <c r="F63" s="685"/>
      <c r="G63" s="685"/>
      <c r="H63" s="685"/>
      <c r="I63" s="685"/>
    </row>
    <row r="64" spans="1:9" ht="13.5" customHeight="1" x14ac:dyDescent="0.3">
      <c r="A64" s="685"/>
      <c r="B64" s="685"/>
      <c r="C64" s="685"/>
      <c r="D64" s="695"/>
      <c r="E64" s="685"/>
      <c r="F64" s="685"/>
      <c r="G64" s="685"/>
      <c r="H64" s="685"/>
      <c r="I64" s="685"/>
    </row>
    <row r="65" spans="1:9" ht="13.5" customHeight="1" x14ac:dyDescent="0.3">
      <c r="A65" s="685"/>
      <c r="B65" s="685"/>
      <c r="C65" s="685"/>
      <c r="D65" s="695"/>
      <c r="E65" s="685"/>
      <c r="F65" s="685"/>
      <c r="G65" s="685"/>
      <c r="H65" s="685"/>
      <c r="I65" s="685"/>
    </row>
    <row r="66" spans="1:9" ht="13.5" customHeight="1" x14ac:dyDescent="0.3">
      <c r="A66" s="685"/>
      <c r="B66" s="685"/>
      <c r="C66" s="685"/>
      <c r="D66" s="695"/>
      <c r="E66" s="685"/>
      <c r="F66" s="685"/>
      <c r="G66" s="685"/>
      <c r="H66" s="685"/>
      <c r="I66" s="685"/>
    </row>
    <row r="67" spans="1:9" ht="13.5" customHeight="1" x14ac:dyDescent="0.3">
      <c r="A67" s="685"/>
      <c r="B67" s="685"/>
      <c r="C67" s="685"/>
      <c r="D67" s="695"/>
      <c r="E67" s="685"/>
      <c r="F67" s="685"/>
      <c r="G67" s="685"/>
      <c r="H67" s="685"/>
      <c r="I67" s="685"/>
    </row>
    <row r="68" spans="1:9" ht="13.5" customHeight="1" x14ac:dyDescent="0.3">
      <c r="A68" s="685"/>
      <c r="B68" s="685"/>
      <c r="C68" s="685"/>
      <c r="D68" s="695"/>
      <c r="E68" s="685"/>
      <c r="F68" s="685"/>
      <c r="G68" s="685"/>
      <c r="H68" s="685"/>
      <c r="I68" s="685"/>
    </row>
    <row r="69" spans="1:9" ht="13.5" customHeight="1" x14ac:dyDescent="0.3">
      <c r="A69" s="685"/>
      <c r="B69" s="685"/>
      <c r="C69" s="685"/>
      <c r="D69" s="695"/>
      <c r="E69" s="685"/>
      <c r="F69" s="685"/>
      <c r="G69" s="685"/>
      <c r="H69" s="685"/>
      <c r="I69" s="685"/>
    </row>
    <row r="70" spans="1:9" ht="13.5" customHeight="1" x14ac:dyDescent="0.3">
      <c r="A70" s="685"/>
      <c r="B70" s="685"/>
      <c r="C70" s="685"/>
      <c r="D70" s="695"/>
      <c r="E70" s="685"/>
      <c r="F70" s="685"/>
      <c r="G70" s="685"/>
      <c r="H70" s="685"/>
      <c r="I70" s="685"/>
    </row>
    <row r="71" spans="1:9" ht="13.5" customHeight="1" x14ac:dyDescent="0.3">
      <c r="A71" s="685"/>
      <c r="B71" s="685"/>
      <c r="C71" s="685"/>
      <c r="D71" s="695"/>
      <c r="E71" s="685"/>
      <c r="F71" s="685"/>
      <c r="G71" s="685"/>
      <c r="H71" s="685"/>
      <c r="I71" s="685"/>
    </row>
    <row r="72" spans="1:9" ht="13.5" customHeight="1" x14ac:dyDescent="0.3">
      <c r="A72" s="685"/>
      <c r="B72" s="685"/>
      <c r="C72" s="685"/>
      <c r="D72" s="695"/>
      <c r="E72" s="685"/>
      <c r="F72" s="685"/>
      <c r="G72" s="685"/>
      <c r="H72" s="685"/>
      <c r="I72" s="685"/>
    </row>
    <row r="73" spans="1:9" ht="13.5" customHeight="1" x14ac:dyDescent="0.3">
      <c r="A73" s="685"/>
      <c r="B73" s="685"/>
      <c r="C73" s="685"/>
      <c r="D73" s="695"/>
      <c r="E73" s="685"/>
      <c r="F73" s="685"/>
      <c r="G73" s="685"/>
      <c r="H73" s="685"/>
      <c r="I73" s="685"/>
    </row>
    <row r="74" spans="1:9" ht="13.5" customHeight="1" x14ac:dyDescent="0.3">
      <c r="A74" s="685"/>
      <c r="B74" s="685"/>
      <c r="C74" s="685"/>
      <c r="D74" s="695"/>
      <c r="E74" s="685"/>
      <c r="F74" s="685"/>
      <c r="G74" s="685"/>
      <c r="H74" s="685"/>
      <c r="I74" s="685"/>
    </row>
    <row r="75" spans="1:9" ht="13.5" customHeight="1" x14ac:dyDescent="0.3">
      <c r="A75" s="685"/>
      <c r="B75" s="685"/>
      <c r="C75" s="685"/>
      <c r="D75" s="695"/>
      <c r="E75" s="685"/>
      <c r="F75" s="685"/>
      <c r="G75" s="685"/>
      <c r="H75" s="685"/>
      <c r="I75" s="685"/>
    </row>
    <row r="76" spans="1:9" ht="13.5" customHeight="1" x14ac:dyDescent="0.3">
      <c r="A76" s="685"/>
      <c r="B76" s="685"/>
      <c r="C76" s="685"/>
      <c r="D76" s="695"/>
      <c r="E76" s="685"/>
      <c r="F76" s="685"/>
      <c r="G76" s="685"/>
      <c r="H76" s="685"/>
      <c r="I76" s="685"/>
    </row>
    <row r="77" spans="1:9" ht="13.5" customHeight="1" x14ac:dyDescent="0.3">
      <c r="A77" s="685"/>
      <c r="B77" s="685"/>
      <c r="C77" s="685"/>
      <c r="D77" s="695"/>
      <c r="E77" s="685"/>
      <c r="F77" s="685"/>
      <c r="G77" s="685"/>
      <c r="H77" s="685"/>
      <c r="I77" s="685"/>
    </row>
    <row r="78" spans="1:9" ht="13.5" customHeight="1" x14ac:dyDescent="0.3">
      <c r="A78" s="685"/>
      <c r="B78" s="685"/>
      <c r="C78" s="685"/>
      <c r="D78" s="695"/>
      <c r="E78" s="685"/>
      <c r="F78" s="685"/>
      <c r="G78" s="685"/>
      <c r="H78" s="685"/>
      <c r="I78" s="685"/>
    </row>
    <row r="79" spans="1:9" ht="13.5" customHeight="1" x14ac:dyDescent="0.3">
      <c r="A79" s="685"/>
      <c r="B79" s="685"/>
      <c r="C79" s="685"/>
      <c r="D79" s="695"/>
      <c r="E79" s="685"/>
      <c r="F79" s="685"/>
      <c r="G79" s="685"/>
      <c r="H79" s="685"/>
      <c r="I79" s="685"/>
    </row>
    <row r="80" spans="1:9" ht="13.5" customHeight="1" x14ac:dyDescent="0.3">
      <c r="A80" s="685"/>
      <c r="B80" s="685"/>
      <c r="C80" s="685"/>
      <c r="D80" s="695"/>
      <c r="E80" s="685"/>
      <c r="F80" s="685"/>
      <c r="G80" s="685"/>
      <c r="H80" s="685"/>
      <c r="I80" s="685"/>
    </row>
    <row r="81" spans="1:9" ht="13.5" customHeight="1" x14ac:dyDescent="0.3">
      <c r="A81" s="685"/>
      <c r="B81" s="685"/>
      <c r="C81" s="685"/>
      <c r="D81" s="695"/>
      <c r="E81" s="685"/>
      <c r="F81" s="685"/>
      <c r="G81" s="685"/>
      <c r="H81" s="685"/>
      <c r="I81" s="685"/>
    </row>
    <row r="82" spans="1:9" ht="13.5" customHeight="1" x14ac:dyDescent="0.3">
      <c r="A82" s="685"/>
      <c r="B82" s="685"/>
      <c r="C82" s="685"/>
      <c r="D82" s="695"/>
      <c r="E82" s="685"/>
      <c r="F82" s="685"/>
      <c r="G82" s="685"/>
      <c r="H82" s="685"/>
      <c r="I82" s="685"/>
    </row>
  </sheetData>
  <mergeCells count="6">
    <mergeCell ref="A3:G3"/>
    <mergeCell ref="A4:G4"/>
    <mergeCell ref="A37:F37"/>
    <mergeCell ref="A38:F38"/>
    <mergeCell ref="A1:G1"/>
    <mergeCell ref="A2:G2"/>
  </mergeCells>
  <printOptions horizontalCentered="1"/>
  <pageMargins left="0.23622047244094491" right="0.23622047244094491" top="0.74803149606299213" bottom="0.74803149606299213" header="0" footer="0"/>
  <pageSetup paperSize="9" scale="80" fitToHeight="0"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B9E377-32C8-4799-A73C-8B0F8FE65047}">
  <sheetPr>
    <tabColor theme="3" tint="0.59999389629810485"/>
    <pageSetUpPr fitToPage="1"/>
  </sheetPr>
  <dimension ref="A1:M49"/>
  <sheetViews>
    <sheetView view="pageBreakPreview" topLeftCell="A33" zoomScale="85" zoomScaleNormal="100" zoomScaleSheetLayoutView="85" workbookViewId="0">
      <selection activeCell="A38" sqref="A38:F38"/>
    </sheetView>
  </sheetViews>
  <sheetFormatPr defaultColWidth="12.54296875" defaultRowHeight="15" customHeight="1" x14ac:dyDescent="0.3"/>
  <cols>
    <col min="1" max="2" width="6.54296875" style="789" customWidth="1"/>
    <col min="3" max="3" width="55.54296875" style="789" customWidth="1"/>
    <col min="4" max="4" width="12.81640625" style="824" customWidth="1"/>
    <col min="5" max="5" width="9.81640625" style="789" customWidth="1"/>
    <col min="6" max="6" width="13.453125" style="789" customWidth="1"/>
    <col min="7" max="7" width="18.54296875" style="789" bestFit="1" customWidth="1"/>
    <col min="8" max="8" width="10.453125" style="789" customWidth="1"/>
    <col min="9" max="9" width="7.453125" style="789" customWidth="1"/>
    <col min="10" max="10" width="4.54296875" style="789" bestFit="1" customWidth="1"/>
    <col min="11" max="11" width="13.54296875" style="789" bestFit="1" customWidth="1"/>
    <col min="12" max="12" width="15.453125" style="789" bestFit="1" customWidth="1"/>
    <col min="13" max="16384" width="12.54296875" style="789"/>
  </cols>
  <sheetData>
    <row r="1" spans="1:12" ht="27.5" customHeight="1" x14ac:dyDescent="0.3">
      <c r="A1" s="1335" t="str">
        <f>'R5'!A1:G2</f>
        <v>PUNJAB SAAF PANI AUTHORITY</v>
      </c>
      <c r="B1" s="1335"/>
      <c r="C1" s="1335"/>
      <c r="D1" s="1335"/>
      <c r="E1" s="1335"/>
      <c r="F1" s="1335"/>
      <c r="G1" s="1335"/>
      <c r="H1" s="788"/>
      <c r="I1" s="788"/>
      <c r="J1" s="813" t="s">
        <v>145</v>
      </c>
      <c r="K1" s="814">
        <v>48</v>
      </c>
    </row>
    <row r="2" spans="1:12" ht="34.5" customHeight="1" x14ac:dyDescent="0.3">
      <c r="A2" s="1335" t="str">
        <f>'R5'!A2:G2</f>
        <v>REHABILITATION &amp; O&amp;M OF DYSFUNCTIONAL WATER FILTRATION PLANTS INSTALLED IN DIVISON FAISALABAD</v>
      </c>
      <c r="B2" s="1335"/>
      <c r="C2" s="1335"/>
      <c r="D2" s="1335"/>
      <c r="E2" s="1335"/>
      <c r="F2" s="1335"/>
      <c r="G2" s="1335"/>
      <c r="H2" s="788"/>
      <c r="I2" s="788"/>
      <c r="J2" s="815"/>
      <c r="K2" s="816"/>
    </row>
    <row r="3" spans="1:12" ht="27.5" customHeight="1" x14ac:dyDescent="0.3">
      <c r="A3" s="1339" t="str">
        <f>'R1'!A3:G3</f>
        <v>BILL OF QUANTITY</v>
      </c>
      <c r="B3" s="1340"/>
      <c r="C3" s="1340"/>
      <c r="D3" s="1340"/>
      <c r="E3" s="1340"/>
      <c r="F3" s="1340"/>
      <c r="G3" s="1341"/>
      <c r="H3" s="788"/>
      <c r="I3" s="788"/>
      <c r="J3" s="815"/>
      <c r="K3" s="816"/>
    </row>
    <row r="4" spans="1:12" ht="25.4" customHeight="1" thickBot="1" x14ac:dyDescent="0.35">
      <c r="A4" s="1336" t="s">
        <v>961</v>
      </c>
      <c r="B4" s="1336"/>
      <c r="C4" s="1337"/>
      <c r="D4" s="1337"/>
      <c r="E4" s="1337"/>
      <c r="F4" s="1337"/>
      <c r="G4" s="1337"/>
      <c r="H4" s="788"/>
      <c r="I4" s="788"/>
      <c r="J4" s="815"/>
      <c r="K4" s="816"/>
    </row>
    <row r="5" spans="1:12" ht="35.15" customHeight="1" x14ac:dyDescent="0.3">
      <c r="A5" s="186" t="s">
        <v>59</v>
      </c>
      <c r="B5" s="187" t="s">
        <v>136</v>
      </c>
      <c r="C5" s="187" t="s">
        <v>0</v>
      </c>
      <c r="D5" s="187" t="s">
        <v>2</v>
      </c>
      <c r="E5" s="187" t="s">
        <v>137</v>
      </c>
      <c r="F5" s="187" t="s">
        <v>138</v>
      </c>
      <c r="G5" s="188" t="s">
        <v>139</v>
      </c>
      <c r="H5" s="788"/>
      <c r="I5" s="788"/>
      <c r="J5" s="788"/>
    </row>
    <row r="6" spans="1:12" ht="56" x14ac:dyDescent="0.3">
      <c r="A6" s="786">
        <v>1</v>
      </c>
      <c r="B6" s="786" t="s">
        <v>70</v>
      </c>
      <c r="C6" s="785" t="s">
        <v>626</v>
      </c>
      <c r="D6" s="786" t="s">
        <v>4</v>
      </c>
      <c r="E6" s="786">
        <v>30</v>
      </c>
      <c r="F6" s="787"/>
      <c r="G6" s="817"/>
      <c r="H6" s="788"/>
      <c r="I6" s="788"/>
      <c r="J6" s="788"/>
      <c r="K6" s="818">
        <v>0.3</v>
      </c>
    </row>
    <row r="7" spans="1:12" ht="42" x14ac:dyDescent="0.3">
      <c r="A7" s="786">
        <v>2</v>
      </c>
      <c r="B7" s="786" t="s">
        <v>70</v>
      </c>
      <c r="C7" s="785" t="s">
        <v>855</v>
      </c>
      <c r="D7" s="786" t="s">
        <v>4</v>
      </c>
      <c r="E7" s="786">
        <v>20</v>
      </c>
      <c r="F7" s="787"/>
      <c r="G7" s="817"/>
      <c r="H7" s="788"/>
      <c r="I7" s="788"/>
      <c r="J7" s="788"/>
      <c r="K7" s="818">
        <v>0.3</v>
      </c>
    </row>
    <row r="8" spans="1:12" ht="173.25" customHeight="1" x14ac:dyDescent="0.3">
      <c r="A8" s="786">
        <v>3</v>
      </c>
      <c r="B8" s="786" t="s">
        <v>70</v>
      </c>
      <c r="C8" s="785" t="s">
        <v>916</v>
      </c>
      <c r="D8" s="786" t="s">
        <v>632</v>
      </c>
      <c r="E8" s="819">
        <v>160</v>
      </c>
      <c r="F8" s="787"/>
      <c r="G8" s="817"/>
      <c r="H8" s="820"/>
      <c r="I8" s="788"/>
      <c r="J8" s="788"/>
      <c r="K8" s="818">
        <f>E8/8</f>
        <v>20</v>
      </c>
      <c r="L8" s="789">
        <f>160/8</f>
        <v>20</v>
      </c>
    </row>
    <row r="9" spans="1:12" ht="140" x14ac:dyDescent="0.3">
      <c r="A9" s="786">
        <v>4</v>
      </c>
      <c r="B9" s="786" t="s">
        <v>70</v>
      </c>
      <c r="C9" s="785" t="s">
        <v>925</v>
      </c>
      <c r="D9" s="786" t="s">
        <v>5</v>
      </c>
      <c r="E9" s="819">
        <v>20</v>
      </c>
      <c r="F9" s="787"/>
      <c r="G9" s="817"/>
      <c r="H9" s="820"/>
      <c r="I9" s="788"/>
      <c r="J9" s="788"/>
      <c r="K9" s="818">
        <v>0.1</v>
      </c>
    </row>
    <row r="10" spans="1:12" ht="168" x14ac:dyDescent="0.3">
      <c r="A10" s="786">
        <v>5</v>
      </c>
      <c r="B10" s="786" t="s">
        <v>70</v>
      </c>
      <c r="C10" s="785" t="s">
        <v>926</v>
      </c>
      <c r="D10" s="786" t="s">
        <v>4</v>
      </c>
      <c r="E10" s="819">
        <v>20</v>
      </c>
      <c r="F10" s="787"/>
      <c r="G10" s="817"/>
      <c r="H10" s="788"/>
      <c r="I10" s="788"/>
      <c r="J10" s="788"/>
      <c r="K10" s="818">
        <v>0.1</v>
      </c>
    </row>
    <row r="11" spans="1:12" ht="28" x14ac:dyDescent="0.3">
      <c r="A11" s="786">
        <v>6</v>
      </c>
      <c r="B11" s="786" t="s">
        <v>70</v>
      </c>
      <c r="C11" s="785" t="s">
        <v>620</v>
      </c>
      <c r="D11" s="786" t="s">
        <v>4</v>
      </c>
      <c r="E11" s="819">
        <v>28</v>
      </c>
      <c r="F11" s="787"/>
      <c r="G11" s="817"/>
      <c r="H11" s="820"/>
      <c r="I11" s="788"/>
      <c r="J11" s="788"/>
      <c r="K11" s="818">
        <v>0.3</v>
      </c>
    </row>
    <row r="12" spans="1:12" ht="28" x14ac:dyDescent="0.3">
      <c r="A12" s="786">
        <v>7</v>
      </c>
      <c r="B12" s="786" t="s">
        <v>70</v>
      </c>
      <c r="C12" s="785" t="s">
        <v>1008</v>
      </c>
      <c r="D12" s="786" t="s">
        <v>5</v>
      </c>
      <c r="E12" s="819">
        <v>28</v>
      </c>
      <c r="F12" s="787"/>
      <c r="G12" s="817"/>
      <c r="H12" s="821"/>
      <c r="I12" s="788"/>
      <c r="J12" s="788"/>
      <c r="K12" s="818">
        <v>0.3</v>
      </c>
    </row>
    <row r="13" spans="1:12" ht="140" x14ac:dyDescent="0.3">
      <c r="A13" s="786">
        <v>8</v>
      </c>
      <c r="B13" s="786" t="s">
        <v>70</v>
      </c>
      <c r="C13" s="785" t="s">
        <v>918</v>
      </c>
      <c r="D13" s="786" t="s">
        <v>4</v>
      </c>
      <c r="E13" s="819">
        <v>20</v>
      </c>
      <c r="F13" s="787"/>
      <c r="G13" s="817"/>
      <c r="H13" s="822"/>
      <c r="I13" s="788"/>
      <c r="J13" s="788"/>
      <c r="K13" s="818">
        <v>0.1</v>
      </c>
    </row>
    <row r="14" spans="1:12" ht="70" x14ac:dyDescent="0.3">
      <c r="A14" s="786">
        <v>9</v>
      </c>
      <c r="B14" s="786" t="s">
        <v>70</v>
      </c>
      <c r="C14" s="785" t="s">
        <v>591</v>
      </c>
      <c r="D14" s="786" t="s">
        <v>4</v>
      </c>
      <c r="E14" s="786">
        <v>38</v>
      </c>
      <c r="F14" s="787"/>
      <c r="G14" s="817"/>
      <c r="H14" s="788"/>
      <c r="I14" s="788"/>
      <c r="J14" s="788"/>
      <c r="K14" s="818">
        <v>1</v>
      </c>
    </row>
    <row r="15" spans="1:12" ht="28" x14ac:dyDescent="0.3">
      <c r="A15" s="786">
        <v>10</v>
      </c>
      <c r="B15" s="786" t="s">
        <v>70</v>
      </c>
      <c r="C15" s="785" t="s">
        <v>869</v>
      </c>
      <c r="D15" s="786" t="s">
        <v>4</v>
      </c>
      <c r="E15" s="819">
        <v>38</v>
      </c>
      <c r="F15" s="787"/>
      <c r="G15" s="817"/>
      <c r="H15" s="788"/>
      <c r="I15" s="788"/>
      <c r="J15" s="788"/>
      <c r="K15" s="818">
        <v>0.6</v>
      </c>
    </row>
    <row r="16" spans="1:12" ht="28" x14ac:dyDescent="0.3">
      <c r="A16" s="786">
        <v>11</v>
      </c>
      <c r="B16" s="786" t="s">
        <v>70</v>
      </c>
      <c r="C16" s="785" t="s">
        <v>121</v>
      </c>
      <c r="D16" s="786" t="s">
        <v>4</v>
      </c>
      <c r="E16" s="819">
        <v>38</v>
      </c>
      <c r="F16" s="787"/>
      <c r="G16" s="817"/>
      <c r="H16" s="788"/>
      <c r="I16" s="788"/>
      <c r="J16" s="788"/>
      <c r="K16" s="818">
        <v>0.4</v>
      </c>
    </row>
    <row r="17" spans="1:13" ht="70" x14ac:dyDescent="0.3">
      <c r="A17" s="786">
        <v>12</v>
      </c>
      <c r="B17" s="786" t="s">
        <v>70</v>
      </c>
      <c r="C17" s="785" t="s">
        <v>603</v>
      </c>
      <c r="D17" s="786" t="s">
        <v>4</v>
      </c>
      <c r="E17" s="819">
        <v>38</v>
      </c>
      <c r="F17" s="787"/>
      <c r="G17" s="817"/>
      <c r="H17" s="788"/>
      <c r="I17" s="788"/>
      <c r="J17" s="788"/>
      <c r="K17" s="818">
        <v>0.6</v>
      </c>
    </row>
    <row r="18" spans="1:13" ht="28" x14ac:dyDescent="0.3">
      <c r="A18" s="786">
        <v>13</v>
      </c>
      <c r="B18" s="786" t="s">
        <v>70</v>
      </c>
      <c r="C18" s="785" t="s">
        <v>113</v>
      </c>
      <c r="D18" s="786" t="s">
        <v>4</v>
      </c>
      <c r="E18" s="819">
        <f>K1*4</f>
        <v>192</v>
      </c>
      <c r="F18" s="787"/>
      <c r="G18" s="817"/>
      <c r="H18" s="788"/>
      <c r="I18" s="788"/>
      <c r="J18" s="788"/>
      <c r="K18" s="818">
        <v>2</v>
      </c>
    </row>
    <row r="19" spans="1:13" ht="32.9" customHeight="1" x14ac:dyDescent="0.3">
      <c r="A19" s="786">
        <v>14</v>
      </c>
      <c r="B19" s="786" t="s">
        <v>70</v>
      </c>
      <c r="C19" s="785" t="s">
        <v>870</v>
      </c>
      <c r="D19" s="786" t="s">
        <v>4</v>
      </c>
      <c r="E19" s="819">
        <v>15</v>
      </c>
      <c r="F19" s="787"/>
      <c r="G19" s="817"/>
      <c r="H19" s="788"/>
      <c r="I19" s="788"/>
      <c r="J19" s="788"/>
      <c r="K19" s="818">
        <v>0.2</v>
      </c>
    </row>
    <row r="20" spans="1:13" ht="28" x14ac:dyDescent="0.3">
      <c r="A20" s="786">
        <v>15</v>
      </c>
      <c r="B20" s="786" t="s">
        <v>70</v>
      </c>
      <c r="C20" s="785" t="s">
        <v>621</v>
      </c>
      <c r="D20" s="786" t="s">
        <v>4</v>
      </c>
      <c r="E20" s="819">
        <v>33</v>
      </c>
      <c r="F20" s="787"/>
      <c r="G20" s="817"/>
      <c r="H20" s="788"/>
      <c r="I20" s="788"/>
      <c r="J20" s="788"/>
      <c r="K20" s="818">
        <v>0.5</v>
      </c>
    </row>
    <row r="21" spans="1:13" ht="28" x14ac:dyDescent="0.3">
      <c r="A21" s="786">
        <v>16</v>
      </c>
      <c r="B21" s="786" t="s">
        <v>70</v>
      </c>
      <c r="C21" s="785" t="s">
        <v>116</v>
      </c>
      <c r="D21" s="786" t="s">
        <v>4</v>
      </c>
      <c r="E21" s="819">
        <f>K1*2</f>
        <v>96</v>
      </c>
      <c r="F21" s="787"/>
      <c r="G21" s="817"/>
      <c r="H21" s="788"/>
      <c r="I21" s="788"/>
      <c r="J21" s="788"/>
      <c r="K21" s="818">
        <v>0.5</v>
      </c>
    </row>
    <row r="22" spans="1:13" ht="35.15" customHeight="1" x14ac:dyDescent="0.3">
      <c r="A22" s="786">
        <v>17</v>
      </c>
      <c r="B22" s="786" t="s">
        <v>70</v>
      </c>
      <c r="C22" s="785" t="s">
        <v>622</v>
      </c>
      <c r="D22" s="786" t="s">
        <v>4</v>
      </c>
      <c r="E22" s="819">
        <f>K1</f>
        <v>48</v>
      </c>
      <c r="F22" s="787"/>
      <c r="G22" s="817"/>
      <c r="H22" s="788"/>
      <c r="I22" s="788"/>
      <c r="J22" s="788"/>
      <c r="K22" s="818">
        <v>1</v>
      </c>
    </row>
    <row r="23" spans="1:13" ht="34.5" customHeight="1" x14ac:dyDescent="0.3">
      <c r="A23" s="786">
        <v>18</v>
      </c>
      <c r="B23" s="786" t="s">
        <v>70</v>
      </c>
      <c r="C23" s="785" t="s">
        <v>127</v>
      </c>
      <c r="D23" s="786" t="s">
        <v>4</v>
      </c>
      <c r="E23" s="819">
        <v>42</v>
      </c>
      <c r="F23" s="787"/>
      <c r="G23" s="817"/>
      <c r="H23" s="788"/>
      <c r="I23" s="788"/>
      <c r="J23" s="788"/>
      <c r="K23" s="818">
        <v>0.1</v>
      </c>
    </row>
    <row r="24" spans="1:13" ht="35.9" customHeight="1" x14ac:dyDescent="0.3">
      <c r="A24" s="786">
        <v>19</v>
      </c>
      <c r="B24" s="786" t="s">
        <v>70</v>
      </c>
      <c r="C24" s="785" t="s">
        <v>1009</v>
      </c>
      <c r="D24" s="786" t="s">
        <v>4</v>
      </c>
      <c r="E24" s="819">
        <f>K1*K24</f>
        <v>28.799999999999997</v>
      </c>
      <c r="F24" s="787"/>
      <c r="G24" s="817"/>
      <c r="H24" s="788"/>
      <c r="I24" s="788"/>
      <c r="J24" s="788"/>
      <c r="K24" s="818">
        <v>0.6</v>
      </c>
      <c r="M24" s="789">
        <f>48*2</f>
        <v>96</v>
      </c>
    </row>
    <row r="25" spans="1:13" ht="112" x14ac:dyDescent="0.3">
      <c r="A25" s="786">
        <v>20</v>
      </c>
      <c r="B25" s="786" t="s">
        <v>70</v>
      </c>
      <c r="C25" s="785" t="s">
        <v>923</v>
      </c>
      <c r="D25" s="786" t="s">
        <v>4</v>
      </c>
      <c r="E25" s="819">
        <v>20</v>
      </c>
      <c r="F25" s="787"/>
      <c r="G25" s="817"/>
      <c r="H25" s="788"/>
      <c r="I25" s="788"/>
      <c r="J25" s="788"/>
    </row>
    <row r="26" spans="1:13" ht="70" x14ac:dyDescent="0.3">
      <c r="A26" s="786">
        <v>21</v>
      </c>
      <c r="B26" s="786" t="s">
        <v>70</v>
      </c>
      <c r="C26" s="785" t="s">
        <v>633</v>
      </c>
      <c r="D26" s="786" t="s">
        <v>4</v>
      </c>
      <c r="E26" s="819">
        <v>12</v>
      </c>
      <c r="F26" s="787"/>
      <c r="G26" s="817"/>
      <c r="H26" s="788"/>
      <c r="I26" s="788"/>
      <c r="J26" s="788"/>
    </row>
    <row r="27" spans="1:13" ht="35.9" customHeight="1" x14ac:dyDescent="0.3">
      <c r="A27" s="786">
        <v>22</v>
      </c>
      <c r="B27" s="786" t="s">
        <v>70</v>
      </c>
      <c r="C27" s="785" t="s">
        <v>871</v>
      </c>
      <c r="D27" s="786" t="s">
        <v>4</v>
      </c>
      <c r="E27" s="819">
        <f>K1-E26</f>
        <v>36</v>
      </c>
      <c r="F27" s="787"/>
      <c r="G27" s="817"/>
      <c r="H27" s="788"/>
      <c r="I27" s="788"/>
      <c r="J27" s="788"/>
    </row>
    <row r="28" spans="1:13" ht="28" x14ac:dyDescent="0.3">
      <c r="A28" s="786">
        <v>23</v>
      </c>
      <c r="B28" s="786" t="s">
        <v>70</v>
      </c>
      <c r="C28" s="785" t="s">
        <v>872</v>
      </c>
      <c r="D28" s="786" t="s">
        <v>6</v>
      </c>
      <c r="E28" s="786">
        <v>24</v>
      </c>
      <c r="F28" s="787"/>
      <c r="G28" s="817"/>
      <c r="H28" s="788"/>
      <c r="I28" s="788"/>
      <c r="J28" s="788"/>
      <c r="K28" s="818">
        <v>0.5</v>
      </c>
    </row>
    <row r="29" spans="1:13" ht="168" x14ac:dyDescent="0.3">
      <c r="A29" s="786">
        <v>24</v>
      </c>
      <c r="B29" s="786" t="s">
        <v>70</v>
      </c>
      <c r="C29" s="785" t="s">
        <v>608</v>
      </c>
      <c r="D29" s="786" t="s">
        <v>6</v>
      </c>
      <c r="E29" s="786">
        <f>50*(K1*60%)</f>
        <v>1439.9999999999998</v>
      </c>
      <c r="F29" s="787"/>
      <c r="G29" s="817"/>
      <c r="H29" s="788"/>
      <c r="I29" s="788"/>
      <c r="J29" s="788"/>
      <c r="K29" s="789">
        <v>50</v>
      </c>
    </row>
    <row r="30" spans="1:13" ht="84" x14ac:dyDescent="0.3">
      <c r="A30" s="786">
        <v>25</v>
      </c>
      <c r="B30" s="786" t="s">
        <v>70</v>
      </c>
      <c r="C30" s="785" t="s">
        <v>631</v>
      </c>
      <c r="D30" s="786" t="s">
        <v>6</v>
      </c>
      <c r="E30" s="786">
        <f>160*(K1*70%)</f>
        <v>5375.9999999999991</v>
      </c>
      <c r="F30" s="787"/>
      <c r="G30" s="817"/>
      <c r="H30" s="788"/>
      <c r="I30" s="788"/>
      <c r="J30" s="788"/>
      <c r="K30" s="789">
        <v>160</v>
      </c>
    </row>
    <row r="31" spans="1:13" ht="42" x14ac:dyDescent="0.3">
      <c r="A31" s="786">
        <v>26</v>
      </c>
      <c r="B31" s="786" t="s">
        <v>70</v>
      </c>
      <c r="C31" s="785" t="s">
        <v>873</v>
      </c>
      <c r="D31" s="786" t="s">
        <v>4</v>
      </c>
      <c r="E31" s="786">
        <f>160*(K1*60%)</f>
        <v>4608</v>
      </c>
      <c r="F31" s="787"/>
      <c r="G31" s="817"/>
      <c r="H31" s="788"/>
      <c r="I31" s="788"/>
      <c r="J31" s="788"/>
      <c r="K31" s="789">
        <v>160</v>
      </c>
    </row>
    <row r="32" spans="1:13" ht="127.5" customHeight="1" x14ac:dyDescent="0.3">
      <c r="A32" s="786">
        <v>27</v>
      </c>
      <c r="B32" s="786" t="s">
        <v>70</v>
      </c>
      <c r="C32" s="785" t="s">
        <v>613</v>
      </c>
      <c r="D32" s="786" t="s">
        <v>6</v>
      </c>
      <c r="E32" s="819">
        <f>160*(K1*40%)</f>
        <v>3072.0000000000005</v>
      </c>
      <c r="F32" s="787"/>
      <c r="G32" s="817"/>
      <c r="H32" s="787"/>
      <c r="I32" s="788"/>
    </row>
    <row r="33" spans="1:11" ht="42" x14ac:dyDescent="0.3">
      <c r="A33" s="786">
        <v>28</v>
      </c>
      <c r="B33" s="786" t="s">
        <v>70</v>
      </c>
      <c r="C33" s="785" t="s">
        <v>610</v>
      </c>
      <c r="D33" s="786" t="s">
        <v>4</v>
      </c>
      <c r="E33" s="786">
        <v>20</v>
      </c>
      <c r="F33" s="787"/>
      <c r="G33" s="817"/>
      <c r="H33" s="788"/>
      <c r="I33" s="788"/>
      <c r="J33" s="788"/>
      <c r="K33" s="818">
        <v>1</v>
      </c>
    </row>
    <row r="34" spans="1:11" ht="28" x14ac:dyDescent="0.3">
      <c r="A34" s="786">
        <v>29</v>
      </c>
      <c r="B34" s="786" t="s">
        <v>70</v>
      </c>
      <c r="C34" s="785" t="s">
        <v>624</v>
      </c>
      <c r="D34" s="786" t="s">
        <v>7</v>
      </c>
      <c r="E34" s="786">
        <v>25</v>
      </c>
      <c r="F34" s="787"/>
      <c r="G34" s="817"/>
      <c r="H34" s="788"/>
      <c r="I34" s="788"/>
      <c r="J34" s="788"/>
      <c r="K34" s="818">
        <v>0.5</v>
      </c>
    </row>
    <row r="35" spans="1:11" ht="28" x14ac:dyDescent="0.3">
      <c r="A35" s="786">
        <v>30</v>
      </c>
      <c r="B35" s="786" t="s">
        <v>70</v>
      </c>
      <c r="C35" s="785" t="s">
        <v>175</v>
      </c>
      <c r="D35" s="786" t="s">
        <v>4</v>
      </c>
      <c r="E35" s="786">
        <f>K1*5</f>
        <v>240</v>
      </c>
      <c r="F35" s="787"/>
      <c r="G35" s="817"/>
      <c r="H35" s="788"/>
      <c r="I35" s="788"/>
      <c r="J35" s="788"/>
      <c r="K35" s="789">
        <v>5</v>
      </c>
    </row>
    <row r="36" spans="1:11" ht="28" x14ac:dyDescent="0.3">
      <c r="A36" s="786">
        <v>31</v>
      </c>
      <c r="B36" s="786" t="s">
        <v>70</v>
      </c>
      <c r="C36" s="785" t="s">
        <v>625</v>
      </c>
      <c r="D36" s="786" t="s">
        <v>4</v>
      </c>
      <c r="E36" s="786">
        <v>25</v>
      </c>
      <c r="F36" s="787"/>
      <c r="G36" s="817"/>
      <c r="H36" s="788"/>
      <c r="I36" s="788"/>
      <c r="J36" s="788"/>
      <c r="K36" s="818">
        <v>1</v>
      </c>
    </row>
    <row r="37" spans="1:11" s="67" customFormat="1" ht="37.75" customHeight="1" x14ac:dyDescent="0.3">
      <c r="A37" s="786">
        <v>32</v>
      </c>
      <c r="B37" s="78" t="s">
        <v>70</v>
      </c>
      <c r="C37" s="91" t="s">
        <v>927</v>
      </c>
      <c r="D37" s="189" t="s">
        <v>5</v>
      </c>
      <c r="E37" s="395">
        <v>1</v>
      </c>
      <c r="F37" s="191"/>
      <c r="G37" s="192"/>
      <c r="H37" s="66"/>
      <c r="I37" s="66"/>
    </row>
    <row r="38" spans="1:11" ht="25" customHeight="1" x14ac:dyDescent="0.3">
      <c r="A38" s="1338" t="s">
        <v>198</v>
      </c>
      <c r="B38" s="1338"/>
      <c r="C38" s="1338"/>
      <c r="D38" s="1338"/>
      <c r="E38" s="1338"/>
      <c r="F38" s="1338"/>
      <c r="G38" s="1008"/>
      <c r="H38" s="823">
        <f>G38/1000000</f>
        <v>0</v>
      </c>
      <c r="I38" s="788"/>
      <c r="J38" s="788"/>
    </row>
    <row r="39" spans="1:11" ht="22.5" customHeight="1" x14ac:dyDescent="0.3">
      <c r="A39" s="1338" t="s">
        <v>928</v>
      </c>
      <c r="B39" s="1338"/>
      <c r="C39" s="1338"/>
      <c r="D39" s="1338"/>
      <c r="E39" s="1338"/>
      <c r="F39" s="1338"/>
      <c r="G39" s="1008"/>
      <c r="H39" s="788"/>
      <c r="I39" s="788"/>
      <c r="J39" s="788"/>
    </row>
    <row r="40" spans="1:11" ht="13.5" customHeight="1" x14ac:dyDescent="0.3">
      <c r="A40" s="788"/>
      <c r="B40" s="788"/>
      <c r="C40" s="788"/>
      <c r="D40" s="790"/>
      <c r="E40" s="788"/>
      <c r="F40" s="788"/>
      <c r="G40" s="788"/>
      <c r="H40" s="788"/>
      <c r="I40" s="788"/>
      <c r="J40" s="788"/>
    </row>
    <row r="41" spans="1:11" ht="13.5" customHeight="1" x14ac:dyDescent="0.3">
      <c r="A41" s="788"/>
      <c r="B41" s="788"/>
      <c r="C41" s="788"/>
      <c r="D41" s="790"/>
      <c r="E41" s="788"/>
      <c r="F41" s="788"/>
      <c r="G41" s="788"/>
      <c r="H41" s="788"/>
      <c r="I41" s="788"/>
      <c r="J41" s="788"/>
    </row>
    <row r="42" spans="1:11" ht="13.5" customHeight="1" x14ac:dyDescent="0.3">
      <c r="A42" s="788"/>
      <c r="B42" s="788"/>
      <c r="C42" s="788"/>
      <c r="D42" s="790"/>
      <c r="E42" s="788"/>
      <c r="F42" s="788"/>
      <c r="G42" s="788"/>
      <c r="H42" s="788"/>
      <c r="I42" s="788"/>
      <c r="J42" s="788"/>
    </row>
    <row r="43" spans="1:11" ht="13.5" customHeight="1" x14ac:dyDescent="0.3">
      <c r="A43" s="788"/>
      <c r="B43" s="788"/>
      <c r="C43" s="788"/>
      <c r="D43" s="790"/>
      <c r="E43" s="788"/>
      <c r="F43" s="788"/>
      <c r="G43" s="788"/>
      <c r="H43" s="788"/>
      <c r="I43" s="788"/>
      <c r="J43" s="788"/>
    </row>
    <row r="44" spans="1:11" ht="13.5" customHeight="1" x14ac:dyDescent="0.3">
      <c r="A44" s="788"/>
      <c r="B44" s="788"/>
      <c r="C44" s="788"/>
      <c r="D44" s="790"/>
      <c r="E44" s="788"/>
      <c r="F44" s="788"/>
      <c r="G44" s="788"/>
      <c r="H44" s="788"/>
      <c r="I44" s="788"/>
      <c r="J44" s="788"/>
    </row>
    <row r="45" spans="1:11" ht="13.5" customHeight="1" x14ac:dyDescent="0.3">
      <c r="A45" s="788"/>
      <c r="B45" s="788"/>
      <c r="C45" s="788"/>
      <c r="D45" s="790"/>
      <c r="E45" s="788"/>
      <c r="F45" s="788"/>
      <c r="G45" s="788"/>
      <c r="H45" s="788"/>
      <c r="I45" s="788"/>
      <c r="J45" s="788"/>
    </row>
    <row r="46" spans="1:11" ht="13.5" customHeight="1" x14ac:dyDescent="0.3">
      <c r="A46" s="788"/>
      <c r="B46" s="788"/>
      <c r="C46" s="788"/>
      <c r="D46" s="790"/>
      <c r="E46" s="788"/>
      <c r="F46" s="788"/>
      <c r="G46" s="788"/>
      <c r="H46" s="788"/>
      <c r="I46" s="788"/>
      <c r="J46" s="788"/>
    </row>
    <row r="47" spans="1:11" ht="13.5" customHeight="1" x14ac:dyDescent="0.3">
      <c r="A47" s="788"/>
      <c r="B47" s="788"/>
      <c r="C47" s="788"/>
      <c r="D47" s="790"/>
      <c r="E47" s="788"/>
      <c r="F47" s="788"/>
      <c r="G47" s="788"/>
      <c r="H47" s="788"/>
      <c r="I47" s="788"/>
      <c r="J47" s="788"/>
    </row>
    <row r="48" spans="1:11" ht="13.5" customHeight="1" x14ac:dyDescent="0.3">
      <c r="A48" s="788"/>
      <c r="B48" s="788"/>
      <c r="C48" s="788"/>
      <c r="D48" s="790"/>
      <c r="E48" s="788"/>
      <c r="F48" s="788"/>
      <c r="G48" s="788"/>
      <c r="H48" s="788"/>
      <c r="I48" s="788"/>
      <c r="J48" s="788"/>
    </row>
    <row r="49" spans="1:10" ht="13.5" customHeight="1" x14ac:dyDescent="0.3">
      <c r="A49" s="788"/>
      <c r="B49" s="788"/>
      <c r="C49" s="788"/>
      <c r="D49" s="790"/>
      <c r="E49" s="788"/>
      <c r="F49" s="788"/>
      <c r="G49" s="788"/>
      <c r="H49" s="788"/>
      <c r="I49" s="788"/>
      <c r="J49" s="788"/>
    </row>
  </sheetData>
  <mergeCells count="6">
    <mergeCell ref="A4:G4"/>
    <mergeCell ref="A38:F38"/>
    <mergeCell ref="A39:F39"/>
    <mergeCell ref="A1:G1"/>
    <mergeCell ref="A2:G2"/>
    <mergeCell ref="A3:G3"/>
  </mergeCells>
  <printOptions horizontalCentered="1"/>
  <pageMargins left="0.23622047244094499" right="0.23622047244094499" top="0.74803149606299202" bottom="0.74803149606299202" header="0" footer="0"/>
  <pageSetup paperSize="9" scale="80" fitToHeight="0"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18E10E-6323-4AF1-A5E3-E9F5340A549C}">
  <sheetPr>
    <tabColor theme="0" tint="-0.249977111117893"/>
    <pageSetUpPr fitToPage="1"/>
  </sheetPr>
  <dimension ref="A1:J92"/>
  <sheetViews>
    <sheetView showGridLines="0" view="pageBreakPreview" topLeftCell="A38" zoomScale="115" zoomScaleNormal="100" zoomScaleSheetLayoutView="115" workbookViewId="0">
      <selection activeCell="G38" sqref="G38"/>
    </sheetView>
  </sheetViews>
  <sheetFormatPr defaultColWidth="12.54296875" defaultRowHeight="15" customHeight="1" x14ac:dyDescent="0.3"/>
  <cols>
    <col min="1" max="2" width="6.81640625" style="67" customWidth="1"/>
    <col min="3" max="3" width="55.81640625" style="67" customWidth="1"/>
    <col min="4" max="4" width="9" style="71" customWidth="1"/>
    <col min="5" max="5" width="5.81640625" style="67" bestFit="1" customWidth="1"/>
    <col min="6" max="6" width="13.1796875" style="67" customWidth="1"/>
    <col min="7" max="7" width="18.81640625" style="67" bestFit="1" customWidth="1"/>
    <col min="8" max="8" width="11.81640625" style="67" bestFit="1" customWidth="1"/>
    <col min="9" max="9" width="5.81640625" style="67" bestFit="1" customWidth="1"/>
    <col min="10" max="10" width="12.453125" style="67" bestFit="1" customWidth="1"/>
    <col min="11" max="11" width="15.1796875" style="67" bestFit="1" customWidth="1"/>
    <col min="12" max="16384" width="12.54296875" style="67"/>
  </cols>
  <sheetData>
    <row r="1" spans="1:10" ht="25" customHeight="1" x14ac:dyDescent="0.3">
      <c r="A1" s="1342" t="str">
        <f>'Bill No 4 RO 2000 New'!A1</f>
        <v>PUNJAB SAAF PANI AUTHORITY</v>
      </c>
      <c r="B1" s="1342"/>
      <c r="C1" s="1343"/>
      <c r="D1" s="1343"/>
      <c r="E1" s="1343"/>
      <c r="F1" s="1343"/>
      <c r="G1" s="1343"/>
      <c r="H1" s="537">
        <v>39402793</v>
      </c>
      <c r="I1" s="93" t="s">
        <v>245</v>
      </c>
      <c r="J1" s="461">
        <v>2</v>
      </c>
    </row>
    <row r="2" spans="1:10" ht="39" customHeight="1" x14ac:dyDescent="0.3">
      <c r="A2" s="1343"/>
      <c r="B2" s="1343"/>
      <c r="C2" s="1343"/>
      <c r="D2" s="1343"/>
      <c r="E2" s="1343"/>
      <c r="F2" s="1343"/>
      <c r="G2" s="1343"/>
      <c r="H2" s="537">
        <f>G38</f>
        <v>0</v>
      </c>
      <c r="I2" s="88" t="s">
        <v>318</v>
      </c>
      <c r="J2" s="89"/>
    </row>
    <row r="3" spans="1:10" ht="25" customHeight="1" x14ac:dyDescent="0.3">
      <c r="A3" s="1344" t="s">
        <v>447</v>
      </c>
      <c r="B3" s="1344"/>
      <c r="C3" s="1345"/>
      <c r="D3" s="1345"/>
      <c r="E3" s="1345"/>
      <c r="F3" s="1345"/>
      <c r="G3" s="1345"/>
      <c r="H3" s="538">
        <f>H1-H2</f>
        <v>39402793</v>
      </c>
      <c r="I3" s="88" t="s">
        <v>317</v>
      </c>
      <c r="J3" s="89"/>
    </row>
    <row r="4" spans="1:10" ht="25" customHeight="1" x14ac:dyDescent="0.3">
      <c r="A4" s="1313" t="str">
        <f>GS!A4:E4</f>
        <v>BILL OF QUANTITY</v>
      </c>
      <c r="B4" s="1313"/>
      <c r="C4" s="1313"/>
      <c r="D4" s="1313"/>
      <c r="E4" s="1313"/>
      <c r="F4" s="1313"/>
      <c r="G4" s="1313"/>
      <c r="H4" s="539"/>
      <c r="I4" s="88" t="s">
        <v>315</v>
      </c>
      <c r="J4" s="89"/>
    </row>
    <row r="5" spans="1:10" ht="25" customHeight="1" x14ac:dyDescent="0.3">
      <c r="A5" s="1314" t="s">
        <v>652</v>
      </c>
      <c r="B5" s="1314"/>
      <c r="C5" s="1314"/>
      <c r="D5" s="1314"/>
      <c r="E5" s="1314"/>
      <c r="F5" s="1314"/>
      <c r="G5" s="1314"/>
      <c r="H5" s="539"/>
      <c r="I5" s="88" t="s">
        <v>451</v>
      </c>
      <c r="J5" s="89"/>
    </row>
    <row r="6" spans="1:10" ht="35.15" customHeight="1" x14ac:dyDescent="0.3">
      <c r="A6" s="442" t="s">
        <v>59</v>
      </c>
      <c r="B6" s="442" t="s">
        <v>136</v>
      </c>
      <c r="C6" s="442" t="s">
        <v>0</v>
      </c>
      <c r="D6" s="442" t="s">
        <v>2</v>
      </c>
      <c r="E6" s="442" t="s">
        <v>137</v>
      </c>
      <c r="F6" s="442" t="s">
        <v>138</v>
      </c>
      <c r="G6" s="442" t="s">
        <v>139</v>
      </c>
      <c r="H6" s="539"/>
      <c r="I6" s="66"/>
      <c r="J6" s="401" t="e">
        <f>GS!#REF!</f>
        <v>#REF!</v>
      </c>
    </row>
    <row r="7" spans="1:10" ht="56" x14ac:dyDescent="0.3">
      <c r="A7" s="78">
        <v>1</v>
      </c>
      <c r="B7" s="78" t="s">
        <v>70</v>
      </c>
      <c r="C7" s="91" t="s">
        <v>626</v>
      </c>
      <c r="D7" s="189" t="s">
        <v>601</v>
      </c>
      <c r="E7" s="78">
        <v>2</v>
      </c>
      <c r="F7" s="80">
        <v>10800</v>
      </c>
      <c r="G7" s="81">
        <f t="shared" ref="G7:G37" si="0">F7*E7</f>
        <v>21600</v>
      </c>
      <c r="H7" s="539"/>
      <c r="I7" s="66"/>
    </row>
    <row r="8" spans="1:10" ht="42" x14ac:dyDescent="0.3">
      <c r="A8" s="78">
        <f>A7+1</f>
        <v>2</v>
      </c>
      <c r="B8" s="78" t="s">
        <v>70</v>
      </c>
      <c r="C8" s="91" t="s">
        <v>600</v>
      </c>
      <c r="D8" s="189" t="s">
        <v>601</v>
      </c>
      <c r="E8" s="78">
        <v>1</v>
      </c>
      <c r="F8" s="80">
        <v>19000</v>
      </c>
      <c r="G8" s="81">
        <f t="shared" si="0"/>
        <v>19000</v>
      </c>
      <c r="H8" s="539"/>
      <c r="I8" s="66"/>
    </row>
    <row r="9" spans="1:10" ht="252" x14ac:dyDescent="0.3">
      <c r="A9" s="78">
        <v>3</v>
      </c>
      <c r="B9" s="78" t="s">
        <v>70</v>
      </c>
      <c r="C9" s="91" t="s">
        <v>611</v>
      </c>
      <c r="D9" s="189" t="s">
        <v>601</v>
      </c>
      <c r="E9" s="90">
        <v>1</v>
      </c>
      <c r="F9" s="80">
        <f>304070</f>
        <v>304070</v>
      </c>
      <c r="G9" s="81">
        <f t="shared" si="0"/>
        <v>304070</v>
      </c>
      <c r="H9" s="540"/>
      <c r="I9" s="66">
        <v>45000</v>
      </c>
    </row>
    <row r="10" spans="1:10" ht="126" x14ac:dyDescent="0.3">
      <c r="A10" s="78">
        <f t="shared" ref="A10:A37" si="1">A9+1</f>
        <v>4</v>
      </c>
      <c r="B10" s="78" t="s">
        <v>70</v>
      </c>
      <c r="C10" s="91" t="s">
        <v>614</v>
      </c>
      <c r="D10" s="78" t="s">
        <v>5</v>
      </c>
      <c r="E10" s="90">
        <v>1</v>
      </c>
      <c r="F10" s="80">
        <v>94745</v>
      </c>
      <c r="G10" s="81">
        <f t="shared" si="0"/>
        <v>94745</v>
      </c>
      <c r="H10" s="539"/>
      <c r="I10" s="66">
        <v>80000</v>
      </c>
    </row>
    <row r="11" spans="1:10" ht="126" x14ac:dyDescent="0.3">
      <c r="A11" s="78">
        <f t="shared" si="1"/>
        <v>5</v>
      </c>
      <c r="B11" s="78" t="s">
        <v>70</v>
      </c>
      <c r="C11" s="91" t="s">
        <v>649</v>
      </c>
      <c r="D11" s="78" t="s">
        <v>5</v>
      </c>
      <c r="E11" s="90">
        <v>1</v>
      </c>
      <c r="F11" s="80">
        <v>94745</v>
      </c>
      <c r="G11" s="81">
        <f>F11*E11</f>
        <v>94745</v>
      </c>
      <c r="H11" s="539"/>
      <c r="I11" s="66"/>
    </row>
    <row r="12" spans="1:10" ht="28" x14ac:dyDescent="0.3">
      <c r="A12" s="78">
        <f t="shared" si="1"/>
        <v>6</v>
      </c>
      <c r="B12" s="78" t="s">
        <v>70</v>
      </c>
      <c r="C12" s="91" t="s">
        <v>627</v>
      </c>
      <c r="D12" s="78" t="s">
        <v>4</v>
      </c>
      <c r="E12" s="90">
        <v>1</v>
      </c>
      <c r="F12" s="80">
        <v>18800</v>
      </c>
      <c r="G12" s="81">
        <f t="shared" si="0"/>
        <v>18800</v>
      </c>
      <c r="H12" s="539"/>
      <c r="I12" s="66"/>
    </row>
    <row r="13" spans="1:10" ht="28" x14ac:dyDescent="0.3">
      <c r="A13" s="78">
        <f t="shared" si="1"/>
        <v>7</v>
      </c>
      <c r="B13" s="78" t="s">
        <v>70</v>
      </c>
      <c r="C13" s="91" t="s">
        <v>627</v>
      </c>
      <c r="D13" s="78" t="s">
        <v>4</v>
      </c>
      <c r="E13" s="90">
        <v>1</v>
      </c>
      <c r="F13" s="80">
        <v>18800</v>
      </c>
      <c r="G13" s="81">
        <f t="shared" si="0"/>
        <v>18800</v>
      </c>
      <c r="H13" s="539"/>
      <c r="I13" s="66"/>
    </row>
    <row r="14" spans="1:10" ht="140" x14ac:dyDescent="0.3">
      <c r="A14" s="78">
        <f t="shared" si="1"/>
        <v>8</v>
      </c>
      <c r="B14" s="78" t="s">
        <v>70</v>
      </c>
      <c r="C14" s="91" t="s">
        <v>615</v>
      </c>
      <c r="D14" s="78" t="s">
        <v>4</v>
      </c>
      <c r="E14" s="90">
        <v>1</v>
      </c>
      <c r="F14" s="80">
        <v>91365</v>
      </c>
      <c r="G14" s="81">
        <f t="shared" si="0"/>
        <v>91365</v>
      </c>
      <c r="H14" s="539"/>
      <c r="I14" s="66"/>
    </row>
    <row r="15" spans="1:10" ht="14" x14ac:dyDescent="0.3">
      <c r="A15" s="78">
        <f t="shared" si="1"/>
        <v>9</v>
      </c>
      <c r="B15" s="78" t="s">
        <v>70</v>
      </c>
      <c r="C15" s="79" t="s">
        <v>466</v>
      </c>
      <c r="D15" s="78" t="s">
        <v>4</v>
      </c>
      <c r="E15" s="90">
        <f>J1</f>
        <v>2</v>
      </c>
      <c r="F15" s="80">
        <v>8405</v>
      </c>
      <c r="G15" s="81">
        <f t="shared" si="0"/>
        <v>16810</v>
      </c>
      <c r="H15" s="539"/>
      <c r="I15" s="66"/>
    </row>
    <row r="16" spans="1:10" ht="28" x14ac:dyDescent="0.3">
      <c r="A16" s="78">
        <f t="shared" si="1"/>
        <v>10</v>
      </c>
      <c r="B16" s="78" t="s">
        <v>70</v>
      </c>
      <c r="C16" s="91" t="s">
        <v>590</v>
      </c>
      <c r="D16" s="78" t="s">
        <v>4</v>
      </c>
      <c r="E16" s="90">
        <f>J1</f>
        <v>2</v>
      </c>
      <c r="F16" s="80">
        <v>8695</v>
      </c>
      <c r="G16" s="81">
        <f t="shared" si="0"/>
        <v>17390</v>
      </c>
      <c r="H16" s="539"/>
      <c r="I16" s="66"/>
    </row>
    <row r="17" spans="1:9" ht="28" x14ac:dyDescent="0.3">
      <c r="A17" s="78">
        <f t="shared" si="1"/>
        <v>11</v>
      </c>
      <c r="B17" s="78" t="s">
        <v>70</v>
      </c>
      <c r="C17" s="91" t="s">
        <v>602</v>
      </c>
      <c r="D17" s="78" t="s">
        <v>4</v>
      </c>
      <c r="E17" s="90">
        <f>J1</f>
        <v>2</v>
      </c>
      <c r="F17" s="80">
        <v>6375</v>
      </c>
      <c r="G17" s="81">
        <f t="shared" si="0"/>
        <v>12750</v>
      </c>
      <c r="H17" s="539"/>
      <c r="I17" s="66"/>
    </row>
    <row r="18" spans="1:9" ht="70" x14ac:dyDescent="0.3">
      <c r="A18" s="78">
        <f t="shared" si="1"/>
        <v>12</v>
      </c>
      <c r="B18" s="78" t="s">
        <v>70</v>
      </c>
      <c r="C18" s="91" t="s">
        <v>603</v>
      </c>
      <c r="D18" s="78" t="s">
        <v>4</v>
      </c>
      <c r="E18" s="90">
        <f>J1*2</f>
        <v>4</v>
      </c>
      <c r="F18" s="80">
        <v>5117</v>
      </c>
      <c r="G18" s="81">
        <f t="shared" si="0"/>
        <v>20468</v>
      </c>
      <c r="H18" s="539"/>
      <c r="I18" s="66"/>
    </row>
    <row r="19" spans="1:9" ht="28" x14ac:dyDescent="0.3">
      <c r="A19" s="78">
        <f t="shared" si="1"/>
        <v>13</v>
      </c>
      <c r="B19" s="78" t="s">
        <v>70</v>
      </c>
      <c r="C19" s="79" t="s">
        <v>113</v>
      </c>
      <c r="D19" s="78" t="s">
        <v>4</v>
      </c>
      <c r="E19" s="90">
        <v>6</v>
      </c>
      <c r="F19" s="80">
        <v>3400</v>
      </c>
      <c r="G19" s="81">
        <f t="shared" si="0"/>
        <v>20400</v>
      </c>
      <c r="H19" s="539"/>
      <c r="I19" s="66"/>
    </row>
    <row r="20" spans="1:9" ht="32.5" customHeight="1" x14ac:dyDescent="0.3">
      <c r="A20" s="78">
        <f t="shared" si="1"/>
        <v>14</v>
      </c>
      <c r="B20" s="78" t="s">
        <v>70</v>
      </c>
      <c r="C20" s="91" t="s">
        <v>605</v>
      </c>
      <c r="D20" s="78" t="s">
        <v>4</v>
      </c>
      <c r="E20" s="90">
        <v>2</v>
      </c>
      <c r="F20" s="80">
        <v>17540</v>
      </c>
      <c r="G20" s="81">
        <f t="shared" si="0"/>
        <v>35080</v>
      </c>
      <c r="H20" s="539"/>
      <c r="I20" s="66"/>
    </row>
    <row r="21" spans="1:9" ht="28" x14ac:dyDescent="0.3">
      <c r="A21" s="78">
        <f t="shared" si="1"/>
        <v>15</v>
      </c>
      <c r="B21" s="78" t="s">
        <v>70</v>
      </c>
      <c r="C21" s="91" t="s">
        <v>628</v>
      </c>
      <c r="D21" s="78" t="s">
        <v>4</v>
      </c>
      <c r="E21" s="90">
        <f>J1-E20</f>
        <v>0</v>
      </c>
      <c r="F21" s="80">
        <v>6000</v>
      </c>
      <c r="G21" s="81">
        <f t="shared" si="0"/>
        <v>0</v>
      </c>
      <c r="H21" s="539"/>
      <c r="I21" s="66"/>
    </row>
    <row r="22" spans="1:9" ht="28" x14ac:dyDescent="0.3">
      <c r="A22" s="78">
        <f t="shared" si="1"/>
        <v>16</v>
      </c>
      <c r="B22" s="78" t="s">
        <v>70</v>
      </c>
      <c r="C22" s="79" t="s">
        <v>116</v>
      </c>
      <c r="D22" s="78" t="s">
        <v>4</v>
      </c>
      <c r="E22" s="90">
        <v>8</v>
      </c>
      <c r="F22" s="80">
        <v>8500</v>
      </c>
      <c r="G22" s="81">
        <f t="shared" si="0"/>
        <v>68000</v>
      </c>
      <c r="H22" s="539"/>
      <c r="I22" s="66"/>
    </row>
    <row r="23" spans="1:9" ht="35.15" customHeight="1" x14ac:dyDescent="0.3">
      <c r="A23" s="78">
        <f t="shared" si="1"/>
        <v>17</v>
      </c>
      <c r="B23" s="78" t="s">
        <v>70</v>
      </c>
      <c r="C23" s="79" t="s">
        <v>622</v>
      </c>
      <c r="D23" s="78" t="s">
        <v>4</v>
      </c>
      <c r="E23" s="90">
        <v>4</v>
      </c>
      <c r="F23" s="80">
        <v>3200</v>
      </c>
      <c r="G23" s="81">
        <f t="shared" si="0"/>
        <v>12800</v>
      </c>
      <c r="H23" s="539"/>
      <c r="I23" s="66"/>
    </row>
    <row r="24" spans="1:9" ht="42" x14ac:dyDescent="0.3">
      <c r="A24" s="78">
        <f t="shared" si="1"/>
        <v>18</v>
      </c>
      <c r="B24" s="78" t="s">
        <v>70</v>
      </c>
      <c r="C24" s="91" t="s">
        <v>606</v>
      </c>
      <c r="D24" s="78" t="s">
        <v>4</v>
      </c>
      <c r="E24" s="90">
        <v>5</v>
      </c>
      <c r="F24" s="80">
        <v>40930</v>
      </c>
      <c r="G24" s="81">
        <f t="shared" si="0"/>
        <v>204650</v>
      </c>
      <c r="H24" s="539"/>
      <c r="I24" s="66"/>
    </row>
    <row r="25" spans="1:9" ht="35.5" customHeight="1" x14ac:dyDescent="0.3">
      <c r="A25" s="78">
        <f t="shared" si="1"/>
        <v>19</v>
      </c>
      <c r="B25" s="78" t="s">
        <v>70</v>
      </c>
      <c r="C25" s="91" t="s">
        <v>623</v>
      </c>
      <c r="D25" s="78" t="s">
        <v>4</v>
      </c>
      <c r="E25" s="90">
        <v>0</v>
      </c>
      <c r="F25" s="80">
        <v>8400</v>
      </c>
      <c r="G25" s="81">
        <f t="shared" si="0"/>
        <v>0</v>
      </c>
      <c r="H25" s="539"/>
      <c r="I25" s="66"/>
    </row>
    <row r="26" spans="1:9" s="193" customFormat="1" ht="98" x14ac:dyDescent="0.3">
      <c r="A26" s="78">
        <f t="shared" si="1"/>
        <v>20</v>
      </c>
      <c r="B26" s="189" t="s">
        <v>70</v>
      </c>
      <c r="C26" s="91" t="s">
        <v>612</v>
      </c>
      <c r="D26" s="189" t="s">
        <v>4</v>
      </c>
      <c r="E26" s="190">
        <v>3</v>
      </c>
      <c r="F26" s="191">
        <v>89235</v>
      </c>
      <c r="G26" s="192">
        <f t="shared" si="0"/>
        <v>267705</v>
      </c>
      <c r="H26" s="541"/>
      <c r="I26" s="5"/>
    </row>
    <row r="27" spans="1:9" ht="70" x14ac:dyDescent="0.3">
      <c r="A27" s="78">
        <f t="shared" si="1"/>
        <v>21</v>
      </c>
      <c r="B27" s="78" t="s">
        <v>70</v>
      </c>
      <c r="C27" s="91" t="s">
        <v>633</v>
      </c>
      <c r="D27" s="78" t="s">
        <v>4</v>
      </c>
      <c r="E27" s="90">
        <v>2</v>
      </c>
      <c r="F27" s="80">
        <v>45575</v>
      </c>
      <c r="G27" s="81">
        <f t="shared" si="0"/>
        <v>91150</v>
      </c>
      <c r="H27" s="539"/>
      <c r="I27" s="66"/>
    </row>
    <row r="28" spans="1:9" ht="35.5" customHeight="1" x14ac:dyDescent="0.3">
      <c r="A28" s="78">
        <f t="shared" si="1"/>
        <v>22</v>
      </c>
      <c r="B28" s="78" t="s">
        <v>70</v>
      </c>
      <c r="C28" s="79" t="s">
        <v>227</v>
      </c>
      <c r="D28" s="78" t="s">
        <v>4</v>
      </c>
      <c r="E28" s="90">
        <v>4</v>
      </c>
      <c r="F28" s="80">
        <v>2500</v>
      </c>
      <c r="G28" s="81">
        <f t="shared" si="0"/>
        <v>10000</v>
      </c>
      <c r="H28" s="539"/>
      <c r="I28" s="66"/>
    </row>
    <row r="29" spans="1:9" ht="42" x14ac:dyDescent="0.3">
      <c r="A29" s="78">
        <f t="shared" si="1"/>
        <v>23</v>
      </c>
      <c r="B29" s="78" t="s">
        <v>70</v>
      </c>
      <c r="C29" s="91" t="s">
        <v>607</v>
      </c>
      <c r="D29" s="189" t="s">
        <v>5</v>
      </c>
      <c r="E29" s="189">
        <v>6</v>
      </c>
      <c r="F29" s="80">
        <v>3625</v>
      </c>
      <c r="G29" s="81">
        <f t="shared" si="0"/>
        <v>21750</v>
      </c>
      <c r="H29" s="539"/>
      <c r="I29" s="66"/>
    </row>
    <row r="30" spans="1:9" ht="168" x14ac:dyDescent="0.3">
      <c r="A30" s="78">
        <f t="shared" si="1"/>
        <v>24</v>
      </c>
      <c r="B30" s="78" t="s">
        <v>70</v>
      </c>
      <c r="C30" s="91" t="s">
        <v>608</v>
      </c>
      <c r="D30" s="78" t="s">
        <v>6</v>
      </c>
      <c r="E30" s="189">
        <f>40*(J1*60%)</f>
        <v>48</v>
      </c>
      <c r="F30" s="80">
        <v>1510</v>
      </c>
      <c r="G30" s="81">
        <f t="shared" si="0"/>
        <v>72480</v>
      </c>
      <c r="H30" s="539"/>
      <c r="I30" s="66"/>
    </row>
    <row r="31" spans="1:9" ht="84" x14ac:dyDescent="0.3">
      <c r="A31" s="78">
        <f t="shared" si="1"/>
        <v>25</v>
      </c>
      <c r="B31" s="78" t="s">
        <v>70</v>
      </c>
      <c r="C31" s="91" t="s">
        <v>631</v>
      </c>
      <c r="D31" s="78" t="s">
        <v>6</v>
      </c>
      <c r="E31" s="189">
        <f>100*(J1*60%)</f>
        <v>120</v>
      </c>
      <c r="F31" s="80">
        <v>70</v>
      </c>
      <c r="G31" s="81">
        <f t="shared" si="0"/>
        <v>8400</v>
      </c>
      <c r="H31" s="539"/>
      <c r="I31" s="66"/>
    </row>
    <row r="32" spans="1:9" ht="42" x14ac:dyDescent="0.3">
      <c r="A32" s="78">
        <f t="shared" si="1"/>
        <v>26</v>
      </c>
      <c r="B32" s="78" t="s">
        <v>70</v>
      </c>
      <c r="C32" s="91" t="s">
        <v>609</v>
      </c>
      <c r="D32" s="78" t="s">
        <v>6</v>
      </c>
      <c r="E32" s="189">
        <f>100*(J1*60%)</f>
        <v>120</v>
      </c>
      <c r="F32" s="80">
        <v>70</v>
      </c>
      <c r="G32" s="81">
        <f t="shared" si="0"/>
        <v>8400</v>
      </c>
      <c r="H32" s="539"/>
      <c r="I32" s="66"/>
    </row>
    <row r="33" spans="1:9" ht="127.5" customHeight="1" x14ac:dyDescent="0.3">
      <c r="A33" s="78">
        <f t="shared" si="1"/>
        <v>27</v>
      </c>
      <c r="B33" s="78" t="s">
        <v>70</v>
      </c>
      <c r="C33" s="91" t="s">
        <v>613</v>
      </c>
      <c r="D33" s="78" t="s">
        <v>6</v>
      </c>
      <c r="E33" s="190">
        <f>100*(J1*60%)</f>
        <v>120</v>
      </c>
      <c r="F33" s="80">
        <v>2510</v>
      </c>
      <c r="G33" s="81">
        <f t="shared" si="0"/>
        <v>301200</v>
      </c>
      <c r="H33" s="541" t="s">
        <v>528</v>
      </c>
      <c r="I33" s="66"/>
    </row>
    <row r="34" spans="1:9" ht="28" x14ac:dyDescent="0.3">
      <c r="A34" s="78">
        <v>26</v>
      </c>
      <c r="B34" s="78" t="s">
        <v>70</v>
      </c>
      <c r="C34" s="91" t="s">
        <v>598</v>
      </c>
      <c r="D34" s="78" t="s">
        <v>4</v>
      </c>
      <c r="E34" s="78">
        <v>0</v>
      </c>
      <c r="F34" s="80">
        <v>22210</v>
      </c>
      <c r="G34" s="81">
        <f t="shared" si="0"/>
        <v>0</v>
      </c>
      <c r="H34" s="539"/>
      <c r="I34" s="66"/>
    </row>
    <row r="35" spans="1:9" ht="28" x14ac:dyDescent="0.3">
      <c r="A35" s="78">
        <f t="shared" si="1"/>
        <v>27</v>
      </c>
      <c r="B35" s="78" t="s">
        <v>70</v>
      </c>
      <c r="C35" s="79" t="s">
        <v>624</v>
      </c>
      <c r="D35" s="189" t="s">
        <v>601</v>
      </c>
      <c r="E35" s="78">
        <v>2</v>
      </c>
      <c r="F35" s="80">
        <v>22000</v>
      </c>
      <c r="G35" s="81">
        <f t="shared" si="0"/>
        <v>44000</v>
      </c>
      <c r="H35" s="539"/>
      <c r="I35" s="66"/>
    </row>
    <row r="36" spans="1:9" ht="28" x14ac:dyDescent="0.3">
      <c r="A36" s="78">
        <f t="shared" si="1"/>
        <v>28</v>
      </c>
      <c r="B36" s="78" t="s">
        <v>70</v>
      </c>
      <c r="C36" s="91" t="s">
        <v>616</v>
      </c>
      <c r="D36" s="78" t="s">
        <v>4</v>
      </c>
      <c r="E36" s="78">
        <f>J1*3</f>
        <v>6</v>
      </c>
      <c r="F36" s="80">
        <v>585</v>
      </c>
      <c r="G36" s="81">
        <f t="shared" si="0"/>
        <v>3510</v>
      </c>
      <c r="H36" s="539"/>
      <c r="I36" s="66"/>
    </row>
    <row r="37" spans="1:9" ht="28" x14ac:dyDescent="0.3">
      <c r="A37" s="78">
        <f t="shared" si="1"/>
        <v>29</v>
      </c>
      <c r="B37" s="78" t="s">
        <v>70</v>
      </c>
      <c r="C37" s="79" t="s">
        <v>629</v>
      </c>
      <c r="D37" s="189" t="s">
        <v>601</v>
      </c>
      <c r="E37" s="78">
        <v>2</v>
      </c>
      <c r="F37" s="80">
        <v>46000</v>
      </c>
      <c r="G37" s="81">
        <f t="shared" si="0"/>
        <v>92000</v>
      </c>
      <c r="H37" s="539"/>
      <c r="I37" s="66"/>
    </row>
    <row r="38" spans="1:9" ht="27" customHeight="1" x14ac:dyDescent="0.3">
      <c r="A38" s="1311" t="s">
        <v>198</v>
      </c>
      <c r="B38" s="1312"/>
      <c r="C38" s="1312"/>
      <c r="D38" s="1312"/>
      <c r="E38" s="1312"/>
      <c r="F38" s="1312"/>
      <c r="G38" s="397"/>
      <c r="H38" s="542" t="e">
        <f>G38-#REF!</f>
        <v>#REF!</v>
      </c>
      <c r="I38" s="66"/>
    </row>
    <row r="39" spans="1:9" ht="26.15" customHeight="1" x14ac:dyDescent="0.3">
      <c r="A39" s="72"/>
      <c r="B39" s="72"/>
      <c r="C39" s="72"/>
      <c r="D39" s="1329" t="s">
        <v>436</v>
      </c>
      <c r="E39" s="1330"/>
      <c r="F39" s="1331"/>
      <c r="G39" s="525">
        <f>G38/J1</f>
        <v>0</v>
      </c>
      <c r="H39" s="526" t="e">
        <f>G39-#REF!</f>
        <v>#REF!</v>
      </c>
      <c r="I39" s="66"/>
    </row>
    <row r="40" spans="1:9" ht="13.5" customHeight="1" x14ac:dyDescent="0.3">
      <c r="A40" s="72"/>
      <c r="B40" s="72"/>
      <c r="C40" s="72"/>
      <c r="D40" s="72"/>
      <c r="E40" s="72"/>
      <c r="F40" s="72"/>
      <c r="G40" s="73"/>
      <c r="H40" s="66"/>
      <c r="I40" s="66"/>
    </row>
    <row r="41" spans="1:9" ht="13.5" customHeight="1" x14ac:dyDescent="0.3">
      <c r="A41" s="72"/>
      <c r="B41" s="72"/>
      <c r="C41" s="72"/>
      <c r="D41" s="72"/>
      <c r="E41" s="72"/>
      <c r="F41" s="72"/>
      <c r="G41" s="73"/>
      <c r="H41" s="66"/>
      <c r="I41" s="66"/>
    </row>
    <row r="42" spans="1:9" ht="13.5" customHeight="1" x14ac:dyDescent="0.3">
      <c r="A42" s="72"/>
      <c r="B42" s="72"/>
      <c r="C42" s="72"/>
      <c r="D42" s="72"/>
      <c r="E42" s="72"/>
      <c r="F42" s="72"/>
      <c r="G42" s="73"/>
      <c r="H42" s="66"/>
      <c r="I42" s="66"/>
    </row>
    <row r="43" spans="1:9" ht="13.5" customHeight="1" x14ac:dyDescent="0.3">
      <c r="A43" s="66"/>
      <c r="B43" s="66"/>
      <c r="C43" s="66"/>
      <c r="D43" s="70"/>
      <c r="E43" s="66"/>
      <c r="F43" s="66"/>
      <c r="G43" s="66"/>
      <c r="H43" s="66"/>
      <c r="I43" s="66"/>
    </row>
    <row r="44" spans="1:9" ht="13.5" customHeight="1" x14ac:dyDescent="0.35">
      <c r="A44" s="1325" t="s">
        <v>439</v>
      </c>
      <c r="B44" s="1325"/>
      <c r="C44" s="1325"/>
      <c r="D44" s="1325" t="s">
        <v>441</v>
      </c>
      <c r="E44" s="1325"/>
      <c r="F44" s="1325"/>
      <c r="G44" s="1325"/>
      <c r="H44" s="66"/>
      <c r="I44" s="66"/>
    </row>
    <row r="45" spans="1:9" s="438" customFormat="1" ht="13.5" customHeight="1" x14ac:dyDescent="0.35">
      <c r="A45" s="1326" t="s">
        <v>443</v>
      </c>
      <c r="B45" s="1326"/>
      <c r="C45" s="1326"/>
      <c r="D45" s="1326" t="s">
        <v>443</v>
      </c>
      <c r="E45" s="1326"/>
      <c r="F45" s="1326"/>
      <c r="G45" s="1326"/>
      <c r="H45" s="437"/>
      <c r="I45" s="437"/>
    </row>
    <row r="46" spans="1:9" ht="13.5" customHeight="1" x14ac:dyDescent="0.3">
      <c r="A46" s="66"/>
      <c r="B46" s="66"/>
      <c r="C46" s="66"/>
      <c r="D46" s="70"/>
      <c r="E46" s="66"/>
      <c r="F46" s="66"/>
      <c r="G46" s="66"/>
      <c r="H46" s="66"/>
      <c r="I46" s="66"/>
    </row>
    <row r="47" spans="1:9" ht="13.5" customHeight="1" x14ac:dyDescent="0.3">
      <c r="A47" s="66"/>
      <c r="B47" s="66"/>
      <c r="C47" s="66"/>
      <c r="D47" s="70"/>
      <c r="E47" s="66"/>
      <c r="F47" s="66"/>
      <c r="G47" s="66"/>
      <c r="H47" s="66"/>
      <c r="I47" s="66"/>
    </row>
    <row r="48" spans="1:9" ht="13.5" customHeight="1" x14ac:dyDescent="0.3">
      <c r="A48" s="66"/>
      <c r="B48" s="66"/>
      <c r="C48" s="66"/>
      <c r="D48" s="70"/>
      <c r="E48" s="66"/>
      <c r="F48" s="66"/>
      <c r="G48" s="66"/>
      <c r="H48" s="66"/>
      <c r="I48" s="66"/>
    </row>
    <row r="49" spans="1:9" ht="13.5" customHeight="1" x14ac:dyDescent="0.3">
      <c r="A49" s="66"/>
      <c r="B49" s="66"/>
      <c r="C49" s="66"/>
      <c r="D49" s="70"/>
      <c r="E49" s="66"/>
      <c r="F49" s="66"/>
      <c r="G49" s="66"/>
      <c r="H49" s="66"/>
      <c r="I49" s="66"/>
    </row>
    <row r="50" spans="1:9" ht="13.5" customHeight="1" x14ac:dyDescent="0.3">
      <c r="A50" s="66"/>
      <c r="B50" s="66"/>
      <c r="C50" s="66"/>
      <c r="D50" s="70"/>
      <c r="E50" s="66"/>
      <c r="F50" s="66"/>
      <c r="G50" s="66"/>
      <c r="H50" s="66"/>
      <c r="I50" s="66"/>
    </row>
    <row r="51" spans="1:9" ht="13.5" customHeight="1" x14ac:dyDescent="0.3">
      <c r="A51" s="66"/>
      <c r="B51" s="66"/>
      <c r="C51" s="66"/>
      <c r="D51" s="70"/>
      <c r="E51" s="66"/>
      <c r="F51" s="66"/>
      <c r="G51" s="66"/>
      <c r="H51" s="66"/>
      <c r="I51" s="66"/>
    </row>
    <row r="52" spans="1:9" ht="13.5" customHeight="1" x14ac:dyDescent="0.3">
      <c r="A52" s="66"/>
      <c r="B52" s="66"/>
      <c r="C52" s="66"/>
      <c r="D52" s="70"/>
      <c r="E52" s="66"/>
      <c r="F52" s="66"/>
      <c r="G52" s="66"/>
      <c r="H52" s="66"/>
      <c r="I52" s="66"/>
    </row>
    <row r="53" spans="1:9" ht="13.5" customHeight="1" x14ac:dyDescent="0.3">
      <c r="A53" s="66"/>
      <c r="B53" s="66"/>
      <c r="C53" s="66"/>
      <c r="D53" s="70"/>
      <c r="E53" s="66"/>
      <c r="F53" s="66"/>
      <c r="G53" s="66"/>
      <c r="H53" s="66"/>
      <c r="I53" s="66"/>
    </row>
    <row r="54" spans="1:9" ht="13.5" customHeight="1" x14ac:dyDescent="0.3">
      <c r="A54" s="66"/>
      <c r="B54" s="66"/>
      <c r="C54" s="66"/>
      <c r="D54" s="70"/>
      <c r="E54" s="66"/>
      <c r="F54" s="66"/>
      <c r="G54" s="66"/>
      <c r="H54" s="66"/>
      <c r="I54" s="66"/>
    </row>
    <row r="55" spans="1:9" ht="13.5" customHeight="1" x14ac:dyDescent="0.3">
      <c r="A55" s="66"/>
      <c r="B55" s="66"/>
      <c r="C55" s="66"/>
      <c r="D55" s="70"/>
      <c r="E55" s="66"/>
      <c r="F55" s="66"/>
      <c r="G55" s="66"/>
      <c r="H55" s="66"/>
      <c r="I55" s="66"/>
    </row>
    <row r="56" spans="1:9" ht="13.5" customHeight="1" x14ac:dyDescent="0.3">
      <c r="A56" s="66"/>
      <c r="B56" s="66"/>
      <c r="C56" s="66"/>
      <c r="D56" s="70"/>
      <c r="E56" s="66"/>
      <c r="F56" s="66"/>
      <c r="G56" s="66"/>
      <c r="H56" s="66"/>
      <c r="I56" s="66"/>
    </row>
    <row r="57" spans="1:9" ht="13.5" customHeight="1" x14ac:dyDescent="0.3">
      <c r="A57" s="66"/>
      <c r="B57" s="66"/>
      <c r="C57" s="66"/>
      <c r="D57" s="70"/>
      <c r="E57" s="66"/>
      <c r="F57" s="66"/>
      <c r="G57" s="66"/>
      <c r="H57" s="66"/>
      <c r="I57" s="66"/>
    </row>
    <row r="58" spans="1:9" ht="13.5" customHeight="1" x14ac:dyDescent="0.3">
      <c r="A58" s="66"/>
      <c r="B58" s="66"/>
      <c r="C58" s="66"/>
      <c r="D58" s="70"/>
      <c r="E58" s="66"/>
      <c r="F58" s="66"/>
      <c r="G58" s="66"/>
      <c r="H58" s="66"/>
      <c r="I58" s="66"/>
    </row>
    <row r="59" spans="1:9" ht="13.5" customHeight="1" x14ac:dyDescent="0.3">
      <c r="A59" s="66"/>
      <c r="B59" s="66"/>
      <c r="C59" s="66"/>
      <c r="D59" s="70"/>
      <c r="E59" s="66"/>
      <c r="F59" s="66"/>
      <c r="G59" s="66"/>
      <c r="H59" s="66"/>
      <c r="I59" s="66"/>
    </row>
    <row r="60" spans="1:9" ht="13.5" customHeight="1" x14ac:dyDescent="0.3">
      <c r="A60" s="66"/>
      <c r="B60" s="66"/>
      <c r="C60" s="66"/>
      <c r="D60" s="70"/>
      <c r="E60" s="66"/>
      <c r="F60" s="66"/>
      <c r="G60" s="66"/>
      <c r="H60" s="66"/>
      <c r="I60" s="66"/>
    </row>
    <row r="61" spans="1:9" ht="13.5" customHeight="1" x14ac:dyDescent="0.3">
      <c r="A61" s="66"/>
      <c r="B61" s="66"/>
      <c r="C61" s="66"/>
      <c r="D61" s="70"/>
      <c r="E61" s="66"/>
      <c r="F61" s="66"/>
      <c r="G61" s="66"/>
      <c r="H61" s="66"/>
      <c r="I61" s="66"/>
    </row>
    <row r="62" spans="1:9" ht="13.5" customHeight="1" x14ac:dyDescent="0.3">
      <c r="A62" s="66"/>
      <c r="B62" s="66"/>
      <c r="C62" s="66"/>
      <c r="D62" s="70"/>
      <c r="E62" s="66"/>
      <c r="F62" s="66"/>
      <c r="G62" s="66"/>
      <c r="H62" s="66"/>
      <c r="I62" s="66"/>
    </row>
    <row r="63" spans="1:9" ht="13.5" customHeight="1" x14ac:dyDescent="0.3">
      <c r="A63" s="66"/>
      <c r="B63" s="66"/>
      <c r="C63" s="66"/>
      <c r="D63" s="70"/>
      <c r="E63" s="66"/>
      <c r="F63" s="66"/>
      <c r="G63" s="66"/>
      <c r="H63" s="66"/>
      <c r="I63" s="66"/>
    </row>
    <row r="64" spans="1:9" ht="13.5" customHeight="1" x14ac:dyDescent="0.3">
      <c r="A64" s="66"/>
      <c r="B64" s="66"/>
      <c r="C64" s="66"/>
      <c r="D64" s="70"/>
      <c r="E64" s="66"/>
      <c r="F64" s="66"/>
      <c r="G64" s="66"/>
      <c r="H64" s="66"/>
      <c r="I64" s="66"/>
    </row>
    <row r="65" spans="1:9" ht="13.5" customHeight="1" x14ac:dyDescent="0.3">
      <c r="A65" s="66"/>
      <c r="B65" s="66"/>
      <c r="C65" s="66"/>
      <c r="D65" s="70"/>
      <c r="E65" s="66"/>
      <c r="F65" s="66"/>
      <c r="G65" s="66"/>
      <c r="H65" s="66"/>
      <c r="I65" s="66"/>
    </row>
    <row r="66" spans="1:9" ht="13.5" customHeight="1" x14ac:dyDescent="0.3">
      <c r="A66" s="66"/>
      <c r="B66" s="66"/>
      <c r="C66" s="66"/>
      <c r="D66" s="70"/>
      <c r="E66" s="66"/>
      <c r="F66" s="66"/>
      <c r="G66" s="66"/>
      <c r="H66" s="66"/>
      <c r="I66" s="66"/>
    </row>
    <row r="67" spans="1:9" ht="13.5" customHeight="1" x14ac:dyDescent="0.3">
      <c r="A67" s="66"/>
      <c r="B67" s="66"/>
      <c r="C67" s="66"/>
      <c r="D67" s="70"/>
      <c r="E67" s="66"/>
      <c r="F67" s="66"/>
      <c r="G67" s="66"/>
      <c r="H67" s="66"/>
      <c r="I67" s="66"/>
    </row>
    <row r="68" spans="1:9" ht="13.5" customHeight="1" x14ac:dyDescent="0.3">
      <c r="A68" s="66"/>
      <c r="B68" s="66"/>
      <c r="C68" s="66"/>
      <c r="D68" s="70"/>
      <c r="E68" s="66"/>
      <c r="F68" s="66"/>
      <c r="G68" s="66"/>
      <c r="H68" s="66"/>
      <c r="I68" s="66"/>
    </row>
    <row r="69" spans="1:9" ht="13.5" customHeight="1" x14ac:dyDescent="0.3">
      <c r="A69" s="66"/>
      <c r="B69" s="66"/>
      <c r="C69" s="66"/>
      <c r="D69" s="70"/>
      <c r="E69" s="66"/>
      <c r="F69" s="66"/>
      <c r="G69" s="66"/>
      <c r="H69" s="66"/>
      <c r="I69" s="66"/>
    </row>
    <row r="70" spans="1:9" ht="13.5" customHeight="1" x14ac:dyDescent="0.3">
      <c r="A70" s="66"/>
      <c r="B70" s="66"/>
      <c r="C70" s="66"/>
      <c r="D70" s="70"/>
      <c r="E70" s="66"/>
      <c r="F70" s="66"/>
      <c r="G70" s="66"/>
      <c r="H70" s="66"/>
      <c r="I70" s="66"/>
    </row>
    <row r="71" spans="1:9" ht="13.5" customHeight="1" x14ac:dyDescent="0.3">
      <c r="A71" s="66"/>
      <c r="B71" s="66"/>
      <c r="C71" s="66"/>
      <c r="D71" s="70"/>
      <c r="E71" s="66"/>
      <c r="F71" s="66"/>
      <c r="G71" s="66"/>
      <c r="H71" s="66"/>
      <c r="I71" s="66"/>
    </row>
    <row r="72" spans="1:9" ht="13.5" customHeight="1" x14ac:dyDescent="0.3">
      <c r="A72" s="66"/>
      <c r="B72" s="66"/>
      <c r="C72" s="66"/>
      <c r="D72" s="70"/>
      <c r="E72" s="66"/>
      <c r="F72" s="66"/>
      <c r="G72" s="66"/>
      <c r="H72" s="66"/>
      <c r="I72" s="66"/>
    </row>
    <row r="73" spans="1:9" ht="13.5" customHeight="1" x14ac:dyDescent="0.3">
      <c r="A73" s="66"/>
      <c r="B73" s="66"/>
      <c r="C73" s="66"/>
      <c r="D73" s="70"/>
      <c r="E73" s="66"/>
      <c r="F73" s="66"/>
      <c r="G73" s="66"/>
      <c r="H73" s="66"/>
      <c r="I73" s="66"/>
    </row>
    <row r="74" spans="1:9" ht="13.5" customHeight="1" x14ac:dyDescent="0.3">
      <c r="A74" s="66"/>
      <c r="B74" s="66"/>
      <c r="C74" s="66"/>
      <c r="D74" s="70"/>
      <c r="E74" s="66"/>
      <c r="F74" s="66"/>
      <c r="G74" s="66"/>
      <c r="H74" s="66"/>
      <c r="I74" s="66"/>
    </row>
    <row r="75" spans="1:9" ht="13.5" customHeight="1" x14ac:dyDescent="0.3">
      <c r="A75" s="66"/>
      <c r="B75" s="66"/>
      <c r="C75" s="66"/>
      <c r="D75" s="70"/>
      <c r="E75" s="66"/>
      <c r="F75" s="66"/>
      <c r="G75" s="66"/>
      <c r="H75" s="66"/>
      <c r="I75" s="66"/>
    </row>
    <row r="76" spans="1:9" ht="13.5" customHeight="1" x14ac:dyDescent="0.3">
      <c r="A76" s="66"/>
      <c r="B76" s="66"/>
      <c r="C76" s="66"/>
      <c r="D76" s="70"/>
      <c r="E76" s="66"/>
      <c r="F76" s="66"/>
      <c r="G76" s="66"/>
      <c r="H76" s="66"/>
      <c r="I76" s="66"/>
    </row>
    <row r="77" spans="1:9" ht="13.5" customHeight="1" x14ac:dyDescent="0.3">
      <c r="A77" s="66"/>
      <c r="B77" s="66"/>
      <c r="C77" s="66"/>
      <c r="D77" s="70"/>
      <c r="E77" s="66"/>
      <c r="F77" s="66"/>
      <c r="G77" s="66"/>
      <c r="H77" s="66"/>
      <c r="I77" s="66"/>
    </row>
    <row r="78" spans="1:9" ht="13.5" customHeight="1" x14ac:dyDescent="0.3">
      <c r="A78" s="66"/>
      <c r="B78" s="66"/>
      <c r="C78" s="66"/>
      <c r="D78" s="70"/>
      <c r="E78" s="66"/>
      <c r="F78" s="66"/>
      <c r="G78" s="66"/>
      <c r="H78" s="66"/>
      <c r="I78" s="66"/>
    </row>
    <row r="79" spans="1:9" ht="13.5" customHeight="1" x14ac:dyDescent="0.3">
      <c r="A79" s="66"/>
      <c r="B79" s="66"/>
      <c r="C79" s="66"/>
      <c r="D79" s="70"/>
      <c r="E79" s="66"/>
      <c r="F79" s="66"/>
      <c r="G79" s="66"/>
      <c r="H79" s="66"/>
      <c r="I79" s="66"/>
    </row>
    <row r="80" spans="1:9" ht="13.5" customHeight="1" x14ac:dyDescent="0.3">
      <c r="A80" s="66"/>
      <c r="B80" s="66"/>
      <c r="C80" s="66"/>
      <c r="D80" s="70"/>
      <c r="E80" s="66"/>
      <c r="F80" s="66"/>
      <c r="G80" s="66"/>
      <c r="H80" s="66"/>
      <c r="I80" s="66"/>
    </row>
    <row r="81" spans="1:9" ht="13.5" customHeight="1" x14ac:dyDescent="0.3">
      <c r="A81" s="66"/>
      <c r="B81" s="66"/>
      <c r="C81" s="66"/>
      <c r="D81" s="70"/>
      <c r="E81" s="66"/>
      <c r="F81" s="66"/>
      <c r="G81" s="66"/>
      <c r="H81" s="66"/>
      <c r="I81" s="66"/>
    </row>
    <row r="82" spans="1:9" ht="13.5" customHeight="1" x14ac:dyDescent="0.3">
      <c r="A82" s="66"/>
      <c r="B82" s="66"/>
      <c r="C82" s="66"/>
      <c r="D82" s="70"/>
      <c r="E82" s="66"/>
      <c r="F82" s="66"/>
      <c r="G82" s="66"/>
      <c r="H82" s="66"/>
      <c r="I82" s="66"/>
    </row>
    <row r="83" spans="1:9" ht="13.5" customHeight="1" x14ac:dyDescent="0.3">
      <c r="A83" s="66"/>
      <c r="B83" s="66"/>
      <c r="C83" s="66"/>
      <c r="D83" s="70"/>
      <c r="E83" s="66"/>
      <c r="F83" s="66"/>
      <c r="G83" s="66"/>
      <c r="H83" s="66"/>
      <c r="I83" s="66"/>
    </row>
    <row r="84" spans="1:9" ht="13.5" customHeight="1" x14ac:dyDescent="0.3">
      <c r="A84" s="66"/>
      <c r="B84" s="66"/>
      <c r="C84" s="66"/>
      <c r="D84" s="70"/>
      <c r="E84" s="66"/>
      <c r="F84" s="66"/>
      <c r="G84" s="66"/>
      <c r="H84" s="66"/>
      <c r="I84" s="66"/>
    </row>
    <row r="85" spans="1:9" ht="13.5" customHeight="1" x14ac:dyDescent="0.3">
      <c r="A85" s="66"/>
      <c r="B85" s="66"/>
      <c r="C85" s="66"/>
      <c r="D85" s="70"/>
      <c r="E85" s="66"/>
      <c r="F85" s="66"/>
      <c r="G85" s="66"/>
      <c r="H85" s="66"/>
      <c r="I85" s="66"/>
    </row>
    <row r="86" spans="1:9" ht="13.5" customHeight="1" x14ac:dyDescent="0.3">
      <c r="A86" s="66"/>
      <c r="B86" s="66"/>
      <c r="C86" s="66"/>
      <c r="D86" s="70"/>
      <c r="E86" s="66"/>
      <c r="F86" s="66"/>
      <c r="G86" s="66"/>
      <c r="H86" s="66"/>
      <c r="I86" s="66"/>
    </row>
    <row r="87" spans="1:9" ht="13.5" customHeight="1" x14ac:dyDescent="0.3">
      <c r="A87" s="66"/>
      <c r="B87" s="66"/>
      <c r="C87" s="66"/>
      <c r="D87" s="70"/>
      <c r="E87" s="66"/>
      <c r="F87" s="66"/>
      <c r="G87" s="66"/>
      <c r="H87" s="66"/>
      <c r="I87" s="66"/>
    </row>
    <row r="88" spans="1:9" ht="13.5" customHeight="1" x14ac:dyDescent="0.3">
      <c r="A88" s="66"/>
      <c r="B88" s="66"/>
      <c r="C88" s="66"/>
      <c r="D88" s="70"/>
      <c r="E88" s="66"/>
      <c r="F88" s="66"/>
      <c r="G88" s="66"/>
      <c r="H88" s="66"/>
      <c r="I88" s="66"/>
    </row>
    <row r="89" spans="1:9" ht="13.5" customHeight="1" x14ac:dyDescent="0.3">
      <c r="A89" s="66"/>
      <c r="B89" s="66"/>
      <c r="C89" s="66"/>
      <c r="D89" s="70"/>
      <c r="E89" s="66"/>
      <c r="F89" s="66"/>
      <c r="G89" s="66"/>
      <c r="H89" s="66"/>
      <c r="I89" s="66"/>
    </row>
    <row r="90" spans="1:9" ht="13.5" customHeight="1" x14ac:dyDescent="0.3">
      <c r="A90" s="66"/>
      <c r="B90" s="66"/>
      <c r="C90" s="66"/>
      <c r="D90" s="70"/>
      <c r="E90" s="66"/>
      <c r="F90" s="66"/>
      <c r="G90" s="66"/>
      <c r="H90" s="66"/>
      <c r="I90" s="66"/>
    </row>
    <row r="91" spans="1:9" ht="13.5" customHeight="1" x14ac:dyDescent="0.3">
      <c r="A91" s="66"/>
      <c r="B91" s="66"/>
      <c r="C91" s="66"/>
      <c r="D91" s="70"/>
      <c r="E91" s="66"/>
      <c r="F91" s="66"/>
      <c r="G91" s="66"/>
      <c r="H91" s="66"/>
      <c r="I91" s="66"/>
    </row>
    <row r="92" spans="1:9" ht="13.5" customHeight="1" x14ac:dyDescent="0.3">
      <c r="A92" s="66"/>
      <c r="B92" s="66"/>
      <c r="C92" s="66"/>
      <c r="D92" s="70"/>
      <c r="E92" s="66"/>
      <c r="F92" s="66"/>
      <c r="G92" s="66"/>
      <c r="H92" s="66"/>
      <c r="I92" s="66"/>
    </row>
  </sheetData>
  <mergeCells count="10">
    <mergeCell ref="A44:C44"/>
    <mergeCell ref="D44:G44"/>
    <mergeCell ref="A45:C45"/>
    <mergeCell ref="D45:G45"/>
    <mergeCell ref="A1:G2"/>
    <mergeCell ref="A3:G3"/>
    <mergeCell ref="A4:G4"/>
    <mergeCell ref="A5:G5"/>
    <mergeCell ref="A38:F38"/>
    <mergeCell ref="D39:F39"/>
  </mergeCells>
  <printOptions horizontalCentered="1"/>
  <pageMargins left="0.23622047244094491" right="0.23622047244094491" top="0.74803149606299213" bottom="0.74803149606299213" header="0" footer="0"/>
  <pageSetup paperSize="9" scale="85" fitToHeight="0"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5C76AD-1999-419F-A18E-B784FEEB0A22}">
  <sheetPr>
    <tabColor theme="0" tint="-0.249977111117893"/>
    <pageSetUpPr fitToPage="1"/>
  </sheetPr>
  <dimension ref="A1:J83"/>
  <sheetViews>
    <sheetView showGridLines="0" view="pageBreakPreview" topLeftCell="A30" zoomScale="85" zoomScaleNormal="100" zoomScaleSheetLayoutView="85" workbookViewId="0">
      <selection activeCell="A35" sqref="A35:F35"/>
    </sheetView>
  </sheetViews>
  <sheetFormatPr defaultColWidth="12.54296875" defaultRowHeight="15" customHeight="1" x14ac:dyDescent="0.3"/>
  <cols>
    <col min="1" max="2" width="6.81640625" style="67" customWidth="1"/>
    <col min="3" max="3" width="55.81640625" style="67" customWidth="1"/>
    <col min="4" max="4" width="9" style="71" customWidth="1"/>
    <col min="5" max="5" width="6.1796875" style="67" bestFit="1" customWidth="1"/>
    <col min="6" max="6" width="13.1796875" style="67" customWidth="1"/>
    <col min="7" max="7" width="18.81640625" style="67" bestFit="1" customWidth="1"/>
    <col min="8" max="8" width="11.81640625" style="67" bestFit="1" customWidth="1"/>
    <col min="9" max="9" width="5.81640625" style="67" bestFit="1" customWidth="1"/>
    <col min="10" max="10" width="12.453125" style="67" bestFit="1" customWidth="1"/>
    <col min="11" max="11" width="15.1796875" style="67" bestFit="1" customWidth="1"/>
    <col min="12" max="16384" width="12.54296875" style="67"/>
  </cols>
  <sheetData>
    <row r="1" spans="1:10" ht="25" customHeight="1" x14ac:dyDescent="0.3">
      <c r="A1" s="1335" t="str">
        <f>'R5'!A1:G2</f>
        <v>PUNJAB SAAF PANI AUTHORITY</v>
      </c>
      <c r="B1" s="1335"/>
      <c r="C1" s="1335"/>
      <c r="D1" s="1335"/>
      <c r="E1" s="1335"/>
      <c r="F1" s="1335"/>
      <c r="G1" s="1335"/>
      <c r="H1" s="537">
        <v>39402793</v>
      </c>
      <c r="I1" s="93" t="s">
        <v>245</v>
      </c>
      <c r="J1" s="461">
        <v>9</v>
      </c>
    </row>
    <row r="2" spans="1:10" ht="39" customHeight="1" x14ac:dyDescent="0.3">
      <c r="A2" s="1335" t="str">
        <f>'R5'!A2:G2</f>
        <v>REHABILITATION &amp; O&amp;M OF DYSFUNCTIONAL WATER FILTRATION PLANTS INSTALLED IN DIVISON FAISALABAD</v>
      </c>
      <c r="B2" s="1335"/>
      <c r="C2" s="1335"/>
      <c r="D2" s="1335"/>
      <c r="E2" s="1335"/>
      <c r="F2" s="1335"/>
      <c r="G2" s="1335"/>
      <c r="H2" s="537">
        <f>G35</f>
        <v>0</v>
      </c>
      <c r="I2" s="88" t="s">
        <v>318</v>
      </c>
      <c r="J2" s="89"/>
    </row>
    <row r="3" spans="1:10" ht="25" customHeight="1" x14ac:dyDescent="0.3">
      <c r="A3" s="1313" t="str">
        <f>GS!A4:E4</f>
        <v>BILL OF QUANTITY</v>
      </c>
      <c r="B3" s="1313"/>
      <c r="C3" s="1313"/>
      <c r="D3" s="1313"/>
      <c r="E3" s="1313"/>
      <c r="F3" s="1313"/>
      <c r="G3" s="1313"/>
      <c r="H3" s="539"/>
      <c r="I3" s="88" t="s">
        <v>315</v>
      </c>
      <c r="J3" s="89"/>
    </row>
    <row r="4" spans="1:10" ht="25" customHeight="1" x14ac:dyDescent="0.3">
      <c r="A4" s="1314" t="s">
        <v>756</v>
      </c>
      <c r="B4" s="1314"/>
      <c r="C4" s="1314"/>
      <c r="D4" s="1314"/>
      <c r="E4" s="1314"/>
      <c r="F4" s="1314"/>
      <c r="G4" s="1314"/>
      <c r="H4" s="539"/>
      <c r="I4" s="88" t="s">
        <v>451</v>
      </c>
      <c r="J4" s="89"/>
    </row>
    <row r="5" spans="1:10" ht="35.15" customHeight="1" x14ac:dyDescent="0.3">
      <c r="A5" s="442" t="s">
        <v>59</v>
      </c>
      <c r="B5" s="442" t="s">
        <v>136</v>
      </c>
      <c r="C5" s="442" t="s">
        <v>0</v>
      </c>
      <c r="D5" s="442" t="s">
        <v>2</v>
      </c>
      <c r="E5" s="442" t="s">
        <v>137</v>
      </c>
      <c r="F5" s="442" t="s">
        <v>138</v>
      </c>
      <c r="G5" s="442" t="s">
        <v>139</v>
      </c>
      <c r="H5" s="539"/>
      <c r="I5" s="66"/>
      <c r="J5" s="401" t="e">
        <f>GS!#REF!</f>
        <v>#REF!</v>
      </c>
    </row>
    <row r="6" spans="1:10" ht="56" x14ac:dyDescent="0.3">
      <c r="A6" s="78">
        <v>1</v>
      </c>
      <c r="B6" s="78" t="s">
        <v>70</v>
      </c>
      <c r="C6" s="91" t="s">
        <v>626</v>
      </c>
      <c r="D6" s="189" t="s">
        <v>601</v>
      </c>
      <c r="E6" s="78">
        <v>9</v>
      </c>
      <c r="F6" s="80"/>
      <c r="G6" s="81"/>
      <c r="H6" s="80">
        <v>10800</v>
      </c>
      <c r="I6" s="66"/>
    </row>
    <row r="7" spans="1:10" ht="42" x14ac:dyDescent="0.3">
      <c r="A7" s="78">
        <v>2</v>
      </c>
      <c r="B7" s="78" t="s">
        <v>70</v>
      </c>
      <c r="C7" s="91" t="s">
        <v>858</v>
      </c>
      <c r="D7" s="189" t="s">
        <v>601</v>
      </c>
      <c r="E7" s="90">
        <v>5</v>
      </c>
      <c r="F7" s="80"/>
      <c r="G7" s="81"/>
      <c r="H7" s="80">
        <v>19000</v>
      </c>
      <c r="I7" s="66"/>
    </row>
    <row r="8" spans="1:10" ht="267.75" customHeight="1" x14ac:dyDescent="0.3">
      <c r="A8" s="78">
        <v>3</v>
      </c>
      <c r="B8" s="78" t="s">
        <v>70</v>
      </c>
      <c r="C8" s="91" t="s">
        <v>929</v>
      </c>
      <c r="D8" s="189" t="s">
        <v>601</v>
      </c>
      <c r="E8" s="90">
        <v>4</v>
      </c>
      <c r="F8" s="80"/>
      <c r="G8" s="81"/>
      <c r="H8" s="80">
        <f>304070*4</f>
        <v>1216280</v>
      </c>
      <c r="I8" s="66">
        <v>45000</v>
      </c>
    </row>
    <row r="9" spans="1:10" ht="126" x14ac:dyDescent="0.3">
      <c r="A9" s="78">
        <v>4</v>
      </c>
      <c r="B9" s="78" t="s">
        <v>70</v>
      </c>
      <c r="C9" s="91" t="s">
        <v>930</v>
      </c>
      <c r="D9" s="78" t="s">
        <v>5</v>
      </c>
      <c r="E9" s="90">
        <v>5</v>
      </c>
      <c r="F9" s="80"/>
      <c r="G9" s="81"/>
      <c r="H9" s="80">
        <v>94745</v>
      </c>
      <c r="I9" s="66">
        <v>80000</v>
      </c>
    </row>
    <row r="10" spans="1:10" ht="28" x14ac:dyDescent="0.3">
      <c r="A10" s="78">
        <v>5</v>
      </c>
      <c r="B10" s="78" t="s">
        <v>70</v>
      </c>
      <c r="C10" s="91" t="s">
        <v>931</v>
      </c>
      <c r="D10" s="78" t="s">
        <v>4</v>
      </c>
      <c r="E10" s="90">
        <v>4</v>
      </c>
      <c r="F10" s="80"/>
      <c r="G10" s="81"/>
      <c r="H10" s="80">
        <v>18800</v>
      </c>
      <c r="I10" s="66"/>
    </row>
    <row r="11" spans="1:10" ht="197.25" customHeight="1" x14ac:dyDescent="0.3">
      <c r="A11" s="78">
        <v>6</v>
      </c>
      <c r="B11" s="78" t="s">
        <v>70</v>
      </c>
      <c r="C11" s="667" t="s">
        <v>932</v>
      </c>
      <c r="D11" s="78" t="s">
        <v>4</v>
      </c>
      <c r="E11" s="90">
        <v>4</v>
      </c>
      <c r="F11" s="80"/>
      <c r="G11" s="81"/>
      <c r="H11" s="80">
        <v>91365</v>
      </c>
      <c r="I11" s="66"/>
    </row>
    <row r="12" spans="1:10" ht="14" x14ac:dyDescent="0.3">
      <c r="A12" s="78">
        <v>7</v>
      </c>
      <c r="B12" s="78" t="s">
        <v>70</v>
      </c>
      <c r="C12" s="91" t="s">
        <v>859</v>
      </c>
      <c r="D12" s="78" t="s">
        <v>4</v>
      </c>
      <c r="E12" s="90">
        <f>J1</f>
        <v>9</v>
      </c>
      <c r="F12" s="80"/>
      <c r="G12" s="81"/>
      <c r="H12" s="80">
        <v>8405</v>
      </c>
      <c r="I12" s="66"/>
    </row>
    <row r="13" spans="1:10" ht="28" x14ac:dyDescent="0.3">
      <c r="A13" s="78">
        <v>8</v>
      </c>
      <c r="B13" s="78" t="s">
        <v>70</v>
      </c>
      <c r="C13" s="91" t="s">
        <v>602</v>
      </c>
      <c r="D13" s="78" t="s">
        <v>4</v>
      </c>
      <c r="E13" s="90">
        <f>J1</f>
        <v>9</v>
      </c>
      <c r="F13" s="80"/>
      <c r="G13" s="81"/>
      <c r="H13" s="80">
        <v>6375</v>
      </c>
      <c r="I13" s="66"/>
    </row>
    <row r="14" spans="1:10" ht="70" x14ac:dyDescent="0.3">
      <c r="A14" s="78">
        <v>9</v>
      </c>
      <c r="B14" s="78" t="s">
        <v>70</v>
      </c>
      <c r="C14" s="91" t="s">
        <v>603</v>
      </c>
      <c r="D14" s="78" t="s">
        <v>4</v>
      </c>
      <c r="E14" s="90">
        <f>J1*2</f>
        <v>18</v>
      </c>
      <c r="F14" s="80"/>
      <c r="G14" s="81"/>
      <c r="H14" s="80">
        <v>5117</v>
      </c>
      <c r="I14" s="66"/>
    </row>
    <row r="15" spans="1:10" ht="28" x14ac:dyDescent="0.3">
      <c r="A15" s="78">
        <v>10</v>
      </c>
      <c r="B15" s="78" t="s">
        <v>70</v>
      </c>
      <c r="C15" s="79" t="s">
        <v>113</v>
      </c>
      <c r="D15" s="78" t="s">
        <v>4</v>
      </c>
      <c r="E15" s="90">
        <f>J1*3</f>
        <v>27</v>
      </c>
      <c r="F15" s="80"/>
      <c r="G15" s="81"/>
      <c r="H15" s="80">
        <v>3400</v>
      </c>
      <c r="I15" s="66"/>
    </row>
    <row r="16" spans="1:10" ht="32.5" customHeight="1" x14ac:dyDescent="0.3">
      <c r="A16" s="78">
        <v>11</v>
      </c>
      <c r="B16" s="78" t="s">
        <v>70</v>
      </c>
      <c r="C16" s="91" t="s">
        <v>605</v>
      </c>
      <c r="D16" s="78" t="s">
        <v>4</v>
      </c>
      <c r="E16" s="90">
        <f>J1</f>
        <v>9</v>
      </c>
      <c r="F16" s="80"/>
      <c r="G16" s="81"/>
      <c r="H16" s="80">
        <v>17540</v>
      </c>
      <c r="I16" s="66"/>
    </row>
    <row r="17" spans="1:9" ht="28" x14ac:dyDescent="0.3">
      <c r="A17" s="78">
        <v>12</v>
      </c>
      <c r="B17" s="78" t="s">
        <v>70</v>
      </c>
      <c r="C17" s="91" t="s">
        <v>628</v>
      </c>
      <c r="D17" s="78" t="s">
        <v>4</v>
      </c>
      <c r="E17" s="90">
        <v>0</v>
      </c>
      <c r="F17" s="80"/>
      <c r="G17" s="81"/>
      <c r="H17" s="80">
        <v>6000</v>
      </c>
      <c r="I17" s="66"/>
    </row>
    <row r="18" spans="1:9" ht="28" x14ac:dyDescent="0.3">
      <c r="A18" s="78">
        <v>13</v>
      </c>
      <c r="B18" s="78" t="s">
        <v>70</v>
      </c>
      <c r="C18" s="79" t="s">
        <v>116</v>
      </c>
      <c r="D18" s="78" t="s">
        <v>4</v>
      </c>
      <c r="E18" s="90">
        <f>J1*2</f>
        <v>18</v>
      </c>
      <c r="F18" s="80"/>
      <c r="G18" s="81"/>
      <c r="H18" s="80">
        <v>8500</v>
      </c>
      <c r="I18" s="66"/>
    </row>
    <row r="19" spans="1:9" ht="35.15" customHeight="1" x14ac:dyDescent="0.3">
      <c r="A19" s="78">
        <v>14</v>
      </c>
      <c r="B19" s="78" t="s">
        <v>70</v>
      </c>
      <c r="C19" s="79" t="s">
        <v>622</v>
      </c>
      <c r="D19" s="78" t="s">
        <v>4</v>
      </c>
      <c r="E19" s="90">
        <f>J1*2</f>
        <v>18</v>
      </c>
      <c r="F19" s="80"/>
      <c r="G19" s="81"/>
      <c r="H19" s="80">
        <v>3200</v>
      </c>
      <c r="I19" s="66"/>
    </row>
    <row r="20" spans="1:9" ht="42" x14ac:dyDescent="0.3">
      <c r="A20" s="78">
        <v>15</v>
      </c>
      <c r="B20" s="78" t="s">
        <v>70</v>
      </c>
      <c r="C20" s="91" t="s">
        <v>606</v>
      </c>
      <c r="D20" s="78" t="s">
        <v>4</v>
      </c>
      <c r="E20" s="90">
        <f>J1</f>
        <v>9</v>
      </c>
      <c r="F20" s="80"/>
      <c r="G20" s="81"/>
      <c r="H20" s="80">
        <v>40930</v>
      </c>
      <c r="I20" s="66"/>
    </row>
    <row r="21" spans="1:9" ht="35.5" customHeight="1" x14ac:dyDescent="0.3">
      <c r="A21" s="78">
        <v>16</v>
      </c>
      <c r="B21" s="78" t="s">
        <v>70</v>
      </c>
      <c r="C21" s="91" t="s">
        <v>623</v>
      </c>
      <c r="D21" s="78" t="s">
        <v>4</v>
      </c>
      <c r="E21" s="90">
        <f>J1</f>
        <v>9</v>
      </c>
      <c r="F21" s="80"/>
      <c r="G21" s="81"/>
      <c r="H21" s="80">
        <v>8400</v>
      </c>
      <c r="I21" s="66"/>
    </row>
    <row r="22" spans="1:9" ht="98" x14ac:dyDescent="0.3">
      <c r="A22" s="78">
        <v>17</v>
      </c>
      <c r="B22" s="78" t="s">
        <v>70</v>
      </c>
      <c r="C22" s="91" t="s">
        <v>933</v>
      </c>
      <c r="D22" s="78" t="s">
        <v>4</v>
      </c>
      <c r="E22" s="90">
        <v>4</v>
      </c>
      <c r="F22" s="80"/>
      <c r="G22" s="81"/>
      <c r="H22" s="80">
        <v>89235</v>
      </c>
      <c r="I22" s="66"/>
    </row>
    <row r="23" spans="1:9" ht="70" x14ac:dyDescent="0.3">
      <c r="A23" s="78">
        <v>18</v>
      </c>
      <c r="B23" s="78" t="s">
        <v>70</v>
      </c>
      <c r="C23" s="91" t="s">
        <v>633</v>
      </c>
      <c r="D23" s="78" t="s">
        <v>4</v>
      </c>
      <c r="E23" s="90">
        <f>J1</f>
        <v>9</v>
      </c>
      <c r="F23" s="80"/>
      <c r="G23" s="81"/>
      <c r="H23" s="80">
        <v>45575</v>
      </c>
      <c r="I23" s="66"/>
    </row>
    <row r="24" spans="1:9" ht="35.5" customHeight="1" x14ac:dyDescent="0.3">
      <c r="A24" s="78">
        <v>19</v>
      </c>
      <c r="B24" s="78" t="s">
        <v>70</v>
      </c>
      <c r="C24" s="79" t="s">
        <v>227</v>
      </c>
      <c r="D24" s="78" t="s">
        <v>4</v>
      </c>
      <c r="E24" s="90">
        <f>J1*2-E23</f>
        <v>9</v>
      </c>
      <c r="F24" s="80"/>
      <c r="G24" s="81"/>
      <c r="H24" s="80">
        <v>2500</v>
      </c>
      <c r="I24" s="66"/>
    </row>
    <row r="25" spans="1:9" ht="42" x14ac:dyDescent="0.3">
      <c r="A25" s="78">
        <v>20</v>
      </c>
      <c r="B25" s="78" t="s">
        <v>70</v>
      </c>
      <c r="C25" s="91" t="s">
        <v>737</v>
      </c>
      <c r="D25" s="189" t="s">
        <v>5</v>
      </c>
      <c r="E25" s="190">
        <f>J1</f>
        <v>9</v>
      </c>
      <c r="F25" s="80"/>
      <c r="G25" s="81"/>
      <c r="H25" s="80">
        <v>3625</v>
      </c>
      <c r="I25" s="66"/>
    </row>
    <row r="26" spans="1:9" ht="196.5" customHeight="1" x14ac:dyDescent="0.3">
      <c r="A26" s="78">
        <v>21</v>
      </c>
      <c r="B26" s="78" t="s">
        <v>70</v>
      </c>
      <c r="C26" s="91" t="s">
        <v>608</v>
      </c>
      <c r="D26" s="78" t="s">
        <v>6</v>
      </c>
      <c r="E26" s="189">
        <f>60*(J1*60%)</f>
        <v>323.99999999999994</v>
      </c>
      <c r="F26" s="80"/>
      <c r="G26" s="81"/>
      <c r="H26" s="80">
        <v>1510</v>
      </c>
      <c r="I26" s="66"/>
    </row>
    <row r="27" spans="1:9" ht="84" x14ac:dyDescent="0.3">
      <c r="A27" s="78">
        <v>22</v>
      </c>
      <c r="B27" s="78" t="s">
        <v>70</v>
      </c>
      <c r="C27" s="91" t="s">
        <v>631</v>
      </c>
      <c r="D27" s="78" t="s">
        <v>6</v>
      </c>
      <c r="E27" s="189">
        <f>380*(J1*70%)</f>
        <v>2394</v>
      </c>
      <c r="F27" s="80"/>
      <c r="G27" s="81"/>
      <c r="H27" s="80">
        <v>70</v>
      </c>
      <c r="I27" s="66"/>
    </row>
    <row r="28" spans="1:9" ht="42" x14ac:dyDescent="0.3">
      <c r="A28" s="78">
        <v>23</v>
      </c>
      <c r="B28" s="78" t="s">
        <v>70</v>
      </c>
      <c r="C28" s="91" t="s">
        <v>609</v>
      </c>
      <c r="D28" s="78" t="s">
        <v>6</v>
      </c>
      <c r="E28" s="189">
        <f>380*(J1*60%)</f>
        <v>2052</v>
      </c>
      <c r="F28" s="80"/>
      <c r="G28" s="81"/>
      <c r="H28" s="80">
        <v>70</v>
      </c>
      <c r="I28" s="66"/>
    </row>
    <row r="29" spans="1:9" ht="144.75" customHeight="1" x14ac:dyDescent="0.3">
      <c r="A29" s="78">
        <v>24</v>
      </c>
      <c r="B29" s="78" t="s">
        <v>70</v>
      </c>
      <c r="C29" s="91" t="s">
        <v>613</v>
      </c>
      <c r="D29" s="78" t="s">
        <v>6</v>
      </c>
      <c r="E29" s="190">
        <f>320*(J1*40%)</f>
        <v>1152</v>
      </c>
      <c r="F29" s="80"/>
      <c r="G29" s="81"/>
      <c r="H29" s="80">
        <v>2510</v>
      </c>
      <c r="I29" s="66"/>
    </row>
    <row r="30" spans="1:9" ht="42" x14ac:dyDescent="0.3">
      <c r="A30" s="78">
        <v>25</v>
      </c>
      <c r="B30" s="78" t="s">
        <v>70</v>
      </c>
      <c r="C30" s="91" t="s">
        <v>860</v>
      </c>
      <c r="D30" s="189" t="s">
        <v>5</v>
      </c>
      <c r="E30" s="190">
        <v>4</v>
      </c>
      <c r="F30" s="80"/>
      <c r="G30" s="81"/>
      <c r="H30" s="80"/>
      <c r="I30" s="66"/>
    </row>
    <row r="31" spans="1:9" ht="28" x14ac:dyDescent="0.3">
      <c r="A31" s="78">
        <v>26</v>
      </c>
      <c r="B31" s="78" t="s">
        <v>70</v>
      </c>
      <c r="C31" s="79" t="s">
        <v>624</v>
      </c>
      <c r="D31" s="189" t="s">
        <v>601</v>
      </c>
      <c r="E31" s="78">
        <v>5</v>
      </c>
      <c r="F31" s="80"/>
      <c r="G31" s="81"/>
      <c r="H31" s="80">
        <v>22000</v>
      </c>
      <c r="I31" s="66"/>
    </row>
    <row r="32" spans="1:9" ht="28" x14ac:dyDescent="0.3">
      <c r="A32" s="78">
        <v>27</v>
      </c>
      <c r="B32" s="78" t="s">
        <v>70</v>
      </c>
      <c r="C32" s="91" t="s">
        <v>616</v>
      </c>
      <c r="D32" s="78" t="s">
        <v>4</v>
      </c>
      <c r="E32" s="78">
        <f>J1*5</f>
        <v>45</v>
      </c>
      <c r="F32" s="80"/>
      <c r="G32" s="81"/>
      <c r="H32" s="80">
        <v>585</v>
      </c>
      <c r="I32" s="66"/>
    </row>
    <row r="33" spans="1:9" ht="28" x14ac:dyDescent="0.3">
      <c r="A33" s="78">
        <v>28</v>
      </c>
      <c r="B33" s="78" t="s">
        <v>70</v>
      </c>
      <c r="C33" s="79" t="s">
        <v>629</v>
      </c>
      <c r="D33" s="189" t="s">
        <v>601</v>
      </c>
      <c r="E33" s="78">
        <v>5</v>
      </c>
      <c r="F33" s="80"/>
      <c r="G33" s="81"/>
      <c r="H33" s="80">
        <v>46000</v>
      </c>
      <c r="I33" s="66"/>
    </row>
    <row r="34" spans="1:9" ht="37.75" customHeight="1" x14ac:dyDescent="0.3">
      <c r="A34" s="78">
        <v>29</v>
      </c>
      <c r="B34" s="78" t="s">
        <v>70</v>
      </c>
      <c r="C34" s="91" t="s">
        <v>927</v>
      </c>
      <c r="D34" s="189" t="s">
        <v>5</v>
      </c>
      <c r="E34" s="395">
        <v>1</v>
      </c>
      <c r="F34" s="191"/>
      <c r="G34" s="192"/>
      <c r="H34" s="66"/>
      <c r="I34" s="66"/>
    </row>
    <row r="35" spans="1:9" ht="27" customHeight="1" x14ac:dyDescent="0.3">
      <c r="A35" s="1311" t="s">
        <v>198</v>
      </c>
      <c r="B35" s="1312"/>
      <c r="C35" s="1312"/>
      <c r="D35" s="1312"/>
      <c r="E35" s="1312"/>
      <c r="F35" s="1312"/>
      <c r="G35" s="397"/>
      <c r="H35" s="542"/>
      <c r="I35" s="66"/>
    </row>
    <row r="36" spans="1:9" ht="27" customHeight="1" x14ac:dyDescent="0.3">
      <c r="A36" s="1311" t="s">
        <v>934</v>
      </c>
      <c r="B36" s="1312"/>
      <c r="C36" s="1312"/>
      <c r="D36" s="1312"/>
      <c r="E36" s="1312"/>
      <c r="F36" s="1312"/>
      <c r="G36" s="397"/>
      <c r="H36" s="66"/>
      <c r="I36" s="66"/>
    </row>
    <row r="37" spans="1:9" ht="13.5" customHeight="1" x14ac:dyDescent="0.3">
      <c r="A37" s="66"/>
      <c r="B37" s="66"/>
      <c r="C37" s="66"/>
      <c r="D37" s="70"/>
      <c r="E37" s="66"/>
      <c r="F37" s="66"/>
      <c r="G37" s="66"/>
      <c r="H37" s="66"/>
      <c r="I37" s="66"/>
    </row>
    <row r="38" spans="1:9" ht="13.5" customHeight="1" x14ac:dyDescent="0.3">
      <c r="A38" s="66"/>
      <c r="B38" s="66"/>
      <c r="C38" s="66"/>
      <c r="D38" s="70"/>
      <c r="E38" s="66"/>
      <c r="F38" s="66"/>
      <c r="G38" s="66"/>
      <c r="H38" s="66"/>
      <c r="I38" s="66"/>
    </row>
    <row r="39" spans="1:9" ht="13.5" customHeight="1" x14ac:dyDescent="0.3">
      <c r="A39" s="66"/>
      <c r="B39" s="66"/>
      <c r="C39" s="66"/>
      <c r="D39" s="70"/>
      <c r="E39" s="66"/>
      <c r="F39" s="66"/>
      <c r="G39" s="66"/>
      <c r="H39" s="66"/>
      <c r="I39" s="66"/>
    </row>
    <row r="40" spans="1:9" ht="13.5" customHeight="1" x14ac:dyDescent="0.3">
      <c r="A40" s="66"/>
      <c r="B40" s="66"/>
      <c r="C40" s="66"/>
      <c r="D40" s="70"/>
      <c r="E40" s="66"/>
      <c r="F40" s="66"/>
      <c r="G40" s="66"/>
      <c r="H40" s="66"/>
      <c r="I40" s="66"/>
    </row>
    <row r="41" spans="1:9" ht="13.5" customHeight="1" x14ac:dyDescent="0.3">
      <c r="A41" s="66"/>
      <c r="B41" s="66"/>
      <c r="C41" s="66"/>
      <c r="D41" s="70"/>
      <c r="E41" s="66"/>
      <c r="F41" s="66"/>
      <c r="G41" s="66"/>
      <c r="H41" s="66"/>
      <c r="I41" s="66"/>
    </row>
    <row r="42" spans="1:9" ht="13.5" customHeight="1" x14ac:dyDescent="0.3">
      <c r="A42" s="66"/>
      <c r="B42" s="66"/>
      <c r="C42" s="66"/>
      <c r="D42" s="70"/>
      <c r="E42" s="66"/>
      <c r="F42" s="66"/>
      <c r="G42" s="66"/>
      <c r="H42" s="66"/>
      <c r="I42" s="66"/>
    </row>
    <row r="43" spans="1:9" ht="13.5" customHeight="1" x14ac:dyDescent="0.3">
      <c r="A43" s="66"/>
      <c r="B43" s="66"/>
      <c r="C43" s="66"/>
      <c r="D43" s="70"/>
      <c r="E43" s="66"/>
      <c r="F43" s="66"/>
      <c r="G43" s="66"/>
      <c r="H43" s="66"/>
      <c r="I43" s="66"/>
    </row>
    <row r="44" spans="1:9" ht="13.5" customHeight="1" x14ac:dyDescent="0.3">
      <c r="A44" s="66"/>
      <c r="B44" s="66"/>
      <c r="C44" s="66"/>
      <c r="D44" s="70"/>
      <c r="E44" s="66"/>
      <c r="F44" s="66"/>
      <c r="G44" s="66"/>
      <c r="H44" s="66"/>
      <c r="I44" s="66"/>
    </row>
    <row r="45" spans="1:9" ht="13.5" customHeight="1" x14ac:dyDescent="0.3">
      <c r="A45" s="66"/>
      <c r="B45" s="66"/>
      <c r="C45" s="66"/>
      <c r="D45" s="70"/>
      <c r="E45" s="66"/>
      <c r="F45" s="66"/>
      <c r="G45" s="66"/>
      <c r="H45" s="66"/>
      <c r="I45" s="66"/>
    </row>
    <row r="46" spans="1:9" ht="13.5" customHeight="1" x14ac:dyDescent="0.3">
      <c r="A46" s="66"/>
      <c r="B46" s="66"/>
      <c r="C46" s="66"/>
      <c r="D46" s="70"/>
      <c r="E46" s="66"/>
      <c r="F46" s="66"/>
      <c r="G46" s="66"/>
      <c r="H46" s="66"/>
      <c r="I46" s="66"/>
    </row>
    <row r="47" spans="1:9" ht="13.5" customHeight="1" x14ac:dyDescent="0.3">
      <c r="A47" s="66"/>
      <c r="B47" s="66"/>
      <c r="C47" s="66"/>
      <c r="D47" s="70"/>
      <c r="E47" s="66"/>
      <c r="F47" s="66"/>
      <c r="G47" s="66"/>
      <c r="H47" s="66"/>
      <c r="I47" s="66"/>
    </row>
    <row r="48" spans="1:9" ht="13.5" customHeight="1" x14ac:dyDescent="0.3">
      <c r="A48" s="66"/>
      <c r="B48" s="66"/>
      <c r="C48" s="66"/>
      <c r="D48" s="70"/>
      <c r="E48" s="66"/>
      <c r="F48" s="66"/>
      <c r="G48" s="66"/>
      <c r="H48" s="66"/>
      <c r="I48" s="66"/>
    </row>
    <row r="49" spans="1:9" ht="13.5" customHeight="1" x14ac:dyDescent="0.3">
      <c r="A49" s="66"/>
      <c r="B49" s="66"/>
      <c r="C49" s="66"/>
      <c r="D49" s="70"/>
      <c r="E49" s="66"/>
      <c r="F49" s="66"/>
      <c r="G49" s="66"/>
      <c r="H49" s="66"/>
      <c r="I49" s="66"/>
    </row>
    <row r="50" spans="1:9" ht="13.5" customHeight="1" x14ac:dyDescent="0.3">
      <c r="A50" s="66"/>
      <c r="B50" s="66"/>
      <c r="C50" s="66"/>
      <c r="D50" s="70"/>
      <c r="E50" s="66"/>
      <c r="F50" s="66"/>
      <c r="G50" s="66"/>
      <c r="H50" s="66"/>
      <c r="I50" s="66"/>
    </row>
    <row r="51" spans="1:9" ht="13.5" customHeight="1" x14ac:dyDescent="0.3">
      <c r="A51" s="66"/>
      <c r="B51" s="66"/>
      <c r="C51" s="66"/>
      <c r="D51" s="70"/>
      <c r="E51" s="66"/>
      <c r="F51" s="66"/>
      <c r="G51" s="66"/>
      <c r="H51" s="66"/>
      <c r="I51" s="66"/>
    </row>
    <row r="52" spans="1:9" ht="13.5" customHeight="1" x14ac:dyDescent="0.3">
      <c r="A52" s="66"/>
      <c r="B52" s="66"/>
      <c r="C52" s="66"/>
      <c r="D52" s="70"/>
      <c r="E52" s="66"/>
      <c r="F52" s="66"/>
      <c r="G52" s="66"/>
      <c r="H52" s="66"/>
      <c r="I52" s="66"/>
    </row>
    <row r="53" spans="1:9" ht="13.5" customHeight="1" x14ac:dyDescent="0.3">
      <c r="A53" s="66"/>
      <c r="B53" s="66"/>
      <c r="C53" s="66"/>
      <c r="D53" s="70"/>
      <c r="E53" s="66"/>
      <c r="F53" s="66"/>
      <c r="G53" s="66"/>
      <c r="H53" s="66"/>
      <c r="I53" s="66"/>
    </row>
    <row r="54" spans="1:9" ht="13.5" customHeight="1" x14ac:dyDescent="0.3">
      <c r="A54" s="66"/>
      <c r="B54" s="66"/>
      <c r="C54" s="66"/>
      <c r="D54" s="70"/>
      <c r="E54" s="66"/>
      <c r="F54" s="66"/>
      <c r="G54" s="66"/>
      <c r="H54" s="66"/>
      <c r="I54" s="66"/>
    </row>
    <row r="55" spans="1:9" ht="13.5" customHeight="1" x14ac:dyDescent="0.3">
      <c r="A55" s="66"/>
      <c r="B55" s="66"/>
      <c r="C55" s="66"/>
      <c r="D55" s="70"/>
      <c r="E55" s="66"/>
      <c r="F55" s="66"/>
      <c r="G55" s="66"/>
      <c r="H55" s="66"/>
      <c r="I55" s="66"/>
    </row>
    <row r="56" spans="1:9" ht="13.5" customHeight="1" x14ac:dyDescent="0.3">
      <c r="A56" s="66"/>
      <c r="B56" s="66"/>
      <c r="C56" s="66"/>
      <c r="D56" s="70"/>
      <c r="E56" s="66"/>
      <c r="F56" s="66"/>
      <c r="G56" s="66"/>
      <c r="H56" s="66"/>
      <c r="I56" s="66"/>
    </row>
    <row r="57" spans="1:9" ht="13.5" customHeight="1" x14ac:dyDescent="0.3">
      <c r="A57" s="66"/>
      <c r="B57" s="66"/>
      <c r="C57" s="66"/>
      <c r="D57" s="70"/>
      <c r="E57" s="66"/>
      <c r="F57" s="66"/>
      <c r="G57" s="66"/>
      <c r="H57" s="66"/>
      <c r="I57" s="66"/>
    </row>
    <row r="58" spans="1:9" ht="13.5" customHeight="1" x14ac:dyDescent="0.3">
      <c r="A58" s="66"/>
      <c r="B58" s="66"/>
      <c r="C58" s="66"/>
      <c r="D58" s="70"/>
      <c r="E58" s="66"/>
      <c r="F58" s="66"/>
      <c r="G58" s="66"/>
      <c r="H58" s="66"/>
      <c r="I58" s="66"/>
    </row>
    <row r="59" spans="1:9" ht="13.5" customHeight="1" x14ac:dyDescent="0.3">
      <c r="A59" s="66"/>
      <c r="B59" s="66"/>
      <c r="C59" s="66"/>
      <c r="D59" s="70"/>
      <c r="E59" s="66"/>
      <c r="F59" s="66"/>
      <c r="G59" s="66"/>
      <c r="H59" s="66"/>
      <c r="I59" s="66"/>
    </row>
    <row r="60" spans="1:9" ht="13.5" customHeight="1" x14ac:dyDescent="0.3">
      <c r="A60" s="66"/>
      <c r="B60" s="66"/>
      <c r="C60" s="66"/>
      <c r="D60" s="70"/>
      <c r="E60" s="66"/>
      <c r="F60" s="66"/>
      <c r="G60" s="66"/>
      <c r="H60" s="66"/>
      <c r="I60" s="66"/>
    </row>
    <row r="61" spans="1:9" ht="13.5" customHeight="1" x14ac:dyDescent="0.3">
      <c r="A61" s="66"/>
      <c r="B61" s="66"/>
      <c r="C61" s="66"/>
      <c r="D61" s="70"/>
      <c r="E61" s="66"/>
      <c r="F61" s="66"/>
      <c r="G61" s="66"/>
      <c r="H61" s="66"/>
      <c r="I61" s="66"/>
    </row>
    <row r="62" spans="1:9" ht="13.5" customHeight="1" x14ac:dyDescent="0.3">
      <c r="A62" s="66"/>
      <c r="B62" s="66"/>
      <c r="C62" s="66"/>
      <c r="D62" s="70"/>
      <c r="E62" s="66"/>
      <c r="F62" s="66"/>
      <c r="G62" s="66"/>
      <c r="H62" s="66"/>
      <c r="I62" s="66"/>
    </row>
    <row r="63" spans="1:9" ht="13.5" customHeight="1" x14ac:dyDescent="0.3">
      <c r="A63" s="66"/>
      <c r="B63" s="66"/>
      <c r="C63" s="66"/>
      <c r="D63" s="70"/>
      <c r="E63" s="66"/>
      <c r="F63" s="66"/>
      <c r="G63" s="66"/>
      <c r="H63" s="66"/>
      <c r="I63" s="66"/>
    </row>
    <row r="64" spans="1:9" ht="13.5" customHeight="1" x14ac:dyDescent="0.3">
      <c r="A64" s="66"/>
      <c r="B64" s="66"/>
      <c r="C64" s="66"/>
      <c r="D64" s="70"/>
      <c r="E64" s="66"/>
      <c r="F64" s="66"/>
      <c r="G64" s="66"/>
      <c r="H64" s="66"/>
      <c r="I64" s="66"/>
    </row>
    <row r="65" spans="1:9" ht="13.5" customHeight="1" x14ac:dyDescent="0.3">
      <c r="A65" s="66"/>
      <c r="B65" s="66"/>
      <c r="C65" s="66"/>
      <c r="D65" s="70"/>
      <c r="E65" s="66"/>
      <c r="F65" s="66"/>
      <c r="G65" s="66"/>
      <c r="H65" s="66"/>
      <c r="I65" s="66"/>
    </row>
    <row r="66" spans="1:9" ht="13.5" customHeight="1" x14ac:dyDescent="0.3">
      <c r="A66" s="66"/>
      <c r="B66" s="66"/>
      <c r="C66" s="66"/>
      <c r="D66" s="70"/>
      <c r="E66" s="66"/>
      <c r="F66" s="66"/>
      <c r="G66" s="66"/>
      <c r="H66" s="66"/>
      <c r="I66" s="66"/>
    </row>
    <row r="67" spans="1:9" ht="13.5" customHeight="1" x14ac:dyDescent="0.3">
      <c r="A67" s="66"/>
      <c r="B67" s="66"/>
      <c r="C67" s="66"/>
      <c r="D67" s="70"/>
      <c r="E67" s="66"/>
      <c r="F67" s="66"/>
      <c r="G67" s="66"/>
      <c r="H67" s="66"/>
      <c r="I67" s="66"/>
    </row>
    <row r="68" spans="1:9" ht="13.5" customHeight="1" x14ac:dyDescent="0.3">
      <c r="A68" s="66"/>
      <c r="B68" s="66"/>
      <c r="C68" s="66"/>
      <c r="D68" s="70"/>
      <c r="E68" s="66"/>
      <c r="F68" s="66"/>
      <c r="G68" s="66"/>
      <c r="H68" s="66"/>
      <c r="I68" s="66"/>
    </row>
    <row r="69" spans="1:9" ht="13.5" customHeight="1" x14ac:dyDescent="0.3">
      <c r="A69" s="66"/>
      <c r="B69" s="66"/>
      <c r="C69" s="66"/>
      <c r="D69" s="70"/>
      <c r="E69" s="66"/>
      <c r="F69" s="66"/>
      <c r="G69" s="66"/>
      <c r="H69" s="66"/>
      <c r="I69" s="66"/>
    </row>
    <row r="70" spans="1:9" ht="13.5" customHeight="1" x14ac:dyDescent="0.3">
      <c r="A70" s="66"/>
      <c r="B70" s="66"/>
      <c r="C70" s="66"/>
      <c r="D70" s="70"/>
      <c r="E70" s="66"/>
      <c r="F70" s="66"/>
      <c r="G70" s="66"/>
      <c r="H70" s="66"/>
      <c r="I70" s="66"/>
    </row>
    <row r="71" spans="1:9" ht="13.5" customHeight="1" x14ac:dyDescent="0.3">
      <c r="A71" s="66"/>
      <c r="B71" s="66"/>
      <c r="C71" s="66"/>
      <c r="D71" s="70"/>
      <c r="E71" s="66"/>
      <c r="F71" s="66"/>
      <c r="G71" s="66"/>
      <c r="H71" s="66"/>
      <c r="I71" s="66"/>
    </row>
    <row r="72" spans="1:9" ht="13.5" customHeight="1" x14ac:dyDescent="0.3">
      <c r="A72" s="66"/>
      <c r="B72" s="66"/>
      <c r="C72" s="66"/>
      <c r="D72" s="70"/>
      <c r="E72" s="66"/>
      <c r="F72" s="66"/>
      <c r="G72" s="66"/>
      <c r="H72" s="66"/>
      <c r="I72" s="66"/>
    </row>
    <row r="73" spans="1:9" ht="13.5" customHeight="1" x14ac:dyDescent="0.3">
      <c r="A73" s="66"/>
      <c r="B73" s="66"/>
      <c r="C73" s="66"/>
      <c r="D73" s="70"/>
      <c r="E73" s="66"/>
      <c r="F73" s="66"/>
      <c r="G73" s="66"/>
      <c r="H73" s="66"/>
      <c r="I73" s="66"/>
    </row>
    <row r="74" spans="1:9" ht="13.5" customHeight="1" x14ac:dyDescent="0.3">
      <c r="A74" s="66"/>
      <c r="B74" s="66"/>
      <c r="C74" s="66"/>
      <c r="D74" s="70"/>
      <c r="E74" s="66"/>
      <c r="F74" s="66"/>
      <c r="G74" s="66"/>
      <c r="H74" s="66"/>
      <c r="I74" s="66"/>
    </row>
    <row r="75" spans="1:9" ht="13.5" customHeight="1" x14ac:dyDescent="0.3">
      <c r="A75" s="66"/>
      <c r="B75" s="66"/>
      <c r="C75" s="66"/>
      <c r="D75" s="70"/>
      <c r="E75" s="66"/>
      <c r="F75" s="66"/>
      <c r="G75" s="66"/>
      <c r="H75" s="66"/>
      <c r="I75" s="66"/>
    </row>
    <row r="76" spans="1:9" ht="13.5" customHeight="1" x14ac:dyDescent="0.3">
      <c r="A76" s="66"/>
      <c r="B76" s="66"/>
      <c r="C76" s="66"/>
      <c r="D76" s="70"/>
      <c r="E76" s="66"/>
      <c r="F76" s="66"/>
      <c r="G76" s="66"/>
      <c r="H76" s="66"/>
      <c r="I76" s="66"/>
    </row>
    <row r="77" spans="1:9" ht="13.5" customHeight="1" x14ac:dyDescent="0.3">
      <c r="A77" s="66"/>
      <c r="B77" s="66"/>
      <c r="C77" s="66"/>
      <c r="D77" s="70"/>
      <c r="E77" s="66"/>
      <c r="F77" s="66"/>
      <c r="G77" s="66"/>
      <c r="H77" s="66"/>
      <c r="I77" s="66"/>
    </row>
    <row r="78" spans="1:9" ht="13.5" customHeight="1" x14ac:dyDescent="0.3">
      <c r="A78" s="66"/>
      <c r="B78" s="66"/>
      <c r="C78" s="66"/>
      <c r="D78" s="70"/>
      <c r="E78" s="66"/>
      <c r="F78" s="66"/>
      <c r="G78" s="66"/>
      <c r="H78" s="66"/>
      <c r="I78" s="66"/>
    </row>
    <row r="79" spans="1:9" ht="13.5" customHeight="1" x14ac:dyDescent="0.3">
      <c r="A79" s="66"/>
      <c r="B79" s="66"/>
      <c r="C79" s="66"/>
      <c r="D79" s="70"/>
      <c r="E79" s="66"/>
      <c r="F79" s="66"/>
      <c r="G79" s="66"/>
      <c r="H79" s="66"/>
      <c r="I79" s="66"/>
    </row>
    <row r="80" spans="1:9" ht="13.5" customHeight="1" x14ac:dyDescent="0.3">
      <c r="A80" s="66"/>
      <c r="B80" s="66"/>
      <c r="C80" s="66"/>
      <c r="D80" s="70"/>
      <c r="E80" s="66"/>
      <c r="F80" s="66"/>
      <c r="G80" s="66"/>
      <c r="H80" s="66"/>
      <c r="I80" s="66"/>
    </row>
    <row r="81" spans="1:9" ht="13.5" customHeight="1" x14ac:dyDescent="0.3">
      <c r="A81" s="66"/>
      <c r="B81" s="66"/>
      <c r="C81" s="66"/>
      <c r="D81" s="70"/>
      <c r="E81" s="66"/>
      <c r="F81" s="66"/>
      <c r="G81" s="66"/>
      <c r="H81" s="66"/>
      <c r="I81" s="66"/>
    </row>
    <row r="82" spans="1:9" ht="13.5" customHeight="1" x14ac:dyDescent="0.3">
      <c r="A82" s="66"/>
      <c r="B82" s="66"/>
      <c r="C82" s="66"/>
      <c r="D82" s="70"/>
      <c r="E82" s="66"/>
      <c r="F82" s="66"/>
      <c r="G82" s="66"/>
      <c r="H82" s="66"/>
      <c r="I82" s="66"/>
    </row>
    <row r="83" spans="1:9" ht="13.5" customHeight="1" x14ac:dyDescent="0.3">
      <c r="A83" s="66"/>
      <c r="B83" s="66"/>
      <c r="C83" s="66"/>
      <c r="D83" s="70"/>
      <c r="E83" s="66"/>
      <c r="F83" s="66"/>
      <c r="G83" s="66"/>
      <c r="H83" s="66"/>
      <c r="I83" s="66"/>
    </row>
  </sheetData>
  <mergeCells count="6">
    <mergeCell ref="A3:G3"/>
    <mergeCell ref="A4:G4"/>
    <mergeCell ref="A35:F35"/>
    <mergeCell ref="A36:F36"/>
    <mergeCell ref="A1:G1"/>
    <mergeCell ref="A2:G2"/>
  </mergeCells>
  <printOptions horizontalCentered="1"/>
  <pageMargins left="0.23622047244094491" right="0.23622047244094491" top="0.74803149606299213" bottom="0.74803149606299213" header="0" footer="0"/>
  <pageSetup paperSize="9" scale="85" fitToHeight="0"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043D0B-C933-41AB-A087-B2EFF9FB491D}">
  <sheetPr>
    <tabColor theme="2" tint="-0.249977111117893"/>
    <pageSetUpPr fitToPage="1"/>
  </sheetPr>
  <dimension ref="A1:E57"/>
  <sheetViews>
    <sheetView showGridLines="0" view="pageBreakPreview" zoomScale="115" zoomScaleNormal="100" zoomScaleSheetLayoutView="115" workbookViewId="0">
      <selection activeCell="B6" sqref="B6"/>
    </sheetView>
  </sheetViews>
  <sheetFormatPr defaultColWidth="9.1796875" defaultRowHeight="17.5" x14ac:dyDescent="0.35"/>
  <cols>
    <col min="1" max="1" width="9.1796875" style="499"/>
    <col min="2" max="2" width="82.81640625" style="499" customWidth="1"/>
    <col min="3" max="3" width="9.1796875" style="499"/>
    <col min="4" max="4" width="17.54296875" style="499" bestFit="1" customWidth="1"/>
    <col min="5" max="5" width="18.81640625" style="499" customWidth="1"/>
    <col min="6" max="16384" width="9.1796875" style="499"/>
  </cols>
  <sheetData>
    <row r="1" spans="1:5" s="498" customFormat="1" ht="46" customHeight="1" x14ac:dyDescent="0.35">
      <c r="A1" s="1351" t="str">
        <f>'R5'!A1</f>
        <v>PUNJAB SAAF PANI AUTHORITY</v>
      </c>
      <c r="B1" s="1351"/>
      <c r="C1" s="1351"/>
      <c r="D1" s="1351"/>
      <c r="E1" s="1351"/>
    </row>
    <row r="2" spans="1:5" s="498" customFormat="1" ht="25.5" customHeight="1" x14ac:dyDescent="0.35">
      <c r="A2" s="1351" t="s">
        <v>447</v>
      </c>
      <c r="B2" s="1351"/>
      <c r="C2" s="1351"/>
      <c r="D2" s="1351"/>
      <c r="E2" s="1351"/>
    </row>
    <row r="3" spans="1:5" s="498" customFormat="1" ht="31.5" customHeight="1" x14ac:dyDescent="0.35">
      <c r="A3" s="1351" t="s">
        <v>534</v>
      </c>
      <c r="B3" s="1351"/>
      <c r="C3" s="1351"/>
      <c r="D3" s="1351"/>
      <c r="E3" s="1351"/>
    </row>
    <row r="4" spans="1:5" s="498" customFormat="1" ht="30.65" customHeight="1" x14ac:dyDescent="0.35">
      <c r="A4" s="1352" t="s">
        <v>530</v>
      </c>
      <c r="B4" s="1352"/>
      <c r="C4" s="1352"/>
      <c r="D4" s="1352"/>
      <c r="E4" s="1352"/>
    </row>
    <row r="5" spans="1:5" ht="18" customHeight="1" x14ac:dyDescent="0.35">
      <c r="A5" s="1353" t="s">
        <v>553</v>
      </c>
      <c r="B5" s="1353"/>
      <c r="C5" s="1353"/>
      <c r="D5" s="1353"/>
      <c r="E5" s="1353"/>
    </row>
    <row r="6" spans="1:5" ht="31" x14ac:dyDescent="0.35">
      <c r="A6" s="511" t="s">
        <v>474</v>
      </c>
      <c r="B6" s="511" t="s">
        <v>0</v>
      </c>
      <c r="C6" s="512" t="s">
        <v>1</v>
      </c>
      <c r="D6" s="512" t="s">
        <v>552</v>
      </c>
      <c r="E6" s="512" t="s">
        <v>475</v>
      </c>
    </row>
    <row r="7" spans="1:5" ht="350" x14ac:dyDescent="0.35">
      <c r="A7" s="500">
        <v>1</v>
      </c>
      <c r="B7" s="532" t="s">
        <v>592</v>
      </c>
      <c r="C7" s="1347">
        <v>1</v>
      </c>
      <c r="D7" s="1348">
        <v>2129660</v>
      </c>
      <c r="E7" s="1348">
        <v>2129660</v>
      </c>
    </row>
    <row r="8" spans="1:5" x14ac:dyDescent="0.35">
      <c r="A8" s="500">
        <v>2</v>
      </c>
      <c r="B8" s="534" t="s">
        <v>543</v>
      </c>
      <c r="C8" s="1347"/>
      <c r="D8" s="1348"/>
      <c r="E8" s="1348"/>
    </row>
    <row r="9" spans="1:5" ht="162" x14ac:dyDescent="0.35">
      <c r="A9" s="500"/>
      <c r="B9" s="533" t="s">
        <v>585</v>
      </c>
      <c r="C9" s="1347"/>
      <c r="D9" s="1348"/>
      <c r="E9" s="1348"/>
    </row>
    <row r="10" spans="1:5" x14ac:dyDescent="0.35">
      <c r="A10" s="500">
        <v>3</v>
      </c>
      <c r="B10" s="534" t="s">
        <v>468</v>
      </c>
      <c r="C10" s="1347"/>
      <c r="D10" s="1348"/>
      <c r="E10" s="1348"/>
    </row>
    <row r="11" spans="1:5" ht="144" x14ac:dyDescent="0.35">
      <c r="A11" s="500"/>
      <c r="B11" s="533" t="s">
        <v>586</v>
      </c>
      <c r="C11" s="1347"/>
      <c r="D11" s="1348"/>
      <c r="E11" s="1348"/>
    </row>
    <row r="12" spans="1:5" x14ac:dyDescent="0.35">
      <c r="A12" s="500">
        <v>4</v>
      </c>
      <c r="B12" s="534" t="s">
        <v>565</v>
      </c>
      <c r="C12" s="1347"/>
      <c r="D12" s="1348"/>
      <c r="E12" s="1348"/>
    </row>
    <row r="13" spans="1:5" x14ac:dyDescent="0.35">
      <c r="A13" s="500" t="s">
        <v>578</v>
      </c>
      <c r="B13" s="534" t="s">
        <v>508</v>
      </c>
      <c r="C13" s="1347"/>
      <c r="D13" s="1348"/>
      <c r="E13" s="1348"/>
    </row>
    <row r="14" spans="1:5" ht="90" x14ac:dyDescent="0.35">
      <c r="A14" s="500"/>
      <c r="B14" s="533" t="s">
        <v>567</v>
      </c>
      <c r="C14" s="1347"/>
      <c r="D14" s="1348"/>
      <c r="E14" s="1348"/>
    </row>
    <row r="15" spans="1:5" x14ac:dyDescent="0.35">
      <c r="A15" s="500" t="s">
        <v>579</v>
      </c>
      <c r="B15" s="534" t="s">
        <v>574</v>
      </c>
      <c r="C15" s="1347"/>
      <c r="D15" s="1348"/>
      <c r="E15" s="1348"/>
    </row>
    <row r="16" spans="1:5" ht="72" x14ac:dyDescent="0.35">
      <c r="A16" s="500"/>
      <c r="B16" s="535" t="s">
        <v>566</v>
      </c>
      <c r="C16" s="1347"/>
      <c r="D16" s="1348"/>
      <c r="E16" s="1348"/>
    </row>
    <row r="17" spans="1:5" x14ac:dyDescent="0.35">
      <c r="A17" s="500" t="s">
        <v>580</v>
      </c>
      <c r="B17" s="534" t="s">
        <v>544</v>
      </c>
      <c r="C17" s="1347"/>
      <c r="D17" s="1348"/>
      <c r="E17" s="1348"/>
    </row>
    <row r="18" spans="1:5" ht="90" x14ac:dyDescent="0.35">
      <c r="A18" s="500"/>
      <c r="B18" s="533" t="s">
        <v>568</v>
      </c>
      <c r="C18" s="1347"/>
      <c r="D18" s="1348"/>
      <c r="E18" s="1348"/>
    </row>
    <row r="19" spans="1:5" x14ac:dyDescent="0.35">
      <c r="A19" s="500" t="s">
        <v>581</v>
      </c>
      <c r="B19" s="534" t="s">
        <v>569</v>
      </c>
      <c r="C19" s="1347"/>
      <c r="D19" s="1348"/>
      <c r="E19" s="1348"/>
    </row>
    <row r="20" spans="1:5" ht="162" x14ac:dyDescent="0.35">
      <c r="A20" s="500"/>
      <c r="B20" s="535" t="s">
        <v>570</v>
      </c>
      <c r="C20" s="1347"/>
      <c r="D20" s="1348"/>
      <c r="E20" s="1348"/>
    </row>
    <row r="21" spans="1:5" x14ac:dyDescent="0.35">
      <c r="A21" s="536" t="s">
        <v>582</v>
      </c>
      <c r="B21" s="534" t="s">
        <v>94</v>
      </c>
      <c r="C21" s="1347"/>
      <c r="D21" s="1348"/>
      <c r="E21" s="1348"/>
    </row>
    <row r="22" spans="1:5" ht="54" x14ac:dyDescent="0.35">
      <c r="A22" s="500"/>
      <c r="B22" s="533" t="s">
        <v>555</v>
      </c>
      <c r="C22" s="1347"/>
      <c r="D22" s="1348"/>
      <c r="E22" s="1348"/>
    </row>
    <row r="23" spans="1:5" x14ac:dyDescent="0.35">
      <c r="A23" s="500">
        <v>5</v>
      </c>
      <c r="B23" s="534" t="s">
        <v>529</v>
      </c>
      <c r="C23" s="1347"/>
      <c r="D23" s="1348"/>
      <c r="E23" s="1348"/>
    </row>
    <row r="24" spans="1:5" ht="18" x14ac:dyDescent="0.35">
      <c r="A24" s="500"/>
      <c r="B24" s="533" t="s">
        <v>556</v>
      </c>
      <c r="C24" s="1347"/>
      <c r="D24" s="1348"/>
      <c r="E24" s="1348"/>
    </row>
    <row r="25" spans="1:5" x14ac:dyDescent="0.35">
      <c r="A25" s="500">
        <v>6</v>
      </c>
      <c r="B25" s="534" t="s">
        <v>545</v>
      </c>
      <c r="C25" s="1347"/>
      <c r="D25" s="1348"/>
      <c r="E25" s="1348"/>
    </row>
    <row r="26" spans="1:5" ht="162" x14ac:dyDescent="0.35">
      <c r="A26" s="500"/>
      <c r="B26" s="533" t="s">
        <v>594</v>
      </c>
      <c r="C26" s="1347"/>
      <c r="D26" s="1348"/>
      <c r="E26" s="1348"/>
    </row>
    <row r="27" spans="1:5" x14ac:dyDescent="0.35">
      <c r="A27" s="500">
        <v>7</v>
      </c>
      <c r="B27" s="534" t="s">
        <v>498</v>
      </c>
      <c r="C27" s="1347"/>
      <c r="D27" s="1348"/>
      <c r="E27" s="1348"/>
    </row>
    <row r="28" spans="1:5" ht="36" x14ac:dyDescent="0.35">
      <c r="A28" s="500"/>
      <c r="B28" s="533" t="s">
        <v>557</v>
      </c>
      <c r="C28" s="1347"/>
      <c r="D28" s="1348"/>
      <c r="E28" s="1348"/>
    </row>
    <row r="29" spans="1:5" x14ac:dyDescent="0.35">
      <c r="A29" s="500">
        <v>8</v>
      </c>
      <c r="B29" s="534" t="s">
        <v>496</v>
      </c>
      <c r="C29" s="1347"/>
      <c r="D29" s="1348"/>
      <c r="E29" s="1348"/>
    </row>
    <row r="30" spans="1:5" ht="233.5" x14ac:dyDescent="0.35">
      <c r="A30" s="500"/>
      <c r="B30" s="533" t="s">
        <v>587</v>
      </c>
      <c r="C30" s="1347"/>
      <c r="D30" s="1348"/>
      <c r="E30" s="1348"/>
    </row>
    <row r="31" spans="1:5" x14ac:dyDescent="0.35">
      <c r="A31" s="500">
        <v>9</v>
      </c>
      <c r="B31" s="534" t="s">
        <v>546</v>
      </c>
      <c r="C31" s="1347"/>
      <c r="D31" s="1348"/>
      <c r="E31" s="1348"/>
    </row>
    <row r="32" spans="1:5" ht="106.5" x14ac:dyDescent="0.35">
      <c r="A32" s="500"/>
      <c r="B32" s="533" t="s">
        <v>558</v>
      </c>
      <c r="C32" s="1347"/>
      <c r="D32" s="1348"/>
      <c r="E32" s="1348"/>
    </row>
    <row r="33" spans="1:5" x14ac:dyDescent="0.35">
      <c r="A33" s="500">
        <v>10</v>
      </c>
      <c r="B33" s="534" t="s">
        <v>547</v>
      </c>
      <c r="C33" s="1347"/>
      <c r="D33" s="1348"/>
      <c r="E33" s="1348"/>
    </row>
    <row r="34" spans="1:5" ht="90" x14ac:dyDescent="0.35">
      <c r="A34" s="500"/>
      <c r="B34" s="533" t="s">
        <v>577</v>
      </c>
      <c r="C34" s="1347"/>
      <c r="D34" s="1348"/>
      <c r="E34" s="1348"/>
    </row>
    <row r="35" spans="1:5" x14ac:dyDescent="0.35">
      <c r="A35" s="500">
        <v>11</v>
      </c>
      <c r="B35" s="534" t="s">
        <v>548</v>
      </c>
      <c r="C35" s="1347"/>
      <c r="D35" s="1348"/>
      <c r="E35" s="1348"/>
    </row>
    <row r="36" spans="1:5" ht="72" x14ac:dyDescent="0.35">
      <c r="A36" s="500"/>
      <c r="B36" s="533" t="s">
        <v>571</v>
      </c>
      <c r="C36" s="1347"/>
      <c r="D36" s="1348"/>
      <c r="E36" s="1348"/>
    </row>
    <row r="37" spans="1:5" x14ac:dyDescent="0.35">
      <c r="A37" s="500">
        <v>12</v>
      </c>
      <c r="B37" s="534" t="s">
        <v>588</v>
      </c>
      <c r="C37" s="1347"/>
      <c r="D37" s="1348"/>
      <c r="E37" s="1348"/>
    </row>
    <row r="38" spans="1:5" ht="18" x14ac:dyDescent="0.35">
      <c r="A38" s="500"/>
      <c r="B38" s="533" t="s">
        <v>572</v>
      </c>
      <c r="C38" s="1347"/>
      <c r="D38" s="1348"/>
      <c r="E38" s="1348"/>
    </row>
    <row r="39" spans="1:5" x14ac:dyDescent="0.35">
      <c r="A39" s="500">
        <v>13</v>
      </c>
      <c r="B39" s="534" t="s">
        <v>597</v>
      </c>
      <c r="C39" s="1347"/>
      <c r="D39" s="1348"/>
      <c r="E39" s="1348"/>
    </row>
    <row r="40" spans="1:5" ht="36" x14ac:dyDescent="0.35">
      <c r="A40" s="500"/>
      <c r="B40" s="533" t="s">
        <v>575</v>
      </c>
      <c r="C40" s="1347"/>
      <c r="D40" s="1348"/>
      <c r="E40" s="1348"/>
    </row>
    <row r="41" spans="1:5" x14ac:dyDescent="0.35">
      <c r="A41" s="500">
        <v>14</v>
      </c>
      <c r="B41" s="534" t="s">
        <v>576</v>
      </c>
      <c r="C41" s="1347"/>
      <c r="D41" s="1348"/>
      <c r="E41" s="1348"/>
    </row>
    <row r="42" spans="1:5" ht="72" x14ac:dyDescent="0.35">
      <c r="A42" s="500"/>
      <c r="B42" s="533" t="s">
        <v>596</v>
      </c>
      <c r="C42" s="1347"/>
      <c r="D42" s="1348"/>
      <c r="E42" s="1348"/>
    </row>
    <row r="43" spans="1:5" x14ac:dyDescent="0.35">
      <c r="A43" s="500">
        <v>15</v>
      </c>
      <c r="B43" s="533" t="s">
        <v>112</v>
      </c>
      <c r="C43" s="1347"/>
      <c r="D43" s="1348"/>
      <c r="E43" s="1348"/>
    </row>
    <row r="44" spans="1:5" x14ac:dyDescent="0.35">
      <c r="A44" s="500">
        <v>16</v>
      </c>
      <c r="B44" s="533" t="s">
        <v>583</v>
      </c>
      <c r="C44" s="1347"/>
      <c r="D44" s="1348"/>
      <c r="E44" s="1348"/>
    </row>
    <row r="45" spans="1:5" x14ac:dyDescent="0.35">
      <c r="A45" s="500">
        <v>17</v>
      </c>
      <c r="B45" s="533" t="s">
        <v>549</v>
      </c>
      <c r="C45" s="1347"/>
      <c r="D45" s="1348"/>
      <c r="E45" s="1348"/>
    </row>
    <row r="46" spans="1:5" x14ac:dyDescent="0.35">
      <c r="A46" s="500">
        <v>18</v>
      </c>
      <c r="B46" s="533" t="s">
        <v>560</v>
      </c>
      <c r="C46" s="1347"/>
      <c r="D46" s="1348"/>
      <c r="E46" s="1348"/>
    </row>
    <row r="47" spans="1:5" x14ac:dyDescent="0.35">
      <c r="A47" s="500">
        <v>19</v>
      </c>
      <c r="B47" s="533" t="s">
        <v>561</v>
      </c>
      <c r="C47" s="1347"/>
      <c r="D47" s="1348"/>
      <c r="E47" s="1348"/>
    </row>
    <row r="48" spans="1:5" x14ac:dyDescent="0.35">
      <c r="A48" s="500">
        <v>20</v>
      </c>
      <c r="B48" s="533" t="s">
        <v>562</v>
      </c>
      <c r="C48" s="1347"/>
      <c r="D48" s="1348"/>
      <c r="E48" s="1348"/>
    </row>
    <row r="49" spans="1:5" x14ac:dyDescent="0.35">
      <c r="A49" s="500">
        <v>21</v>
      </c>
      <c r="B49" s="533" t="s">
        <v>584</v>
      </c>
      <c r="C49" s="1347"/>
      <c r="D49" s="1348"/>
      <c r="E49" s="1348"/>
    </row>
    <row r="50" spans="1:5" ht="18" x14ac:dyDescent="0.4">
      <c r="A50" s="1349" t="s">
        <v>34</v>
      </c>
      <c r="B50" s="1349"/>
      <c r="C50" s="1349"/>
      <c r="D50" s="1349"/>
      <c r="E50" s="513">
        <f>E7</f>
        <v>2129660</v>
      </c>
    </row>
    <row r="56" spans="1:5" s="498" customFormat="1" ht="15.5" x14ac:dyDescent="0.35">
      <c r="A56" s="1350" t="s">
        <v>439</v>
      </c>
      <c r="B56" s="1350"/>
      <c r="C56" s="1350"/>
      <c r="D56" s="1350"/>
      <c r="E56" s="1350"/>
    </row>
    <row r="57" spans="1:5" s="498" customFormat="1" ht="15.5" x14ac:dyDescent="0.35">
      <c r="A57" s="1346" t="s">
        <v>443</v>
      </c>
      <c r="B57" s="1346"/>
      <c r="C57" s="1346"/>
      <c r="D57" s="1346"/>
      <c r="E57" s="1346"/>
    </row>
  </sheetData>
  <mergeCells count="13">
    <mergeCell ref="A1:E1"/>
    <mergeCell ref="A2:E2"/>
    <mergeCell ref="A3:E3"/>
    <mergeCell ref="A4:E4"/>
    <mergeCell ref="A5:E5"/>
    <mergeCell ref="A57:B57"/>
    <mergeCell ref="C57:E57"/>
    <mergeCell ref="C7:C49"/>
    <mergeCell ref="D7:D49"/>
    <mergeCell ref="E7:E49"/>
    <mergeCell ref="A50:D50"/>
    <mergeCell ref="A56:B56"/>
    <mergeCell ref="C56:E56"/>
  </mergeCells>
  <printOptions horizontalCentered="1"/>
  <pageMargins left="0.25" right="0.25" top="0.75" bottom="0.75" header="0.3" footer="0.3"/>
  <pageSetup paperSize="9" scale="71" fitToHeight="0"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2FAC4C-FC3E-44AF-A77A-CE7B0B79FC13}">
  <sheetPr>
    <tabColor theme="2" tint="-0.249977111117893"/>
    <pageSetUpPr fitToPage="1"/>
  </sheetPr>
  <dimension ref="A1:E57"/>
  <sheetViews>
    <sheetView showGridLines="0" view="pageBreakPreview" zoomScale="85" zoomScaleNormal="100" zoomScaleSheetLayoutView="85" workbookViewId="0">
      <selection activeCell="B6" sqref="B6"/>
    </sheetView>
  </sheetViews>
  <sheetFormatPr defaultColWidth="9.1796875" defaultRowHeight="17.5" x14ac:dyDescent="0.35"/>
  <cols>
    <col min="1" max="1" width="8.1796875" style="499" customWidth="1"/>
    <col min="2" max="2" width="82.81640625" style="499" customWidth="1"/>
    <col min="3" max="3" width="9.1796875" style="499"/>
    <col min="4" max="4" width="15.54296875" style="499" bestFit="1" customWidth="1"/>
    <col min="5" max="5" width="15.453125" style="499" customWidth="1"/>
    <col min="6" max="16384" width="9.1796875" style="499"/>
  </cols>
  <sheetData>
    <row r="1" spans="1:5" s="498" customFormat="1" ht="46" customHeight="1" x14ac:dyDescent="0.35">
      <c r="A1" s="1351" t="str">
        <f>'R5'!A1</f>
        <v>PUNJAB SAAF PANI AUTHORITY</v>
      </c>
      <c r="B1" s="1351"/>
      <c r="C1" s="1351"/>
      <c r="D1" s="1351"/>
      <c r="E1" s="1351"/>
    </row>
    <row r="2" spans="1:5" s="498" customFormat="1" ht="25.5" customHeight="1" x14ac:dyDescent="0.35">
      <c r="A2" s="1351" t="s">
        <v>447</v>
      </c>
      <c r="B2" s="1351"/>
      <c r="C2" s="1351"/>
      <c r="D2" s="1351"/>
      <c r="E2" s="1351"/>
    </row>
    <row r="3" spans="1:5" s="498" customFormat="1" ht="31.5" customHeight="1" x14ac:dyDescent="0.35">
      <c r="A3" s="1351" t="s">
        <v>534</v>
      </c>
      <c r="B3" s="1351"/>
      <c r="C3" s="1351"/>
      <c r="D3" s="1351"/>
      <c r="E3" s="1351"/>
    </row>
    <row r="4" spans="1:5" s="498" customFormat="1" ht="30.65" customHeight="1" x14ac:dyDescent="0.35">
      <c r="A4" s="1352" t="s">
        <v>531</v>
      </c>
      <c r="B4" s="1352"/>
      <c r="C4" s="1352"/>
      <c r="D4" s="1352"/>
      <c r="E4" s="1352"/>
    </row>
    <row r="5" spans="1:5" ht="20.149999999999999" customHeight="1" x14ac:dyDescent="0.35">
      <c r="A5" s="1353" t="s">
        <v>551</v>
      </c>
      <c r="B5" s="1353"/>
      <c r="C5" s="1353"/>
      <c r="D5" s="1353"/>
      <c r="E5" s="1353"/>
    </row>
    <row r="6" spans="1:5" ht="31" x14ac:dyDescent="0.35">
      <c r="A6" s="511" t="s">
        <v>504</v>
      </c>
      <c r="B6" s="511" t="s">
        <v>0</v>
      </c>
      <c r="C6" s="512" t="s">
        <v>1</v>
      </c>
      <c r="D6" s="512" t="s">
        <v>550</v>
      </c>
      <c r="E6" s="512" t="s">
        <v>475</v>
      </c>
    </row>
    <row r="7" spans="1:5" ht="350" x14ac:dyDescent="0.35">
      <c r="A7" s="500">
        <v>1</v>
      </c>
      <c r="B7" s="532" t="s">
        <v>593</v>
      </c>
      <c r="C7" s="1347">
        <v>1</v>
      </c>
      <c r="D7" s="1348">
        <v>2831355</v>
      </c>
      <c r="E7" s="1348">
        <v>2831355</v>
      </c>
    </row>
    <row r="8" spans="1:5" x14ac:dyDescent="0.35">
      <c r="A8" s="500">
        <v>2</v>
      </c>
      <c r="B8" s="534" t="s">
        <v>543</v>
      </c>
      <c r="C8" s="1347"/>
      <c r="D8" s="1348"/>
      <c r="E8" s="1348"/>
    </row>
    <row r="9" spans="1:5" ht="162" x14ac:dyDescent="0.35">
      <c r="A9" s="500"/>
      <c r="B9" s="533" t="s">
        <v>564</v>
      </c>
      <c r="C9" s="1347"/>
      <c r="D9" s="1348"/>
      <c r="E9" s="1348"/>
    </row>
    <row r="10" spans="1:5" x14ac:dyDescent="0.35">
      <c r="A10" s="500">
        <v>3</v>
      </c>
      <c r="B10" s="534" t="s">
        <v>468</v>
      </c>
      <c r="C10" s="1347"/>
      <c r="D10" s="1348"/>
      <c r="E10" s="1348"/>
    </row>
    <row r="11" spans="1:5" ht="144" x14ac:dyDescent="0.35">
      <c r="A11" s="500"/>
      <c r="B11" s="533" t="s">
        <v>563</v>
      </c>
      <c r="C11" s="1347"/>
      <c r="D11" s="1348"/>
      <c r="E11" s="1348"/>
    </row>
    <row r="12" spans="1:5" x14ac:dyDescent="0.35">
      <c r="A12" s="500">
        <v>4</v>
      </c>
      <c r="B12" s="534" t="s">
        <v>565</v>
      </c>
      <c r="C12" s="1347"/>
      <c r="D12" s="1348"/>
      <c r="E12" s="1348"/>
    </row>
    <row r="13" spans="1:5" x14ac:dyDescent="0.35">
      <c r="A13" s="500" t="s">
        <v>578</v>
      </c>
      <c r="B13" s="534" t="s">
        <v>508</v>
      </c>
      <c r="C13" s="1347"/>
      <c r="D13" s="1348"/>
      <c r="E13" s="1348"/>
    </row>
    <row r="14" spans="1:5" ht="90" x14ac:dyDescent="0.35">
      <c r="A14" s="500"/>
      <c r="B14" s="533" t="s">
        <v>567</v>
      </c>
      <c r="C14" s="1347"/>
      <c r="D14" s="1348"/>
      <c r="E14" s="1348"/>
    </row>
    <row r="15" spans="1:5" x14ac:dyDescent="0.35">
      <c r="A15" s="500" t="s">
        <v>579</v>
      </c>
      <c r="B15" s="534" t="s">
        <v>574</v>
      </c>
      <c r="C15" s="1347"/>
      <c r="D15" s="1348"/>
      <c r="E15" s="1348"/>
    </row>
    <row r="16" spans="1:5" ht="78.75" customHeight="1" x14ac:dyDescent="0.35">
      <c r="A16" s="500"/>
      <c r="B16" s="535" t="s">
        <v>566</v>
      </c>
      <c r="C16" s="1347"/>
      <c r="D16" s="1348"/>
      <c r="E16" s="1348"/>
    </row>
    <row r="17" spans="1:5" x14ac:dyDescent="0.35">
      <c r="A17" s="500" t="s">
        <v>580</v>
      </c>
      <c r="B17" s="534" t="s">
        <v>544</v>
      </c>
      <c r="C17" s="1347"/>
      <c r="D17" s="1348"/>
      <c r="E17" s="1348"/>
    </row>
    <row r="18" spans="1:5" ht="90" x14ac:dyDescent="0.35">
      <c r="A18" s="500"/>
      <c r="B18" s="533" t="s">
        <v>568</v>
      </c>
      <c r="C18" s="1347"/>
      <c r="D18" s="1348"/>
      <c r="E18" s="1348"/>
    </row>
    <row r="19" spans="1:5" x14ac:dyDescent="0.35">
      <c r="A19" s="500" t="s">
        <v>581</v>
      </c>
      <c r="B19" s="534" t="s">
        <v>569</v>
      </c>
      <c r="C19" s="1347"/>
      <c r="D19" s="1348"/>
      <c r="E19" s="1348"/>
    </row>
    <row r="20" spans="1:5" ht="162" x14ac:dyDescent="0.35">
      <c r="A20" s="500"/>
      <c r="B20" s="535" t="s">
        <v>570</v>
      </c>
      <c r="C20" s="1347"/>
      <c r="D20" s="1348"/>
      <c r="E20" s="1348"/>
    </row>
    <row r="21" spans="1:5" x14ac:dyDescent="0.35">
      <c r="A21" s="536" t="s">
        <v>582</v>
      </c>
      <c r="B21" s="534" t="s">
        <v>94</v>
      </c>
      <c r="C21" s="1347"/>
      <c r="D21" s="1348"/>
      <c r="E21" s="1348"/>
    </row>
    <row r="22" spans="1:5" ht="54" x14ac:dyDescent="0.35">
      <c r="A22" s="500"/>
      <c r="B22" s="533" t="s">
        <v>555</v>
      </c>
      <c r="C22" s="1347"/>
      <c r="D22" s="1348"/>
      <c r="E22" s="1348"/>
    </row>
    <row r="23" spans="1:5" x14ac:dyDescent="0.35">
      <c r="A23" s="500">
        <v>5</v>
      </c>
      <c r="B23" s="534" t="s">
        <v>529</v>
      </c>
      <c r="C23" s="1347"/>
      <c r="D23" s="1348"/>
      <c r="E23" s="1348"/>
    </row>
    <row r="24" spans="1:5" ht="18" x14ac:dyDescent="0.35">
      <c r="A24" s="500"/>
      <c r="B24" s="533" t="s">
        <v>556</v>
      </c>
      <c r="C24" s="1347"/>
      <c r="D24" s="1348"/>
      <c r="E24" s="1348"/>
    </row>
    <row r="25" spans="1:5" x14ac:dyDescent="0.35">
      <c r="A25" s="500">
        <v>6</v>
      </c>
      <c r="B25" s="534" t="s">
        <v>545</v>
      </c>
      <c r="C25" s="1347"/>
      <c r="D25" s="1348"/>
      <c r="E25" s="1348"/>
    </row>
    <row r="26" spans="1:5" ht="162" x14ac:dyDescent="0.35">
      <c r="A26" s="500"/>
      <c r="B26" s="533" t="s">
        <v>595</v>
      </c>
      <c r="C26" s="1347"/>
      <c r="D26" s="1348"/>
      <c r="E26" s="1348"/>
    </row>
    <row r="27" spans="1:5" x14ac:dyDescent="0.35">
      <c r="A27" s="500">
        <v>7</v>
      </c>
      <c r="B27" s="534" t="s">
        <v>498</v>
      </c>
      <c r="C27" s="1347"/>
      <c r="D27" s="1348"/>
      <c r="E27" s="1348"/>
    </row>
    <row r="28" spans="1:5" ht="36" x14ac:dyDescent="0.35">
      <c r="A28" s="500"/>
      <c r="B28" s="533" t="s">
        <v>557</v>
      </c>
      <c r="C28" s="1347"/>
      <c r="D28" s="1348"/>
      <c r="E28" s="1348"/>
    </row>
    <row r="29" spans="1:5" x14ac:dyDescent="0.35">
      <c r="A29" s="500">
        <v>8</v>
      </c>
      <c r="B29" s="534" t="s">
        <v>496</v>
      </c>
      <c r="C29" s="1347"/>
      <c r="D29" s="1348"/>
      <c r="E29" s="1348"/>
    </row>
    <row r="30" spans="1:5" ht="233.5" x14ac:dyDescent="0.35">
      <c r="A30" s="500"/>
      <c r="B30" s="533" t="s">
        <v>573</v>
      </c>
      <c r="C30" s="1347"/>
      <c r="D30" s="1348"/>
      <c r="E30" s="1348"/>
    </row>
    <row r="31" spans="1:5" x14ac:dyDescent="0.35">
      <c r="A31" s="500">
        <v>9</v>
      </c>
      <c r="B31" s="534" t="s">
        <v>546</v>
      </c>
      <c r="C31" s="1347"/>
      <c r="D31" s="1348"/>
      <c r="E31" s="1348"/>
    </row>
    <row r="32" spans="1:5" ht="106.5" x14ac:dyDescent="0.35">
      <c r="A32" s="500"/>
      <c r="B32" s="533" t="s">
        <v>558</v>
      </c>
      <c r="C32" s="1347"/>
      <c r="D32" s="1348"/>
      <c r="E32" s="1348"/>
    </row>
    <row r="33" spans="1:5" x14ac:dyDescent="0.35">
      <c r="A33" s="500">
        <v>10</v>
      </c>
      <c r="B33" s="534" t="s">
        <v>547</v>
      </c>
      <c r="C33" s="1347"/>
      <c r="D33" s="1348"/>
      <c r="E33" s="1348"/>
    </row>
    <row r="34" spans="1:5" ht="90" x14ac:dyDescent="0.35">
      <c r="A34" s="500"/>
      <c r="B34" s="533" t="s">
        <v>577</v>
      </c>
      <c r="C34" s="1347"/>
      <c r="D34" s="1348"/>
      <c r="E34" s="1348"/>
    </row>
    <row r="35" spans="1:5" x14ac:dyDescent="0.35">
      <c r="A35" s="500">
        <v>11</v>
      </c>
      <c r="B35" s="534" t="s">
        <v>548</v>
      </c>
      <c r="C35" s="1347"/>
      <c r="D35" s="1348"/>
      <c r="E35" s="1348"/>
    </row>
    <row r="36" spans="1:5" ht="72" x14ac:dyDescent="0.35">
      <c r="A36" s="500"/>
      <c r="B36" s="533" t="s">
        <v>571</v>
      </c>
      <c r="C36" s="1347"/>
      <c r="D36" s="1348"/>
      <c r="E36" s="1348"/>
    </row>
    <row r="37" spans="1:5" x14ac:dyDescent="0.35">
      <c r="A37" s="500">
        <v>12</v>
      </c>
      <c r="B37" s="534" t="s">
        <v>559</v>
      </c>
      <c r="C37" s="1347"/>
      <c r="D37" s="1348"/>
      <c r="E37" s="1348"/>
    </row>
    <row r="38" spans="1:5" ht="18" x14ac:dyDescent="0.35">
      <c r="A38" s="500"/>
      <c r="B38" s="533" t="s">
        <v>572</v>
      </c>
      <c r="C38" s="1347"/>
      <c r="D38" s="1348"/>
      <c r="E38" s="1348"/>
    </row>
    <row r="39" spans="1:5" x14ac:dyDescent="0.35">
      <c r="A39" s="500">
        <v>13</v>
      </c>
      <c r="B39" s="534" t="s">
        <v>597</v>
      </c>
      <c r="C39" s="1347"/>
      <c r="D39" s="1348"/>
      <c r="E39" s="1348"/>
    </row>
    <row r="40" spans="1:5" ht="36" x14ac:dyDescent="0.35">
      <c r="A40" s="500"/>
      <c r="B40" s="533" t="s">
        <v>575</v>
      </c>
      <c r="C40" s="1347"/>
      <c r="D40" s="1348"/>
      <c r="E40" s="1348"/>
    </row>
    <row r="41" spans="1:5" x14ac:dyDescent="0.35">
      <c r="A41" s="500">
        <v>14</v>
      </c>
      <c r="B41" s="534" t="s">
        <v>576</v>
      </c>
      <c r="C41" s="1347"/>
      <c r="D41" s="1348"/>
      <c r="E41" s="1348"/>
    </row>
    <row r="42" spans="1:5" ht="72" x14ac:dyDescent="0.35">
      <c r="A42" s="500"/>
      <c r="B42" s="533" t="s">
        <v>596</v>
      </c>
      <c r="C42" s="1347"/>
      <c r="D42" s="1348"/>
      <c r="E42" s="1348"/>
    </row>
    <row r="43" spans="1:5" x14ac:dyDescent="0.35">
      <c r="A43" s="500">
        <v>15</v>
      </c>
      <c r="B43" s="533" t="s">
        <v>112</v>
      </c>
      <c r="C43" s="1347"/>
      <c r="D43" s="1348"/>
      <c r="E43" s="1348"/>
    </row>
    <row r="44" spans="1:5" x14ac:dyDescent="0.35">
      <c r="A44" s="500">
        <v>16</v>
      </c>
      <c r="B44" s="533" t="s">
        <v>583</v>
      </c>
      <c r="C44" s="1347"/>
      <c r="D44" s="1348"/>
      <c r="E44" s="1348"/>
    </row>
    <row r="45" spans="1:5" x14ac:dyDescent="0.35">
      <c r="A45" s="500">
        <v>17</v>
      </c>
      <c r="B45" s="533" t="s">
        <v>549</v>
      </c>
      <c r="C45" s="1347"/>
      <c r="D45" s="1348"/>
      <c r="E45" s="1348"/>
    </row>
    <row r="46" spans="1:5" x14ac:dyDescent="0.35">
      <c r="A46" s="500">
        <v>18</v>
      </c>
      <c r="B46" s="533" t="s">
        <v>560</v>
      </c>
      <c r="C46" s="1347"/>
      <c r="D46" s="1348"/>
      <c r="E46" s="1348"/>
    </row>
    <row r="47" spans="1:5" x14ac:dyDescent="0.35">
      <c r="A47" s="500">
        <v>19</v>
      </c>
      <c r="B47" s="533" t="s">
        <v>561</v>
      </c>
      <c r="C47" s="1347"/>
      <c r="D47" s="1348"/>
      <c r="E47" s="1348"/>
    </row>
    <row r="48" spans="1:5" x14ac:dyDescent="0.35">
      <c r="A48" s="500">
        <v>20</v>
      </c>
      <c r="B48" s="533" t="s">
        <v>562</v>
      </c>
      <c r="C48" s="1347"/>
      <c r="D48" s="1348"/>
      <c r="E48" s="1348"/>
    </row>
    <row r="49" spans="1:5" x14ac:dyDescent="0.35">
      <c r="A49" s="500">
        <v>21</v>
      </c>
      <c r="B49" s="533" t="s">
        <v>584</v>
      </c>
      <c r="C49" s="1347"/>
      <c r="D49" s="1348"/>
      <c r="E49" s="1348"/>
    </row>
    <row r="50" spans="1:5" ht="18" x14ac:dyDescent="0.4">
      <c r="A50" s="1349" t="s">
        <v>34</v>
      </c>
      <c r="B50" s="1349"/>
      <c r="C50" s="1349"/>
      <c r="D50" s="1349"/>
      <c r="E50" s="513">
        <f>E7</f>
        <v>2831355</v>
      </c>
    </row>
    <row r="56" spans="1:5" s="498" customFormat="1" ht="15.5" x14ac:dyDescent="0.35">
      <c r="A56" s="1350" t="s">
        <v>439</v>
      </c>
      <c r="B56" s="1350"/>
      <c r="C56" s="1350"/>
      <c r="D56" s="1350"/>
      <c r="E56" s="1350"/>
    </row>
    <row r="57" spans="1:5" s="498" customFormat="1" ht="15.5" x14ac:dyDescent="0.35">
      <c r="A57" s="1346" t="s">
        <v>443</v>
      </c>
      <c r="B57" s="1346"/>
      <c r="C57" s="1346"/>
      <c r="D57" s="1346"/>
      <c r="E57" s="1346"/>
    </row>
  </sheetData>
  <mergeCells count="13">
    <mergeCell ref="A1:E1"/>
    <mergeCell ref="A2:E2"/>
    <mergeCell ref="A3:E3"/>
    <mergeCell ref="A4:E4"/>
    <mergeCell ref="A5:E5"/>
    <mergeCell ref="A57:B57"/>
    <mergeCell ref="C57:E57"/>
    <mergeCell ref="C7:C49"/>
    <mergeCell ref="E7:E49"/>
    <mergeCell ref="D7:D49"/>
    <mergeCell ref="A50:D50"/>
    <mergeCell ref="A56:B56"/>
    <mergeCell ref="C56:E56"/>
  </mergeCells>
  <printOptions horizontalCentered="1"/>
  <pageMargins left="0.23622047244094491" right="0.23622047244094491" top="0.74803149606299213" bottom="0.74803149606299213" header="0.31496062992125984" footer="0.31496062992125984"/>
  <pageSetup paperSize="9" scale="75" fitToHeight="0"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6D142D-3878-4F60-96CA-42D0C6653904}">
  <sheetPr>
    <tabColor theme="2" tint="-0.249977111117893"/>
    <pageSetUpPr fitToPage="1"/>
  </sheetPr>
  <dimension ref="A1:F56"/>
  <sheetViews>
    <sheetView showGridLines="0" view="pageBreakPreview" zoomScaleNormal="100" zoomScaleSheetLayoutView="100" workbookViewId="0">
      <selection activeCell="B6" sqref="B6"/>
    </sheetView>
  </sheetViews>
  <sheetFormatPr defaultColWidth="9.1796875" defaultRowHeight="17.5" x14ac:dyDescent="0.35"/>
  <cols>
    <col min="1" max="1" width="4.81640625" style="499" customWidth="1"/>
    <col min="2" max="2" width="41.54296875" style="499" customWidth="1"/>
    <col min="3" max="3" width="41.81640625" style="499" customWidth="1"/>
    <col min="4" max="4" width="9.1796875" style="499"/>
    <col min="5" max="6" width="15.54296875" style="499" bestFit="1" customWidth="1"/>
    <col min="7" max="16384" width="9.1796875" style="499"/>
  </cols>
  <sheetData>
    <row r="1" spans="1:6" s="498" customFormat="1" ht="46" customHeight="1" x14ac:dyDescent="0.35">
      <c r="A1" s="1351" t="str">
        <f>'R5'!A1</f>
        <v>PUNJAB SAAF PANI AUTHORITY</v>
      </c>
      <c r="B1" s="1351"/>
      <c r="C1" s="1351"/>
      <c r="D1" s="1351"/>
      <c r="E1" s="1351"/>
      <c r="F1" s="1351"/>
    </row>
    <row r="2" spans="1:6" s="498" customFormat="1" ht="25.5" customHeight="1" x14ac:dyDescent="0.35">
      <c r="A2" s="1351" t="s">
        <v>447</v>
      </c>
      <c r="B2" s="1351"/>
      <c r="C2" s="1351"/>
      <c r="D2" s="1351"/>
      <c r="E2" s="1351"/>
      <c r="F2" s="1351"/>
    </row>
    <row r="3" spans="1:6" s="498" customFormat="1" ht="31.5" customHeight="1" x14ac:dyDescent="0.35">
      <c r="A3" s="1351" t="s">
        <v>534</v>
      </c>
      <c r="B3" s="1351"/>
      <c r="C3" s="1351"/>
      <c r="D3" s="1351"/>
      <c r="E3" s="1351"/>
      <c r="F3" s="1351"/>
    </row>
    <row r="4" spans="1:6" s="498" customFormat="1" ht="30.65" customHeight="1" x14ac:dyDescent="0.35">
      <c r="A4" s="1352" t="s">
        <v>532</v>
      </c>
      <c r="B4" s="1352"/>
      <c r="C4" s="1352"/>
      <c r="D4" s="1352"/>
      <c r="E4" s="1352"/>
      <c r="F4" s="1352"/>
    </row>
    <row r="5" spans="1:6" ht="18" customHeight="1" x14ac:dyDescent="0.35">
      <c r="A5" s="1353" t="s">
        <v>505</v>
      </c>
      <c r="B5" s="1353"/>
      <c r="C5" s="1353"/>
      <c r="D5" s="1353"/>
      <c r="E5" s="1353"/>
      <c r="F5" s="1353"/>
    </row>
    <row r="6" spans="1:6" ht="31" x14ac:dyDescent="0.35">
      <c r="A6" s="512" t="s">
        <v>504</v>
      </c>
      <c r="B6" s="511" t="s">
        <v>0</v>
      </c>
      <c r="C6" s="511" t="s">
        <v>554</v>
      </c>
      <c r="D6" s="512" t="s">
        <v>1</v>
      </c>
      <c r="E6" s="512" t="s">
        <v>550</v>
      </c>
      <c r="F6" s="512" t="s">
        <v>475</v>
      </c>
    </row>
    <row r="7" spans="1:6" ht="118.5" customHeight="1" x14ac:dyDescent="0.35">
      <c r="A7" s="549"/>
      <c r="B7" s="1361" t="s">
        <v>642</v>
      </c>
      <c r="C7" s="1362"/>
      <c r="D7" s="1355">
        <v>1</v>
      </c>
      <c r="E7" s="1358">
        <v>2634290</v>
      </c>
      <c r="F7" s="1358">
        <v>2634290</v>
      </c>
    </row>
    <row r="8" spans="1:6" ht="18" x14ac:dyDescent="0.35">
      <c r="A8" s="500">
        <v>1</v>
      </c>
      <c r="B8" s="501" t="s">
        <v>476</v>
      </c>
      <c r="C8" s="502"/>
      <c r="D8" s="1356"/>
      <c r="E8" s="1359"/>
      <c r="F8" s="1359"/>
    </row>
    <row r="9" spans="1:6" ht="18" x14ac:dyDescent="0.35">
      <c r="A9" s="503"/>
      <c r="B9" s="504" t="s">
        <v>477</v>
      </c>
      <c r="C9" s="506"/>
      <c r="D9" s="1356"/>
      <c r="E9" s="1359"/>
      <c r="F9" s="1359"/>
    </row>
    <row r="10" spans="1:6" ht="28" x14ac:dyDescent="0.35">
      <c r="A10" s="503"/>
      <c r="B10" s="505" t="s">
        <v>478</v>
      </c>
      <c r="C10" s="545" t="s">
        <v>479</v>
      </c>
      <c r="D10" s="1356"/>
      <c r="E10" s="1359"/>
      <c r="F10" s="1359"/>
    </row>
    <row r="11" spans="1:6" ht="18" x14ac:dyDescent="0.35">
      <c r="A11" s="503"/>
      <c r="B11" s="505" t="s">
        <v>480</v>
      </c>
      <c r="C11" s="505" t="s">
        <v>635</v>
      </c>
      <c r="D11" s="1356"/>
      <c r="E11" s="1359"/>
      <c r="F11" s="1359"/>
    </row>
    <row r="12" spans="1:6" ht="28" x14ac:dyDescent="0.35">
      <c r="A12" s="503"/>
      <c r="B12" s="505" t="s">
        <v>481</v>
      </c>
      <c r="C12" s="546" t="s">
        <v>589</v>
      </c>
      <c r="D12" s="1356"/>
      <c r="E12" s="1359"/>
      <c r="F12" s="1359"/>
    </row>
    <row r="13" spans="1:6" ht="18" x14ac:dyDescent="0.35">
      <c r="A13" s="503"/>
      <c r="B13" s="505" t="s">
        <v>482</v>
      </c>
      <c r="C13" s="505" t="s">
        <v>483</v>
      </c>
      <c r="D13" s="1356"/>
      <c r="E13" s="1359"/>
      <c r="F13" s="1359"/>
    </row>
    <row r="14" spans="1:6" x14ac:dyDescent="0.35">
      <c r="A14" s="500">
        <v>2</v>
      </c>
      <c r="B14" s="504" t="s">
        <v>484</v>
      </c>
      <c r="C14" s="506"/>
      <c r="D14" s="1356"/>
      <c r="E14" s="1359"/>
      <c r="F14" s="1359"/>
    </row>
    <row r="15" spans="1:6" ht="170.5" x14ac:dyDescent="0.35">
      <c r="A15" s="503"/>
      <c r="B15" s="508" t="s">
        <v>637</v>
      </c>
      <c r="C15" s="508" t="s">
        <v>636</v>
      </c>
      <c r="D15" s="1356"/>
      <c r="E15" s="1359"/>
      <c r="F15" s="1359"/>
    </row>
    <row r="16" spans="1:6" ht="28" x14ac:dyDescent="0.35">
      <c r="A16" s="503"/>
      <c r="B16" s="508" t="s">
        <v>481</v>
      </c>
      <c r="C16" s="546" t="s">
        <v>589</v>
      </c>
      <c r="D16" s="1356"/>
      <c r="E16" s="1359"/>
      <c r="F16" s="1359"/>
    </row>
    <row r="17" spans="1:6" ht="18" x14ac:dyDescent="0.35">
      <c r="A17" s="503"/>
      <c r="B17" s="508" t="s">
        <v>482</v>
      </c>
      <c r="C17" s="505" t="s">
        <v>483</v>
      </c>
      <c r="D17" s="1356"/>
      <c r="E17" s="1359"/>
      <c r="F17" s="1359"/>
    </row>
    <row r="18" spans="1:6" x14ac:dyDescent="0.35">
      <c r="A18" s="500">
        <v>3</v>
      </c>
      <c r="B18" s="504" t="s">
        <v>506</v>
      </c>
      <c r="C18" s="506"/>
      <c r="D18" s="1356"/>
      <c r="E18" s="1359"/>
      <c r="F18" s="1359"/>
    </row>
    <row r="19" spans="1:6" ht="108.5" x14ac:dyDescent="0.35">
      <c r="A19" s="503"/>
      <c r="B19" s="508" t="s">
        <v>639</v>
      </c>
      <c r="C19" s="508" t="s">
        <v>638</v>
      </c>
      <c r="D19" s="1356"/>
      <c r="E19" s="1359"/>
      <c r="F19" s="1359"/>
    </row>
    <row r="20" spans="1:6" ht="28" x14ac:dyDescent="0.35">
      <c r="A20" s="503"/>
      <c r="B20" s="508" t="s">
        <v>481</v>
      </c>
      <c r="C20" s="546" t="s">
        <v>589</v>
      </c>
      <c r="D20" s="1356"/>
      <c r="E20" s="1359"/>
      <c r="F20" s="1359"/>
    </row>
    <row r="21" spans="1:6" ht="18" x14ac:dyDescent="0.35">
      <c r="A21" s="503"/>
      <c r="B21" s="508" t="s">
        <v>482</v>
      </c>
      <c r="C21" s="505" t="s">
        <v>483</v>
      </c>
      <c r="D21" s="1356"/>
      <c r="E21" s="1359"/>
      <c r="F21" s="1359"/>
    </row>
    <row r="22" spans="1:6" x14ac:dyDescent="0.35">
      <c r="A22" s="500">
        <v>4</v>
      </c>
      <c r="B22" s="507" t="s">
        <v>507</v>
      </c>
      <c r="C22" s="506"/>
      <c r="D22" s="1356"/>
      <c r="E22" s="1359"/>
      <c r="F22" s="1359"/>
    </row>
    <row r="23" spans="1:6" ht="18" x14ac:dyDescent="0.35">
      <c r="A23" s="503"/>
      <c r="B23" s="505" t="s">
        <v>485</v>
      </c>
      <c r="C23" s="547" t="s">
        <v>486</v>
      </c>
      <c r="D23" s="1356"/>
      <c r="E23" s="1359"/>
      <c r="F23" s="1359"/>
    </row>
    <row r="24" spans="1:6" ht="18" x14ac:dyDescent="0.35">
      <c r="A24" s="503"/>
      <c r="B24" s="505" t="s">
        <v>487</v>
      </c>
      <c r="C24" s="505" t="s">
        <v>488</v>
      </c>
      <c r="D24" s="1356"/>
      <c r="E24" s="1359"/>
      <c r="F24" s="1359"/>
    </row>
    <row r="25" spans="1:6" ht="28" x14ac:dyDescent="0.35">
      <c r="A25" s="500">
        <v>5</v>
      </c>
      <c r="B25" s="504" t="s">
        <v>489</v>
      </c>
      <c r="C25" s="505" t="s">
        <v>640</v>
      </c>
      <c r="D25" s="1356"/>
      <c r="E25" s="1359"/>
      <c r="F25" s="1359"/>
    </row>
    <row r="26" spans="1:6" x14ac:dyDescent="0.35">
      <c r="A26" s="500">
        <v>6</v>
      </c>
      <c r="B26" s="504" t="s">
        <v>509</v>
      </c>
      <c r="C26" s="506"/>
      <c r="D26" s="1356"/>
      <c r="E26" s="1359"/>
      <c r="F26" s="1359"/>
    </row>
    <row r="27" spans="1:6" ht="266" x14ac:dyDescent="0.35">
      <c r="A27" s="503"/>
      <c r="B27" s="505" t="s">
        <v>510</v>
      </c>
      <c r="C27" s="505" t="s">
        <v>641</v>
      </c>
      <c r="D27" s="1356"/>
      <c r="E27" s="1359"/>
      <c r="F27" s="1359"/>
    </row>
    <row r="28" spans="1:6" ht="18" x14ac:dyDescent="0.35">
      <c r="A28" s="503"/>
      <c r="B28" s="505" t="s">
        <v>511</v>
      </c>
      <c r="C28" s="505" t="s">
        <v>512</v>
      </c>
      <c r="D28" s="1356"/>
      <c r="E28" s="1359"/>
      <c r="F28" s="1359"/>
    </row>
    <row r="29" spans="1:6" ht="18" x14ac:dyDescent="0.35">
      <c r="A29" s="503"/>
      <c r="B29" s="505" t="s">
        <v>513</v>
      </c>
      <c r="C29" s="548" t="s">
        <v>497</v>
      </c>
      <c r="D29" s="1356"/>
      <c r="E29" s="1359"/>
      <c r="F29" s="1359"/>
    </row>
    <row r="30" spans="1:6" x14ac:dyDescent="0.35">
      <c r="A30" s="500">
        <v>7</v>
      </c>
      <c r="B30" s="504" t="s">
        <v>514</v>
      </c>
      <c r="C30" s="505" t="s">
        <v>515</v>
      </c>
      <c r="D30" s="1356"/>
      <c r="E30" s="1359"/>
      <c r="F30" s="1359"/>
    </row>
    <row r="31" spans="1:6" ht="18" x14ac:dyDescent="0.35">
      <c r="A31" s="503"/>
      <c r="B31" s="505" t="s">
        <v>516</v>
      </c>
      <c r="C31" s="505" t="s">
        <v>517</v>
      </c>
      <c r="D31" s="1356"/>
      <c r="E31" s="1359"/>
      <c r="F31" s="1359"/>
    </row>
    <row r="32" spans="1:6" ht="18" x14ac:dyDescent="0.35">
      <c r="A32" s="503"/>
      <c r="B32" s="505" t="s">
        <v>518</v>
      </c>
      <c r="C32" s="505" t="s">
        <v>519</v>
      </c>
      <c r="D32" s="1356"/>
      <c r="E32" s="1359"/>
      <c r="F32" s="1359"/>
    </row>
    <row r="33" spans="1:6" ht="18" x14ac:dyDescent="0.35">
      <c r="A33" s="503"/>
      <c r="B33" s="505" t="s">
        <v>520</v>
      </c>
      <c r="C33" s="505" t="s">
        <v>521</v>
      </c>
      <c r="D33" s="1356"/>
      <c r="E33" s="1359"/>
      <c r="F33" s="1359"/>
    </row>
    <row r="34" spans="1:6" ht="18" x14ac:dyDescent="0.35">
      <c r="A34" s="503"/>
      <c r="B34" s="505" t="s">
        <v>522</v>
      </c>
      <c r="C34" s="505" t="s">
        <v>599</v>
      </c>
      <c r="D34" s="1356"/>
      <c r="E34" s="1359"/>
      <c r="F34" s="1359"/>
    </row>
    <row r="35" spans="1:6" ht="28" x14ac:dyDescent="0.35">
      <c r="A35" s="500">
        <v>8</v>
      </c>
      <c r="B35" s="504" t="s">
        <v>490</v>
      </c>
      <c r="C35" s="545" t="s">
        <v>491</v>
      </c>
      <c r="D35" s="1356"/>
      <c r="E35" s="1359"/>
      <c r="F35" s="1359"/>
    </row>
    <row r="36" spans="1:6" ht="28" x14ac:dyDescent="0.35">
      <c r="A36" s="503"/>
      <c r="B36" s="506"/>
      <c r="C36" s="545" t="s">
        <v>492</v>
      </c>
      <c r="D36" s="1356"/>
      <c r="E36" s="1359"/>
      <c r="F36" s="1359"/>
    </row>
    <row r="37" spans="1:6" ht="28" x14ac:dyDescent="0.35">
      <c r="A37" s="503"/>
      <c r="B37" s="506"/>
      <c r="C37" s="545" t="s">
        <v>493</v>
      </c>
      <c r="D37" s="1356"/>
      <c r="E37" s="1359"/>
      <c r="F37" s="1359"/>
    </row>
    <row r="38" spans="1:6" ht="18" x14ac:dyDescent="0.35">
      <c r="A38" s="503"/>
      <c r="B38" s="506"/>
      <c r="C38" s="548" t="s">
        <v>494</v>
      </c>
      <c r="D38" s="1356"/>
      <c r="E38" s="1359"/>
      <c r="F38" s="1359"/>
    </row>
    <row r="39" spans="1:6" ht="18" x14ac:dyDescent="0.35">
      <c r="A39" s="503"/>
      <c r="B39" s="506"/>
      <c r="C39" s="548" t="s">
        <v>495</v>
      </c>
      <c r="D39" s="1356"/>
      <c r="E39" s="1359"/>
      <c r="F39" s="1359"/>
    </row>
    <row r="40" spans="1:6" x14ac:dyDescent="0.35">
      <c r="A40" s="500">
        <v>9</v>
      </c>
      <c r="B40" s="504" t="s">
        <v>499</v>
      </c>
      <c r="C40" s="548" t="s">
        <v>499</v>
      </c>
      <c r="D40" s="1356"/>
      <c r="E40" s="1359"/>
      <c r="F40" s="1359"/>
    </row>
    <row r="41" spans="1:6" ht="18" x14ac:dyDescent="0.35">
      <c r="A41" s="503"/>
      <c r="B41" s="506"/>
      <c r="C41" s="548" t="s">
        <v>500</v>
      </c>
      <c r="D41" s="1356"/>
      <c r="E41" s="1359"/>
      <c r="F41" s="1359"/>
    </row>
    <row r="42" spans="1:6" ht="18" x14ac:dyDescent="0.35">
      <c r="A42" s="503"/>
      <c r="B42" s="506"/>
      <c r="C42" s="548" t="s">
        <v>501</v>
      </c>
      <c r="D42" s="1356"/>
      <c r="E42" s="1359"/>
      <c r="F42" s="1359"/>
    </row>
    <row r="43" spans="1:6" ht="18" x14ac:dyDescent="0.35">
      <c r="A43" s="503"/>
      <c r="B43" s="506"/>
      <c r="C43" s="545" t="s">
        <v>100</v>
      </c>
      <c r="D43" s="1356"/>
      <c r="E43" s="1359"/>
      <c r="F43" s="1359"/>
    </row>
    <row r="44" spans="1:6" x14ac:dyDescent="0.35">
      <c r="A44" s="509">
        <v>10</v>
      </c>
      <c r="B44" s="510" t="s">
        <v>502</v>
      </c>
      <c r="C44" s="548" t="s">
        <v>503</v>
      </c>
      <c r="D44" s="1356"/>
      <c r="E44" s="1359"/>
      <c r="F44" s="1359"/>
    </row>
    <row r="45" spans="1:6" ht="18" x14ac:dyDescent="0.35">
      <c r="A45" s="503"/>
      <c r="B45" s="502"/>
      <c r="C45" s="548" t="s">
        <v>501</v>
      </c>
      <c r="D45" s="1356"/>
      <c r="E45" s="1359"/>
      <c r="F45" s="1359"/>
    </row>
    <row r="46" spans="1:6" ht="18" x14ac:dyDescent="0.35">
      <c r="A46" s="503"/>
      <c r="B46" s="502"/>
      <c r="C46" s="548" t="s">
        <v>500</v>
      </c>
      <c r="D46" s="1356"/>
      <c r="E46" s="1359"/>
      <c r="F46" s="1359"/>
    </row>
    <row r="47" spans="1:6" ht="18" x14ac:dyDescent="0.35">
      <c r="A47" s="503"/>
      <c r="B47" s="502"/>
      <c r="C47" s="545" t="s">
        <v>100</v>
      </c>
      <c r="D47" s="1356"/>
      <c r="E47" s="1359"/>
      <c r="F47" s="1359"/>
    </row>
    <row r="48" spans="1:6" x14ac:dyDescent="0.35">
      <c r="A48" s="500">
        <v>11</v>
      </c>
      <c r="B48" s="504" t="s">
        <v>523</v>
      </c>
      <c r="C48" s="505" t="s">
        <v>524</v>
      </c>
      <c r="D48" s="1357"/>
      <c r="E48" s="1360"/>
      <c r="F48" s="1360"/>
    </row>
    <row r="49" spans="1:6" ht="18" x14ac:dyDescent="0.4">
      <c r="A49" s="1354" t="s">
        <v>34</v>
      </c>
      <c r="B49" s="1354"/>
      <c r="C49" s="1354"/>
      <c r="D49" s="1354"/>
      <c r="E49" s="528"/>
      <c r="F49" s="513">
        <f>F7</f>
        <v>2634290</v>
      </c>
    </row>
    <row r="55" spans="1:6" s="498" customFormat="1" ht="15.5" x14ac:dyDescent="0.35">
      <c r="A55" s="1350" t="s">
        <v>439</v>
      </c>
      <c r="B55" s="1350"/>
      <c r="C55" s="1350" t="s">
        <v>441</v>
      </c>
      <c r="D55" s="1350"/>
      <c r="E55" s="1350"/>
      <c r="F55" s="1350"/>
    </row>
    <row r="56" spans="1:6" s="498" customFormat="1" ht="15.5" x14ac:dyDescent="0.35">
      <c r="A56" s="1346" t="s">
        <v>443</v>
      </c>
      <c r="B56" s="1346"/>
      <c r="C56" s="1346" t="s">
        <v>443</v>
      </c>
      <c r="D56" s="1346"/>
      <c r="E56" s="1346"/>
      <c r="F56" s="1346"/>
    </row>
  </sheetData>
  <mergeCells count="14">
    <mergeCell ref="D7:D48"/>
    <mergeCell ref="E7:E48"/>
    <mergeCell ref="F7:F48"/>
    <mergeCell ref="B7:C7"/>
    <mergeCell ref="A1:F1"/>
    <mergeCell ref="A2:F2"/>
    <mergeCell ref="A3:F3"/>
    <mergeCell ref="A4:F4"/>
    <mergeCell ref="A5:F5"/>
    <mergeCell ref="A49:D49"/>
    <mergeCell ref="A55:B55"/>
    <mergeCell ref="C55:F55"/>
    <mergeCell ref="A56:B56"/>
    <mergeCell ref="C56:F56"/>
  </mergeCells>
  <printOptions horizontalCentered="1"/>
  <pageMargins left="0.23622047244094491" right="0.23622047244094491" top="0.74803149606299213" bottom="0.74803149606299213" header="0.31496062992125984" footer="0.31496062992125984"/>
  <pageSetup paperSize="9" scale="77" fitToHeight="0"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1430D9-2C64-4F74-A310-BD393A933F50}">
  <sheetPr codeName="Sheet8">
    <tabColor theme="6" tint="-0.249977111117893"/>
  </sheetPr>
  <dimension ref="A1:G15"/>
  <sheetViews>
    <sheetView showGridLines="0" view="pageBreakPreview" topLeftCell="A4" zoomScale="60" zoomScaleNormal="100" workbookViewId="0">
      <selection activeCell="B7" sqref="B7:E7"/>
    </sheetView>
  </sheetViews>
  <sheetFormatPr defaultRowHeight="14.5" x14ac:dyDescent="0.35"/>
  <cols>
    <col min="1" max="1" width="7.1796875" customWidth="1"/>
    <col min="2" max="2" width="52.1796875" customWidth="1"/>
    <col min="3" max="3" width="9.1796875" bestFit="1" customWidth="1"/>
    <col min="4" max="4" width="9.81640625" bestFit="1" customWidth="1"/>
    <col min="5" max="5" width="19.54296875" customWidth="1"/>
    <col min="6" max="6" width="20.1796875" customWidth="1"/>
  </cols>
  <sheetData>
    <row r="1" spans="1:7" ht="46" customHeight="1" x14ac:dyDescent="0.35">
      <c r="A1" s="1363" t="str">
        <f>'R5'!A1</f>
        <v>PUNJAB SAAF PANI AUTHORITY</v>
      </c>
      <c r="B1" s="1363"/>
      <c r="C1" s="1363"/>
      <c r="D1" s="1363"/>
      <c r="E1" s="1363"/>
      <c r="F1" s="1363"/>
    </row>
    <row r="2" spans="1:7" ht="25.5" customHeight="1" x14ac:dyDescent="0.35">
      <c r="A2" s="1363" t="s">
        <v>447</v>
      </c>
      <c r="B2" s="1363"/>
      <c r="C2" s="1363"/>
      <c r="D2" s="1363"/>
      <c r="E2" s="1363"/>
      <c r="F2" s="1363"/>
    </row>
    <row r="3" spans="1:7" ht="31.5" customHeight="1" x14ac:dyDescent="0.35">
      <c r="A3" s="1363" t="s">
        <v>444</v>
      </c>
      <c r="B3" s="1363"/>
      <c r="C3" s="1363"/>
      <c r="D3" s="1363"/>
      <c r="E3" s="1363"/>
      <c r="F3" s="1363"/>
    </row>
    <row r="4" spans="1:7" ht="30.65" customHeight="1" x14ac:dyDescent="0.35">
      <c r="A4" s="1365" t="s">
        <v>470</v>
      </c>
      <c r="B4" s="1365"/>
      <c r="C4" s="1365"/>
      <c r="D4" s="1365"/>
      <c r="E4" s="1365"/>
      <c r="F4" s="1365"/>
    </row>
    <row r="5" spans="1:7" ht="31" x14ac:dyDescent="0.35">
      <c r="A5" s="64" t="s">
        <v>319</v>
      </c>
      <c r="B5" s="64" t="s">
        <v>0</v>
      </c>
      <c r="C5" s="64" t="s">
        <v>2</v>
      </c>
      <c r="D5" s="64" t="s">
        <v>153</v>
      </c>
      <c r="E5" s="307" t="s">
        <v>320</v>
      </c>
      <c r="F5" s="307" t="s">
        <v>321</v>
      </c>
    </row>
    <row r="6" spans="1:7" ht="169" customHeight="1" x14ac:dyDescent="0.35">
      <c r="A6" s="64">
        <v>1</v>
      </c>
      <c r="B6" s="313" t="str">
        <f>'RA RO1000'!B76</f>
        <v>Supply installation and commissioning of 1000 L/H Reverse Osmosis (RO) Plant for TDS removal up to 5000 mg/l and inclusive of all taxes conforming to standard specifications according to the Punjab Aab-e-Pak Authority. The specifications  along with equipment and accessories properly mounted in the SS frame/skid.</v>
      </c>
      <c r="C6" s="245" t="s">
        <v>5</v>
      </c>
      <c r="D6" s="311">
        <v>1</v>
      </c>
      <c r="E6" s="312">
        <f>'RA RO1000'!F82</f>
        <v>1929660</v>
      </c>
      <c r="F6" s="312">
        <f>D6*E6</f>
        <v>1929660</v>
      </c>
    </row>
    <row r="7" spans="1:7" ht="41.5" customHeight="1" x14ac:dyDescent="0.35">
      <c r="A7" s="441"/>
      <c r="B7" s="1364" t="s">
        <v>322</v>
      </c>
      <c r="C7" s="1364"/>
      <c r="D7" s="1364"/>
      <c r="E7" s="1364"/>
      <c r="F7" s="399">
        <f>F6</f>
        <v>1929660</v>
      </c>
    </row>
    <row r="14" spans="1:7" ht="15.5" x14ac:dyDescent="0.35">
      <c r="A14" s="1325" t="s">
        <v>439</v>
      </c>
      <c r="B14" s="1325"/>
      <c r="C14" s="1325" t="s">
        <v>441</v>
      </c>
      <c r="D14" s="1325"/>
      <c r="E14" s="1325"/>
      <c r="F14" s="1325"/>
      <c r="G14" s="439"/>
    </row>
    <row r="15" spans="1:7" ht="15.5" x14ac:dyDescent="0.35">
      <c r="A15" s="1326" t="s">
        <v>443</v>
      </c>
      <c r="B15" s="1326"/>
      <c r="C15" s="1326" t="s">
        <v>443</v>
      </c>
      <c r="D15" s="1326"/>
      <c r="E15" s="1326"/>
      <c r="F15" s="1326"/>
      <c r="G15" s="440"/>
    </row>
  </sheetData>
  <mergeCells count="9">
    <mergeCell ref="A14:B14"/>
    <mergeCell ref="C14:F14"/>
    <mergeCell ref="A15:B15"/>
    <mergeCell ref="C15:F15"/>
    <mergeCell ref="A1:F1"/>
    <mergeCell ref="A2:F2"/>
    <mergeCell ref="B7:E7"/>
    <mergeCell ref="A3:F3"/>
    <mergeCell ref="A4:F4"/>
  </mergeCells>
  <pageMargins left="0.7" right="0.7" top="0.75" bottom="0.75" header="0.3" footer="0.3"/>
  <pageSetup paperSize="9" scale="68"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F22BC3-EDCB-4095-BC56-06E17122C8B1}">
  <sheetPr codeName="Sheet11">
    <tabColor theme="6" tint="-0.249977111117893"/>
  </sheetPr>
  <dimension ref="A1:G15"/>
  <sheetViews>
    <sheetView showGridLines="0" view="pageBreakPreview" zoomScale="60" zoomScaleNormal="100" workbookViewId="0">
      <selection activeCell="B7" sqref="B7:E7"/>
    </sheetView>
  </sheetViews>
  <sheetFormatPr defaultRowHeight="14.5" x14ac:dyDescent="0.35"/>
  <cols>
    <col min="1" max="1" width="7.1796875" customWidth="1"/>
    <col min="2" max="2" width="40.54296875" customWidth="1"/>
    <col min="3" max="3" width="9.1796875" bestFit="1" customWidth="1"/>
    <col min="4" max="4" width="9.81640625" bestFit="1" customWidth="1"/>
    <col min="5" max="5" width="19.453125" customWidth="1"/>
    <col min="6" max="6" width="24.54296875" customWidth="1"/>
  </cols>
  <sheetData>
    <row r="1" spans="1:7" ht="43" customHeight="1" x14ac:dyDescent="0.35">
      <c r="A1" s="1363" t="str">
        <f>'Bill No 2 RO 2000 Rehab'!A1</f>
        <v>PUNJAB SAAF PANI AUTHORITY</v>
      </c>
      <c r="B1" s="1363"/>
      <c r="C1" s="1363"/>
      <c r="D1" s="1363"/>
      <c r="E1" s="1363"/>
      <c r="F1" s="1363"/>
    </row>
    <row r="2" spans="1:7" ht="25.5" customHeight="1" x14ac:dyDescent="0.35">
      <c r="A2" s="1363" t="s">
        <v>447</v>
      </c>
      <c r="B2" s="1363"/>
      <c r="C2" s="1363"/>
      <c r="D2" s="1363"/>
      <c r="E2" s="1363"/>
      <c r="F2" s="1363"/>
    </row>
    <row r="3" spans="1:7" ht="31.5" customHeight="1" x14ac:dyDescent="0.35">
      <c r="A3" s="1363" t="s">
        <v>444</v>
      </c>
      <c r="B3" s="1363"/>
      <c r="C3" s="1363"/>
      <c r="D3" s="1363"/>
      <c r="E3" s="1363"/>
      <c r="F3" s="1363"/>
    </row>
    <row r="4" spans="1:7" ht="30.65" customHeight="1" x14ac:dyDescent="0.35">
      <c r="A4" s="1365" t="s">
        <v>471</v>
      </c>
      <c r="B4" s="1365"/>
      <c r="C4" s="1365"/>
      <c r="D4" s="1365"/>
      <c r="E4" s="1365"/>
      <c r="F4" s="1365"/>
    </row>
    <row r="5" spans="1:7" ht="31" x14ac:dyDescent="0.35">
      <c r="A5" s="64" t="s">
        <v>319</v>
      </c>
      <c r="B5" s="64" t="s">
        <v>0</v>
      </c>
      <c r="C5" s="64" t="s">
        <v>2</v>
      </c>
      <c r="D5" s="64" t="s">
        <v>153</v>
      </c>
      <c r="E5" s="307" t="s">
        <v>320</v>
      </c>
      <c r="F5" s="307" t="s">
        <v>321</v>
      </c>
    </row>
    <row r="6" spans="1:7" ht="214" customHeight="1" x14ac:dyDescent="0.35">
      <c r="A6" s="64">
        <v>1</v>
      </c>
      <c r="B6" s="313" t="str">
        <f>'RA RO2000'!B73</f>
        <v>Supply installation and commissioning of 2000 L/H Reverse Osmosis (RO) Plant for TDS removal up to 5000 mg/l and inclusive of all taxes conforming to standard specifications according to the Punjab Aab-e-Pak Authority. The specifications  along with equipment and accessories properly mounted in the SS frame/skid.</v>
      </c>
      <c r="C6" s="245" t="s">
        <v>5</v>
      </c>
      <c r="D6" s="311">
        <v>1</v>
      </c>
      <c r="E6" s="312">
        <f>'RA RO2000'!F79</f>
        <v>2631355</v>
      </c>
      <c r="F6" s="312">
        <f>D6*E6</f>
        <v>2631355</v>
      </c>
    </row>
    <row r="7" spans="1:7" ht="46.5" customHeight="1" x14ac:dyDescent="0.35">
      <c r="A7" s="245"/>
      <c r="B7" s="1366" t="s">
        <v>322</v>
      </c>
      <c r="C7" s="1366"/>
      <c r="D7" s="1366"/>
      <c r="E7" s="1366"/>
      <c r="F7" s="398">
        <f>F6</f>
        <v>2631355</v>
      </c>
    </row>
    <row r="14" spans="1:7" ht="15.5" x14ac:dyDescent="0.35">
      <c r="A14" s="1325" t="s">
        <v>439</v>
      </c>
      <c r="B14" s="1325"/>
      <c r="C14" s="1325" t="s">
        <v>441</v>
      </c>
      <c r="D14" s="1325"/>
      <c r="E14" s="1325"/>
      <c r="F14" s="1325"/>
      <c r="G14" s="439"/>
    </row>
    <row r="15" spans="1:7" ht="15.5" x14ac:dyDescent="0.35">
      <c r="A15" s="1326" t="s">
        <v>443</v>
      </c>
      <c r="B15" s="1326"/>
      <c r="C15" s="1326" t="s">
        <v>443</v>
      </c>
      <c r="D15" s="1326"/>
      <c r="E15" s="1326"/>
      <c r="F15" s="1326"/>
      <c r="G15" s="440"/>
    </row>
  </sheetData>
  <mergeCells count="9">
    <mergeCell ref="A14:B14"/>
    <mergeCell ref="C14:F14"/>
    <mergeCell ref="A15:B15"/>
    <mergeCell ref="C15:F15"/>
    <mergeCell ref="A1:F1"/>
    <mergeCell ref="B7:E7"/>
    <mergeCell ref="A2:F2"/>
    <mergeCell ref="A3:F3"/>
    <mergeCell ref="A4:F4"/>
  </mergeCells>
  <pageMargins left="0.7" right="0.7" top="0.75" bottom="0.75" header="0.3" footer="0.3"/>
  <pageSetup paperSize="9" scale="78"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B5112A-2349-4F41-8D1A-82F3A80C0760}">
  <sheetPr codeName="Sheet13">
    <tabColor theme="6" tint="-0.249977111117893"/>
  </sheetPr>
  <dimension ref="A1:G15"/>
  <sheetViews>
    <sheetView showGridLines="0" view="pageBreakPreview" zoomScale="60" zoomScaleNormal="100" workbookViewId="0">
      <selection activeCell="B7" sqref="B7:E7"/>
    </sheetView>
  </sheetViews>
  <sheetFormatPr defaultRowHeight="14.5" x14ac:dyDescent="0.35"/>
  <cols>
    <col min="1" max="1" width="7.1796875" customWidth="1"/>
    <col min="2" max="2" width="37.1796875" customWidth="1"/>
    <col min="3" max="3" width="9.1796875" bestFit="1" customWidth="1"/>
    <col min="4" max="4" width="9.81640625" bestFit="1" customWidth="1"/>
    <col min="5" max="5" width="20.81640625" customWidth="1"/>
    <col min="6" max="6" width="22.81640625" customWidth="1"/>
  </cols>
  <sheetData>
    <row r="1" spans="1:7" ht="58.5" customHeight="1" x14ac:dyDescent="0.35">
      <c r="A1" s="1363" t="str">
        <f>'U2'!A1</f>
        <v>PUNJAB SAAF PANI AUTHORITY</v>
      </c>
      <c r="B1" s="1363"/>
      <c r="C1" s="1363"/>
      <c r="D1" s="1363"/>
      <c r="E1" s="1363"/>
      <c r="F1" s="1363"/>
    </row>
    <row r="2" spans="1:7" ht="25.5" customHeight="1" x14ac:dyDescent="0.35">
      <c r="A2" s="1363" t="s">
        <v>447</v>
      </c>
      <c r="B2" s="1363"/>
      <c r="C2" s="1363"/>
      <c r="D2" s="1363"/>
      <c r="E2" s="1363"/>
      <c r="F2" s="1363"/>
    </row>
    <row r="3" spans="1:7" ht="31.5" customHeight="1" x14ac:dyDescent="0.35">
      <c r="A3" s="1363" t="s">
        <v>444</v>
      </c>
      <c r="B3" s="1363"/>
      <c r="C3" s="1363"/>
      <c r="D3" s="1363"/>
      <c r="E3" s="1363"/>
      <c r="F3" s="1363"/>
    </row>
    <row r="4" spans="1:7" ht="30.65" customHeight="1" x14ac:dyDescent="0.35">
      <c r="A4" s="1367" t="s">
        <v>472</v>
      </c>
      <c r="B4" s="1367"/>
      <c r="C4" s="1367"/>
      <c r="D4" s="1367"/>
      <c r="E4" s="1367"/>
      <c r="F4" s="1367"/>
    </row>
    <row r="5" spans="1:7" ht="31" x14ac:dyDescent="0.35">
      <c r="A5" s="64" t="s">
        <v>319</v>
      </c>
      <c r="B5" s="64" t="s">
        <v>0</v>
      </c>
      <c r="C5" s="64" t="s">
        <v>2</v>
      </c>
      <c r="D5" s="64" t="s">
        <v>153</v>
      </c>
      <c r="E5" s="307" t="s">
        <v>320</v>
      </c>
      <c r="F5" s="307" t="s">
        <v>321</v>
      </c>
    </row>
    <row r="6" spans="1:7" ht="260.5" customHeight="1" x14ac:dyDescent="0.35">
      <c r="A6" s="64">
        <v>1</v>
      </c>
      <c r="B6" s="313" t="str">
        <f>'RA UF2000'!B58</f>
        <v>Supply installation and commissioning of 2000 L/H  Ultra Filtration (UF) Plant for removal  of Bacteriological &amp; other contaminants and inclusive of all taxes conforming to standard specifications of filtration plants. The specifications along with equipment and accessories properly mounted in the SS frame/skid.</v>
      </c>
      <c r="C6" s="245" t="s">
        <v>5</v>
      </c>
      <c r="D6" s="311">
        <v>1</v>
      </c>
      <c r="E6" s="312">
        <f>'RA UF2000'!F64</f>
        <v>2534290</v>
      </c>
      <c r="F6" s="312">
        <f>D6*E6</f>
        <v>2534290</v>
      </c>
    </row>
    <row r="7" spans="1:7" ht="25" customHeight="1" x14ac:dyDescent="0.35">
      <c r="A7" s="245"/>
      <c r="B7" s="1366" t="s">
        <v>322</v>
      </c>
      <c r="C7" s="1366"/>
      <c r="D7" s="1366"/>
      <c r="E7" s="1366"/>
      <c r="F7" s="398">
        <f>F6</f>
        <v>2534290</v>
      </c>
    </row>
    <row r="14" spans="1:7" ht="15.5" x14ac:dyDescent="0.35">
      <c r="A14" s="1325" t="s">
        <v>439</v>
      </c>
      <c r="B14" s="1325"/>
      <c r="C14" s="1325" t="s">
        <v>441</v>
      </c>
      <c r="D14" s="1325"/>
      <c r="E14" s="1325"/>
      <c r="F14" s="1325"/>
      <c r="G14" s="439"/>
    </row>
    <row r="15" spans="1:7" ht="15.5" x14ac:dyDescent="0.35">
      <c r="A15" s="1326" t="s">
        <v>443</v>
      </c>
      <c r="B15" s="1326"/>
      <c r="C15" s="1326" t="s">
        <v>443</v>
      </c>
      <c r="D15" s="1326"/>
      <c r="E15" s="1326"/>
      <c r="F15" s="1326"/>
      <c r="G15" s="440"/>
    </row>
  </sheetData>
  <mergeCells count="9">
    <mergeCell ref="A14:B14"/>
    <mergeCell ref="C14:F14"/>
    <mergeCell ref="A15:B15"/>
    <mergeCell ref="C15:F15"/>
    <mergeCell ref="A1:F1"/>
    <mergeCell ref="B7:E7"/>
    <mergeCell ref="A2:F2"/>
    <mergeCell ref="A3:F3"/>
    <mergeCell ref="A4:F4"/>
  </mergeCells>
  <pageMargins left="0.7" right="0.7" top="0.75" bottom="0.75" header="0.3" footer="0.3"/>
  <pageSetup paperSize="9" scale="80"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D325CE-CA83-4069-99A8-EB8D7B6C364C}">
  <sheetPr codeName="Sheet14">
    <tabColor theme="6" tint="-0.249977111117893"/>
  </sheetPr>
  <dimension ref="A1:F7"/>
  <sheetViews>
    <sheetView view="pageBreakPreview" topLeftCell="A2" zoomScale="60" zoomScaleNormal="100" workbookViewId="0">
      <selection activeCell="E4" sqref="E4"/>
    </sheetView>
  </sheetViews>
  <sheetFormatPr defaultRowHeight="14.5" x14ac:dyDescent="0.35"/>
  <cols>
    <col min="1" max="1" width="7.1796875" customWidth="1"/>
    <col min="2" max="2" width="36.1796875" customWidth="1"/>
    <col min="3" max="3" width="9.1796875" bestFit="1" customWidth="1"/>
    <col min="4" max="4" width="9.81640625" bestFit="1" customWidth="1"/>
    <col min="5" max="5" width="14.81640625" bestFit="1" customWidth="1"/>
    <col min="6" max="6" width="16.81640625" bestFit="1" customWidth="1"/>
  </cols>
  <sheetData>
    <row r="1" spans="1:6" ht="58.5" customHeight="1" x14ac:dyDescent="0.35">
      <c r="A1" s="1309" t="str">
        <f>'RO Rehab 500LPH'!A1</f>
        <v>REHABILITATION OF WATER FILTRATION PLANTS IN DISTRICT BAHAWALPUR</v>
      </c>
      <c r="B1" s="1309"/>
      <c r="C1" s="1309"/>
      <c r="D1" s="1309"/>
      <c r="E1" s="1309"/>
      <c r="F1" s="1309"/>
    </row>
    <row r="2" spans="1:6" ht="64.5" customHeight="1" x14ac:dyDescent="0.35">
      <c r="A2" s="1310" t="s">
        <v>345</v>
      </c>
      <c r="B2" s="1310"/>
      <c r="C2" s="1310"/>
      <c r="D2" s="1310"/>
      <c r="E2" s="1310"/>
      <c r="F2" s="1310"/>
    </row>
    <row r="3" spans="1:6" ht="31" x14ac:dyDescent="0.35">
      <c r="A3" s="64" t="s">
        <v>319</v>
      </c>
      <c r="B3" s="64" t="s">
        <v>0</v>
      </c>
      <c r="C3" s="64" t="s">
        <v>2</v>
      </c>
      <c r="D3" s="64" t="s">
        <v>153</v>
      </c>
      <c r="E3" s="307" t="s">
        <v>320</v>
      </c>
      <c r="F3" s="307" t="s">
        <v>321</v>
      </c>
    </row>
    <row r="4" spans="1:6" ht="295.5" customHeight="1" x14ac:dyDescent="0.35">
      <c r="A4" s="64">
        <v>1</v>
      </c>
      <c r="B4" s="313" t="e">
        <f>'RA UF2000'!#REF!</f>
        <v>#REF!</v>
      </c>
      <c r="C4" s="245" t="s">
        <v>5</v>
      </c>
      <c r="D4" s="311">
        <v>1</v>
      </c>
      <c r="E4" s="312">
        <f>'RA MF2000'!F35</f>
        <v>637375</v>
      </c>
      <c r="F4" s="312">
        <f>D4*E4</f>
        <v>637375</v>
      </c>
    </row>
    <row r="5" spans="1:6" ht="25" customHeight="1" x14ac:dyDescent="0.35">
      <c r="A5" s="250"/>
      <c r="B5" s="1307" t="s">
        <v>322</v>
      </c>
      <c r="C5" s="1307"/>
      <c r="D5" s="1307"/>
      <c r="E5" s="1307"/>
      <c r="F5" s="308">
        <f>F4</f>
        <v>637375</v>
      </c>
    </row>
    <row r="6" spans="1:6" ht="25" customHeight="1" x14ac:dyDescent="0.35">
      <c r="A6" s="250"/>
      <c r="B6" s="1308" t="s">
        <v>324</v>
      </c>
      <c r="C6" s="1308"/>
      <c r="D6" s="1308"/>
      <c r="E6" s="1308"/>
      <c r="F6" s="309">
        <f>F5*5%</f>
        <v>31868.75</v>
      </c>
    </row>
    <row r="7" spans="1:6" ht="25" customHeight="1" x14ac:dyDescent="0.35">
      <c r="A7" s="250"/>
      <c r="B7" s="1307" t="s">
        <v>323</v>
      </c>
      <c r="C7" s="1307"/>
      <c r="D7" s="1307"/>
      <c r="E7" s="1307"/>
      <c r="F7" s="308">
        <f>F5+F6</f>
        <v>669243.75</v>
      </c>
    </row>
  </sheetData>
  <mergeCells count="5">
    <mergeCell ref="A1:F1"/>
    <mergeCell ref="A2:F2"/>
    <mergeCell ref="B5:E5"/>
    <mergeCell ref="B6:E6"/>
    <mergeCell ref="B7:E7"/>
  </mergeCells>
  <pageMargins left="0.7" right="0.7" top="0.75" bottom="0.75" header="0.3" footer="0.3"/>
  <pageSetup paperSize="9" scale="93" orientation="portrait"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816437-C0D2-4A06-A76E-06A6BD603E49}">
  <sheetPr codeName="Sheet12">
    <tabColor theme="0" tint="-0.249977111117893"/>
    <pageSetUpPr fitToPage="1"/>
  </sheetPr>
  <dimension ref="A1:J83"/>
  <sheetViews>
    <sheetView showGridLines="0" view="pageBreakPreview" topLeftCell="A30" zoomScale="115" zoomScaleNormal="100" zoomScaleSheetLayoutView="115" workbookViewId="0">
      <selection activeCell="C34" sqref="C34"/>
    </sheetView>
  </sheetViews>
  <sheetFormatPr defaultColWidth="12.54296875" defaultRowHeight="15" customHeight="1" x14ac:dyDescent="0.3"/>
  <cols>
    <col min="1" max="2" width="6.81640625" style="67" customWidth="1"/>
    <col min="3" max="3" width="55.81640625" style="67" customWidth="1"/>
    <col min="4" max="4" width="9" style="71" customWidth="1"/>
    <col min="5" max="5" width="5.81640625" style="67" bestFit="1" customWidth="1"/>
    <col min="6" max="6" width="13.1796875" style="67" customWidth="1"/>
    <col min="7" max="7" width="18.81640625" style="67" bestFit="1" customWidth="1"/>
    <col min="8" max="8" width="11.81640625" style="67" bestFit="1" customWidth="1"/>
    <col min="9" max="9" width="5.81640625" style="67" bestFit="1" customWidth="1"/>
    <col min="10" max="10" width="12.453125" style="67" bestFit="1" customWidth="1"/>
    <col min="11" max="11" width="15.1796875" style="67" bestFit="1" customWidth="1"/>
    <col min="12" max="16384" width="12.54296875" style="67"/>
  </cols>
  <sheetData>
    <row r="1" spans="1:10" ht="25" customHeight="1" x14ac:dyDescent="0.3">
      <c r="A1" s="1335" t="str">
        <f>'R5'!A1:G2</f>
        <v>PUNJAB SAAF PANI AUTHORITY</v>
      </c>
      <c r="B1" s="1335"/>
      <c r="C1" s="1335"/>
      <c r="D1" s="1335"/>
      <c r="E1" s="1335"/>
      <c r="F1" s="1335"/>
      <c r="G1" s="1335"/>
      <c r="H1" s="537">
        <v>39402793</v>
      </c>
      <c r="I1" s="93" t="s">
        <v>245</v>
      </c>
      <c r="J1" s="461">
        <v>3</v>
      </c>
    </row>
    <row r="2" spans="1:10" ht="39" customHeight="1" x14ac:dyDescent="0.3">
      <c r="A2" s="1335" t="str">
        <f>'R5'!A2:G2</f>
        <v>REHABILITATION &amp; O&amp;M OF DYSFUNCTIONAL WATER FILTRATION PLANTS INSTALLED IN DIVISON FAISALABAD</v>
      </c>
      <c r="B2" s="1335"/>
      <c r="C2" s="1335"/>
      <c r="D2" s="1335"/>
      <c r="E2" s="1335"/>
      <c r="F2" s="1335"/>
      <c r="G2" s="1335"/>
      <c r="H2" s="537">
        <f>G35</f>
        <v>0</v>
      </c>
      <c r="I2" s="88" t="s">
        <v>318</v>
      </c>
      <c r="J2" s="89"/>
    </row>
    <row r="3" spans="1:10" ht="25" customHeight="1" x14ac:dyDescent="0.3">
      <c r="A3" s="1313" t="str">
        <f>GS!A4:E4</f>
        <v>BILL OF QUANTITY</v>
      </c>
      <c r="B3" s="1313"/>
      <c r="C3" s="1313"/>
      <c r="D3" s="1313"/>
      <c r="E3" s="1313"/>
      <c r="F3" s="1313"/>
      <c r="G3" s="1313"/>
      <c r="H3" s="539"/>
      <c r="I3" s="88" t="s">
        <v>315</v>
      </c>
      <c r="J3" s="89"/>
    </row>
    <row r="4" spans="1:10" ht="25" customHeight="1" x14ac:dyDescent="0.3">
      <c r="A4" s="1314" t="s">
        <v>757</v>
      </c>
      <c r="B4" s="1314"/>
      <c r="C4" s="1314"/>
      <c r="D4" s="1314"/>
      <c r="E4" s="1314"/>
      <c r="F4" s="1314"/>
      <c r="G4" s="1314"/>
      <c r="H4" s="539"/>
      <c r="I4" s="88" t="s">
        <v>451</v>
      </c>
      <c r="J4" s="89"/>
    </row>
    <row r="5" spans="1:10" ht="35.15" customHeight="1" x14ac:dyDescent="0.3">
      <c r="A5" s="442" t="s">
        <v>59</v>
      </c>
      <c r="B5" s="442" t="s">
        <v>136</v>
      </c>
      <c r="C5" s="442" t="s">
        <v>0</v>
      </c>
      <c r="D5" s="442" t="s">
        <v>2</v>
      </c>
      <c r="E5" s="442" t="s">
        <v>137</v>
      </c>
      <c r="F5" s="442" t="s">
        <v>138</v>
      </c>
      <c r="G5" s="442" t="s">
        <v>139</v>
      </c>
      <c r="H5" s="539"/>
      <c r="I5" s="66"/>
      <c r="J5" s="401" t="e">
        <f>GS!#REF!</f>
        <v>#REF!</v>
      </c>
    </row>
    <row r="6" spans="1:10" ht="56" x14ac:dyDescent="0.3">
      <c r="A6" s="78">
        <v>1</v>
      </c>
      <c r="B6" s="78" t="s">
        <v>70</v>
      </c>
      <c r="C6" s="91" t="s">
        <v>626</v>
      </c>
      <c r="D6" s="189" t="s">
        <v>601</v>
      </c>
      <c r="E6" s="78">
        <v>3</v>
      </c>
      <c r="F6" s="80"/>
      <c r="G6" s="81"/>
      <c r="H6" s="80">
        <v>10800</v>
      </c>
      <c r="I6" s="66"/>
    </row>
    <row r="7" spans="1:10" ht="42" x14ac:dyDescent="0.3">
      <c r="A7" s="78">
        <v>2</v>
      </c>
      <c r="B7" s="78" t="s">
        <v>70</v>
      </c>
      <c r="C7" s="91" t="s">
        <v>855</v>
      </c>
      <c r="D7" s="189" t="s">
        <v>601</v>
      </c>
      <c r="E7" s="78">
        <v>2</v>
      </c>
      <c r="F7" s="80"/>
      <c r="G7" s="81"/>
      <c r="H7" s="80">
        <v>19000</v>
      </c>
      <c r="I7" s="66"/>
    </row>
    <row r="8" spans="1:10" ht="224" x14ac:dyDescent="0.3">
      <c r="A8" s="78">
        <v>3</v>
      </c>
      <c r="B8" s="78" t="s">
        <v>70</v>
      </c>
      <c r="C8" s="91" t="s">
        <v>929</v>
      </c>
      <c r="D8" s="189" t="s">
        <v>601</v>
      </c>
      <c r="E8" s="90">
        <v>1</v>
      </c>
      <c r="F8" s="80"/>
      <c r="G8" s="81"/>
      <c r="H8" s="80">
        <f>304070*2</f>
        <v>608140</v>
      </c>
      <c r="I8" s="66">
        <v>45000</v>
      </c>
    </row>
    <row r="9" spans="1:10" ht="126" x14ac:dyDescent="0.3">
      <c r="A9" s="78">
        <v>4</v>
      </c>
      <c r="B9" s="78" t="s">
        <v>70</v>
      </c>
      <c r="C9" s="91" t="s">
        <v>935</v>
      </c>
      <c r="D9" s="78" t="s">
        <v>5</v>
      </c>
      <c r="E9" s="90">
        <v>1</v>
      </c>
      <c r="F9" s="80"/>
      <c r="G9" s="81"/>
      <c r="H9" s="80">
        <v>94745</v>
      </c>
      <c r="I9" s="66">
        <v>80000</v>
      </c>
    </row>
    <row r="10" spans="1:10" ht="28" x14ac:dyDescent="0.3">
      <c r="A10" s="78">
        <v>5</v>
      </c>
      <c r="B10" s="78" t="s">
        <v>70</v>
      </c>
      <c r="C10" s="91" t="s">
        <v>627</v>
      </c>
      <c r="D10" s="78" t="s">
        <v>4</v>
      </c>
      <c r="E10" s="90">
        <v>2</v>
      </c>
      <c r="F10" s="80"/>
      <c r="G10" s="81"/>
      <c r="H10" s="80">
        <v>18800</v>
      </c>
      <c r="I10" s="66"/>
    </row>
    <row r="11" spans="1:10" ht="140" x14ac:dyDescent="0.3">
      <c r="A11" s="78">
        <v>6</v>
      </c>
      <c r="B11" s="78" t="s">
        <v>70</v>
      </c>
      <c r="C11" s="667" t="s">
        <v>918</v>
      </c>
      <c r="D11" s="78" t="s">
        <v>4</v>
      </c>
      <c r="E11" s="90">
        <v>3</v>
      </c>
      <c r="F11" s="80"/>
      <c r="G11" s="81"/>
      <c r="H11" s="80">
        <v>91365</v>
      </c>
      <c r="I11" s="66"/>
    </row>
    <row r="12" spans="1:10" ht="14" x14ac:dyDescent="0.3">
      <c r="A12" s="78">
        <v>7</v>
      </c>
      <c r="B12" s="78" t="s">
        <v>70</v>
      </c>
      <c r="C12" s="91" t="s">
        <v>859</v>
      </c>
      <c r="D12" s="78" t="s">
        <v>4</v>
      </c>
      <c r="E12" s="90">
        <f>J1+K1</f>
        <v>3</v>
      </c>
      <c r="F12" s="80"/>
      <c r="G12" s="81"/>
      <c r="H12" s="80">
        <v>8405</v>
      </c>
      <c r="I12" s="66"/>
    </row>
    <row r="13" spans="1:10" ht="28" x14ac:dyDescent="0.3">
      <c r="A13" s="78">
        <v>8</v>
      </c>
      <c r="B13" s="78" t="s">
        <v>70</v>
      </c>
      <c r="C13" s="91" t="s">
        <v>602</v>
      </c>
      <c r="D13" s="78" t="s">
        <v>4</v>
      </c>
      <c r="E13" s="90">
        <f>J1+K1</f>
        <v>3</v>
      </c>
      <c r="F13" s="80"/>
      <c r="G13" s="81"/>
      <c r="H13" s="80">
        <v>6375</v>
      </c>
      <c r="I13" s="66"/>
    </row>
    <row r="14" spans="1:10" ht="70" x14ac:dyDescent="0.3">
      <c r="A14" s="78">
        <v>9</v>
      </c>
      <c r="B14" s="78" t="s">
        <v>70</v>
      </c>
      <c r="C14" s="91" t="s">
        <v>603</v>
      </c>
      <c r="D14" s="78" t="s">
        <v>4</v>
      </c>
      <c r="E14" s="90">
        <f>J1+K1</f>
        <v>3</v>
      </c>
      <c r="F14" s="80"/>
      <c r="G14" s="81"/>
      <c r="H14" s="80">
        <v>5117</v>
      </c>
      <c r="I14" s="66"/>
    </row>
    <row r="15" spans="1:10" ht="28" x14ac:dyDescent="0.3">
      <c r="A15" s="78">
        <v>10</v>
      </c>
      <c r="B15" s="78" t="s">
        <v>70</v>
      </c>
      <c r="C15" s="79" t="s">
        <v>113</v>
      </c>
      <c r="D15" s="78" t="s">
        <v>4</v>
      </c>
      <c r="E15" s="90">
        <f>J1*3</f>
        <v>9</v>
      </c>
      <c r="F15" s="80"/>
      <c r="G15" s="81"/>
      <c r="H15" s="80">
        <v>3400</v>
      </c>
      <c r="I15" s="66"/>
    </row>
    <row r="16" spans="1:10" ht="32.5" customHeight="1" x14ac:dyDescent="0.3">
      <c r="A16" s="78">
        <v>11</v>
      </c>
      <c r="B16" s="78" t="s">
        <v>70</v>
      </c>
      <c r="C16" s="91" t="s">
        <v>605</v>
      </c>
      <c r="D16" s="78" t="s">
        <v>4</v>
      </c>
      <c r="E16" s="90">
        <v>1</v>
      </c>
      <c r="F16" s="80"/>
      <c r="G16" s="81"/>
      <c r="H16" s="80">
        <v>17540</v>
      </c>
      <c r="I16" s="66"/>
    </row>
    <row r="17" spans="1:9" ht="28" x14ac:dyDescent="0.3">
      <c r="A17" s="78">
        <v>12</v>
      </c>
      <c r="B17" s="78" t="s">
        <v>70</v>
      </c>
      <c r="C17" s="91" t="s">
        <v>628</v>
      </c>
      <c r="D17" s="78" t="s">
        <v>4</v>
      </c>
      <c r="E17" s="90">
        <v>2</v>
      </c>
      <c r="F17" s="80"/>
      <c r="G17" s="81"/>
      <c r="H17" s="80">
        <v>6000</v>
      </c>
      <c r="I17" s="66"/>
    </row>
    <row r="18" spans="1:9" ht="28" x14ac:dyDescent="0.3">
      <c r="A18" s="78">
        <v>13</v>
      </c>
      <c r="B18" s="78" t="s">
        <v>70</v>
      </c>
      <c r="C18" s="79" t="s">
        <v>116</v>
      </c>
      <c r="D18" s="78" t="s">
        <v>4</v>
      </c>
      <c r="E18" s="90">
        <f>J1*2</f>
        <v>6</v>
      </c>
      <c r="F18" s="80"/>
      <c r="G18" s="81"/>
      <c r="H18" s="80">
        <v>8500</v>
      </c>
      <c r="I18" s="66">
        <f>92-27</f>
        <v>65</v>
      </c>
    </row>
    <row r="19" spans="1:9" ht="14" x14ac:dyDescent="0.3">
      <c r="A19" s="78">
        <v>14</v>
      </c>
      <c r="B19" s="78" t="s">
        <v>70</v>
      </c>
      <c r="C19" s="79" t="s">
        <v>622</v>
      </c>
      <c r="D19" s="78" t="s">
        <v>4</v>
      </c>
      <c r="E19" s="90">
        <f>J1*2</f>
        <v>6</v>
      </c>
      <c r="F19" s="80"/>
      <c r="G19" s="81"/>
      <c r="H19" s="80">
        <v>3200</v>
      </c>
      <c r="I19" s="66">
        <v>8</v>
      </c>
    </row>
    <row r="20" spans="1:9" ht="42" x14ac:dyDescent="0.3">
      <c r="A20" s="78">
        <v>15</v>
      </c>
      <c r="B20" s="78" t="s">
        <v>70</v>
      </c>
      <c r="C20" s="91" t="s">
        <v>606</v>
      </c>
      <c r="D20" s="78" t="s">
        <v>4</v>
      </c>
      <c r="E20" s="90">
        <f>J1</f>
        <v>3</v>
      </c>
      <c r="F20" s="80"/>
      <c r="G20" s="81"/>
      <c r="H20" s="80">
        <v>40930</v>
      </c>
      <c r="I20" s="66"/>
    </row>
    <row r="21" spans="1:9" ht="35.5" customHeight="1" x14ac:dyDescent="0.3">
      <c r="A21" s="78">
        <v>16</v>
      </c>
      <c r="B21" s="78" t="s">
        <v>70</v>
      </c>
      <c r="C21" s="91" t="s">
        <v>623</v>
      </c>
      <c r="D21" s="78" t="s">
        <v>4</v>
      </c>
      <c r="E21" s="90">
        <f>J1</f>
        <v>3</v>
      </c>
      <c r="F21" s="80"/>
      <c r="G21" s="81"/>
      <c r="H21" s="80">
        <v>8400</v>
      </c>
      <c r="I21" s="66"/>
    </row>
    <row r="22" spans="1:9" ht="98" x14ac:dyDescent="0.3">
      <c r="A22" s="78">
        <v>17</v>
      </c>
      <c r="B22" s="78" t="s">
        <v>70</v>
      </c>
      <c r="C22" s="91" t="s">
        <v>933</v>
      </c>
      <c r="D22" s="78" t="s">
        <v>4</v>
      </c>
      <c r="E22" s="90">
        <v>1</v>
      </c>
      <c r="F22" s="80"/>
      <c r="G22" s="81"/>
      <c r="H22" s="80">
        <v>89235</v>
      </c>
      <c r="I22" s="66"/>
    </row>
    <row r="23" spans="1:9" ht="70" x14ac:dyDescent="0.3">
      <c r="A23" s="78">
        <v>18</v>
      </c>
      <c r="B23" s="78" t="s">
        <v>70</v>
      </c>
      <c r="C23" s="91" t="s">
        <v>633</v>
      </c>
      <c r="D23" s="78" t="s">
        <v>4</v>
      </c>
      <c r="E23" s="90">
        <f>J1</f>
        <v>3</v>
      </c>
      <c r="F23" s="80"/>
      <c r="G23" s="81"/>
      <c r="H23" s="80">
        <v>45575</v>
      </c>
      <c r="I23" s="66"/>
    </row>
    <row r="24" spans="1:9" ht="35.5" customHeight="1" x14ac:dyDescent="0.3">
      <c r="A24" s="78">
        <v>19</v>
      </c>
      <c r="B24" s="78" t="s">
        <v>70</v>
      </c>
      <c r="C24" s="79" t="s">
        <v>227</v>
      </c>
      <c r="D24" s="78" t="s">
        <v>4</v>
      </c>
      <c r="E24" s="90">
        <f>J1</f>
        <v>3</v>
      </c>
      <c r="F24" s="80"/>
      <c r="G24" s="81"/>
      <c r="H24" s="80">
        <v>2500</v>
      </c>
      <c r="I24" s="66"/>
    </row>
    <row r="25" spans="1:9" ht="28" x14ac:dyDescent="0.3">
      <c r="A25" s="78">
        <v>20</v>
      </c>
      <c r="B25" s="78" t="s">
        <v>70</v>
      </c>
      <c r="C25" s="91" t="s">
        <v>738</v>
      </c>
      <c r="D25" s="189" t="s">
        <v>5</v>
      </c>
      <c r="E25" s="189">
        <v>3</v>
      </c>
      <c r="F25" s="80"/>
      <c r="G25" s="81"/>
      <c r="H25" s="80">
        <v>3625</v>
      </c>
      <c r="I25" s="66"/>
    </row>
    <row r="26" spans="1:9" ht="168" x14ac:dyDescent="0.3">
      <c r="A26" s="78">
        <v>21</v>
      </c>
      <c r="B26" s="78" t="s">
        <v>70</v>
      </c>
      <c r="C26" s="91" t="s">
        <v>608</v>
      </c>
      <c r="D26" s="78" t="s">
        <v>6</v>
      </c>
      <c r="E26" s="189">
        <f>50*(J1*60%)</f>
        <v>89.999999999999986</v>
      </c>
      <c r="F26" s="80"/>
      <c r="G26" s="81"/>
      <c r="H26" s="80">
        <v>1510</v>
      </c>
      <c r="I26" s="66"/>
    </row>
    <row r="27" spans="1:9" ht="84" x14ac:dyDescent="0.3">
      <c r="A27" s="78">
        <v>22</v>
      </c>
      <c r="B27" s="78" t="s">
        <v>70</v>
      </c>
      <c r="C27" s="91" t="s">
        <v>631</v>
      </c>
      <c r="D27" s="78" t="s">
        <v>6</v>
      </c>
      <c r="E27" s="189">
        <f>160*(J1*70%)</f>
        <v>335.99999999999994</v>
      </c>
      <c r="F27" s="80"/>
      <c r="G27" s="81"/>
      <c r="H27" s="80">
        <v>70</v>
      </c>
      <c r="I27" s="66"/>
    </row>
    <row r="28" spans="1:9" ht="42" x14ac:dyDescent="0.3">
      <c r="A28" s="78">
        <v>23</v>
      </c>
      <c r="B28" s="78" t="s">
        <v>70</v>
      </c>
      <c r="C28" s="91" t="s">
        <v>609</v>
      </c>
      <c r="D28" s="78" t="s">
        <v>6</v>
      </c>
      <c r="E28" s="189">
        <f>160*(J1*60%)</f>
        <v>288</v>
      </c>
      <c r="F28" s="80"/>
      <c r="G28" s="81"/>
      <c r="H28" s="80">
        <v>70</v>
      </c>
      <c r="I28" s="66"/>
    </row>
    <row r="29" spans="1:9" ht="127.5" customHeight="1" x14ac:dyDescent="0.3">
      <c r="A29" s="78">
        <v>24</v>
      </c>
      <c r="B29" s="78" t="s">
        <v>70</v>
      </c>
      <c r="C29" s="91" t="s">
        <v>613</v>
      </c>
      <c r="D29" s="78" t="s">
        <v>6</v>
      </c>
      <c r="E29" s="190">
        <f>160*(J1*40%)</f>
        <v>192.00000000000003</v>
      </c>
      <c r="F29" s="80"/>
      <c r="G29" s="81"/>
      <c r="H29" s="80">
        <v>2510</v>
      </c>
      <c r="I29" s="66"/>
    </row>
    <row r="30" spans="1:9" ht="42" x14ac:dyDescent="0.3">
      <c r="A30" s="78">
        <v>25</v>
      </c>
      <c r="B30" s="78" t="s">
        <v>70</v>
      </c>
      <c r="C30" s="91" t="s">
        <v>610</v>
      </c>
      <c r="D30" s="189" t="s">
        <v>5</v>
      </c>
      <c r="E30" s="190">
        <v>1</v>
      </c>
      <c r="F30" s="80"/>
      <c r="G30" s="81"/>
      <c r="H30" s="80"/>
      <c r="I30" s="66"/>
    </row>
    <row r="31" spans="1:9" ht="28" x14ac:dyDescent="0.3">
      <c r="A31" s="78">
        <v>26</v>
      </c>
      <c r="B31" s="78" t="s">
        <v>70</v>
      </c>
      <c r="C31" s="79" t="s">
        <v>624</v>
      </c>
      <c r="D31" s="189" t="s">
        <v>601</v>
      </c>
      <c r="E31" s="90">
        <v>2</v>
      </c>
      <c r="F31" s="80"/>
      <c r="G31" s="81"/>
      <c r="H31" s="80">
        <v>22000</v>
      </c>
      <c r="I31" s="66"/>
    </row>
    <row r="32" spans="1:9" ht="28" x14ac:dyDescent="0.3">
      <c r="A32" s="78">
        <v>27</v>
      </c>
      <c r="B32" s="78" t="s">
        <v>70</v>
      </c>
      <c r="C32" s="91" t="s">
        <v>616</v>
      </c>
      <c r="D32" s="78" t="s">
        <v>4</v>
      </c>
      <c r="E32" s="78">
        <f>J1*5</f>
        <v>15</v>
      </c>
      <c r="F32" s="80"/>
      <c r="G32" s="81"/>
      <c r="H32" s="80">
        <v>585</v>
      </c>
      <c r="I32" s="66"/>
    </row>
    <row r="33" spans="1:9" ht="28" x14ac:dyDescent="0.3">
      <c r="A33" s="78">
        <v>28</v>
      </c>
      <c r="B33" s="78" t="s">
        <v>70</v>
      </c>
      <c r="C33" s="79" t="s">
        <v>629</v>
      </c>
      <c r="D33" s="189" t="s">
        <v>601</v>
      </c>
      <c r="E33" s="78">
        <v>2</v>
      </c>
      <c r="F33" s="80"/>
      <c r="G33" s="81"/>
      <c r="H33" s="80">
        <v>46000</v>
      </c>
      <c r="I33" s="66"/>
    </row>
    <row r="34" spans="1:9" ht="37.75" customHeight="1" x14ac:dyDescent="0.3">
      <c r="A34" s="78">
        <v>29</v>
      </c>
      <c r="B34" s="78" t="s">
        <v>70</v>
      </c>
      <c r="C34" s="91" t="s">
        <v>920</v>
      </c>
      <c r="D34" s="189" t="s">
        <v>5</v>
      </c>
      <c r="E34" s="395">
        <v>1</v>
      </c>
      <c r="F34" s="191"/>
      <c r="G34" s="192"/>
      <c r="H34" s="66"/>
      <c r="I34" s="66"/>
    </row>
    <row r="35" spans="1:9" ht="27" customHeight="1" x14ac:dyDescent="0.3">
      <c r="A35" s="1311" t="s">
        <v>198</v>
      </c>
      <c r="B35" s="1312"/>
      <c r="C35" s="1312"/>
      <c r="D35" s="1312"/>
      <c r="E35" s="1312"/>
      <c r="F35" s="1312"/>
      <c r="G35" s="397"/>
      <c r="H35" s="542" t="e">
        <f>G35-#REF!</f>
        <v>#REF!</v>
      </c>
      <c r="I35" s="66"/>
    </row>
    <row r="36" spans="1:9" ht="27" customHeight="1" x14ac:dyDescent="0.3">
      <c r="A36" s="1311" t="s">
        <v>936</v>
      </c>
      <c r="B36" s="1312"/>
      <c r="C36" s="1312"/>
      <c r="D36" s="1312"/>
      <c r="E36" s="1312"/>
      <c r="F36" s="1312"/>
      <c r="G36" s="397"/>
      <c r="H36" s="66"/>
      <c r="I36" s="66"/>
    </row>
    <row r="37" spans="1:9" ht="13.5" customHeight="1" x14ac:dyDescent="0.3">
      <c r="A37" s="66"/>
      <c r="B37" s="66"/>
      <c r="C37" s="66"/>
      <c r="D37" s="70"/>
      <c r="E37" s="66"/>
      <c r="F37" s="66"/>
      <c r="G37" s="66"/>
      <c r="H37" s="66"/>
      <c r="I37" s="66"/>
    </row>
    <row r="38" spans="1:9" ht="13.5" customHeight="1" x14ac:dyDescent="0.3">
      <c r="A38" s="66"/>
      <c r="B38" s="66"/>
      <c r="C38" s="66"/>
      <c r="D38" s="70"/>
      <c r="E38" s="66"/>
      <c r="F38" s="66"/>
      <c r="G38" s="66"/>
      <c r="H38" s="66"/>
      <c r="I38" s="66"/>
    </row>
    <row r="39" spans="1:9" ht="13.5" customHeight="1" x14ac:dyDescent="0.3">
      <c r="A39" s="66"/>
      <c r="B39" s="66"/>
      <c r="C39" s="66"/>
      <c r="D39" s="70"/>
      <c r="E39" s="66"/>
      <c r="F39" s="66"/>
      <c r="G39" s="66"/>
      <c r="H39" s="66"/>
      <c r="I39" s="66"/>
    </row>
    <row r="40" spans="1:9" ht="13.5" customHeight="1" x14ac:dyDescent="0.3">
      <c r="A40" s="66"/>
      <c r="B40" s="66"/>
      <c r="C40" s="66"/>
      <c r="D40" s="70"/>
      <c r="E40" s="66"/>
      <c r="F40" s="66"/>
      <c r="G40" s="66"/>
      <c r="H40" s="66"/>
      <c r="I40" s="66"/>
    </row>
    <row r="41" spans="1:9" ht="13.5" customHeight="1" x14ac:dyDescent="0.3">
      <c r="A41" s="66"/>
      <c r="B41" s="66"/>
      <c r="C41" s="66"/>
      <c r="D41" s="70"/>
      <c r="E41" s="66"/>
      <c r="F41" s="66"/>
      <c r="G41" s="66"/>
      <c r="H41" s="66"/>
      <c r="I41" s="66"/>
    </row>
    <row r="42" spans="1:9" ht="13.5" customHeight="1" x14ac:dyDescent="0.3">
      <c r="A42" s="66"/>
      <c r="B42" s="66"/>
      <c r="C42" s="66"/>
      <c r="D42" s="70"/>
      <c r="E42" s="66"/>
      <c r="F42" s="66"/>
      <c r="G42" s="66"/>
      <c r="H42" s="66"/>
      <c r="I42" s="66"/>
    </row>
    <row r="43" spans="1:9" ht="13.5" customHeight="1" x14ac:dyDescent="0.3">
      <c r="A43" s="66"/>
      <c r="B43" s="66"/>
      <c r="C43" s="66"/>
      <c r="D43" s="70"/>
      <c r="E43" s="66"/>
      <c r="F43" s="66"/>
      <c r="G43" s="66"/>
      <c r="H43" s="66"/>
      <c r="I43" s="66"/>
    </row>
    <row r="44" spans="1:9" ht="13.5" customHeight="1" x14ac:dyDescent="0.3">
      <c r="A44" s="66"/>
      <c r="B44" s="66"/>
      <c r="C44" s="66"/>
      <c r="D44" s="70"/>
      <c r="E44" s="66"/>
      <c r="F44" s="66"/>
      <c r="G44" s="66"/>
      <c r="H44" s="66"/>
      <c r="I44" s="66"/>
    </row>
    <row r="45" spans="1:9" ht="13.5" customHeight="1" x14ac:dyDescent="0.3">
      <c r="A45" s="66"/>
      <c r="B45" s="66"/>
      <c r="C45" s="66"/>
      <c r="D45" s="70"/>
      <c r="E45" s="66"/>
      <c r="F45" s="66"/>
      <c r="G45" s="66"/>
      <c r="H45" s="66"/>
      <c r="I45" s="66"/>
    </row>
    <row r="46" spans="1:9" ht="13.5" customHeight="1" x14ac:dyDescent="0.3">
      <c r="A46" s="66"/>
      <c r="B46" s="66"/>
      <c r="C46" s="66"/>
      <c r="D46" s="70"/>
      <c r="E46" s="66"/>
      <c r="F46" s="66"/>
      <c r="G46" s="66"/>
      <c r="H46" s="66"/>
      <c r="I46" s="66"/>
    </row>
    <row r="47" spans="1:9" ht="13.5" customHeight="1" x14ac:dyDescent="0.3">
      <c r="A47" s="66"/>
      <c r="B47" s="66"/>
      <c r="C47" s="66"/>
      <c r="D47" s="70"/>
      <c r="E47" s="66"/>
      <c r="F47" s="66"/>
      <c r="G47" s="66"/>
      <c r="H47" s="66"/>
      <c r="I47" s="66"/>
    </row>
    <row r="48" spans="1:9" ht="13.5" customHeight="1" x14ac:dyDescent="0.3">
      <c r="A48" s="66"/>
      <c r="B48" s="66"/>
      <c r="C48" s="66"/>
      <c r="D48" s="70"/>
      <c r="E48" s="66"/>
      <c r="F48" s="66"/>
      <c r="G48" s="66"/>
      <c r="H48" s="66"/>
      <c r="I48" s="66"/>
    </row>
    <row r="49" spans="1:9" ht="13.5" customHeight="1" x14ac:dyDescent="0.3">
      <c r="A49" s="66"/>
      <c r="B49" s="66"/>
      <c r="C49" s="66"/>
      <c r="D49" s="70"/>
      <c r="E49" s="66"/>
      <c r="F49" s="66"/>
      <c r="G49" s="66"/>
      <c r="H49" s="66"/>
      <c r="I49" s="66"/>
    </row>
    <row r="50" spans="1:9" ht="13.5" customHeight="1" x14ac:dyDescent="0.3">
      <c r="A50" s="66"/>
      <c r="B50" s="66"/>
      <c r="C50" s="66"/>
      <c r="D50" s="70"/>
      <c r="E50" s="66"/>
      <c r="F50" s="66"/>
      <c r="G50" s="66"/>
      <c r="H50" s="66"/>
      <c r="I50" s="66"/>
    </row>
    <row r="51" spans="1:9" ht="13.5" customHeight="1" x14ac:dyDescent="0.3">
      <c r="A51" s="66"/>
      <c r="B51" s="66"/>
      <c r="C51" s="66"/>
      <c r="D51" s="70"/>
      <c r="E51" s="66"/>
      <c r="F51" s="66"/>
      <c r="G51" s="66"/>
      <c r="H51" s="66"/>
      <c r="I51" s="66"/>
    </row>
    <row r="52" spans="1:9" ht="13.5" customHeight="1" x14ac:dyDescent="0.3">
      <c r="A52" s="66"/>
      <c r="B52" s="66"/>
      <c r="C52" s="66"/>
      <c r="D52" s="70"/>
      <c r="E52" s="66"/>
      <c r="F52" s="66"/>
      <c r="G52" s="66"/>
      <c r="H52" s="66"/>
      <c r="I52" s="66"/>
    </row>
    <row r="53" spans="1:9" ht="13.5" customHeight="1" x14ac:dyDescent="0.3">
      <c r="A53" s="66"/>
      <c r="B53" s="66"/>
      <c r="C53" s="66"/>
      <c r="D53" s="70"/>
      <c r="E53" s="66"/>
      <c r="F53" s="66"/>
      <c r="G53" s="66"/>
      <c r="H53" s="66"/>
      <c r="I53" s="66"/>
    </row>
    <row r="54" spans="1:9" ht="13.5" customHeight="1" x14ac:dyDescent="0.3">
      <c r="A54" s="66"/>
      <c r="B54" s="66"/>
      <c r="C54" s="66"/>
      <c r="D54" s="70"/>
      <c r="E54" s="66"/>
      <c r="F54" s="66"/>
      <c r="G54" s="66"/>
      <c r="H54" s="66"/>
      <c r="I54" s="66"/>
    </row>
    <row r="55" spans="1:9" ht="13.5" customHeight="1" x14ac:dyDescent="0.3">
      <c r="A55" s="66"/>
      <c r="B55" s="66"/>
      <c r="C55" s="66"/>
      <c r="D55" s="70"/>
      <c r="E55" s="66"/>
      <c r="F55" s="66"/>
      <c r="G55" s="66"/>
      <c r="H55" s="66"/>
      <c r="I55" s="66"/>
    </row>
    <row r="56" spans="1:9" ht="13.5" customHeight="1" x14ac:dyDescent="0.3">
      <c r="A56" s="66"/>
      <c r="B56" s="66"/>
      <c r="C56" s="66"/>
      <c r="D56" s="70"/>
      <c r="E56" s="66"/>
      <c r="F56" s="66"/>
      <c r="G56" s="66"/>
      <c r="H56" s="66"/>
      <c r="I56" s="66"/>
    </row>
    <row r="57" spans="1:9" ht="13.5" customHeight="1" x14ac:dyDescent="0.3">
      <c r="A57" s="66"/>
      <c r="B57" s="66"/>
      <c r="C57" s="66"/>
      <c r="D57" s="70"/>
      <c r="E57" s="66"/>
      <c r="F57" s="66"/>
      <c r="G57" s="66"/>
      <c r="H57" s="66"/>
      <c r="I57" s="66"/>
    </row>
    <row r="58" spans="1:9" ht="13.5" customHeight="1" x14ac:dyDescent="0.3">
      <c r="A58" s="66"/>
      <c r="B58" s="66"/>
      <c r="C58" s="66"/>
      <c r="D58" s="70"/>
      <c r="E58" s="66"/>
      <c r="F58" s="66"/>
      <c r="G58" s="66"/>
      <c r="H58" s="66"/>
      <c r="I58" s="66"/>
    </row>
    <row r="59" spans="1:9" ht="13.5" customHeight="1" x14ac:dyDescent="0.3">
      <c r="A59" s="66"/>
      <c r="B59" s="66"/>
      <c r="C59" s="66"/>
      <c r="D59" s="70"/>
      <c r="E59" s="66"/>
      <c r="F59" s="66"/>
      <c r="G59" s="66"/>
      <c r="H59" s="66"/>
      <c r="I59" s="66"/>
    </row>
    <row r="60" spans="1:9" ht="13.5" customHeight="1" x14ac:dyDescent="0.3">
      <c r="A60" s="66"/>
      <c r="B60" s="66"/>
      <c r="C60" s="66"/>
      <c r="D60" s="70"/>
      <c r="E60" s="66"/>
      <c r="F60" s="66"/>
      <c r="G60" s="66"/>
      <c r="H60" s="66"/>
      <c r="I60" s="66"/>
    </row>
    <row r="61" spans="1:9" ht="13.5" customHeight="1" x14ac:dyDescent="0.3">
      <c r="A61" s="66"/>
      <c r="B61" s="66"/>
      <c r="C61" s="66"/>
      <c r="D61" s="70"/>
      <c r="E61" s="66"/>
      <c r="F61" s="66"/>
      <c r="G61" s="66"/>
      <c r="H61" s="66"/>
      <c r="I61" s="66"/>
    </row>
    <row r="62" spans="1:9" ht="13.5" customHeight="1" x14ac:dyDescent="0.3">
      <c r="A62" s="66"/>
      <c r="B62" s="66"/>
      <c r="C62" s="66"/>
      <c r="D62" s="70"/>
      <c r="E62" s="66"/>
      <c r="F62" s="66"/>
      <c r="G62" s="66"/>
      <c r="H62" s="66"/>
      <c r="I62" s="66"/>
    </row>
    <row r="63" spans="1:9" ht="13.5" customHeight="1" x14ac:dyDescent="0.3">
      <c r="A63" s="66"/>
      <c r="B63" s="66"/>
      <c r="C63" s="66"/>
      <c r="D63" s="70"/>
      <c r="E63" s="66"/>
      <c r="F63" s="66"/>
      <c r="G63" s="66"/>
      <c r="H63" s="66"/>
      <c r="I63" s="66"/>
    </row>
    <row r="64" spans="1:9" ht="13.5" customHeight="1" x14ac:dyDescent="0.3">
      <c r="A64" s="66"/>
      <c r="B64" s="66"/>
      <c r="C64" s="66"/>
      <c r="D64" s="70"/>
      <c r="E64" s="66"/>
      <c r="F64" s="66"/>
      <c r="G64" s="66"/>
      <c r="H64" s="66"/>
      <c r="I64" s="66"/>
    </row>
    <row r="65" spans="1:9" ht="13.5" customHeight="1" x14ac:dyDescent="0.3">
      <c r="A65" s="66"/>
      <c r="B65" s="66"/>
      <c r="C65" s="66"/>
      <c r="D65" s="70"/>
      <c r="E65" s="66"/>
      <c r="F65" s="66"/>
      <c r="G65" s="66"/>
      <c r="H65" s="66"/>
      <c r="I65" s="66"/>
    </row>
    <row r="66" spans="1:9" ht="13.5" customHeight="1" x14ac:dyDescent="0.3">
      <c r="A66" s="66"/>
      <c r="B66" s="66"/>
      <c r="C66" s="66"/>
      <c r="D66" s="70"/>
      <c r="E66" s="66"/>
      <c r="F66" s="66"/>
      <c r="G66" s="66"/>
      <c r="H66" s="66"/>
      <c r="I66" s="66"/>
    </row>
    <row r="67" spans="1:9" ht="13.5" customHeight="1" x14ac:dyDescent="0.3">
      <c r="A67" s="66"/>
      <c r="B67" s="66"/>
      <c r="C67" s="66"/>
      <c r="D67" s="70"/>
      <c r="E67" s="66"/>
      <c r="F67" s="66"/>
      <c r="G67" s="66"/>
      <c r="H67" s="66"/>
      <c r="I67" s="66"/>
    </row>
    <row r="68" spans="1:9" ht="13.5" customHeight="1" x14ac:dyDescent="0.3">
      <c r="A68" s="66"/>
      <c r="B68" s="66"/>
      <c r="C68" s="66"/>
      <c r="D68" s="70"/>
      <c r="E68" s="66"/>
      <c r="F68" s="66"/>
      <c r="G68" s="66"/>
      <c r="H68" s="66"/>
      <c r="I68" s="66"/>
    </row>
    <row r="69" spans="1:9" ht="13.5" customHeight="1" x14ac:dyDescent="0.3">
      <c r="A69" s="66"/>
      <c r="B69" s="66"/>
      <c r="C69" s="66"/>
      <c r="D69" s="70"/>
      <c r="E69" s="66"/>
      <c r="F69" s="66"/>
      <c r="G69" s="66"/>
      <c r="H69" s="66"/>
      <c r="I69" s="66"/>
    </row>
    <row r="70" spans="1:9" ht="13.5" customHeight="1" x14ac:dyDescent="0.3">
      <c r="A70" s="66"/>
      <c r="B70" s="66"/>
      <c r="C70" s="66"/>
      <c r="D70" s="70"/>
      <c r="E70" s="66"/>
      <c r="F70" s="66"/>
      <c r="G70" s="66"/>
      <c r="H70" s="66"/>
      <c r="I70" s="66"/>
    </row>
    <row r="71" spans="1:9" ht="13.5" customHeight="1" x14ac:dyDescent="0.3">
      <c r="A71" s="66"/>
      <c r="B71" s="66"/>
      <c r="C71" s="66"/>
      <c r="D71" s="70"/>
      <c r="E71" s="66"/>
      <c r="F71" s="66"/>
      <c r="G71" s="66"/>
      <c r="H71" s="66"/>
      <c r="I71" s="66"/>
    </row>
    <row r="72" spans="1:9" ht="13.5" customHeight="1" x14ac:dyDescent="0.3">
      <c r="A72" s="66"/>
      <c r="B72" s="66"/>
      <c r="C72" s="66"/>
      <c r="D72" s="70"/>
      <c r="E72" s="66"/>
      <c r="F72" s="66"/>
      <c r="G72" s="66"/>
      <c r="H72" s="66"/>
      <c r="I72" s="66"/>
    </row>
    <row r="73" spans="1:9" ht="13.5" customHeight="1" x14ac:dyDescent="0.3">
      <c r="A73" s="66"/>
      <c r="B73" s="66"/>
      <c r="C73" s="66"/>
      <c r="D73" s="70"/>
      <c r="E73" s="66"/>
      <c r="F73" s="66"/>
      <c r="G73" s="66"/>
      <c r="H73" s="66"/>
      <c r="I73" s="66"/>
    </row>
    <row r="74" spans="1:9" ht="13.5" customHeight="1" x14ac:dyDescent="0.3">
      <c r="A74" s="66"/>
      <c r="B74" s="66"/>
      <c r="C74" s="66"/>
      <c r="D74" s="70"/>
      <c r="E74" s="66"/>
      <c r="F74" s="66"/>
      <c r="G74" s="66"/>
      <c r="H74" s="66"/>
      <c r="I74" s="66"/>
    </row>
    <row r="75" spans="1:9" ht="13.5" customHeight="1" x14ac:dyDescent="0.3">
      <c r="A75" s="66"/>
      <c r="B75" s="66"/>
      <c r="C75" s="66"/>
      <c r="D75" s="70"/>
      <c r="E75" s="66"/>
      <c r="F75" s="66"/>
      <c r="G75" s="66"/>
      <c r="H75" s="66"/>
      <c r="I75" s="66"/>
    </row>
    <row r="76" spans="1:9" ht="13.5" customHeight="1" x14ac:dyDescent="0.3">
      <c r="A76" s="66"/>
      <c r="B76" s="66"/>
      <c r="C76" s="66"/>
      <c r="D76" s="70"/>
      <c r="E76" s="66"/>
      <c r="F76" s="66"/>
      <c r="G76" s="66"/>
      <c r="H76" s="66"/>
      <c r="I76" s="66"/>
    </row>
    <row r="77" spans="1:9" ht="13.5" customHeight="1" x14ac:dyDescent="0.3">
      <c r="A77" s="66"/>
      <c r="B77" s="66"/>
      <c r="C77" s="66"/>
      <c r="D77" s="70"/>
      <c r="E77" s="66"/>
      <c r="F77" s="66"/>
      <c r="G77" s="66"/>
      <c r="H77" s="66"/>
      <c r="I77" s="66"/>
    </row>
    <row r="78" spans="1:9" ht="13.5" customHeight="1" x14ac:dyDescent="0.3">
      <c r="A78" s="66"/>
      <c r="B78" s="66"/>
      <c r="C78" s="66"/>
      <c r="D78" s="70"/>
      <c r="E78" s="66"/>
      <c r="F78" s="66"/>
      <c r="G78" s="66"/>
      <c r="H78" s="66"/>
      <c r="I78" s="66"/>
    </row>
    <row r="79" spans="1:9" ht="13.5" customHeight="1" x14ac:dyDescent="0.3">
      <c r="A79" s="66"/>
      <c r="B79" s="66"/>
      <c r="C79" s="66"/>
      <c r="D79" s="70"/>
      <c r="E79" s="66"/>
      <c r="F79" s="66"/>
      <c r="G79" s="66"/>
      <c r="H79" s="66"/>
      <c r="I79" s="66"/>
    </row>
    <row r="80" spans="1:9" ht="13.5" customHeight="1" x14ac:dyDescent="0.3">
      <c r="A80" s="66"/>
      <c r="B80" s="66"/>
      <c r="C80" s="66"/>
      <c r="D80" s="70"/>
      <c r="E80" s="66"/>
      <c r="F80" s="66"/>
      <c r="G80" s="66"/>
      <c r="H80" s="66"/>
      <c r="I80" s="66"/>
    </row>
    <row r="81" spans="1:9" ht="13.5" customHeight="1" x14ac:dyDescent="0.3">
      <c r="A81" s="66"/>
      <c r="B81" s="66"/>
      <c r="C81" s="66"/>
      <c r="D81" s="70"/>
      <c r="E81" s="66"/>
      <c r="F81" s="66"/>
      <c r="G81" s="66"/>
      <c r="H81" s="66"/>
      <c r="I81" s="66"/>
    </row>
    <row r="82" spans="1:9" ht="13.5" customHeight="1" x14ac:dyDescent="0.3">
      <c r="A82" s="66"/>
      <c r="B82" s="66"/>
      <c r="C82" s="66"/>
      <c r="D82" s="70"/>
      <c r="E82" s="66"/>
      <c r="F82" s="66"/>
      <c r="G82" s="66"/>
      <c r="H82" s="66"/>
      <c r="I82" s="66"/>
    </row>
    <row r="83" spans="1:9" ht="13.5" customHeight="1" x14ac:dyDescent="0.3">
      <c r="A83" s="66"/>
      <c r="B83" s="66"/>
      <c r="C83" s="66"/>
      <c r="D83" s="70"/>
      <c r="E83" s="66"/>
      <c r="F83" s="66"/>
      <c r="G83" s="66"/>
      <c r="H83" s="66"/>
      <c r="I83" s="66"/>
    </row>
  </sheetData>
  <mergeCells count="6">
    <mergeCell ref="A35:F35"/>
    <mergeCell ref="A3:G3"/>
    <mergeCell ref="A4:G4"/>
    <mergeCell ref="A36:F36"/>
    <mergeCell ref="A1:G1"/>
    <mergeCell ref="A2:G2"/>
  </mergeCells>
  <printOptions horizontalCentered="1"/>
  <pageMargins left="0.23622047244094491" right="0.23622047244094491" top="0.74803149606299213" bottom="0.74803149606299213" header="0" footer="0"/>
  <pageSetup paperSize="9" scale="85" fitToHeight="0" orientation="portrait"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4B59D7-8BA2-448A-91A3-9923218BA0DC}">
  <sheetPr>
    <tabColor theme="0" tint="-0.249977111117893"/>
    <pageSetUpPr fitToPage="1"/>
  </sheetPr>
  <dimension ref="A1:K46"/>
  <sheetViews>
    <sheetView tabSelected="1" view="pageBreakPreview" topLeftCell="A28" zoomScale="80" zoomScaleNormal="100" zoomScaleSheetLayoutView="80" workbookViewId="0">
      <selection activeCell="C32" sqref="C32"/>
    </sheetView>
  </sheetViews>
  <sheetFormatPr defaultColWidth="12.54296875" defaultRowHeight="15" customHeight="1" x14ac:dyDescent="0.3"/>
  <cols>
    <col min="1" max="2" width="6.54296875" style="828" customWidth="1"/>
    <col min="3" max="3" width="55.54296875" style="828" customWidth="1"/>
    <col min="4" max="4" width="9" style="841" customWidth="1"/>
    <col min="5" max="5" width="9.81640625" style="828" customWidth="1"/>
    <col min="6" max="6" width="13.453125" style="828" customWidth="1"/>
    <col min="7" max="7" width="18.54296875" style="828" bestFit="1" customWidth="1"/>
    <col min="8" max="8" width="10.453125" style="828" customWidth="1"/>
    <col min="9" max="9" width="7.453125" style="828" customWidth="1"/>
    <col min="10" max="10" width="4.54296875" style="828" bestFit="1" customWidth="1"/>
    <col min="11" max="11" width="12.54296875" style="828" bestFit="1" customWidth="1"/>
    <col min="12" max="12" width="15.453125" style="828" bestFit="1" customWidth="1"/>
    <col min="13" max="16384" width="12.54296875" style="828"/>
  </cols>
  <sheetData>
    <row r="1" spans="1:11" ht="25.4" customHeight="1" x14ac:dyDescent="0.3">
      <c r="A1" s="1335" t="str">
        <f>'R5'!A1:G2</f>
        <v>PUNJAB SAAF PANI AUTHORITY</v>
      </c>
      <c r="B1" s="1335"/>
      <c r="C1" s="1335"/>
      <c r="D1" s="1335"/>
      <c r="E1" s="1335"/>
      <c r="F1" s="1335"/>
      <c r="G1" s="1335"/>
      <c r="H1" s="825"/>
      <c r="I1" s="825"/>
      <c r="J1" s="826" t="s">
        <v>245</v>
      </c>
      <c r="K1" s="827">
        <v>7</v>
      </c>
    </row>
    <row r="2" spans="1:11" ht="43.5" customHeight="1" x14ac:dyDescent="0.3">
      <c r="A2" s="1335" t="str">
        <f>'R5'!A2:G2</f>
        <v>REHABILITATION &amp; O&amp;M OF DYSFUNCTIONAL WATER FILTRATION PLANTS INSTALLED IN DIVISON FAISALABAD</v>
      </c>
      <c r="B2" s="1335"/>
      <c r="C2" s="1335"/>
      <c r="D2" s="1335"/>
      <c r="E2" s="1335"/>
      <c r="F2" s="1335"/>
      <c r="G2" s="1335"/>
      <c r="H2" s="825"/>
      <c r="I2" s="825"/>
      <c r="J2" s="829"/>
      <c r="K2" s="830"/>
    </row>
    <row r="3" spans="1:11" ht="26" customHeight="1" x14ac:dyDescent="0.3">
      <c r="A3" s="1339" t="str">
        <f>'U2'!A3:G3</f>
        <v>BILL OF QUANTITY</v>
      </c>
      <c r="B3" s="1340"/>
      <c r="C3" s="1340"/>
      <c r="D3" s="1340"/>
      <c r="E3" s="1340"/>
      <c r="F3" s="1340"/>
      <c r="G3" s="1341"/>
      <c r="H3" s="825"/>
      <c r="I3" s="825"/>
      <c r="J3" s="829"/>
      <c r="K3" s="830"/>
    </row>
    <row r="4" spans="1:11" ht="25.4" customHeight="1" thickBot="1" x14ac:dyDescent="0.35">
      <c r="A4" s="1368" t="s">
        <v>962</v>
      </c>
      <c r="B4" s="1368"/>
      <c r="C4" s="1368"/>
      <c r="D4" s="1368"/>
      <c r="E4" s="1368"/>
      <c r="F4" s="1368"/>
      <c r="G4" s="1368"/>
      <c r="H4" s="825"/>
      <c r="I4" s="825"/>
      <c r="J4" s="829"/>
      <c r="K4" s="830"/>
    </row>
    <row r="5" spans="1:11" ht="35.15" customHeight="1" x14ac:dyDescent="0.3">
      <c r="A5" s="186" t="s">
        <v>59</v>
      </c>
      <c r="B5" s="187" t="s">
        <v>136</v>
      </c>
      <c r="C5" s="187" t="s">
        <v>0</v>
      </c>
      <c r="D5" s="187" t="s">
        <v>2</v>
      </c>
      <c r="E5" s="187" t="s">
        <v>137</v>
      </c>
      <c r="F5" s="187" t="s">
        <v>138</v>
      </c>
      <c r="G5" s="188" t="s">
        <v>139</v>
      </c>
      <c r="H5" s="825"/>
      <c r="I5" s="825"/>
      <c r="J5" s="825"/>
    </row>
    <row r="6" spans="1:11" ht="56" x14ac:dyDescent="0.3">
      <c r="A6" s="831">
        <v>1</v>
      </c>
      <c r="B6" s="831" t="s">
        <v>70</v>
      </c>
      <c r="C6" s="832" t="s">
        <v>626</v>
      </c>
      <c r="D6" s="831" t="s">
        <v>4</v>
      </c>
      <c r="E6" s="833">
        <v>7</v>
      </c>
      <c r="F6" s="834"/>
      <c r="G6" s="835"/>
      <c r="H6" s="825"/>
      <c r="I6" s="825"/>
      <c r="J6" s="825"/>
      <c r="K6" s="836">
        <v>0.3</v>
      </c>
    </row>
    <row r="7" spans="1:11" ht="49" customHeight="1" x14ac:dyDescent="0.3">
      <c r="A7" s="831">
        <v>2</v>
      </c>
      <c r="B7" s="831" t="s">
        <v>70</v>
      </c>
      <c r="C7" s="832" t="s">
        <v>855</v>
      </c>
      <c r="D7" s="831" t="s">
        <v>4</v>
      </c>
      <c r="E7" s="833">
        <v>4</v>
      </c>
      <c r="F7" s="834"/>
      <c r="G7" s="835"/>
      <c r="H7" s="825"/>
      <c r="I7" s="825"/>
      <c r="J7" s="825"/>
      <c r="K7" s="836">
        <v>0.3</v>
      </c>
    </row>
    <row r="8" spans="1:11" ht="224" x14ac:dyDescent="0.3">
      <c r="A8" s="831">
        <v>3</v>
      </c>
      <c r="B8" s="831" t="s">
        <v>70</v>
      </c>
      <c r="C8" s="832" t="s">
        <v>929</v>
      </c>
      <c r="D8" s="831" t="s">
        <v>601</v>
      </c>
      <c r="E8" s="833">
        <v>3</v>
      </c>
      <c r="F8" s="834"/>
      <c r="G8" s="835"/>
      <c r="H8" s="837"/>
      <c r="I8" s="825"/>
      <c r="J8" s="825"/>
      <c r="K8" s="836">
        <v>0.05</v>
      </c>
    </row>
    <row r="9" spans="1:11" ht="165" customHeight="1" x14ac:dyDescent="0.3">
      <c r="A9" s="831">
        <v>4</v>
      </c>
      <c r="B9" s="831" t="s">
        <v>70</v>
      </c>
      <c r="C9" s="832" t="s">
        <v>937</v>
      </c>
      <c r="D9" s="831" t="s">
        <v>5</v>
      </c>
      <c r="E9" s="833">
        <v>3</v>
      </c>
      <c r="F9" s="834"/>
      <c r="G9" s="835"/>
      <c r="H9" s="837"/>
      <c r="I9" s="825"/>
      <c r="J9" s="825"/>
      <c r="K9" s="836">
        <v>0.1</v>
      </c>
    </row>
    <row r="10" spans="1:11" ht="28" x14ac:dyDescent="0.3">
      <c r="A10" s="831">
        <v>5</v>
      </c>
      <c r="B10" s="831" t="s">
        <v>70</v>
      </c>
      <c r="C10" s="832" t="s">
        <v>1010</v>
      </c>
      <c r="D10" s="831" t="s">
        <v>4</v>
      </c>
      <c r="E10" s="833">
        <v>4</v>
      </c>
      <c r="F10" s="834"/>
      <c r="G10" s="835"/>
      <c r="H10" s="837"/>
      <c r="I10" s="825"/>
      <c r="J10" s="825"/>
      <c r="K10" s="836">
        <v>0.3</v>
      </c>
    </row>
    <row r="11" spans="1:11" ht="140" x14ac:dyDescent="0.3">
      <c r="A11" s="831">
        <v>6</v>
      </c>
      <c r="B11" s="831" t="s">
        <v>70</v>
      </c>
      <c r="C11" s="832" t="s">
        <v>918</v>
      </c>
      <c r="D11" s="831" t="s">
        <v>4</v>
      </c>
      <c r="E11" s="833">
        <v>7</v>
      </c>
      <c r="F11" s="834"/>
      <c r="G11" s="835"/>
      <c r="H11" s="825"/>
      <c r="I11" s="825"/>
      <c r="J11" s="825"/>
      <c r="K11" s="836">
        <v>0.1</v>
      </c>
    </row>
    <row r="12" spans="1:11" ht="14" x14ac:dyDescent="0.3">
      <c r="A12" s="831">
        <v>7</v>
      </c>
      <c r="B12" s="831" t="s">
        <v>70</v>
      </c>
      <c r="C12" s="832" t="s">
        <v>874</v>
      </c>
      <c r="D12" s="831" t="s">
        <v>4</v>
      </c>
      <c r="E12" s="833">
        <f>K1</f>
        <v>7</v>
      </c>
      <c r="F12" s="834"/>
      <c r="G12" s="835"/>
      <c r="H12" s="825"/>
      <c r="I12" s="825"/>
      <c r="J12" s="825"/>
      <c r="K12" s="836">
        <v>1</v>
      </c>
    </row>
    <row r="13" spans="1:11" ht="28" x14ac:dyDescent="0.3">
      <c r="A13" s="831">
        <v>8</v>
      </c>
      <c r="B13" s="831" t="s">
        <v>70</v>
      </c>
      <c r="C13" s="832" t="s">
        <v>121</v>
      </c>
      <c r="D13" s="831" t="s">
        <v>4</v>
      </c>
      <c r="E13" s="833">
        <f>K1</f>
        <v>7</v>
      </c>
      <c r="F13" s="834"/>
      <c r="G13" s="835"/>
      <c r="H13" s="825"/>
      <c r="I13" s="825"/>
      <c r="J13" s="825"/>
      <c r="K13" s="836">
        <v>0.4</v>
      </c>
    </row>
    <row r="14" spans="1:11" ht="70" x14ac:dyDescent="0.3">
      <c r="A14" s="831">
        <v>9</v>
      </c>
      <c r="B14" s="831" t="s">
        <v>70</v>
      </c>
      <c r="C14" s="832" t="s">
        <v>603</v>
      </c>
      <c r="D14" s="831" t="s">
        <v>4</v>
      </c>
      <c r="E14" s="833">
        <f>K1*2</f>
        <v>14</v>
      </c>
      <c r="F14" s="834"/>
      <c r="G14" s="835"/>
      <c r="H14" s="825"/>
      <c r="I14" s="825"/>
      <c r="J14" s="825"/>
      <c r="K14" s="836">
        <v>0.6</v>
      </c>
    </row>
    <row r="15" spans="1:11" ht="28" x14ac:dyDescent="0.3">
      <c r="A15" s="831">
        <v>10</v>
      </c>
      <c r="B15" s="831" t="s">
        <v>70</v>
      </c>
      <c r="C15" s="832" t="s">
        <v>113</v>
      </c>
      <c r="D15" s="831" t="s">
        <v>4</v>
      </c>
      <c r="E15" s="833">
        <f>K1*3</f>
        <v>21</v>
      </c>
      <c r="F15" s="834"/>
      <c r="G15" s="835"/>
      <c r="H15" s="825"/>
      <c r="I15" s="825"/>
      <c r="J15" s="825"/>
      <c r="K15" s="836">
        <v>2</v>
      </c>
    </row>
    <row r="16" spans="1:11" ht="32.9" customHeight="1" x14ac:dyDescent="0.3">
      <c r="A16" s="831">
        <v>11</v>
      </c>
      <c r="B16" s="831" t="s">
        <v>70</v>
      </c>
      <c r="C16" s="832" t="s">
        <v>870</v>
      </c>
      <c r="D16" s="831" t="s">
        <v>4</v>
      </c>
      <c r="E16" s="833">
        <v>4</v>
      </c>
      <c r="F16" s="834"/>
      <c r="G16" s="835"/>
      <c r="H16" s="825"/>
      <c r="I16" s="825"/>
      <c r="J16" s="825"/>
      <c r="K16" s="836">
        <v>0.2</v>
      </c>
    </row>
    <row r="17" spans="1:11" ht="28" x14ac:dyDescent="0.3">
      <c r="A17" s="831">
        <v>12</v>
      </c>
      <c r="B17" s="831" t="s">
        <v>70</v>
      </c>
      <c r="C17" s="832" t="s">
        <v>621</v>
      </c>
      <c r="D17" s="831" t="s">
        <v>4</v>
      </c>
      <c r="E17" s="833">
        <v>3</v>
      </c>
      <c r="F17" s="834"/>
      <c r="G17" s="835"/>
      <c r="H17" s="825"/>
      <c r="I17" s="825"/>
      <c r="J17" s="825"/>
      <c r="K17" s="836">
        <v>0.5</v>
      </c>
    </row>
    <row r="18" spans="1:11" ht="28" x14ac:dyDescent="0.3">
      <c r="A18" s="831">
        <v>13</v>
      </c>
      <c r="B18" s="831" t="s">
        <v>70</v>
      </c>
      <c r="C18" s="832" t="s">
        <v>116</v>
      </c>
      <c r="D18" s="831" t="s">
        <v>4</v>
      </c>
      <c r="E18" s="833">
        <f>K1*2</f>
        <v>14</v>
      </c>
      <c r="F18" s="834"/>
      <c r="G18" s="835"/>
      <c r="H18" s="825"/>
      <c r="I18" s="825"/>
      <c r="J18" s="825"/>
      <c r="K18" s="836">
        <v>0.5</v>
      </c>
    </row>
    <row r="19" spans="1:11" ht="35.15" customHeight="1" x14ac:dyDescent="0.3">
      <c r="A19" s="831">
        <v>14</v>
      </c>
      <c r="B19" s="831" t="s">
        <v>70</v>
      </c>
      <c r="C19" s="832" t="s">
        <v>622</v>
      </c>
      <c r="D19" s="831" t="s">
        <v>4</v>
      </c>
      <c r="E19" s="833">
        <f>K1*2</f>
        <v>14</v>
      </c>
      <c r="F19" s="834"/>
      <c r="G19" s="835"/>
      <c r="H19" s="825"/>
      <c r="I19" s="825"/>
      <c r="J19" s="825"/>
      <c r="K19" s="836">
        <v>1</v>
      </c>
    </row>
    <row r="20" spans="1:11" ht="34.5" customHeight="1" x14ac:dyDescent="0.3">
      <c r="A20" s="831">
        <v>15</v>
      </c>
      <c r="B20" s="831" t="s">
        <v>70</v>
      </c>
      <c r="C20" s="832" t="s">
        <v>127</v>
      </c>
      <c r="D20" s="831" t="s">
        <v>4</v>
      </c>
      <c r="E20" s="833">
        <f>K1</f>
        <v>7</v>
      </c>
      <c r="F20" s="834"/>
      <c r="G20" s="835"/>
      <c r="H20" s="825"/>
      <c r="I20" s="825"/>
      <c r="J20" s="825"/>
      <c r="K20" s="836">
        <v>0.1</v>
      </c>
    </row>
    <row r="21" spans="1:11" ht="35.9" customHeight="1" x14ac:dyDescent="0.3">
      <c r="A21" s="831">
        <v>16</v>
      </c>
      <c r="B21" s="831" t="s">
        <v>70</v>
      </c>
      <c r="C21" s="832" t="s">
        <v>1009</v>
      </c>
      <c r="D21" s="831" t="s">
        <v>4</v>
      </c>
      <c r="E21" s="833">
        <f>K1*1.5</f>
        <v>10.5</v>
      </c>
      <c r="F21" s="834"/>
      <c r="G21" s="835"/>
      <c r="H21" s="825"/>
      <c r="I21" s="825"/>
      <c r="J21" s="825"/>
      <c r="K21" s="836">
        <v>0.6</v>
      </c>
    </row>
    <row r="22" spans="1:11" ht="112" x14ac:dyDescent="0.3">
      <c r="A22" s="831">
        <v>17</v>
      </c>
      <c r="B22" s="831" t="s">
        <v>70</v>
      </c>
      <c r="C22" s="832" t="s">
        <v>923</v>
      </c>
      <c r="D22" s="831" t="s">
        <v>4</v>
      </c>
      <c r="E22" s="833">
        <v>5</v>
      </c>
      <c r="F22" s="834"/>
      <c r="G22" s="835"/>
      <c r="H22" s="825"/>
      <c r="I22" s="825"/>
      <c r="J22" s="825"/>
    </row>
    <row r="23" spans="1:11" ht="70" x14ac:dyDescent="0.3">
      <c r="A23" s="831">
        <v>18</v>
      </c>
      <c r="B23" s="831" t="s">
        <v>70</v>
      </c>
      <c r="C23" s="832" t="s">
        <v>633</v>
      </c>
      <c r="D23" s="831" t="s">
        <v>4</v>
      </c>
      <c r="E23" s="833">
        <f>K1</f>
        <v>7</v>
      </c>
      <c r="F23" s="834"/>
      <c r="G23" s="835"/>
      <c r="H23" s="825"/>
      <c r="I23" s="825"/>
      <c r="J23" s="825"/>
    </row>
    <row r="24" spans="1:11" ht="35.9" customHeight="1" x14ac:dyDescent="0.3">
      <c r="A24" s="831">
        <v>19</v>
      </c>
      <c r="B24" s="831" t="s">
        <v>70</v>
      </c>
      <c r="C24" s="832" t="s">
        <v>871</v>
      </c>
      <c r="D24" s="831" t="s">
        <v>4</v>
      </c>
      <c r="E24" s="833">
        <f>K1</f>
        <v>7</v>
      </c>
      <c r="F24" s="834"/>
      <c r="G24" s="835"/>
      <c r="H24" s="825"/>
      <c r="I24" s="825"/>
      <c r="J24" s="825"/>
    </row>
    <row r="25" spans="1:11" ht="28" x14ac:dyDescent="0.3">
      <c r="A25" s="831">
        <v>20</v>
      </c>
      <c r="B25" s="831" t="s">
        <v>70</v>
      </c>
      <c r="C25" s="832" t="s">
        <v>872</v>
      </c>
      <c r="D25" s="831" t="s">
        <v>6</v>
      </c>
      <c r="E25" s="833">
        <v>7</v>
      </c>
      <c r="F25" s="834"/>
      <c r="G25" s="835"/>
      <c r="H25" s="825"/>
      <c r="I25" s="825"/>
      <c r="J25" s="825"/>
      <c r="K25" s="836">
        <v>0.3</v>
      </c>
    </row>
    <row r="26" spans="1:11" ht="168" x14ac:dyDescent="0.3">
      <c r="A26" s="831">
        <v>21</v>
      </c>
      <c r="B26" s="831" t="s">
        <v>70</v>
      </c>
      <c r="C26" s="832" t="s">
        <v>608</v>
      </c>
      <c r="D26" s="831" t="s">
        <v>6</v>
      </c>
      <c r="E26" s="833">
        <f>40*(K1*60%)</f>
        <v>168</v>
      </c>
      <c r="F26" s="834"/>
      <c r="G26" s="835"/>
      <c r="H26" s="825"/>
      <c r="I26" s="825"/>
      <c r="J26" s="825"/>
      <c r="K26" s="828">
        <v>50</v>
      </c>
    </row>
    <row r="27" spans="1:11" ht="84" x14ac:dyDescent="0.3">
      <c r="A27" s="831">
        <v>22</v>
      </c>
      <c r="B27" s="831" t="s">
        <v>70</v>
      </c>
      <c r="C27" s="832" t="s">
        <v>631</v>
      </c>
      <c r="D27" s="831" t="s">
        <v>6</v>
      </c>
      <c r="E27" s="833">
        <f>130*(K1*70%)</f>
        <v>636.99999999999989</v>
      </c>
      <c r="F27" s="834"/>
      <c r="G27" s="835"/>
      <c r="H27" s="825"/>
      <c r="I27" s="825"/>
      <c r="J27" s="825"/>
      <c r="K27" s="828">
        <v>160</v>
      </c>
    </row>
    <row r="28" spans="1:11" ht="42" x14ac:dyDescent="0.3">
      <c r="A28" s="831">
        <v>23</v>
      </c>
      <c r="B28" s="831" t="s">
        <v>70</v>
      </c>
      <c r="C28" s="832" t="s">
        <v>873</v>
      </c>
      <c r="D28" s="831" t="s">
        <v>6</v>
      </c>
      <c r="E28" s="833">
        <f>130*(K1*60%)</f>
        <v>546</v>
      </c>
      <c r="F28" s="834"/>
      <c r="G28" s="835"/>
      <c r="H28" s="825"/>
      <c r="I28" s="825"/>
      <c r="J28" s="825"/>
      <c r="K28" s="828">
        <v>160</v>
      </c>
    </row>
    <row r="29" spans="1:11" ht="112" x14ac:dyDescent="0.3">
      <c r="A29" s="831">
        <v>24</v>
      </c>
      <c r="B29" s="831" t="s">
        <v>70</v>
      </c>
      <c r="C29" s="832" t="s">
        <v>613</v>
      </c>
      <c r="D29" s="831" t="s">
        <v>6</v>
      </c>
      <c r="E29" s="833">
        <f>90*(K1*60%)</f>
        <v>378</v>
      </c>
      <c r="F29" s="834"/>
      <c r="G29" s="835"/>
      <c r="H29" s="825"/>
      <c r="I29" s="825"/>
      <c r="J29" s="825"/>
    </row>
    <row r="30" spans="1:11" ht="42" x14ac:dyDescent="0.3">
      <c r="A30" s="831">
        <v>25</v>
      </c>
      <c r="B30" s="831" t="s">
        <v>70</v>
      </c>
      <c r="C30" s="832" t="s">
        <v>610</v>
      </c>
      <c r="D30" s="831" t="s">
        <v>4</v>
      </c>
      <c r="E30" s="833">
        <v>5</v>
      </c>
      <c r="F30" s="834"/>
      <c r="G30" s="835"/>
      <c r="H30" s="825"/>
      <c r="I30" s="825"/>
      <c r="J30" s="825"/>
      <c r="K30" s="836">
        <v>1</v>
      </c>
    </row>
    <row r="31" spans="1:11" ht="28" x14ac:dyDescent="0.3">
      <c r="A31" s="831">
        <v>26</v>
      </c>
      <c r="B31" s="831" t="s">
        <v>70</v>
      </c>
      <c r="C31" s="832" t="s">
        <v>624</v>
      </c>
      <c r="D31" s="831" t="s">
        <v>7</v>
      </c>
      <c r="E31" s="833">
        <v>5</v>
      </c>
      <c r="F31" s="834"/>
      <c r="G31" s="835"/>
      <c r="H31" s="825"/>
      <c r="I31" s="825"/>
      <c r="J31" s="825"/>
      <c r="K31" s="836">
        <v>0.5</v>
      </c>
    </row>
    <row r="32" spans="1:11" ht="28" x14ac:dyDescent="0.3">
      <c r="A32" s="831">
        <v>27</v>
      </c>
      <c r="B32" s="831" t="s">
        <v>70</v>
      </c>
      <c r="C32" s="832" t="s">
        <v>175</v>
      </c>
      <c r="D32" s="831" t="s">
        <v>4</v>
      </c>
      <c r="E32" s="833">
        <f>K1*K32</f>
        <v>35</v>
      </c>
      <c r="F32" s="834"/>
      <c r="G32" s="835"/>
      <c r="H32" s="825"/>
      <c r="I32" s="825"/>
      <c r="J32" s="825"/>
      <c r="K32" s="828">
        <v>5</v>
      </c>
    </row>
    <row r="33" spans="1:11" ht="28" x14ac:dyDescent="0.3">
      <c r="A33" s="831">
        <v>28</v>
      </c>
      <c r="B33" s="831" t="s">
        <v>70</v>
      </c>
      <c r="C33" s="832" t="s">
        <v>629</v>
      </c>
      <c r="D33" s="831" t="s">
        <v>4</v>
      </c>
      <c r="E33" s="833">
        <v>5</v>
      </c>
      <c r="F33" s="834"/>
      <c r="G33" s="835"/>
      <c r="H33" s="825"/>
      <c r="I33" s="825"/>
      <c r="J33" s="825"/>
      <c r="K33" s="836">
        <v>1</v>
      </c>
    </row>
    <row r="34" spans="1:11" s="67" customFormat="1" ht="37.75" customHeight="1" x14ac:dyDescent="0.3">
      <c r="A34" s="831">
        <v>29</v>
      </c>
      <c r="B34" s="78" t="s">
        <v>70</v>
      </c>
      <c r="C34" s="91" t="s">
        <v>920</v>
      </c>
      <c r="D34" s="189" t="s">
        <v>5</v>
      </c>
      <c r="E34" s="395">
        <v>1</v>
      </c>
      <c r="F34" s="191"/>
      <c r="G34" s="192"/>
      <c r="H34" s="66"/>
      <c r="I34" s="66"/>
    </row>
    <row r="35" spans="1:11" ht="30.5" customHeight="1" x14ac:dyDescent="0.3">
      <c r="A35" s="1369" t="s">
        <v>198</v>
      </c>
      <c r="B35" s="1369"/>
      <c r="C35" s="1369"/>
      <c r="D35" s="1369"/>
      <c r="E35" s="1369"/>
      <c r="F35" s="1369"/>
      <c r="G35" s="838"/>
      <c r="H35" s="839">
        <f>G35/1000000</f>
        <v>0</v>
      </c>
      <c r="I35" s="825"/>
      <c r="J35" s="825"/>
    </row>
    <row r="36" spans="1:11" ht="30.75" customHeight="1" x14ac:dyDescent="0.3">
      <c r="A36" s="1369" t="s">
        <v>938</v>
      </c>
      <c r="B36" s="1369"/>
      <c r="C36" s="1369"/>
      <c r="D36" s="1369"/>
      <c r="E36" s="1369"/>
      <c r="F36" s="1369"/>
      <c r="G36" s="838"/>
      <c r="H36" s="825"/>
      <c r="I36" s="825"/>
      <c r="J36" s="825"/>
    </row>
    <row r="37" spans="1:11" ht="13.5" customHeight="1" x14ac:dyDescent="0.3">
      <c r="A37" s="825"/>
      <c r="B37" s="825"/>
      <c r="C37" s="825"/>
      <c r="D37" s="840"/>
      <c r="E37" s="825"/>
      <c r="F37" s="825"/>
      <c r="G37" s="825"/>
      <c r="H37" s="825"/>
      <c r="I37" s="825"/>
      <c r="J37" s="825"/>
    </row>
    <row r="38" spans="1:11" ht="13.5" customHeight="1" x14ac:dyDescent="0.3">
      <c r="A38" s="825"/>
      <c r="B38" s="825"/>
      <c r="C38" s="825"/>
      <c r="D38" s="840"/>
      <c r="E38" s="825"/>
      <c r="F38" s="825"/>
      <c r="G38" s="825"/>
      <c r="H38" s="825"/>
      <c r="I38" s="825"/>
      <c r="J38" s="825"/>
    </row>
    <row r="39" spans="1:11" ht="13.5" customHeight="1" x14ac:dyDescent="0.3">
      <c r="A39" s="825"/>
      <c r="B39" s="825"/>
      <c r="C39" s="825"/>
      <c r="D39" s="840"/>
      <c r="E39" s="825"/>
      <c r="F39" s="825"/>
      <c r="G39" s="825"/>
      <c r="H39" s="825"/>
      <c r="I39" s="825"/>
      <c r="J39" s="825"/>
    </row>
    <row r="40" spans="1:11" ht="13.5" customHeight="1" x14ac:dyDescent="0.3">
      <c r="A40" s="825"/>
      <c r="B40" s="825"/>
      <c r="C40" s="825"/>
      <c r="D40" s="840"/>
      <c r="E40" s="825"/>
      <c r="F40" s="825"/>
      <c r="G40" s="825"/>
      <c r="H40" s="825"/>
      <c r="I40" s="825"/>
      <c r="J40" s="825"/>
    </row>
    <row r="41" spans="1:11" ht="13.5" customHeight="1" x14ac:dyDescent="0.3">
      <c r="A41" s="825"/>
      <c r="B41" s="825"/>
      <c r="C41" s="825"/>
      <c r="D41" s="840"/>
      <c r="E41" s="825"/>
      <c r="F41" s="825"/>
      <c r="G41" s="825"/>
      <c r="H41" s="825"/>
      <c r="I41" s="825"/>
      <c r="J41" s="825"/>
    </row>
    <row r="42" spans="1:11" ht="13.5" customHeight="1" x14ac:dyDescent="0.3">
      <c r="A42" s="825"/>
      <c r="B42" s="825"/>
      <c r="C42" s="825"/>
      <c r="D42" s="840"/>
      <c r="E42" s="825"/>
      <c r="F42" s="825"/>
      <c r="G42" s="825"/>
      <c r="H42" s="825"/>
      <c r="I42" s="825"/>
      <c r="J42" s="825"/>
    </row>
    <row r="43" spans="1:11" ht="13.5" customHeight="1" x14ac:dyDescent="0.3">
      <c r="A43" s="825"/>
      <c r="B43" s="825"/>
      <c r="C43" s="825"/>
      <c r="D43" s="840"/>
      <c r="E43" s="825"/>
      <c r="F43" s="825"/>
      <c r="G43" s="825"/>
      <c r="H43" s="825"/>
      <c r="I43" s="825"/>
      <c r="J43" s="825"/>
    </row>
    <row r="44" spans="1:11" ht="13.5" customHeight="1" x14ac:dyDescent="0.3">
      <c r="A44" s="825"/>
      <c r="B44" s="825"/>
      <c r="C44" s="825"/>
      <c r="D44" s="840"/>
      <c r="E44" s="825"/>
      <c r="F44" s="825"/>
      <c r="G44" s="825"/>
      <c r="H44" s="825"/>
      <c r="I44" s="825"/>
      <c r="J44" s="825"/>
    </row>
    <row r="45" spans="1:11" ht="13.5" customHeight="1" x14ac:dyDescent="0.3">
      <c r="A45" s="825"/>
      <c r="B45" s="825"/>
      <c r="C45" s="825"/>
      <c r="D45" s="840"/>
      <c r="E45" s="825"/>
      <c r="F45" s="825"/>
      <c r="G45" s="825"/>
      <c r="H45" s="825"/>
      <c r="I45" s="825"/>
      <c r="J45" s="825"/>
    </row>
    <row r="46" spans="1:11" ht="13.5" customHeight="1" x14ac:dyDescent="0.3">
      <c r="A46" s="825"/>
      <c r="B46" s="825"/>
      <c r="C46" s="825"/>
      <c r="D46" s="840"/>
      <c r="E46" s="825"/>
      <c r="F46" s="825"/>
      <c r="G46" s="825"/>
      <c r="H46" s="825"/>
      <c r="I46" s="825"/>
      <c r="J46" s="825"/>
    </row>
  </sheetData>
  <mergeCells count="6">
    <mergeCell ref="A4:G4"/>
    <mergeCell ref="A35:F35"/>
    <mergeCell ref="A36:F36"/>
    <mergeCell ref="A1:G1"/>
    <mergeCell ref="A2:G2"/>
    <mergeCell ref="A3:G3"/>
  </mergeCells>
  <printOptions horizontalCentered="1"/>
  <pageMargins left="0.23622047244094499" right="0.23622047244094499" top="0.74803149606299202" bottom="0.74803149606299202" header="0" footer="0"/>
  <pageSetup paperSize="9" scale="83" fitToHeight="0" orientation="portrait" r:id="rId1"/>
  <rowBreaks count="1" manualBreakCount="1">
    <brk id="24" max="6" man="1"/>
  </rowBreak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0946D7-A32D-41EF-ABAB-049F06356F50}">
  <sheetPr>
    <tabColor theme="2" tint="-0.249977111117893"/>
    <pageSetUpPr fitToPage="1"/>
  </sheetPr>
  <dimension ref="A1:E50"/>
  <sheetViews>
    <sheetView showGridLines="0" view="pageBreakPreview" zoomScale="85" zoomScaleNormal="100" zoomScaleSheetLayoutView="85" workbookViewId="0">
      <selection activeCell="E50" sqref="E50"/>
    </sheetView>
  </sheetViews>
  <sheetFormatPr defaultColWidth="9.1796875" defaultRowHeight="17.5" x14ac:dyDescent="0.35"/>
  <cols>
    <col min="1" max="1" width="9.1796875" style="988"/>
    <col min="2" max="2" width="82.81640625" style="988" customWidth="1"/>
    <col min="3" max="3" width="9.1796875" style="988"/>
    <col min="4" max="4" width="17.54296875" style="988" bestFit="1" customWidth="1"/>
    <col min="5" max="5" width="18.81640625" style="988" customWidth="1"/>
    <col min="6" max="16384" width="9.1796875" style="988"/>
  </cols>
  <sheetData>
    <row r="1" spans="1:5" s="987" customFormat="1" ht="37.5" customHeight="1" x14ac:dyDescent="0.35">
      <c r="A1" s="1371" t="str">
        <f>'U1'!A1:G2</f>
        <v>PUNJAB SAAF PANI AUTHORITY</v>
      </c>
      <c r="B1" s="1371"/>
      <c r="C1" s="1371"/>
      <c r="D1" s="1371"/>
      <c r="E1" s="1371"/>
    </row>
    <row r="2" spans="1:5" s="987" customFormat="1" ht="39.5" customHeight="1" x14ac:dyDescent="0.35">
      <c r="A2" s="1376" t="str">
        <f>'U1'!A2:G2</f>
        <v>REHABILITATION &amp; O&amp;M OF DYSFUNCTIONAL WATER FILTRATION PLANTS INSTALLED IN DIVISON FAISALABAD</v>
      </c>
      <c r="B2" s="1377"/>
      <c r="C2" s="1377"/>
      <c r="D2" s="1377"/>
      <c r="E2" s="1378"/>
    </row>
    <row r="3" spans="1:5" s="987" customFormat="1" ht="30" customHeight="1" x14ac:dyDescent="0.35">
      <c r="A3" s="1371" t="str">
        <f>'U1'!A3:G3</f>
        <v>BILL OF QUANTITY</v>
      </c>
      <c r="B3" s="1371"/>
      <c r="C3" s="1371"/>
      <c r="D3" s="1371"/>
      <c r="E3" s="1371"/>
    </row>
    <row r="4" spans="1:5" s="987" customFormat="1" ht="18.5" customHeight="1" x14ac:dyDescent="0.35">
      <c r="A4" s="1372" t="s">
        <v>903</v>
      </c>
      <c r="B4" s="1372"/>
      <c r="C4" s="1372"/>
      <c r="D4" s="1372"/>
      <c r="E4" s="1372"/>
    </row>
    <row r="5" spans="1:5" ht="18" customHeight="1" x14ac:dyDescent="0.35">
      <c r="A5" s="1373" t="s">
        <v>901</v>
      </c>
      <c r="B5" s="1373"/>
      <c r="C5" s="1373"/>
      <c r="D5" s="1373"/>
      <c r="E5" s="1373"/>
    </row>
    <row r="6" spans="1:5" ht="31" x14ac:dyDescent="0.35">
      <c r="A6" s="989" t="s">
        <v>474</v>
      </c>
      <c r="B6" s="989" t="s">
        <v>0</v>
      </c>
      <c r="C6" s="990" t="s">
        <v>1</v>
      </c>
      <c r="D6" s="990" t="s">
        <v>552</v>
      </c>
      <c r="E6" s="990" t="s">
        <v>475</v>
      </c>
    </row>
    <row r="7" spans="1:5" ht="350" x14ac:dyDescent="0.35">
      <c r="A7" s="991">
        <v>1</v>
      </c>
      <c r="B7" s="532" t="s">
        <v>902</v>
      </c>
      <c r="C7" s="1374">
        <v>1</v>
      </c>
      <c r="D7" s="1375"/>
      <c r="E7" s="1375"/>
    </row>
    <row r="8" spans="1:5" x14ac:dyDescent="0.35">
      <c r="A8" s="991">
        <v>2</v>
      </c>
      <c r="B8" s="673" t="s">
        <v>543</v>
      </c>
      <c r="C8" s="1374"/>
      <c r="D8" s="1375"/>
      <c r="E8" s="1375"/>
    </row>
    <row r="9" spans="1:5" ht="175" x14ac:dyDescent="0.35">
      <c r="A9" s="991"/>
      <c r="B9" s="674" t="s">
        <v>939</v>
      </c>
      <c r="C9" s="1374"/>
      <c r="D9" s="1375"/>
      <c r="E9" s="1375"/>
    </row>
    <row r="10" spans="1:5" x14ac:dyDescent="0.35">
      <c r="A10" s="991">
        <v>3</v>
      </c>
      <c r="B10" s="673" t="s">
        <v>468</v>
      </c>
      <c r="C10" s="1374"/>
      <c r="D10" s="1375"/>
      <c r="E10" s="1375"/>
    </row>
    <row r="11" spans="1:5" ht="157.5" x14ac:dyDescent="0.35">
      <c r="A11" s="991"/>
      <c r="B11" s="674" t="s">
        <v>918</v>
      </c>
      <c r="C11" s="1374"/>
      <c r="D11" s="1375"/>
      <c r="E11" s="1375"/>
    </row>
    <row r="12" spans="1:5" x14ac:dyDescent="0.35">
      <c r="A12" s="991">
        <v>4</v>
      </c>
      <c r="B12" s="673" t="s">
        <v>565</v>
      </c>
      <c r="C12" s="1374"/>
      <c r="D12" s="1375"/>
      <c r="E12" s="1375"/>
    </row>
    <row r="13" spans="1:5" x14ac:dyDescent="0.35">
      <c r="A13" s="991" t="s">
        <v>578</v>
      </c>
      <c r="B13" s="673" t="s">
        <v>508</v>
      </c>
      <c r="C13" s="1374"/>
      <c r="D13" s="1375"/>
      <c r="E13" s="1375"/>
    </row>
    <row r="14" spans="1:5" ht="87.5" x14ac:dyDescent="0.35">
      <c r="A14" s="991"/>
      <c r="B14" s="674" t="s">
        <v>940</v>
      </c>
      <c r="C14" s="1374"/>
      <c r="D14" s="1375"/>
      <c r="E14" s="1375"/>
    </row>
    <row r="15" spans="1:5" x14ac:dyDescent="0.35">
      <c r="A15" s="991" t="s">
        <v>579</v>
      </c>
      <c r="B15" s="673" t="s">
        <v>574</v>
      </c>
      <c r="C15" s="1374"/>
      <c r="D15" s="1375"/>
      <c r="E15" s="1375"/>
    </row>
    <row r="16" spans="1:5" ht="70" x14ac:dyDescent="0.35">
      <c r="A16" s="991"/>
      <c r="B16" s="675" t="s">
        <v>941</v>
      </c>
      <c r="C16" s="1374"/>
      <c r="D16" s="1375"/>
      <c r="E16" s="1375"/>
    </row>
    <row r="17" spans="1:5" x14ac:dyDescent="0.35">
      <c r="A17" s="991" t="s">
        <v>580</v>
      </c>
      <c r="B17" s="673" t="s">
        <v>544</v>
      </c>
      <c r="C17" s="1374"/>
      <c r="D17" s="1375"/>
      <c r="E17" s="1375"/>
    </row>
    <row r="18" spans="1:5" ht="87.5" x14ac:dyDescent="0.35">
      <c r="A18" s="991"/>
      <c r="B18" s="674" t="s">
        <v>942</v>
      </c>
      <c r="C18" s="1374"/>
      <c r="D18" s="1375"/>
      <c r="E18" s="1375"/>
    </row>
    <row r="19" spans="1:5" x14ac:dyDescent="0.35">
      <c r="A19" s="991" t="s">
        <v>581</v>
      </c>
      <c r="B19" s="673" t="s">
        <v>569</v>
      </c>
      <c r="C19" s="1374"/>
      <c r="D19" s="1375"/>
      <c r="E19" s="1375"/>
    </row>
    <row r="20" spans="1:5" ht="157.5" x14ac:dyDescent="0.35">
      <c r="A20" s="991"/>
      <c r="B20" s="675" t="s">
        <v>943</v>
      </c>
      <c r="C20" s="1374"/>
      <c r="D20" s="1375"/>
      <c r="E20" s="1375"/>
    </row>
    <row r="21" spans="1:5" x14ac:dyDescent="0.35">
      <c r="A21" s="992" t="s">
        <v>582</v>
      </c>
      <c r="B21" s="673" t="s">
        <v>94</v>
      </c>
      <c r="C21" s="1374"/>
      <c r="D21" s="1375"/>
      <c r="E21" s="1375"/>
    </row>
    <row r="22" spans="1:5" ht="52.5" x14ac:dyDescent="0.35">
      <c r="A22" s="991"/>
      <c r="B22" s="674" t="s">
        <v>944</v>
      </c>
      <c r="C22" s="1374"/>
      <c r="D22" s="1375"/>
      <c r="E22" s="1375"/>
    </row>
    <row r="23" spans="1:5" x14ac:dyDescent="0.35">
      <c r="A23" s="991">
        <v>5</v>
      </c>
      <c r="B23" s="673" t="s">
        <v>529</v>
      </c>
      <c r="C23" s="1374"/>
      <c r="D23" s="1375"/>
      <c r="E23" s="1375"/>
    </row>
    <row r="24" spans="1:5" x14ac:dyDescent="0.35">
      <c r="A24" s="991"/>
      <c r="B24" s="674" t="s">
        <v>945</v>
      </c>
      <c r="C24" s="1374"/>
      <c r="D24" s="1375"/>
      <c r="E24" s="1375"/>
    </row>
    <row r="25" spans="1:5" x14ac:dyDescent="0.35">
      <c r="A25" s="991">
        <v>6</v>
      </c>
      <c r="B25" s="673" t="s">
        <v>545</v>
      </c>
      <c r="C25" s="1374"/>
      <c r="D25" s="1375"/>
      <c r="E25" s="1375"/>
    </row>
    <row r="26" spans="1:5" ht="192.5" x14ac:dyDescent="0.35">
      <c r="A26" s="991"/>
      <c r="B26" s="674" t="s">
        <v>922</v>
      </c>
      <c r="C26" s="1374"/>
      <c r="D26" s="1375"/>
      <c r="E26" s="1375"/>
    </row>
    <row r="27" spans="1:5" x14ac:dyDescent="0.35">
      <c r="A27" s="991">
        <v>7</v>
      </c>
      <c r="B27" s="673" t="s">
        <v>498</v>
      </c>
      <c r="C27" s="1374"/>
      <c r="D27" s="1375"/>
      <c r="E27" s="1375"/>
    </row>
    <row r="28" spans="1:5" ht="36" x14ac:dyDescent="0.35">
      <c r="A28" s="991"/>
      <c r="B28" s="674" t="s">
        <v>557</v>
      </c>
      <c r="C28" s="1374"/>
      <c r="D28" s="1375"/>
      <c r="E28" s="1375"/>
    </row>
    <row r="29" spans="1:5" x14ac:dyDescent="0.35">
      <c r="A29" s="991">
        <v>8</v>
      </c>
      <c r="B29" s="673" t="s">
        <v>496</v>
      </c>
      <c r="C29" s="1374"/>
      <c r="D29" s="1375"/>
      <c r="E29" s="1375"/>
    </row>
    <row r="30" spans="1:5" ht="175" x14ac:dyDescent="0.35">
      <c r="A30" s="991"/>
      <c r="B30" s="674" t="s">
        <v>916</v>
      </c>
      <c r="C30" s="1374"/>
      <c r="D30" s="1375"/>
      <c r="E30" s="1375"/>
    </row>
    <row r="31" spans="1:5" x14ac:dyDescent="0.35">
      <c r="A31" s="991">
        <v>9</v>
      </c>
      <c r="B31" s="673" t="s">
        <v>546</v>
      </c>
      <c r="C31" s="1374"/>
      <c r="D31" s="1375"/>
      <c r="E31" s="1375"/>
    </row>
    <row r="32" spans="1:5" ht="105" x14ac:dyDescent="0.35">
      <c r="A32" s="991"/>
      <c r="B32" s="674" t="s">
        <v>946</v>
      </c>
      <c r="C32" s="1374"/>
      <c r="D32" s="1375"/>
      <c r="E32" s="1375"/>
    </row>
    <row r="33" spans="1:5" x14ac:dyDescent="0.35">
      <c r="A33" s="991">
        <v>10</v>
      </c>
      <c r="B33" s="673" t="s">
        <v>547</v>
      </c>
      <c r="C33" s="1374"/>
      <c r="D33" s="1375"/>
      <c r="E33" s="1375"/>
    </row>
    <row r="34" spans="1:5" ht="87.5" x14ac:dyDescent="0.35">
      <c r="A34" s="991"/>
      <c r="B34" s="674" t="s">
        <v>947</v>
      </c>
      <c r="C34" s="1374"/>
      <c r="D34" s="1375"/>
      <c r="E34" s="1375"/>
    </row>
    <row r="35" spans="1:5" x14ac:dyDescent="0.35">
      <c r="A35" s="991">
        <v>11</v>
      </c>
      <c r="B35" s="673" t="s">
        <v>548</v>
      </c>
      <c r="C35" s="1374"/>
      <c r="D35" s="1375"/>
      <c r="E35" s="1375"/>
    </row>
    <row r="36" spans="1:5" ht="70" x14ac:dyDescent="0.35">
      <c r="A36" s="991"/>
      <c r="B36" s="674" t="s">
        <v>948</v>
      </c>
      <c r="C36" s="1374"/>
      <c r="D36" s="1375"/>
      <c r="E36" s="1375"/>
    </row>
    <row r="37" spans="1:5" x14ac:dyDescent="0.35">
      <c r="A37" s="991">
        <v>12</v>
      </c>
      <c r="B37" s="673" t="s">
        <v>588</v>
      </c>
      <c r="C37" s="1374"/>
      <c r="D37" s="1375"/>
      <c r="E37" s="1375"/>
    </row>
    <row r="38" spans="1:5" ht="18" x14ac:dyDescent="0.35">
      <c r="A38" s="991"/>
      <c r="B38" s="674" t="s">
        <v>572</v>
      </c>
      <c r="C38" s="1374"/>
      <c r="D38" s="1375"/>
      <c r="E38" s="1375"/>
    </row>
    <row r="39" spans="1:5" x14ac:dyDescent="0.35">
      <c r="A39" s="991">
        <v>13</v>
      </c>
      <c r="B39" s="673" t="s">
        <v>597</v>
      </c>
      <c r="C39" s="1374"/>
      <c r="D39" s="1375"/>
      <c r="E39" s="1375"/>
    </row>
    <row r="40" spans="1:5" ht="36" x14ac:dyDescent="0.35">
      <c r="A40" s="991"/>
      <c r="B40" s="674" t="s">
        <v>575</v>
      </c>
      <c r="C40" s="1374"/>
      <c r="D40" s="1375"/>
      <c r="E40" s="1375"/>
    </row>
    <row r="41" spans="1:5" x14ac:dyDescent="0.35">
      <c r="A41" s="991">
        <v>14</v>
      </c>
      <c r="B41" s="673" t="s">
        <v>576</v>
      </c>
      <c r="C41" s="1374"/>
      <c r="D41" s="1375"/>
      <c r="E41" s="1375"/>
    </row>
    <row r="42" spans="1:5" ht="72" x14ac:dyDescent="0.35">
      <c r="A42" s="991"/>
      <c r="B42" s="674" t="s">
        <v>596</v>
      </c>
      <c r="C42" s="1374"/>
      <c r="D42" s="1375"/>
      <c r="E42" s="1375"/>
    </row>
    <row r="43" spans="1:5" x14ac:dyDescent="0.35">
      <c r="A43" s="991">
        <v>15</v>
      </c>
      <c r="B43" s="674" t="s">
        <v>112</v>
      </c>
      <c r="C43" s="1374"/>
      <c r="D43" s="1375"/>
      <c r="E43" s="1375"/>
    </row>
    <row r="44" spans="1:5" x14ac:dyDescent="0.35">
      <c r="A44" s="991">
        <v>16</v>
      </c>
      <c r="B44" s="674" t="s">
        <v>583</v>
      </c>
      <c r="C44" s="1374"/>
      <c r="D44" s="1375"/>
      <c r="E44" s="1375"/>
    </row>
    <row r="45" spans="1:5" x14ac:dyDescent="0.35">
      <c r="A45" s="991">
        <v>17</v>
      </c>
      <c r="B45" s="674" t="s">
        <v>549</v>
      </c>
      <c r="C45" s="1374"/>
      <c r="D45" s="1375"/>
      <c r="E45" s="1375"/>
    </row>
    <row r="46" spans="1:5" x14ac:dyDescent="0.35">
      <c r="A46" s="991">
        <v>18</v>
      </c>
      <c r="B46" s="674" t="s">
        <v>560</v>
      </c>
      <c r="C46" s="1374"/>
      <c r="D46" s="1375"/>
      <c r="E46" s="1375"/>
    </row>
    <row r="47" spans="1:5" x14ac:dyDescent="0.35">
      <c r="A47" s="991">
        <v>19</v>
      </c>
      <c r="B47" s="674" t="s">
        <v>561</v>
      </c>
      <c r="C47" s="1374"/>
      <c r="D47" s="1375"/>
      <c r="E47" s="1375"/>
    </row>
    <row r="48" spans="1:5" x14ac:dyDescent="0.35">
      <c r="A48" s="991">
        <v>20</v>
      </c>
      <c r="B48" s="674" t="s">
        <v>562</v>
      </c>
      <c r="C48" s="1374"/>
      <c r="D48" s="1375"/>
      <c r="E48" s="1375"/>
    </row>
    <row r="49" spans="1:5" x14ac:dyDescent="0.35">
      <c r="A49" s="991">
        <v>21</v>
      </c>
      <c r="B49" s="674" t="s">
        <v>584</v>
      </c>
      <c r="C49" s="1374"/>
      <c r="D49" s="1375"/>
      <c r="E49" s="1375"/>
    </row>
    <row r="50" spans="1:5" ht="18" x14ac:dyDescent="0.4">
      <c r="A50" s="1370" t="s">
        <v>34</v>
      </c>
      <c r="B50" s="1370"/>
      <c r="C50" s="1370"/>
      <c r="D50" s="1370"/>
      <c r="E50" s="993"/>
    </row>
  </sheetData>
  <mergeCells count="9">
    <mergeCell ref="A50:D50"/>
    <mergeCell ref="A1:E1"/>
    <mergeCell ref="A3:E3"/>
    <mergeCell ref="A4:E4"/>
    <mergeCell ref="A5:E5"/>
    <mergeCell ref="C7:C49"/>
    <mergeCell ref="D7:D49"/>
    <mergeCell ref="E7:E49"/>
    <mergeCell ref="A2:E2"/>
  </mergeCells>
  <printOptions horizontalCentered="1"/>
  <pageMargins left="0.25" right="0.25" top="0.75" bottom="0.75" header="0.3" footer="0.3"/>
  <pageSetup paperSize="9" scale="71" fitToHeight="0" orientation="portrait"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760631-84C0-46C7-8E3F-C5DC02D498AC}">
  <sheetPr>
    <tabColor theme="2" tint="-0.249977111117893"/>
    <pageSetUpPr fitToPage="1"/>
  </sheetPr>
  <dimension ref="A1:F49"/>
  <sheetViews>
    <sheetView showGridLines="0" view="pageBreakPreview" topLeftCell="A23" zoomScale="70" zoomScaleNormal="100" zoomScaleSheetLayoutView="70" workbookViewId="0">
      <selection activeCell="C25" sqref="C25"/>
    </sheetView>
  </sheetViews>
  <sheetFormatPr defaultColWidth="9.453125" defaultRowHeight="17.5" x14ac:dyDescent="0.35"/>
  <cols>
    <col min="1" max="1" width="4.54296875" style="791" customWidth="1"/>
    <col min="2" max="3" width="41.54296875" style="791" customWidth="1"/>
    <col min="4" max="4" width="9.453125" style="791"/>
    <col min="5" max="6" width="15.54296875" style="791" bestFit="1" customWidth="1"/>
    <col min="7" max="16384" width="9.453125" style="791"/>
  </cols>
  <sheetData>
    <row r="1" spans="1:6" s="792" customFormat="1" ht="31.5" customHeight="1" x14ac:dyDescent="0.35">
      <c r="A1" s="1382" t="str">
        <f>'U1'!A1:G2</f>
        <v>PUNJAB SAAF PANI AUTHORITY</v>
      </c>
      <c r="B1" s="1382"/>
      <c r="C1" s="1382"/>
      <c r="D1" s="1382"/>
      <c r="E1" s="1382"/>
      <c r="F1" s="1382"/>
    </row>
    <row r="2" spans="1:6" s="792" customFormat="1" ht="46.4" customHeight="1" x14ac:dyDescent="0.35">
      <c r="A2" s="1393" t="str">
        <f>'R5 N'!A2:E2</f>
        <v>REHABILITATION &amp; O&amp;M OF DYSFUNCTIONAL WATER FILTRATION PLANTS INSTALLED IN DIVISON FAISALABAD</v>
      </c>
      <c r="B2" s="1394"/>
      <c r="C2" s="1394"/>
      <c r="D2" s="1394"/>
      <c r="E2" s="1394"/>
      <c r="F2" s="1395"/>
    </row>
    <row r="3" spans="1:6" s="792" customFormat="1" ht="31.5" customHeight="1" x14ac:dyDescent="0.35">
      <c r="A3" s="1382" t="str">
        <f>'R5 N'!A3:E3</f>
        <v>BILL OF QUANTITY</v>
      </c>
      <c r="B3" s="1382"/>
      <c r="C3" s="1382"/>
      <c r="D3" s="1382"/>
      <c r="E3" s="1382"/>
      <c r="F3" s="1382"/>
    </row>
    <row r="4" spans="1:6" s="792" customFormat="1" ht="24.5" customHeight="1" x14ac:dyDescent="0.35">
      <c r="A4" s="1383" t="s">
        <v>893</v>
      </c>
      <c r="B4" s="1383"/>
      <c r="C4" s="1383"/>
      <c r="D4" s="1383"/>
      <c r="E4" s="1383"/>
      <c r="F4" s="1383"/>
    </row>
    <row r="5" spans="1:6" ht="18" customHeight="1" x14ac:dyDescent="0.35">
      <c r="A5" s="1384" t="s">
        <v>505</v>
      </c>
      <c r="B5" s="1384"/>
      <c r="C5" s="1384"/>
      <c r="D5" s="1384"/>
      <c r="E5" s="1384"/>
      <c r="F5" s="1384"/>
    </row>
    <row r="6" spans="1:6" ht="31" x14ac:dyDescent="0.35">
      <c r="A6" s="810" t="s">
        <v>504</v>
      </c>
      <c r="B6" s="811" t="s">
        <v>0</v>
      </c>
      <c r="C6" s="811" t="s">
        <v>554</v>
      </c>
      <c r="D6" s="810" t="s">
        <v>1</v>
      </c>
      <c r="E6" s="810" t="s">
        <v>550</v>
      </c>
      <c r="F6" s="810" t="s">
        <v>475</v>
      </c>
    </row>
    <row r="7" spans="1:6" ht="118.5" customHeight="1" x14ac:dyDescent="0.35">
      <c r="A7" s="809"/>
      <c r="B7" s="1385" t="s">
        <v>642</v>
      </c>
      <c r="C7" s="1386"/>
      <c r="D7" s="1387">
        <v>1</v>
      </c>
      <c r="E7" s="1390"/>
      <c r="F7" s="1390"/>
    </row>
    <row r="8" spans="1:6" ht="18" x14ac:dyDescent="0.35">
      <c r="A8" s="796">
        <v>1</v>
      </c>
      <c r="B8" s="808" t="s">
        <v>476</v>
      </c>
      <c r="C8" s="798"/>
      <c r="D8" s="1388"/>
      <c r="E8" s="1391"/>
      <c r="F8" s="1391"/>
    </row>
    <row r="9" spans="1:6" ht="18" x14ac:dyDescent="0.35">
      <c r="A9" s="799"/>
      <c r="B9" s="795" t="s">
        <v>477</v>
      </c>
      <c r="C9" s="803"/>
      <c r="D9" s="1388"/>
      <c r="E9" s="1391"/>
      <c r="F9" s="1391"/>
    </row>
    <row r="10" spans="1:6" ht="28" x14ac:dyDescent="0.35">
      <c r="A10" s="799"/>
      <c r="B10" s="794" t="s">
        <v>478</v>
      </c>
      <c r="C10" s="797" t="s">
        <v>479</v>
      </c>
      <c r="D10" s="1388"/>
      <c r="E10" s="1391"/>
      <c r="F10" s="1391"/>
    </row>
    <row r="11" spans="1:6" ht="18" x14ac:dyDescent="0.35">
      <c r="A11" s="799"/>
      <c r="B11" s="794" t="s">
        <v>480</v>
      </c>
      <c r="C11" s="794" t="s">
        <v>635</v>
      </c>
      <c r="D11" s="1388"/>
      <c r="E11" s="1391"/>
      <c r="F11" s="1391"/>
    </row>
    <row r="12" spans="1:6" ht="28" x14ac:dyDescent="0.35">
      <c r="A12" s="799"/>
      <c r="B12" s="794" t="s">
        <v>481</v>
      </c>
      <c r="C12" s="807" t="s">
        <v>589</v>
      </c>
      <c r="D12" s="1388"/>
      <c r="E12" s="1391"/>
      <c r="F12" s="1391"/>
    </row>
    <row r="13" spans="1:6" ht="18" x14ac:dyDescent="0.35">
      <c r="A13" s="799"/>
      <c r="B13" s="794" t="s">
        <v>482</v>
      </c>
      <c r="C13" s="794" t="s">
        <v>483</v>
      </c>
      <c r="D13" s="1388"/>
      <c r="E13" s="1391"/>
      <c r="F13" s="1391"/>
    </row>
    <row r="14" spans="1:6" x14ac:dyDescent="0.35">
      <c r="A14" s="796">
        <v>2</v>
      </c>
      <c r="B14" s="795" t="s">
        <v>484</v>
      </c>
      <c r="C14" s="803"/>
      <c r="D14" s="1388"/>
      <c r="E14" s="1391"/>
      <c r="F14" s="1391"/>
    </row>
    <row r="15" spans="1:6" ht="170.5" x14ac:dyDescent="0.35">
      <c r="A15" s="799"/>
      <c r="B15" s="806" t="s">
        <v>637</v>
      </c>
      <c r="C15" s="806" t="s">
        <v>636</v>
      </c>
      <c r="D15" s="1388"/>
      <c r="E15" s="1391"/>
      <c r="F15" s="1391"/>
    </row>
    <row r="16" spans="1:6" ht="28" x14ac:dyDescent="0.35">
      <c r="A16" s="799"/>
      <c r="B16" s="806" t="s">
        <v>481</v>
      </c>
      <c r="C16" s="807" t="s">
        <v>589</v>
      </c>
      <c r="D16" s="1388"/>
      <c r="E16" s="1391"/>
      <c r="F16" s="1391"/>
    </row>
    <row r="17" spans="1:6" ht="18" x14ac:dyDescent="0.35">
      <c r="A17" s="799"/>
      <c r="B17" s="806" t="s">
        <v>482</v>
      </c>
      <c r="C17" s="794" t="s">
        <v>483</v>
      </c>
      <c r="D17" s="1388"/>
      <c r="E17" s="1391"/>
      <c r="F17" s="1391"/>
    </row>
    <row r="18" spans="1:6" x14ac:dyDescent="0.35">
      <c r="A18" s="796">
        <v>3</v>
      </c>
      <c r="B18" s="795" t="s">
        <v>506</v>
      </c>
      <c r="C18" s="803"/>
      <c r="D18" s="1388"/>
      <c r="E18" s="1391"/>
      <c r="F18" s="1391"/>
    </row>
    <row r="19" spans="1:6" ht="108.5" x14ac:dyDescent="0.35">
      <c r="A19" s="799"/>
      <c r="B19" s="806" t="s">
        <v>639</v>
      </c>
      <c r="C19" s="806" t="s">
        <v>638</v>
      </c>
      <c r="D19" s="1388"/>
      <c r="E19" s="1391"/>
      <c r="F19" s="1391"/>
    </row>
    <row r="20" spans="1:6" ht="28" x14ac:dyDescent="0.35">
      <c r="A20" s="799"/>
      <c r="B20" s="806" t="s">
        <v>481</v>
      </c>
      <c r="C20" s="807" t="s">
        <v>589</v>
      </c>
      <c r="D20" s="1388"/>
      <c r="E20" s="1391"/>
      <c r="F20" s="1391"/>
    </row>
    <row r="21" spans="1:6" ht="18" x14ac:dyDescent="0.35">
      <c r="A21" s="799"/>
      <c r="B21" s="806" t="s">
        <v>482</v>
      </c>
      <c r="C21" s="794" t="s">
        <v>483</v>
      </c>
      <c r="D21" s="1388"/>
      <c r="E21" s="1391"/>
      <c r="F21" s="1391"/>
    </row>
    <row r="22" spans="1:6" x14ac:dyDescent="0.35">
      <c r="A22" s="796">
        <v>4</v>
      </c>
      <c r="B22" s="805" t="s">
        <v>507</v>
      </c>
      <c r="C22" s="803"/>
      <c r="D22" s="1388"/>
      <c r="E22" s="1391"/>
      <c r="F22" s="1391"/>
    </row>
    <row r="23" spans="1:6" ht="18" x14ac:dyDescent="0.35">
      <c r="A23" s="799"/>
      <c r="B23" s="794" t="s">
        <v>485</v>
      </c>
      <c r="C23" s="804" t="s">
        <v>486</v>
      </c>
      <c r="D23" s="1388"/>
      <c r="E23" s="1391"/>
      <c r="F23" s="1391"/>
    </row>
    <row r="24" spans="1:6" ht="18" x14ac:dyDescent="0.35">
      <c r="A24" s="799"/>
      <c r="B24" s="794" t="s">
        <v>487</v>
      </c>
      <c r="C24" s="794" t="s">
        <v>488</v>
      </c>
      <c r="D24" s="1388"/>
      <c r="E24" s="1391"/>
      <c r="F24" s="1391"/>
    </row>
    <row r="25" spans="1:6" ht="28" x14ac:dyDescent="0.35">
      <c r="A25" s="796">
        <v>5</v>
      </c>
      <c r="B25" s="795" t="s">
        <v>489</v>
      </c>
      <c r="C25" s="794" t="s">
        <v>640</v>
      </c>
      <c r="D25" s="1388"/>
      <c r="E25" s="1391"/>
      <c r="F25" s="1391"/>
    </row>
    <row r="26" spans="1:6" x14ac:dyDescent="0.35">
      <c r="A26" s="796">
        <v>6</v>
      </c>
      <c r="B26" s="795" t="s">
        <v>509</v>
      </c>
      <c r="C26" s="803"/>
      <c r="D26" s="1388"/>
      <c r="E26" s="1391"/>
      <c r="F26" s="1391"/>
    </row>
    <row r="27" spans="1:6" ht="266" x14ac:dyDescent="0.35">
      <c r="A27" s="799"/>
      <c r="B27" s="794" t="s">
        <v>510</v>
      </c>
      <c r="C27" s="794" t="s">
        <v>929</v>
      </c>
      <c r="D27" s="1388"/>
      <c r="E27" s="1391"/>
      <c r="F27" s="1391"/>
    </row>
    <row r="28" spans="1:6" ht="18" x14ac:dyDescent="0.35">
      <c r="A28" s="799"/>
      <c r="B28" s="794" t="s">
        <v>511</v>
      </c>
      <c r="C28" s="794" t="s">
        <v>512</v>
      </c>
      <c r="D28" s="1388"/>
      <c r="E28" s="1391"/>
      <c r="F28" s="1391"/>
    </row>
    <row r="29" spans="1:6" ht="18" x14ac:dyDescent="0.35">
      <c r="A29" s="799"/>
      <c r="B29" s="794" t="s">
        <v>513</v>
      </c>
      <c r="C29" s="800" t="s">
        <v>497</v>
      </c>
      <c r="D29" s="1388"/>
      <c r="E29" s="1391"/>
      <c r="F29" s="1391"/>
    </row>
    <row r="30" spans="1:6" x14ac:dyDescent="0.35">
      <c r="A30" s="796">
        <v>7</v>
      </c>
      <c r="B30" s="795" t="s">
        <v>514</v>
      </c>
      <c r="C30" s="794" t="s">
        <v>515</v>
      </c>
      <c r="D30" s="1388"/>
      <c r="E30" s="1391"/>
      <c r="F30" s="1391"/>
    </row>
    <row r="31" spans="1:6" ht="18" x14ac:dyDescent="0.35">
      <c r="A31" s="799"/>
      <c r="B31" s="794" t="s">
        <v>516</v>
      </c>
      <c r="C31" s="794" t="s">
        <v>517</v>
      </c>
      <c r="D31" s="1388"/>
      <c r="E31" s="1391"/>
      <c r="F31" s="1391"/>
    </row>
    <row r="32" spans="1:6" ht="18" x14ac:dyDescent="0.35">
      <c r="A32" s="799"/>
      <c r="B32" s="794" t="s">
        <v>518</v>
      </c>
      <c r="C32" s="794" t="s">
        <v>519</v>
      </c>
      <c r="D32" s="1388"/>
      <c r="E32" s="1391"/>
      <c r="F32" s="1391"/>
    </row>
    <row r="33" spans="1:6" ht="18" x14ac:dyDescent="0.35">
      <c r="A33" s="799"/>
      <c r="B33" s="794" t="s">
        <v>520</v>
      </c>
      <c r="C33" s="794" t="s">
        <v>521</v>
      </c>
      <c r="D33" s="1388"/>
      <c r="E33" s="1391"/>
      <c r="F33" s="1391"/>
    </row>
    <row r="34" spans="1:6" ht="18" x14ac:dyDescent="0.35">
      <c r="A34" s="799"/>
      <c r="B34" s="794" t="s">
        <v>522</v>
      </c>
      <c r="C34" s="794" t="s">
        <v>599</v>
      </c>
      <c r="D34" s="1388"/>
      <c r="E34" s="1391"/>
      <c r="F34" s="1391"/>
    </row>
    <row r="35" spans="1:6" ht="28" x14ac:dyDescent="0.35">
      <c r="A35" s="796">
        <v>8</v>
      </c>
      <c r="B35" s="795" t="s">
        <v>490</v>
      </c>
      <c r="C35" s="797" t="s">
        <v>491</v>
      </c>
      <c r="D35" s="1388"/>
      <c r="E35" s="1391"/>
      <c r="F35" s="1391"/>
    </row>
    <row r="36" spans="1:6" ht="28" x14ac:dyDescent="0.35">
      <c r="A36" s="799"/>
      <c r="B36" s="803"/>
      <c r="C36" s="797" t="s">
        <v>492</v>
      </c>
      <c r="D36" s="1388"/>
      <c r="E36" s="1391"/>
      <c r="F36" s="1391"/>
    </row>
    <row r="37" spans="1:6" ht="28" x14ac:dyDescent="0.35">
      <c r="A37" s="799"/>
      <c r="B37" s="803"/>
      <c r="C37" s="797" t="s">
        <v>493</v>
      </c>
      <c r="D37" s="1388"/>
      <c r="E37" s="1391"/>
      <c r="F37" s="1391"/>
    </row>
    <row r="38" spans="1:6" ht="18" x14ac:dyDescent="0.35">
      <c r="A38" s="799"/>
      <c r="B38" s="803"/>
      <c r="C38" s="800" t="s">
        <v>494</v>
      </c>
      <c r="D38" s="1388"/>
      <c r="E38" s="1391"/>
      <c r="F38" s="1391"/>
    </row>
    <row r="39" spans="1:6" ht="18" x14ac:dyDescent="0.35">
      <c r="A39" s="799"/>
      <c r="B39" s="803"/>
      <c r="C39" s="800" t="s">
        <v>495</v>
      </c>
      <c r="D39" s="1388"/>
      <c r="E39" s="1391"/>
      <c r="F39" s="1391"/>
    </row>
    <row r="40" spans="1:6" x14ac:dyDescent="0.35">
      <c r="A40" s="796">
        <v>9</v>
      </c>
      <c r="B40" s="795" t="s">
        <v>499</v>
      </c>
      <c r="C40" s="800" t="s">
        <v>499</v>
      </c>
      <c r="D40" s="1388"/>
      <c r="E40" s="1391"/>
      <c r="F40" s="1391"/>
    </row>
    <row r="41" spans="1:6" ht="18" x14ac:dyDescent="0.35">
      <c r="A41" s="799"/>
      <c r="B41" s="803"/>
      <c r="C41" s="800" t="s">
        <v>500</v>
      </c>
      <c r="D41" s="1388"/>
      <c r="E41" s="1391"/>
      <c r="F41" s="1391"/>
    </row>
    <row r="42" spans="1:6" ht="18" x14ac:dyDescent="0.35">
      <c r="A42" s="799"/>
      <c r="B42" s="803"/>
      <c r="C42" s="800" t="s">
        <v>501</v>
      </c>
      <c r="D42" s="1388"/>
      <c r="E42" s="1391"/>
      <c r="F42" s="1391"/>
    </row>
    <row r="43" spans="1:6" ht="18" x14ac:dyDescent="0.35">
      <c r="A43" s="799"/>
      <c r="B43" s="803"/>
      <c r="C43" s="797" t="s">
        <v>100</v>
      </c>
      <c r="D43" s="1388"/>
      <c r="E43" s="1391"/>
      <c r="F43" s="1391"/>
    </row>
    <row r="44" spans="1:6" x14ac:dyDescent="0.35">
      <c r="A44" s="802">
        <v>10</v>
      </c>
      <c r="B44" s="801" t="s">
        <v>502</v>
      </c>
      <c r="C44" s="800" t="s">
        <v>503</v>
      </c>
      <c r="D44" s="1388"/>
      <c r="E44" s="1391"/>
      <c r="F44" s="1391"/>
    </row>
    <row r="45" spans="1:6" ht="18" x14ac:dyDescent="0.35">
      <c r="A45" s="799"/>
      <c r="B45" s="798"/>
      <c r="C45" s="800" t="s">
        <v>501</v>
      </c>
      <c r="D45" s="1388"/>
      <c r="E45" s="1391"/>
      <c r="F45" s="1391"/>
    </row>
    <row r="46" spans="1:6" ht="18" x14ac:dyDescent="0.35">
      <c r="A46" s="799"/>
      <c r="B46" s="798"/>
      <c r="C46" s="800" t="s">
        <v>500</v>
      </c>
      <c r="D46" s="1388"/>
      <c r="E46" s="1391"/>
      <c r="F46" s="1391"/>
    </row>
    <row r="47" spans="1:6" ht="18" x14ac:dyDescent="0.35">
      <c r="A47" s="799"/>
      <c r="B47" s="798"/>
      <c r="C47" s="797" t="s">
        <v>100</v>
      </c>
      <c r="D47" s="1388"/>
      <c r="E47" s="1391"/>
      <c r="F47" s="1391"/>
    </row>
    <row r="48" spans="1:6" x14ac:dyDescent="0.35">
      <c r="A48" s="796">
        <v>11</v>
      </c>
      <c r="B48" s="795" t="s">
        <v>523</v>
      </c>
      <c r="C48" s="794" t="s">
        <v>524</v>
      </c>
      <c r="D48" s="1389"/>
      <c r="E48" s="1392"/>
      <c r="F48" s="1392"/>
    </row>
    <row r="49" spans="1:6" ht="18" x14ac:dyDescent="0.4">
      <c r="A49" s="1379" t="s">
        <v>34</v>
      </c>
      <c r="B49" s="1380"/>
      <c r="C49" s="1380"/>
      <c r="D49" s="1380"/>
      <c r="E49" s="1381"/>
      <c r="F49" s="793"/>
    </row>
  </sheetData>
  <mergeCells count="10">
    <mergeCell ref="A49:E49"/>
    <mergeCell ref="A1:F1"/>
    <mergeCell ref="A3:F3"/>
    <mergeCell ref="A4:F4"/>
    <mergeCell ref="A5:F5"/>
    <mergeCell ref="B7:C7"/>
    <mergeCell ref="D7:D48"/>
    <mergeCell ref="E7:E48"/>
    <mergeCell ref="F7:F48"/>
    <mergeCell ref="A2:F2"/>
  </mergeCells>
  <printOptions horizontalCentered="1"/>
  <pageMargins left="0.23622047244094491" right="0.23622047244094491" top="0.74803149606299213" bottom="0.74803149606299213" header="0.31496062992125984" footer="0.31496062992125984"/>
  <pageSetup paperSize="9" scale="77" fitToHeight="0" orientation="portrait"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41CF06-DF27-4E41-91A4-D5CB4751F99C}">
  <sheetPr>
    <tabColor theme="2" tint="-0.249977111117893"/>
    <pageSetUpPr fitToPage="1"/>
  </sheetPr>
  <dimension ref="A1:E50"/>
  <sheetViews>
    <sheetView showGridLines="0" view="pageBreakPreview" zoomScale="70" zoomScaleNormal="100" zoomScaleSheetLayoutView="70" workbookViewId="0">
      <selection activeCell="A51" sqref="A51:XFD59"/>
    </sheetView>
  </sheetViews>
  <sheetFormatPr defaultColWidth="9.453125" defaultRowHeight="17.5" x14ac:dyDescent="0.35"/>
  <cols>
    <col min="1" max="1" width="8.453125" style="842" customWidth="1"/>
    <col min="2" max="2" width="82.54296875" style="842" customWidth="1"/>
    <col min="3" max="3" width="9.453125" style="842"/>
    <col min="4" max="4" width="15.54296875" style="842" bestFit="1" customWidth="1"/>
    <col min="5" max="5" width="15.453125" style="842" customWidth="1"/>
    <col min="6" max="16384" width="9.453125" style="842"/>
  </cols>
  <sheetData>
    <row r="1" spans="1:5" s="812" customFormat="1" ht="29.5" customHeight="1" x14ac:dyDescent="0.35">
      <c r="A1" s="1397" t="str">
        <f>'U2 N'!A1:F1</f>
        <v>PUNJAB SAAF PANI AUTHORITY</v>
      </c>
      <c r="B1" s="1397"/>
      <c r="C1" s="1397"/>
      <c r="D1" s="1397"/>
      <c r="E1" s="1397"/>
    </row>
    <row r="2" spans="1:5" s="812" customFormat="1" ht="46.4" customHeight="1" x14ac:dyDescent="0.35">
      <c r="A2" s="1402" t="str">
        <f>'U2 N'!A2:F2</f>
        <v>REHABILITATION &amp; O&amp;M OF DYSFUNCTIONAL WATER FILTRATION PLANTS INSTALLED IN DIVISON FAISALABAD</v>
      </c>
      <c r="B2" s="1403"/>
      <c r="C2" s="1403"/>
      <c r="D2" s="1403"/>
      <c r="E2" s="1404"/>
    </row>
    <row r="3" spans="1:5" s="812" customFormat="1" ht="31.5" customHeight="1" x14ac:dyDescent="0.35">
      <c r="A3" s="1397" t="str">
        <f>'U2 N'!A3:F3</f>
        <v>BILL OF QUANTITY</v>
      </c>
      <c r="B3" s="1397"/>
      <c r="C3" s="1397"/>
      <c r="D3" s="1397"/>
      <c r="E3" s="1397"/>
    </row>
    <row r="4" spans="1:5" s="812" customFormat="1" ht="19" customHeight="1" x14ac:dyDescent="0.35">
      <c r="A4" s="1398" t="s">
        <v>894</v>
      </c>
      <c r="B4" s="1398"/>
      <c r="C4" s="1398"/>
      <c r="D4" s="1398"/>
      <c r="E4" s="1398"/>
    </row>
    <row r="5" spans="1:5" ht="20.149999999999999" customHeight="1" x14ac:dyDescent="0.35">
      <c r="A5" s="1399" t="s">
        <v>551</v>
      </c>
      <c r="B5" s="1399"/>
      <c r="C5" s="1399"/>
      <c r="D5" s="1399"/>
      <c r="E5" s="1399"/>
    </row>
    <row r="6" spans="1:5" ht="31" x14ac:dyDescent="0.35">
      <c r="A6" s="843" t="s">
        <v>504</v>
      </c>
      <c r="B6" s="843" t="s">
        <v>0</v>
      </c>
      <c r="C6" s="844" t="s">
        <v>1</v>
      </c>
      <c r="D6" s="844" t="s">
        <v>550</v>
      </c>
      <c r="E6" s="844" t="s">
        <v>475</v>
      </c>
    </row>
    <row r="7" spans="1:5" ht="350" x14ac:dyDescent="0.35">
      <c r="A7" s="845">
        <v>1</v>
      </c>
      <c r="B7" s="532" t="s">
        <v>593</v>
      </c>
      <c r="C7" s="1400">
        <v>1</v>
      </c>
      <c r="D7" s="1401"/>
      <c r="E7" s="1401"/>
    </row>
    <row r="8" spans="1:5" x14ac:dyDescent="0.35">
      <c r="A8" s="845">
        <v>2</v>
      </c>
      <c r="B8" s="846" t="s">
        <v>543</v>
      </c>
      <c r="C8" s="1400"/>
      <c r="D8" s="1401"/>
      <c r="E8" s="1401"/>
    </row>
    <row r="9" spans="1:5" ht="175" x14ac:dyDescent="0.35">
      <c r="A9" s="845"/>
      <c r="B9" s="847" t="s">
        <v>925</v>
      </c>
      <c r="C9" s="1400"/>
      <c r="D9" s="1401"/>
      <c r="E9" s="1401"/>
    </row>
    <row r="10" spans="1:5" x14ac:dyDescent="0.35">
      <c r="A10" s="845">
        <v>3</v>
      </c>
      <c r="B10" s="846" t="s">
        <v>468</v>
      </c>
      <c r="C10" s="1400"/>
      <c r="D10" s="1401"/>
      <c r="E10" s="1401"/>
    </row>
    <row r="11" spans="1:5" ht="157.5" x14ac:dyDescent="0.35">
      <c r="A11" s="845"/>
      <c r="B11" s="847" t="s">
        <v>918</v>
      </c>
      <c r="C11" s="1400"/>
      <c r="D11" s="1401"/>
      <c r="E11" s="1401"/>
    </row>
    <row r="12" spans="1:5" x14ac:dyDescent="0.35">
      <c r="A12" s="845">
        <v>4</v>
      </c>
      <c r="B12" s="846" t="s">
        <v>565</v>
      </c>
      <c r="C12" s="1400"/>
      <c r="D12" s="1401"/>
      <c r="E12" s="1401"/>
    </row>
    <row r="13" spans="1:5" x14ac:dyDescent="0.35">
      <c r="A13" s="845" t="s">
        <v>578</v>
      </c>
      <c r="B13" s="846" t="s">
        <v>508</v>
      </c>
      <c r="C13" s="1400"/>
      <c r="D13" s="1401"/>
      <c r="E13" s="1401"/>
    </row>
    <row r="14" spans="1:5" ht="87.5" x14ac:dyDescent="0.35">
      <c r="A14" s="845"/>
      <c r="B14" s="847" t="s">
        <v>940</v>
      </c>
      <c r="C14" s="1400"/>
      <c r="D14" s="1401"/>
      <c r="E14" s="1401"/>
    </row>
    <row r="15" spans="1:5" x14ac:dyDescent="0.35">
      <c r="A15" s="845" t="s">
        <v>579</v>
      </c>
      <c r="B15" s="846" t="s">
        <v>574</v>
      </c>
      <c r="C15" s="1400"/>
      <c r="D15" s="1401"/>
      <c r="E15" s="1401"/>
    </row>
    <row r="16" spans="1:5" ht="78.75" customHeight="1" x14ac:dyDescent="0.35">
      <c r="A16" s="845"/>
      <c r="B16" s="848" t="s">
        <v>941</v>
      </c>
      <c r="C16" s="1400"/>
      <c r="D16" s="1401"/>
      <c r="E16" s="1401"/>
    </row>
    <row r="17" spans="1:5" x14ac:dyDescent="0.35">
      <c r="A17" s="845" t="s">
        <v>580</v>
      </c>
      <c r="B17" s="846" t="s">
        <v>544</v>
      </c>
      <c r="C17" s="1400"/>
      <c r="D17" s="1401"/>
      <c r="E17" s="1401"/>
    </row>
    <row r="18" spans="1:5" ht="87.5" x14ac:dyDescent="0.35">
      <c r="A18" s="845"/>
      <c r="B18" s="847" t="s">
        <v>942</v>
      </c>
      <c r="C18" s="1400"/>
      <c r="D18" s="1401"/>
      <c r="E18" s="1401"/>
    </row>
    <row r="19" spans="1:5" x14ac:dyDescent="0.35">
      <c r="A19" s="845" t="s">
        <v>581</v>
      </c>
      <c r="B19" s="846" t="s">
        <v>569</v>
      </c>
      <c r="C19" s="1400"/>
      <c r="D19" s="1401"/>
      <c r="E19" s="1401"/>
    </row>
    <row r="20" spans="1:5" ht="157.5" x14ac:dyDescent="0.35">
      <c r="A20" s="845"/>
      <c r="B20" s="848" t="s">
        <v>943</v>
      </c>
      <c r="C20" s="1400"/>
      <c r="D20" s="1401"/>
      <c r="E20" s="1401"/>
    </row>
    <row r="21" spans="1:5" x14ac:dyDescent="0.35">
      <c r="A21" s="849" t="s">
        <v>582</v>
      </c>
      <c r="B21" s="846" t="s">
        <v>94</v>
      </c>
      <c r="C21" s="1400"/>
      <c r="D21" s="1401"/>
      <c r="E21" s="1401"/>
    </row>
    <row r="22" spans="1:5" ht="52.5" x14ac:dyDescent="0.35">
      <c r="A22" s="845"/>
      <c r="B22" s="847" t="s">
        <v>944</v>
      </c>
      <c r="C22" s="1400"/>
      <c r="D22" s="1401"/>
      <c r="E22" s="1401"/>
    </row>
    <row r="23" spans="1:5" x14ac:dyDescent="0.35">
      <c r="A23" s="845">
        <v>5</v>
      </c>
      <c r="B23" s="846" t="s">
        <v>529</v>
      </c>
      <c r="C23" s="1400"/>
      <c r="D23" s="1401"/>
      <c r="E23" s="1401"/>
    </row>
    <row r="24" spans="1:5" ht="18" x14ac:dyDescent="0.35">
      <c r="A24" s="845"/>
      <c r="B24" s="847" t="s">
        <v>556</v>
      </c>
      <c r="C24" s="1400"/>
      <c r="D24" s="1401"/>
      <c r="E24" s="1401"/>
    </row>
    <row r="25" spans="1:5" x14ac:dyDescent="0.35">
      <c r="A25" s="845">
        <v>6</v>
      </c>
      <c r="B25" s="846" t="s">
        <v>545</v>
      </c>
      <c r="C25" s="1400"/>
      <c r="D25" s="1401"/>
      <c r="E25" s="1401"/>
    </row>
    <row r="26" spans="1:5" ht="192.5" x14ac:dyDescent="0.35">
      <c r="A26" s="845"/>
      <c r="B26" s="847" t="s">
        <v>926</v>
      </c>
      <c r="C26" s="1400"/>
      <c r="D26" s="1401"/>
      <c r="E26" s="1401"/>
    </row>
    <row r="27" spans="1:5" x14ac:dyDescent="0.35">
      <c r="A27" s="845">
        <v>7</v>
      </c>
      <c r="B27" s="846" t="s">
        <v>498</v>
      </c>
      <c r="C27" s="1400"/>
      <c r="D27" s="1401"/>
      <c r="E27" s="1401"/>
    </row>
    <row r="28" spans="1:5" ht="36" x14ac:dyDescent="0.35">
      <c r="A28" s="845"/>
      <c r="B28" s="847" t="s">
        <v>557</v>
      </c>
      <c r="C28" s="1400"/>
      <c r="D28" s="1401"/>
      <c r="E28" s="1401"/>
    </row>
    <row r="29" spans="1:5" x14ac:dyDescent="0.35">
      <c r="A29" s="845">
        <v>8</v>
      </c>
      <c r="B29" s="846" t="s">
        <v>496</v>
      </c>
      <c r="C29" s="1400"/>
      <c r="D29" s="1401"/>
      <c r="E29" s="1401"/>
    </row>
    <row r="30" spans="1:5" ht="175" x14ac:dyDescent="0.35">
      <c r="A30" s="845"/>
      <c r="B30" s="847" t="s">
        <v>916</v>
      </c>
      <c r="C30" s="1400"/>
      <c r="D30" s="1401"/>
      <c r="E30" s="1401"/>
    </row>
    <row r="31" spans="1:5" x14ac:dyDescent="0.35">
      <c r="A31" s="845">
        <v>9</v>
      </c>
      <c r="B31" s="846" t="s">
        <v>546</v>
      </c>
      <c r="C31" s="1400"/>
      <c r="D31" s="1401"/>
      <c r="E31" s="1401"/>
    </row>
    <row r="32" spans="1:5" ht="105" x14ac:dyDescent="0.35">
      <c r="A32" s="845"/>
      <c r="B32" s="847" t="s">
        <v>946</v>
      </c>
      <c r="C32" s="1400"/>
      <c r="D32" s="1401"/>
      <c r="E32" s="1401"/>
    </row>
    <row r="33" spans="1:5" x14ac:dyDescent="0.35">
      <c r="A33" s="845">
        <v>10</v>
      </c>
      <c r="B33" s="846" t="s">
        <v>547</v>
      </c>
      <c r="C33" s="1400"/>
      <c r="D33" s="1401"/>
      <c r="E33" s="1401"/>
    </row>
    <row r="34" spans="1:5" ht="87.5" x14ac:dyDescent="0.35">
      <c r="A34" s="845"/>
      <c r="B34" s="847" t="s">
        <v>947</v>
      </c>
      <c r="C34" s="1400"/>
      <c r="D34" s="1401"/>
      <c r="E34" s="1401"/>
    </row>
    <row r="35" spans="1:5" x14ac:dyDescent="0.35">
      <c r="A35" s="845">
        <v>11</v>
      </c>
      <c r="B35" s="846" t="s">
        <v>548</v>
      </c>
      <c r="C35" s="1400"/>
      <c r="D35" s="1401"/>
      <c r="E35" s="1401"/>
    </row>
    <row r="36" spans="1:5" ht="70" x14ac:dyDescent="0.35">
      <c r="A36" s="845"/>
      <c r="B36" s="847" t="s">
        <v>948</v>
      </c>
      <c r="C36" s="1400"/>
      <c r="D36" s="1401"/>
      <c r="E36" s="1401"/>
    </row>
    <row r="37" spans="1:5" x14ac:dyDescent="0.35">
      <c r="A37" s="845">
        <v>12</v>
      </c>
      <c r="B37" s="846" t="s">
        <v>559</v>
      </c>
      <c r="C37" s="1400"/>
      <c r="D37" s="1401"/>
      <c r="E37" s="1401"/>
    </row>
    <row r="38" spans="1:5" ht="18" x14ac:dyDescent="0.35">
      <c r="A38" s="845"/>
      <c r="B38" s="847" t="s">
        <v>572</v>
      </c>
      <c r="C38" s="1400"/>
      <c r="D38" s="1401"/>
      <c r="E38" s="1401"/>
    </row>
    <row r="39" spans="1:5" x14ac:dyDescent="0.35">
      <c r="A39" s="845">
        <v>13</v>
      </c>
      <c r="B39" s="846" t="s">
        <v>597</v>
      </c>
      <c r="C39" s="1400"/>
      <c r="D39" s="1401"/>
      <c r="E39" s="1401"/>
    </row>
    <row r="40" spans="1:5" ht="36" x14ac:dyDescent="0.35">
      <c r="A40" s="845"/>
      <c r="B40" s="847" t="s">
        <v>575</v>
      </c>
      <c r="C40" s="1400"/>
      <c r="D40" s="1401"/>
      <c r="E40" s="1401"/>
    </row>
    <row r="41" spans="1:5" x14ac:dyDescent="0.35">
      <c r="A41" s="845">
        <v>14</v>
      </c>
      <c r="B41" s="846" t="s">
        <v>576</v>
      </c>
      <c r="C41" s="1400"/>
      <c r="D41" s="1401"/>
      <c r="E41" s="1401"/>
    </row>
    <row r="42" spans="1:5" ht="72" x14ac:dyDescent="0.35">
      <c r="A42" s="845"/>
      <c r="B42" s="847" t="s">
        <v>596</v>
      </c>
      <c r="C42" s="1400"/>
      <c r="D42" s="1401"/>
      <c r="E42" s="1401"/>
    </row>
    <row r="43" spans="1:5" x14ac:dyDescent="0.35">
      <c r="A43" s="845">
        <v>15</v>
      </c>
      <c r="B43" s="847" t="s">
        <v>112</v>
      </c>
      <c r="C43" s="1400"/>
      <c r="D43" s="1401"/>
      <c r="E43" s="1401"/>
    </row>
    <row r="44" spans="1:5" x14ac:dyDescent="0.35">
      <c r="A44" s="845">
        <v>16</v>
      </c>
      <c r="B44" s="847" t="s">
        <v>583</v>
      </c>
      <c r="C44" s="1400"/>
      <c r="D44" s="1401"/>
      <c r="E44" s="1401"/>
    </row>
    <row r="45" spans="1:5" x14ac:dyDescent="0.35">
      <c r="A45" s="845">
        <v>17</v>
      </c>
      <c r="B45" s="847" t="s">
        <v>549</v>
      </c>
      <c r="C45" s="1400"/>
      <c r="D45" s="1401"/>
      <c r="E45" s="1401"/>
    </row>
    <row r="46" spans="1:5" x14ac:dyDescent="0.35">
      <c r="A46" s="845">
        <v>18</v>
      </c>
      <c r="B46" s="847" t="s">
        <v>560</v>
      </c>
      <c r="C46" s="1400"/>
      <c r="D46" s="1401"/>
      <c r="E46" s="1401"/>
    </row>
    <row r="47" spans="1:5" x14ac:dyDescent="0.35">
      <c r="A47" s="845">
        <v>19</v>
      </c>
      <c r="B47" s="847" t="s">
        <v>561</v>
      </c>
      <c r="C47" s="1400"/>
      <c r="D47" s="1401"/>
      <c r="E47" s="1401"/>
    </row>
    <row r="48" spans="1:5" x14ac:dyDescent="0.35">
      <c r="A48" s="845">
        <v>20</v>
      </c>
      <c r="B48" s="847" t="s">
        <v>562</v>
      </c>
      <c r="C48" s="1400"/>
      <c r="D48" s="1401"/>
      <c r="E48" s="1401"/>
    </row>
    <row r="49" spans="1:5" x14ac:dyDescent="0.35">
      <c r="A49" s="845">
        <v>21</v>
      </c>
      <c r="B49" s="847" t="s">
        <v>584</v>
      </c>
      <c r="C49" s="1400"/>
      <c r="D49" s="1401"/>
      <c r="E49" s="1401"/>
    </row>
    <row r="50" spans="1:5" ht="18" x14ac:dyDescent="0.4">
      <c r="A50" s="1396" t="s">
        <v>34</v>
      </c>
      <c r="B50" s="1396"/>
      <c r="C50" s="1396"/>
      <c r="D50" s="1396"/>
      <c r="E50" s="850"/>
    </row>
  </sheetData>
  <mergeCells count="9">
    <mergeCell ref="A50:D50"/>
    <mergeCell ref="A1:E1"/>
    <mergeCell ref="A3:E3"/>
    <mergeCell ref="A4:E4"/>
    <mergeCell ref="A5:E5"/>
    <mergeCell ref="C7:C49"/>
    <mergeCell ref="D7:D49"/>
    <mergeCell ref="E7:E49"/>
    <mergeCell ref="A2:E2"/>
  </mergeCells>
  <printOptions horizontalCentered="1"/>
  <pageMargins left="0.23622047244094491" right="0.23622047244094491" top="0.74803149606299213" bottom="0.74803149606299213" header="0.31496062992125984" footer="0.31496062992125984"/>
  <pageSetup paperSize="9" scale="75" fitToHeight="0" orientation="portrait"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9A8757-93F5-4AF5-8B84-B0A10D7488D7}">
  <sheetPr>
    <tabColor theme="2" tint="-0.249977111117893"/>
    <pageSetUpPr fitToPage="1"/>
  </sheetPr>
  <dimension ref="A1:E50"/>
  <sheetViews>
    <sheetView showGridLines="0" view="pageBreakPreview" zoomScaleNormal="100" zoomScaleSheetLayoutView="100" workbookViewId="0">
      <selection activeCell="A51" sqref="A51:XFD57"/>
    </sheetView>
  </sheetViews>
  <sheetFormatPr defaultColWidth="9.1796875" defaultRowHeight="17.5" x14ac:dyDescent="0.35"/>
  <cols>
    <col min="1" max="1" width="9.1796875" style="669"/>
    <col min="2" max="2" width="82.81640625" style="669" customWidth="1"/>
    <col min="3" max="3" width="9.1796875" style="669"/>
    <col min="4" max="4" width="17.54296875" style="669" bestFit="1" customWidth="1"/>
    <col min="5" max="5" width="18.81640625" style="669" customWidth="1"/>
    <col min="6" max="16384" width="9.1796875" style="669"/>
  </cols>
  <sheetData>
    <row r="1" spans="1:5" s="668" customFormat="1" ht="27.5" customHeight="1" x14ac:dyDescent="0.35">
      <c r="A1" s="1408" t="str">
        <f>'U1'!A1:G2</f>
        <v>PUNJAB SAAF PANI AUTHORITY</v>
      </c>
      <c r="B1" s="1408"/>
      <c r="C1" s="1408"/>
      <c r="D1" s="1408"/>
      <c r="E1" s="1408"/>
    </row>
    <row r="2" spans="1:5" s="668" customFormat="1" ht="46" customHeight="1" x14ac:dyDescent="0.35">
      <c r="A2" s="1411" t="str">
        <f>'R2 N'!A2:E2</f>
        <v>REHABILITATION &amp; O&amp;M OF DYSFUNCTIONAL WATER FILTRATION PLANTS INSTALLED IN DIVISON FAISALABAD</v>
      </c>
      <c r="B2" s="1412"/>
      <c r="C2" s="1412"/>
      <c r="D2" s="1412"/>
      <c r="E2" s="1413"/>
    </row>
    <row r="3" spans="1:5" s="668" customFormat="1" ht="31.5" customHeight="1" x14ac:dyDescent="0.35">
      <c r="A3" s="1408" t="str">
        <f>'R2 N'!A3:E3</f>
        <v>BILL OF QUANTITY</v>
      </c>
      <c r="B3" s="1408"/>
      <c r="C3" s="1408"/>
      <c r="D3" s="1408"/>
      <c r="E3" s="1408"/>
    </row>
    <row r="4" spans="1:5" s="668" customFormat="1" ht="21" customHeight="1" x14ac:dyDescent="0.35">
      <c r="A4" s="1409" t="s">
        <v>895</v>
      </c>
      <c r="B4" s="1409"/>
      <c r="C4" s="1409"/>
      <c r="D4" s="1409"/>
      <c r="E4" s="1409"/>
    </row>
    <row r="5" spans="1:5" ht="18" customHeight="1" x14ac:dyDescent="0.35">
      <c r="A5" s="1410" t="s">
        <v>553</v>
      </c>
      <c r="B5" s="1410"/>
      <c r="C5" s="1410"/>
      <c r="D5" s="1410"/>
      <c r="E5" s="1410"/>
    </row>
    <row r="6" spans="1:5" ht="31" x14ac:dyDescent="0.35">
      <c r="A6" s="670" t="s">
        <v>474</v>
      </c>
      <c r="B6" s="670" t="s">
        <v>0</v>
      </c>
      <c r="C6" s="671" t="s">
        <v>1</v>
      </c>
      <c r="D6" s="671" t="s">
        <v>552</v>
      </c>
      <c r="E6" s="671" t="s">
        <v>475</v>
      </c>
    </row>
    <row r="7" spans="1:5" ht="350" x14ac:dyDescent="0.35">
      <c r="A7" s="672">
        <v>1</v>
      </c>
      <c r="B7" s="532" t="s">
        <v>592</v>
      </c>
      <c r="C7" s="1406">
        <v>1</v>
      </c>
      <c r="D7" s="1407"/>
      <c r="E7" s="1407"/>
    </row>
    <row r="8" spans="1:5" x14ac:dyDescent="0.35">
      <c r="A8" s="672">
        <v>2</v>
      </c>
      <c r="B8" s="673" t="s">
        <v>543</v>
      </c>
      <c r="C8" s="1406"/>
      <c r="D8" s="1407"/>
      <c r="E8" s="1407"/>
    </row>
    <row r="9" spans="1:5" ht="175" x14ac:dyDescent="0.35">
      <c r="A9" s="672"/>
      <c r="B9" s="674" t="s">
        <v>921</v>
      </c>
      <c r="C9" s="1406"/>
      <c r="D9" s="1407"/>
      <c r="E9" s="1407"/>
    </row>
    <row r="10" spans="1:5" x14ac:dyDescent="0.35">
      <c r="A10" s="672">
        <v>3</v>
      </c>
      <c r="B10" s="673" t="s">
        <v>468</v>
      </c>
      <c r="C10" s="1406"/>
      <c r="D10" s="1407"/>
      <c r="E10" s="1407"/>
    </row>
    <row r="11" spans="1:5" ht="192.5" x14ac:dyDescent="0.35">
      <c r="A11" s="672"/>
      <c r="B11" s="674" t="s">
        <v>922</v>
      </c>
      <c r="C11" s="1406"/>
      <c r="D11" s="1407"/>
      <c r="E11" s="1407"/>
    </row>
    <row r="12" spans="1:5" x14ac:dyDescent="0.35">
      <c r="A12" s="672">
        <v>4</v>
      </c>
      <c r="B12" s="673" t="s">
        <v>565</v>
      </c>
      <c r="C12" s="1406"/>
      <c r="D12" s="1407"/>
      <c r="E12" s="1407"/>
    </row>
    <row r="13" spans="1:5" x14ac:dyDescent="0.35">
      <c r="A13" s="672" t="s">
        <v>578</v>
      </c>
      <c r="B13" s="673" t="s">
        <v>508</v>
      </c>
      <c r="C13" s="1406"/>
      <c r="D13" s="1407"/>
      <c r="E13" s="1407"/>
    </row>
    <row r="14" spans="1:5" ht="87.5" x14ac:dyDescent="0.35">
      <c r="A14" s="672"/>
      <c r="B14" s="674" t="s">
        <v>940</v>
      </c>
      <c r="C14" s="1406"/>
      <c r="D14" s="1407"/>
      <c r="E14" s="1407"/>
    </row>
    <row r="15" spans="1:5" x14ac:dyDescent="0.35">
      <c r="A15" s="672" t="s">
        <v>579</v>
      </c>
      <c r="B15" s="673" t="s">
        <v>574</v>
      </c>
      <c r="C15" s="1406"/>
      <c r="D15" s="1407"/>
      <c r="E15" s="1407"/>
    </row>
    <row r="16" spans="1:5" ht="70" x14ac:dyDescent="0.35">
      <c r="A16" s="672"/>
      <c r="B16" s="675" t="s">
        <v>941</v>
      </c>
      <c r="C16" s="1406"/>
      <c r="D16" s="1407"/>
      <c r="E16" s="1407"/>
    </row>
    <row r="17" spans="1:5" x14ac:dyDescent="0.35">
      <c r="A17" s="672" t="s">
        <v>580</v>
      </c>
      <c r="B17" s="673" t="s">
        <v>544</v>
      </c>
      <c r="C17" s="1406"/>
      <c r="D17" s="1407"/>
      <c r="E17" s="1407"/>
    </row>
    <row r="18" spans="1:5" ht="87.5" x14ac:dyDescent="0.35">
      <c r="A18" s="672"/>
      <c r="B18" s="674" t="s">
        <v>942</v>
      </c>
      <c r="C18" s="1406"/>
      <c r="D18" s="1407"/>
      <c r="E18" s="1407"/>
    </row>
    <row r="19" spans="1:5" x14ac:dyDescent="0.35">
      <c r="A19" s="672" t="s">
        <v>581</v>
      </c>
      <c r="B19" s="673" t="s">
        <v>569</v>
      </c>
      <c r="C19" s="1406"/>
      <c r="D19" s="1407"/>
      <c r="E19" s="1407"/>
    </row>
    <row r="20" spans="1:5" ht="157.5" x14ac:dyDescent="0.35">
      <c r="A20" s="672"/>
      <c r="B20" s="675" t="s">
        <v>943</v>
      </c>
      <c r="C20" s="1406"/>
      <c r="D20" s="1407"/>
      <c r="E20" s="1407"/>
    </row>
    <row r="21" spans="1:5" x14ac:dyDescent="0.35">
      <c r="A21" s="676" t="s">
        <v>582</v>
      </c>
      <c r="B21" s="673" t="s">
        <v>94</v>
      </c>
      <c r="C21" s="1406"/>
      <c r="D21" s="1407"/>
      <c r="E21" s="1407"/>
    </row>
    <row r="22" spans="1:5" ht="52.5" x14ac:dyDescent="0.35">
      <c r="A22" s="672"/>
      <c r="B22" s="674" t="s">
        <v>944</v>
      </c>
      <c r="C22" s="1406"/>
      <c r="D22" s="1407"/>
      <c r="E22" s="1407"/>
    </row>
    <row r="23" spans="1:5" x14ac:dyDescent="0.35">
      <c r="A23" s="672">
        <v>5</v>
      </c>
      <c r="B23" s="673" t="s">
        <v>529</v>
      </c>
      <c r="C23" s="1406"/>
      <c r="D23" s="1407"/>
      <c r="E23" s="1407"/>
    </row>
    <row r="24" spans="1:5" ht="18" x14ac:dyDescent="0.35">
      <c r="A24" s="672"/>
      <c r="B24" s="674" t="s">
        <v>556</v>
      </c>
      <c r="C24" s="1406"/>
      <c r="D24" s="1407"/>
      <c r="E24" s="1407"/>
    </row>
    <row r="25" spans="1:5" x14ac:dyDescent="0.35">
      <c r="A25" s="672">
        <v>6</v>
      </c>
      <c r="B25" s="673" t="s">
        <v>545</v>
      </c>
      <c r="C25" s="1406"/>
      <c r="D25" s="1407"/>
      <c r="E25" s="1407"/>
    </row>
    <row r="26" spans="1:5" ht="192.5" x14ac:dyDescent="0.35">
      <c r="A26" s="672"/>
      <c r="B26" s="674" t="s">
        <v>922</v>
      </c>
      <c r="C26" s="1406"/>
      <c r="D26" s="1407"/>
      <c r="E26" s="1407"/>
    </row>
    <row r="27" spans="1:5" x14ac:dyDescent="0.35">
      <c r="A27" s="672">
        <v>7</v>
      </c>
      <c r="B27" s="673" t="s">
        <v>498</v>
      </c>
      <c r="C27" s="1406"/>
      <c r="D27" s="1407"/>
      <c r="E27" s="1407"/>
    </row>
    <row r="28" spans="1:5" ht="36" x14ac:dyDescent="0.35">
      <c r="A28" s="672"/>
      <c r="B28" s="674" t="s">
        <v>557</v>
      </c>
      <c r="C28" s="1406"/>
      <c r="D28" s="1407"/>
      <c r="E28" s="1407"/>
    </row>
    <row r="29" spans="1:5" x14ac:dyDescent="0.35">
      <c r="A29" s="672">
        <v>8</v>
      </c>
      <c r="B29" s="673" t="s">
        <v>496</v>
      </c>
      <c r="C29" s="1406"/>
      <c r="D29" s="1407"/>
      <c r="E29" s="1407"/>
    </row>
    <row r="30" spans="1:5" ht="175" x14ac:dyDescent="0.35">
      <c r="A30" s="672"/>
      <c r="B30" s="674" t="s">
        <v>916</v>
      </c>
      <c r="C30" s="1406"/>
      <c r="D30" s="1407"/>
      <c r="E30" s="1407"/>
    </row>
    <row r="31" spans="1:5" x14ac:dyDescent="0.35">
      <c r="A31" s="672">
        <v>9</v>
      </c>
      <c r="B31" s="673" t="s">
        <v>546</v>
      </c>
      <c r="C31" s="1406"/>
      <c r="D31" s="1407"/>
      <c r="E31" s="1407"/>
    </row>
    <row r="32" spans="1:5" ht="105" x14ac:dyDescent="0.35">
      <c r="A32" s="672"/>
      <c r="B32" s="674" t="s">
        <v>946</v>
      </c>
      <c r="C32" s="1406"/>
      <c r="D32" s="1407"/>
      <c r="E32" s="1407"/>
    </row>
    <row r="33" spans="1:5" x14ac:dyDescent="0.35">
      <c r="A33" s="672">
        <v>10</v>
      </c>
      <c r="B33" s="673" t="s">
        <v>547</v>
      </c>
      <c r="C33" s="1406"/>
      <c r="D33" s="1407"/>
      <c r="E33" s="1407"/>
    </row>
    <row r="34" spans="1:5" ht="87.5" x14ac:dyDescent="0.35">
      <c r="A34" s="672"/>
      <c r="B34" s="674" t="s">
        <v>947</v>
      </c>
      <c r="C34" s="1406"/>
      <c r="D34" s="1407"/>
      <c r="E34" s="1407"/>
    </row>
    <row r="35" spans="1:5" x14ac:dyDescent="0.35">
      <c r="A35" s="672">
        <v>11</v>
      </c>
      <c r="B35" s="673" t="s">
        <v>548</v>
      </c>
      <c r="C35" s="1406"/>
      <c r="D35" s="1407"/>
      <c r="E35" s="1407"/>
    </row>
    <row r="36" spans="1:5" ht="70" x14ac:dyDescent="0.35">
      <c r="A36" s="672"/>
      <c r="B36" s="674" t="s">
        <v>948</v>
      </c>
      <c r="C36" s="1406"/>
      <c r="D36" s="1407"/>
      <c r="E36" s="1407"/>
    </row>
    <row r="37" spans="1:5" x14ac:dyDescent="0.35">
      <c r="A37" s="672">
        <v>12</v>
      </c>
      <c r="B37" s="673" t="s">
        <v>588</v>
      </c>
      <c r="C37" s="1406"/>
      <c r="D37" s="1407"/>
      <c r="E37" s="1407"/>
    </row>
    <row r="38" spans="1:5" ht="18" x14ac:dyDescent="0.35">
      <c r="A38" s="672"/>
      <c r="B38" s="674" t="s">
        <v>572</v>
      </c>
      <c r="C38" s="1406"/>
      <c r="D38" s="1407"/>
      <c r="E38" s="1407"/>
    </row>
    <row r="39" spans="1:5" x14ac:dyDescent="0.35">
      <c r="A39" s="672">
        <v>13</v>
      </c>
      <c r="B39" s="673" t="s">
        <v>597</v>
      </c>
      <c r="C39" s="1406"/>
      <c r="D39" s="1407"/>
      <c r="E39" s="1407"/>
    </row>
    <row r="40" spans="1:5" ht="36" x14ac:dyDescent="0.35">
      <c r="A40" s="672"/>
      <c r="B40" s="674" t="s">
        <v>575</v>
      </c>
      <c r="C40" s="1406"/>
      <c r="D40" s="1407"/>
      <c r="E40" s="1407"/>
    </row>
    <row r="41" spans="1:5" x14ac:dyDescent="0.35">
      <c r="A41" s="672">
        <v>14</v>
      </c>
      <c r="B41" s="673" t="s">
        <v>576</v>
      </c>
      <c r="C41" s="1406"/>
      <c r="D41" s="1407"/>
      <c r="E41" s="1407"/>
    </row>
    <row r="42" spans="1:5" ht="70" x14ac:dyDescent="0.35">
      <c r="A42" s="672"/>
      <c r="B42" s="674" t="s">
        <v>949</v>
      </c>
      <c r="C42" s="1406"/>
      <c r="D42" s="1407"/>
      <c r="E42" s="1407"/>
    </row>
    <row r="43" spans="1:5" x14ac:dyDescent="0.35">
      <c r="A43" s="672">
        <v>15</v>
      </c>
      <c r="B43" s="674" t="s">
        <v>112</v>
      </c>
      <c r="C43" s="1406"/>
      <c r="D43" s="1407"/>
      <c r="E43" s="1407"/>
    </row>
    <row r="44" spans="1:5" x14ac:dyDescent="0.35">
      <c r="A44" s="672">
        <v>16</v>
      </c>
      <c r="B44" s="674" t="s">
        <v>583</v>
      </c>
      <c r="C44" s="1406"/>
      <c r="D44" s="1407"/>
      <c r="E44" s="1407"/>
    </row>
    <row r="45" spans="1:5" x14ac:dyDescent="0.35">
      <c r="A45" s="672">
        <v>17</v>
      </c>
      <c r="B45" s="674" t="s">
        <v>549</v>
      </c>
      <c r="C45" s="1406"/>
      <c r="D45" s="1407"/>
      <c r="E45" s="1407"/>
    </row>
    <row r="46" spans="1:5" x14ac:dyDescent="0.35">
      <c r="A46" s="672">
        <v>18</v>
      </c>
      <c r="B46" s="674" t="s">
        <v>560</v>
      </c>
      <c r="C46" s="1406"/>
      <c r="D46" s="1407"/>
      <c r="E46" s="1407"/>
    </row>
    <row r="47" spans="1:5" x14ac:dyDescent="0.35">
      <c r="A47" s="672">
        <v>19</v>
      </c>
      <c r="B47" s="674" t="s">
        <v>561</v>
      </c>
      <c r="C47" s="1406"/>
      <c r="D47" s="1407"/>
      <c r="E47" s="1407"/>
    </row>
    <row r="48" spans="1:5" x14ac:dyDescent="0.35">
      <c r="A48" s="672">
        <v>20</v>
      </c>
      <c r="B48" s="674" t="s">
        <v>562</v>
      </c>
      <c r="C48" s="1406"/>
      <c r="D48" s="1407"/>
      <c r="E48" s="1407"/>
    </row>
    <row r="49" spans="1:5" x14ac:dyDescent="0.35">
      <c r="A49" s="672">
        <v>21</v>
      </c>
      <c r="B49" s="674" t="s">
        <v>584</v>
      </c>
      <c r="C49" s="1406"/>
      <c r="D49" s="1407"/>
      <c r="E49" s="1407"/>
    </row>
    <row r="50" spans="1:5" ht="18" x14ac:dyDescent="0.4">
      <c r="A50" s="1405" t="s">
        <v>34</v>
      </c>
      <c r="B50" s="1405"/>
      <c r="C50" s="1405"/>
      <c r="D50" s="1405"/>
      <c r="E50" s="677"/>
    </row>
  </sheetData>
  <mergeCells count="9">
    <mergeCell ref="A50:D50"/>
    <mergeCell ref="C7:C49"/>
    <mergeCell ref="D7:D49"/>
    <mergeCell ref="E7:E49"/>
    <mergeCell ref="A1:E1"/>
    <mergeCell ref="A3:E3"/>
    <mergeCell ref="A4:E4"/>
    <mergeCell ref="A5:E5"/>
    <mergeCell ref="A2:E2"/>
  </mergeCells>
  <printOptions horizontalCentered="1"/>
  <pageMargins left="0.25" right="0.25" top="0.75" bottom="0.75" header="0.3" footer="0.3"/>
  <pageSetup paperSize="9" scale="71" fitToHeight="0" orientation="portrait"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5146BB-A4D9-447A-9E80-5765DB571C3C}">
  <sheetPr>
    <tabColor theme="6" tint="0.39997558519241921"/>
    <pageSetUpPr fitToPage="1"/>
  </sheetPr>
  <dimension ref="A1:G28"/>
  <sheetViews>
    <sheetView showGridLines="0" view="pageBreakPreview" zoomScaleNormal="100" zoomScaleSheetLayoutView="100" workbookViewId="0">
      <selection activeCell="A28" sqref="A28:XFD93"/>
    </sheetView>
  </sheetViews>
  <sheetFormatPr defaultColWidth="12.54296875" defaultRowHeight="15" customHeight="1" x14ac:dyDescent="0.35"/>
  <cols>
    <col min="1" max="1" width="6.54296875" style="657" customWidth="1"/>
    <col min="2" max="2" width="8.1796875" style="657" customWidth="1"/>
    <col min="3" max="3" width="39.81640625" style="657" customWidth="1"/>
    <col min="4" max="5" width="8.1796875" style="657" customWidth="1"/>
    <col min="6" max="6" width="14.81640625" style="657" customWidth="1"/>
    <col min="7" max="7" width="29.453125" style="657" customWidth="1"/>
    <col min="8" max="16384" width="12.54296875" style="657"/>
  </cols>
  <sheetData>
    <row r="1" spans="1:7" ht="21.5" customHeight="1" x14ac:dyDescent="0.35">
      <c r="A1" s="1335" t="str">
        <f>'U2'!A1:G2</f>
        <v>PUNJAB SAAF PANI AUTHORITY</v>
      </c>
      <c r="B1" s="1414"/>
      <c r="C1" s="1414"/>
      <c r="D1" s="1414"/>
      <c r="E1" s="1414"/>
      <c r="F1" s="1414"/>
      <c r="G1" s="1414"/>
    </row>
    <row r="2" spans="1:7" ht="47.5" customHeight="1" x14ac:dyDescent="0.35">
      <c r="A2" s="1339" t="str">
        <f>'R1 N'!A2:E2</f>
        <v>REHABILITATION &amp; O&amp;M OF DYSFUNCTIONAL WATER FILTRATION PLANTS INSTALLED IN DIVISON FAISALABAD</v>
      </c>
      <c r="B2" s="1340"/>
      <c r="C2" s="1340"/>
      <c r="D2" s="1340"/>
      <c r="E2" s="1340"/>
      <c r="F2" s="1340"/>
      <c r="G2" s="1341"/>
    </row>
    <row r="3" spans="1:7" ht="25.5" customHeight="1" x14ac:dyDescent="0.35">
      <c r="A3" s="1332" t="str">
        <f>'R1 N'!A3:E3</f>
        <v>BILL OF QUANTITY</v>
      </c>
      <c r="B3" s="1332"/>
      <c r="C3" s="1332"/>
      <c r="D3" s="1332"/>
      <c r="E3" s="1332"/>
      <c r="F3" s="1332"/>
      <c r="G3" s="1332"/>
    </row>
    <row r="4" spans="1:7" ht="18" customHeight="1" x14ac:dyDescent="0.35">
      <c r="A4" s="1333" t="s">
        <v>896</v>
      </c>
      <c r="B4" s="1333"/>
      <c r="C4" s="1415"/>
      <c r="D4" s="1415"/>
      <c r="E4" s="1415"/>
      <c r="F4" s="1415"/>
      <c r="G4" s="1415"/>
    </row>
    <row r="5" spans="1:7" ht="44.25" customHeight="1" x14ac:dyDescent="0.35">
      <c r="A5" s="1010" t="s">
        <v>59</v>
      </c>
      <c r="B5" s="1011" t="s">
        <v>60</v>
      </c>
      <c r="C5" s="1011" t="s">
        <v>0</v>
      </c>
      <c r="D5" s="1011" t="s">
        <v>2</v>
      </c>
      <c r="E5" s="1011" t="s">
        <v>1</v>
      </c>
      <c r="F5" s="1011" t="s">
        <v>62</v>
      </c>
      <c r="G5" s="1011" t="s">
        <v>63</v>
      </c>
    </row>
    <row r="6" spans="1:7" ht="123.65" customHeight="1" x14ac:dyDescent="0.35">
      <c r="A6" s="658">
        <v>1</v>
      </c>
      <c r="B6" s="659" t="s">
        <v>70</v>
      </c>
      <c r="C6" s="784" t="s">
        <v>729</v>
      </c>
      <c r="D6" s="659" t="s">
        <v>730</v>
      </c>
      <c r="E6" s="1012">
        <v>1</v>
      </c>
      <c r="F6" s="660"/>
      <c r="G6" s="996"/>
    </row>
    <row r="7" spans="1:7" ht="17.149999999999999" hidden="1" customHeight="1" x14ac:dyDescent="0.35">
      <c r="A7" s="658"/>
      <c r="B7" s="661"/>
      <c r="C7" s="662"/>
      <c r="D7" s="659" t="s">
        <v>64</v>
      </c>
      <c r="E7" s="1012">
        <v>30</v>
      </c>
      <c r="F7" s="663"/>
      <c r="G7" s="996"/>
    </row>
    <row r="8" spans="1:7" ht="87.5" hidden="1" x14ac:dyDescent="0.35">
      <c r="A8" s="658">
        <v>1</v>
      </c>
      <c r="B8" s="659" t="s">
        <v>348</v>
      </c>
      <c r="C8" s="784" t="s">
        <v>414</v>
      </c>
      <c r="D8" s="659"/>
      <c r="E8" s="1012"/>
      <c r="F8" s="660"/>
      <c r="G8" s="996"/>
    </row>
    <row r="9" spans="1:7" ht="14.5" hidden="1" x14ac:dyDescent="0.35">
      <c r="A9" s="658"/>
      <c r="B9" s="661"/>
      <c r="C9" s="662"/>
      <c r="D9" s="659" t="s">
        <v>64</v>
      </c>
      <c r="E9" s="1012">
        <v>30</v>
      </c>
      <c r="F9" s="663"/>
      <c r="G9" s="996"/>
    </row>
    <row r="10" spans="1:7" ht="14.5" hidden="1" x14ac:dyDescent="0.35">
      <c r="A10" s="658"/>
      <c r="B10" s="661"/>
      <c r="C10" s="662"/>
      <c r="D10" s="659"/>
      <c r="E10" s="1012"/>
      <c r="F10" s="663"/>
      <c r="G10" s="996"/>
    </row>
    <row r="11" spans="1:7" ht="14.5" hidden="1" x14ac:dyDescent="0.35">
      <c r="A11" s="658"/>
      <c r="B11" s="661"/>
      <c r="C11" s="662"/>
      <c r="D11" s="659"/>
      <c r="E11" s="1012">
        <v>30</v>
      </c>
      <c r="F11" s="663"/>
      <c r="G11" s="996"/>
    </row>
    <row r="12" spans="1:7" ht="50" hidden="1" x14ac:dyDescent="0.35">
      <c r="A12" s="658">
        <v>3</v>
      </c>
      <c r="B12" s="659" t="s">
        <v>65</v>
      </c>
      <c r="C12" s="784" t="s">
        <v>66</v>
      </c>
      <c r="D12" s="659"/>
      <c r="E12" s="1012"/>
      <c r="F12" s="660"/>
      <c r="G12" s="996"/>
    </row>
    <row r="13" spans="1:7" ht="14.5" hidden="1" x14ac:dyDescent="0.35">
      <c r="A13" s="658"/>
      <c r="B13" s="661"/>
      <c r="C13" s="662"/>
      <c r="D13" s="659" t="s">
        <v>67</v>
      </c>
      <c r="E13" s="1012">
        <v>0.5</v>
      </c>
      <c r="F13" s="663"/>
      <c r="G13" s="996"/>
    </row>
    <row r="14" spans="1:7" ht="75" hidden="1" x14ac:dyDescent="0.35">
      <c r="A14" s="658">
        <v>4</v>
      </c>
      <c r="B14" s="664" t="s">
        <v>349</v>
      </c>
      <c r="C14" s="784" t="s">
        <v>68</v>
      </c>
      <c r="D14" s="659"/>
      <c r="E14" s="1012"/>
      <c r="F14" s="660"/>
      <c r="G14" s="996"/>
    </row>
    <row r="15" spans="1:7" ht="14.5" hidden="1" x14ac:dyDescent="0.35">
      <c r="A15" s="658"/>
      <c r="B15" s="661"/>
      <c r="C15" s="662"/>
      <c r="D15" s="659" t="s">
        <v>67</v>
      </c>
      <c r="E15" s="1012">
        <v>1.5</v>
      </c>
      <c r="F15" s="997"/>
      <c r="G15" s="996"/>
    </row>
    <row r="16" spans="1:7" ht="25" hidden="1" x14ac:dyDescent="0.35">
      <c r="A16" s="658">
        <v>5</v>
      </c>
      <c r="B16" s="659" t="s">
        <v>426</v>
      </c>
      <c r="C16" s="784" t="s">
        <v>350</v>
      </c>
      <c r="D16" s="659"/>
      <c r="E16" s="1012"/>
      <c r="F16" s="660"/>
      <c r="G16" s="996"/>
    </row>
    <row r="17" spans="1:7" ht="14.5" hidden="1" x14ac:dyDescent="0.35">
      <c r="A17" s="658"/>
      <c r="B17" s="661"/>
      <c r="C17" s="662"/>
      <c r="D17" s="659" t="s">
        <v>56</v>
      </c>
      <c r="E17" s="1012">
        <v>1</v>
      </c>
      <c r="F17" s="997"/>
      <c r="G17" s="996"/>
    </row>
    <row r="18" spans="1:7" ht="37.5" hidden="1" x14ac:dyDescent="0.35">
      <c r="A18" s="658">
        <v>6</v>
      </c>
      <c r="B18" s="665" t="s">
        <v>351</v>
      </c>
      <c r="C18" s="784" t="s">
        <v>352</v>
      </c>
      <c r="D18" s="659"/>
      <c r="E18" s="1012"/>
      <c r="F18" s="660"/>
      <c r="G18" s="996"/>
    </row>
    <row r="19" spans="1:7" ht="14.5" hidden="1" x14ac:dyDescent="0.35">
      <c r="A19" s="658"/>
      <c r="B19" s="661"/>
      <c r="C19" s="662"/>
      <c r="D19" s="666" t="s">
        <v>69</v>
      </c>
      <c r="E19" s="1012">
        <v>15</v>
      </c>
      <c r="F19" s="997"/>
      <c r="G19" s="996"/>
    </row>
    <row r="20" spans="1:7" ht="50" hidden="1" x14ac:dyDescent="0.35">
      <c r="A20" s="658">
        <v>7</v>
      </c>
      <c r="B20" s="665" t="s">
        <v>353</v>
      </c>
      <c r="C20" s="784" t="s">
        <v>354</v>
      </c>
      <c r="D20" s="659"/>
      <c r="E20" s="1012"/>
      <c r="F20" s="660"/>
      <c r="G20" s="996"/>
    </row>
    <row r="21" spans="1:7" ht="14.5" hidden="1" x14ac:dyDescent="0.35">
      <c r="A21" s="658"/>
      <c r="B21" s="661"/>
      <c r="C21" s="662"/>
      <c r="D21" s="659" t="s">
        <v>64</v>
      </c>
      <c r="E21" s="1012">
        <v>75</v>
      </c>
      <c r="F21" s="663"/>
      <c r="G21" s="996"/>
    </row>
    <row r="22" spans="1:7" ht="150" hidden="1" x14ac:dyDescent="0.35">
      <c r="A22" s="658">
        <v>8</v>
      </c>
      <c r="B22" s="665" t="s">
        <v>70</v>
      </c>
      <c r="C22" s="784" t="s">
        <v>71</v>
      </c>
      <c r="D22" s="659"/>
      <c r="E22" s="1012"/>
      <c r="F22" s="660"/>
      <c r="G22" s="996"/>
    </row>
    <row r="23" spans="1:7" ht="14.5" hidden="1" x14ac:dyDescent="0.35">
      <c r="A23" s="658"/>
      <c r="B23" s="661"/>
      <c r="C23" s="662"/>
      <c r="D23" s="659" t="s">
        <v>64</v>
      </c>
      <c r="E23" s="1012">
        <v>10</v>
      </c>
      <c r="F23" s="663"/>
      <c r="G23" s="996"/>
    </row>
    <row r="24" spans="1:7" ht="37.5" hidden="1" x14ac:dyDescent="0.35">
      <c r="A24" s="658">
        <v>9</v>
      </c>
      <c r="B24" s="659" t="s">
        <v>70</v>
      </c>
      <c r="C24" s="662" t="s">
        <v>355</v>
      </c>
      <c r="D24" s="659"/>
      <c r="E24" s="1012"/>
      <c r="F24" s="660"/>
      <c r="G24" s="996"/>
    </row>
    <row r="25" spans="1:7" ht="14.5" hidden="1" x14ac:dyDescent="0.35">
      <c r="A25" s="658"/>
      <c r="B25" s="659"/>
      <c r="C25" s="784"/>
      <c r="D25" s="659" t="s">
        <v>56</v>
      </c>
      <c r="E25" s="1012">
        <v>1</v>
      </c>
      <c r="F25" s="660"/>
      <c r="G25" s="996"/>
    </row>
    <row r="26" spans="1:7" ht="50" x14ac:dyDescent="0.35">
      <c r="A26" s="658">
        <v>2</v>
      </c>
      <c r="B26" s="659" t="s">
        <v>70</v>
      </c>
      <c r="C26" s="662" t="s">
        <v>72</v>
      </c>
      <c r="D26" s="659" t="s">
        <v>56</v>
      </c>
      <c r="E26" s="1012">
        <v>1</v>
      </c>
      <c r="F26" s="660"/>
      <c r="G26" s="996"/>
    </row>
    <row r="27" spans="1:7" ht="18.5" thickBot="1" x14ac:dyDescent="0.4">
      <c r="A27" s="1416" t="s">
        <v>34</v>
      </c>
      <c r="B27" s="1417"/>
      <c r="C27" s="1417"/>
      <c r="D27" s="1417"/>
      <c r="E27" s="1417"/>
      <c r="F27" s="1418"/>
      <c r="G27" s="1013"/>
    </row>
    <row r="28" spans="1:7" ht="15" customHeight="1" thickTop="1" x14ac:dyDescent="0.35"/>
  </sheetData>
  <mergeCells count="5">
    <mergeCell ref="A1:G1"/>
    <mergeCell ref="A3:G3"/>
    <mergeCell ref="A4:G4"/>
    <mergeCell ref="A27:F27"/>
    <mergeCell ref="A2:G2"/>
  </mergeCells>
  <printOptions horizontalCentered="1"/>
  <pageMargins left="0.23622047244094491" right="0.23622047244094491" top="0.74803149606299213" bottom="0.74803149606299213" header="0" footer="0"/>
  <pageSetup paperSize="9" scale="86" fitToHeight="0" orientation="portrait"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23FA04-A4DE-4DF5-B112-B5D5DD4EDA2C}">
  <sheetPr codeName="Sheet15">
    <tabColor theme="6" tint="0.39997558519241921"/>
  </sheetPr>
  <dimension ref="A1:F7"/>
  <sheetViews>
    <sheetView showGridLines="0" view="pageBreakPreview" zoomScale="112" zoomScaleNormal="85" zoomScaleSheetLayoutView="112" workbookViewId="0">
      <selection activeCell="B5" sqref="B5"/>
    </sheetView>
  </sheetViews>
  <sheetFormatPr defaultRowHeight="14.5" x14ac:dyDescent="0.35"/>
  <cols>
    <col min="1" max="1" width="7.1796875" customWidth="1"/>
    <col min="2" max="2" width="39" customWidth="1"/>
    <col min="3" max="4" width="12.453125" customWidth="1"/>
    <col min="5" max="5" width="14.81640625" bestFit="1" customWidth="1"/>
    <col min="6" max="6" width="16.453125" customWidth="1"/>
  </cols>
  <sheetData>
    <row r="1" spans="1:6" ht="25" customHeight="1" x14ac:dyDescent="0.35">
      <c r="A1" s="1363" t="str">
        <f>'Bill No 5 UF 2000 New'!A1</f>
        <v>PUNJAB SAAF PANI AUTHORITY</v>
      </c>
      <c r="B1" s="1363"/>
      <c r="C1" s="1363"/>
      <c r="D1" s="1363"/>
      <c r="E1" s="1363"/>
      <c r="F1" s="1363"/>
    </row>
    <row r="2" spans="1:6" ht="37.5" customHeight="1" x14ac:dyDescent="0.35">
      <c r="A2" s="1420" t="str">
        <f>BH!A2</f>
        <v>REHABILITATION &amp; O&amp;M OF DYSFUNCTIONAL WATER FILTRATION PLANTS INSTALLED IN DIVISON FAISALABAD</v>
      </c>
      <c r="B2" s="1421"/>
      <c r="C2" s="1421"/>
      <c r="D2" s="1421"/>
      <c r="E2" s="1421"/>
      <c r="F2" s="1422"/>
    </row>
    <row r="3" spans="1:6" ht="21" customHeight="1" x14ac:dyDescent="0.35">
      <c r="A3" s="1363" t="str">
        <f>BH!A3</f>
        <v>BILL OF QUANTITY</v>
      </c>
      <c r="B3" s="1363"/>
      <c r="C3" s="1363"/>
      <c r="D3" s="1363"/>
      <c r="E3" s="1363"/>
      <c r="F3" s="1363"/>
    </row>
    <row r="4" spans="1:6" ht="22.5" customHeight="1" x14ac:dyDescent="0.35">
      <c r="A4" s="1419" t="s">
        <v>897</v>
      </c>
      <c r="B4" s="1419"/>
      <c r="C4" s="1419"/>
      <c r="D4" s="1419"/>
      <c r="E4" s="1419"/>
      <c r="F4" s="1419"/>
    </row>
    <row r="5" spans="1:6" ht="42" customHeight="1" x14ac:dyDescent="0.35">
      <c r="A5" s="64" t="s">
        <v>319</v>
      </c>
      <c r="B5" s="64" t="s">
        <v>0</v>
      </c>
      <c r="C5" s="64" t="s">
        <v>2</v>
      </c>
      <c r="D5" s="64" t="s">
        <v>153</v>
      </c>
      <c r="E5" s="307" t="s">
        <v>320</v>
      </c>
      <c r="F5" s="307" t="s">
        <v>321</v>
      </c>
    </row>
    <row r="6" spans="1:6" ht="59.5" customHeight="1" x14ac:dyDescent="0.35">
      <c r="A6" s="64">
        <v>1</v>
      </c>
      <c r="B6" s="667" t="s">
        <v>630</v>
      </c>
      <c r="C6" s="529" t="s">
        <v>5</v>
      </c>
      <c r="D6" s="529">
        <v>1</v>
      </c>
      <c r="E6" s="530"/>
      <c r="F6" s="530"/>
    </row>
    <row r="7" spans="1:6" ht="15.5" x14ac:dyDescent="0.35">
      <c r="A7" s="245"/>
      <c r="B7" s="1366" t="s">
        <v>34</v>
      </c>
      <c r="C7" s="1366"/>
      <c r="D7" s="1366"/>
      <c r="E7" s="1366"/>
      <c r="F7" s="398"/>
    </row>
  </sheetData>
  <mergeCells count="5">
    <mergeCell ref="A1:F1"/>
    <mergeCell ref="A4:F4"/>
    <mergeCell ref="B7:E7"/>
    <mergeCell ref="A3:F3"/>
    <mergeCell ref="A2:F2"/>
  </mergeCells>
  <pageMargins left="0.7" right="0.7" top="0.75" bottom="0.75" header="0.3" footer="0.3"/>
  <pageSetup paperSize="9" scale="85" orientation="portrait"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23">
    <tabColor theme="6" tint="0.39997558519241921"/>
    <pageSetUpPr fitToPage="1"/>
  </sheetPr>
  <dimension ref="A1:N78"/>
  <sheetViews>
    <sheetView showGridLines="0" view="pageBreakPreview" topLeftCell="A45" zoomScale="85" zoomScaleNormal="100" zoomScaleSheetLayoutView="85" workbookViewId="0">
      <selection activeCell="J53" sqref="J53"/>
    </sheetView>
  </sheetViews>
  <sheetFormatPr defaultColWidth="12.54296875" defaultRowHeight="15" customHeight="1" x14ac:dyDescent="0.35"/>
  <cols>
    <col min="1" max="1" width="4.81640625" bestFit="1" customWidth="1"/>
    <col min="2" max="2" width="7.81640625" customWidth="1"/>
    <col min="3" max="3" width="7.54296875" customWidth="1"/>
    <col min="4" max="4" width="8.1796875" bestFit="1" customWidth="1"/>
    <col min="5" max="5" width="9.1796875" bestFit="1" customWidth="1"/>
    <col min="6" max="9" width="7.54296875" customWidth="1"/>
    <col min="10" max="10" width="13.81640625" customWidth="1"/>
    <col min="11" max="11" width="6.453125" bestFit="1" customWidth="1"/>
    <col min="12" max="12" width="7.81640625" bestFit="1" customWidth="1"/>
    <col min="13" max="13" width="9.1796875" customWidth="1"/>
    <col min="14" max="14" width="17.54296875" bestFit="1" customWidth="1"/>
  </cols>
  <sheetData>
    <row r="1" spans="1:14" ht="46" customHeight="1" x14ac:dyDescent="0.35">
      <c r="A1" s="1423" t="str">
        <f>'U2'!A1</f>
        <v>PUNJAB SAAF PANI AUTHORITY</v>
      </c>
      <c r="B1" s="1423"/>
      <c r="C1" s="1423"/>
      <c r="D1" s="1423"/>
      <c r="E1" s="1423"/>
      <c r="F1" s="1423"/>
      <c r="G1" s="1423"/>
      <c r="H1" s="1423"/>
      <c r="I1" s="1423"/>
      <c r="J1" s="1423"/>
      <c r="K1" s="1423"/>
      <c r="L1" s="1423"/>
      <c r="M1" s="1423"/>
      <c r="N1" s="1423"/>
    </row>
    <row r="2" spans="1:14" ht="18" x14ac:dyDescent="0.35">
      <c r="A2" s="1318" t="s">
        <v>534</v>
      </c>
      <c r="B2" s="1319"/>
      <c r="C2" s="1319"/>
      <c r="D2" s="1319"/>
      <c r="E2" s="1319"/>
      <c r="F2" s="1319"/>
      <c r="G2" s="1319"/>
      <c r="H2" s="1319"/>
      <c r="I2" s="1319"/>
      <c r="J2" s="1319"/>
      <c r="K2" s="1319"/>
      <c r="L2" s="1319"/>
      <c r="M2" s="1319"/>
      <c r="N2" s="1320"/>
    </row>
    <row r="3" spans="1:14" ht="20.149999999999999" customHeight="1" x14ac:dyDescent="0.35">
      <c r="A3" s="1428" t="s">
        <v>448</v>
      </c>
      <c r="B3" s="1428"/>
      <c r="C3" s="1428"/>
      <c r="D3" s="1428"/>
      <c r="E3" s="1428"/>
      <c r="F3" s="1428"/>
      <c r="G3" s="1428"/>
      <c r="H3" s="1428"/>
      <c r="I3" s="1428"/>
      <c r="J3" s="1428"/>
      <c r="K3" s="1428"/>
      <c r="L3" s="1428"/>
      <c r="M3" s="1428"/>
      <c r="N3" s="1428"/>
    </row>
    <row r="4" spans="1:14" ht="20.149999999999999" customHeight="1" x14ac:dyDescent="0.35">
      <c r="A4" s="1429" t="s">
        <v>473</v>
      </c>
      <c r="B4" s="1429"/>
      <c r="C4" s="1429"/>
      <c r="D4" s="1429"/>
      <c r="E4" s="1429"/>
      <c r="F4" s="1429"/>
      <c r="G4" s="1429"/>
      <c r="H4" s="1429"/>
      <c r="I4" s="1429"/>
      <c r="J4" s="1429"/>
      <c r="K4" s="1429"/>
      <c r="L4" s="1429"/>
      <c r="M4" s="1429"/>
      <c r="N4" s="1429"/>
    </row>
    <row r="5" spans="1:14" ht="25.5" customHeight="1" x14ac:dyDescent="0.35">
      <c r="A5" s="1427" t="s">
        <v>423</v>
      </c>
      <c r="B5" s="1427"/>
      <c r="C5" s="1427"/>
      <c r="D5" s="1427"/>
      <c r="E5" s="1427"/>
      <c r="F5" s="1427"/>
      <c r="G5" s="1427"/>
      <c r="H5" s="1427"/>
      <c r="I5" s="1427"/>
      <c r="J5" s="1427"/>
      <c r="K5" s="1427"/>
      <c r="L5" s="1427"/>
      <c r="M5" s="1427"/>
      <c r="N5" s="1427"/>
    </row>
    <row r="6" spans="1:14" ht="20.149999999999999" customHeight="1" x14ac:dyDescent="0.35">
      <c r="A6" s="450" t="s">
        <v>10</v>
      </c>
      <c r="B6" s="1424" t="s">
        <v>11</v>
      </c>
      <c r="C6" s="1425"/>
      <c r="D6" s="1425"/>
      <c r="E6" s="1425"/>
      <c r="F6" s="1425"/>
      <c r="G6" s="1425"/>
      <c r="H6" s="1425"/>
      <c r="I6" s="1425"/>
      <c r="J6" s="1425"/>
      <c r="K6" s="1424" t="s">
        <v>3</v>
      </c>
      <c r="L6" s="1424" t="s">
        <v>12</v>
      </c>
      <c r="M6" s="451" t="s">
        <v>13</v>
      </c>
      <c r="N6" s="452" t="s">
        <v>14</v>
      </c>
    </row>
    <row r="7" spans="1:14" ht="20.149999999999999" customHeight="1" x14ac:dyDescent="0.35">
      <c r="A7" s="450" t="s">
        <v>5</v>
      </c>
      <c r="B7" s="1425"/>
      <c r="C7" s="1425"/>
      <c r="D7" s="1425"/>
      <c r="E7" s="1425"/>
      <c r="F7" s="1425"/>
      <c r="G7" s="1425"/>
      <c r="H7" s="1425"/>
      <c r="I7" s="1425"/>
      <c r="J7" s="1425"/>
      <c r="K7" s="1425"/>
      <c r="L7" s="1425"/>
      <c r="M7" s="1426" t="s">
        <v>15</v>
      </c>
      <c r="N7" s="1425"/>
    </row>
    <row r="8" spans="1:14" ht="20.149999999999999" customHeight="1" x14ac:dyDescent="0.35">
      <c r="A8" s="443"/>
      <c r="B8" s="444" t="s">
        <v>16</v>
      </c>
      <c r="C8" s="445"/>
      <c r="D8" s="446"/>
      <c r="E8" s="443"/>
      <c r="F8" s="447"/>
      <c r="G8" s="443"/>
      <c r="H8" s="445"/>
      <c r="I8" s="445"/>
      <c r="J8" s="445"/>
      <c r="K8" s="445"/>
      <c r="L8" s="448"/>
      <c r="M8" s="445"/>
      <c r="N8" s="449"/>
    </row>
    <row r="9" spans="1:14" ht="20.149999999999999" customHeight="1" x14ac:dyDescent="0.35">
      <c r="A9" s="7">
        <v>1</v>
      </c>
      <c r="B9" s="1430" t="s">
        <v>17</v>
      </c>
      <c r="C9" s="1431"/>
      <c r="D9" s="1431"/>
      <c r="E9" s="1431"/>
      <c r="F9" s="1431"/>
      <c r="G9" s="1431"/>
      <c r="H9" s="1431"/>
      <c r="I9" s="1431"/>
      <c r="J9" s="1432"/>
      <c r="K9" s="9"/>
      <c r="L9" s="7"/>
      <c r="M9" s="9"/>
      <c r="N9" s="12"/>
    </row>
    <row r="10" spans="1:14" ht="20.149999999999999" customHeight="1" x14ac:dyDescent="0.35">
      <c r="A10" s="7"/>
      <c r="B10" s="409" t="s">
        <v>18</v>
      </c>
      <c r="C10" s="9"/>
      <c r="D10" s="410">
        <v>2</v>
      </c>
      <c r="E10" s="411">
        <v>13.5</v>
      </c>
      <c r="F10" s="410">
        <v>0.75</v>
      </c>
      <c r="G10" s="412">
        <v>10</v>
      </c>
      <c r="H10" s="7" t="s">
        <v>19</v>
      </c>
      <c r="I10" s="1436">
        <f t="shared" ref="I10:I13" si="0">ROUND(D10*F10*G10*E10,0)</f>
        <v>203</v>
      </c>
      <c r="J10" s="1435"/>
      <c r="K10" s="9"/>
      <c r="L10" s="9"/>
      <c r="M10" s="9"/>
      <c r="N10" s="12"/>
    </row>
    <row r="11" spans="1:14" ht="20.149999999999999" customHeight="1" x14ac:dyDescent="0.35">
      <c r="A11" s="7"/>
      <c r="B11" s="409" t="s">
        <v>20</v>
      </c>
      <c r="C11" s="9"/>
      <c r="D11" s="410">
        <v>2</v>
      </c>
      <c r="E11" s="411">
        <v>12</v>
      </c>
      <c r="F11" s="410">
        <v>0.75</v>
      </c>
      <c r="G11" s="412">
        <v>10</v>
      </c>
      <c r="H11" s="7" t="s">
        <v>19</v>
      </c>
      <c r="I11" s="1436">
        <f t="shared" si="0"/>
        <v>180</v>
      </c>
      <c r="J11" s="1435"/>
      <c r="K11" s="9"/>
      <c r="L11" s="9"/>
      <c r="M11" s="9"/>
      <c r="N11" s="12"/>
    </row>
    <row r="12" spans="1:14" ht="20.149999999999999" customHeight="1" x14ac:dyDescent="0.35">
      <c r="A12" s="7"/>
      <c r="B12" s="409" t="s">
        <v>21</v>
      </c>
      <c r="C12" s="9"/>
      <c r="D12" s="410">
        <v>2</v>
      </c>
      <c r="E12" s="413">
        <v>16.5</v>
      </c>
      <c r="F12" s="10">
        <v>0.75</v>
      </c>
      <c r="G12" s="414">
        <v>1.5</v>
      </c>
      <c r="H12" s="7" t="s">
        <v>19</v>
      </c>
      <c r="I12" s="1436">
        <f t="shared" si="0"/>
        <v>37</v>
      </c>
      <c r="J12" s="1435"/>
      <c r="K12" s="9"/>
      <c r="L12" s="9"/>
      <c r="M12" s="9"/>
      <c r="N12" s="12"/>
    </row>
    <row r="13" spans="1:14" ht="20.149999999999999" customHeight="1" x14ac:dyDescent="0.35">
      <c r="A13" s="7"/>
      <c r="B13" s="409" t="s">
        <v>22</v>
      </c>
      <c r="C13" s="9"/>
      <c r="D13" s="410">
        <v>2</v>
      </c>
      <c r="E13" s="413">
        <v>12</v>
      </c>
      <c r="F13" s="410">
        <v>0.375</v>
      </c>
      <c r="G13" s="414">
        <v>1.5</v>
      </c>
      <c r="H13" s="7" t="s">
        <v>19</v>
      </c>
      <c r="I13" s="1436">
        <f t="shared" si="0"/>
        <v>14</v>
      </c>
      <c r="J13" s="1435"/>
      <c r="K13" s="9"/>
      <c r="L13" s="9"/>
      <c r="M13" s="9"/>
      <c r="N13" s="12"/>
    </row>
    <row r="14" spans="1:14" ht="20.149999999999999" customHeight="1" x14ac:dyDescent="0.35">
      <c r="A14" s="7"/>
      <c r="B14" s="9"/>
      <c r="C14" s="9"/>
      <c r="D14" s="9"/>
      <c r="E14" s="9"/>
      <c r="F14" s="415" t="s">
        <v>23</v>
      </c>
      <c r="G14" s="9"/>
      <c r="H14" s="9"/>
      <c r="I14" s="1436">
        <f>ROUND(SUM(I10:J13),0)</f>
        <v>434</v>
      </c>
      <c r="J14" s="1435"/>
      <c r="K14" s="13">
        <v>30</v>
      </c>
      <c r="L14" s="9" t="s">
        <v>24</v>
      </c>
      <c r="M14" s="9">
        <f>41988.8/100</f>
        <v>419.88800000000003</v>
      </c>
      <c r="N14" s="12">
        <f>M14*K14</f>
        <v>12596.640000000001</v>
      </c>
    </row>
    <row r="15" spans="1:14" ht="20.149999999999999" customHeight="1" x14ac:dyDescent="0.35">
      <c r="A15" s="7"/>
      <c r="B15" s="8" t="s">
        <v>25</v>
      </c>
      <c r="C15" s="14"/>
      <c r="D15" s="9"/>
      <c r="E15" s="9"/>
      <c r="F15" s="15"/>
      <c r="G15" s="9"/>
      <c r="H15" s="9"/>
      <c r="I15" s="9"/>
      <c r="J15" s="9"/>
      <c r="K15" s="9"/>
      <c r="L15" s="11"/>
      <c r="M15" s="9"/>
      <c r="N15" s="12"/>
    </row>
    <row r="16" spans="1:14" ht="20.149999999999999" customHeight="1" x14ac:dyDescent="0.35">
      <c r="A16" s="7">
        <v>2</v>
      </c>
      <c r="B16" s="1444" t="s">
        <v>26</v>
      </c>
      <c r="C16" s="1445"/>
      <c r="D16" s="1445"/>
      <c r="E16" s="1445"/>
      <c r="F16" s="1445"/>
      <c r="G16" s="1445"/>
      <c r="H16" s="1445"/>
      <c r="I16" s="1445"/>
      <c r="J16" s="1446"/>
      <c r="K16" s="9"/>
      <c r="L16" s="7"/>
      <c r="M16" s="9"/>
      <c r="N16" s="12"/>
    </row>
    <row r="17" spans="1:14" ht="20.149999999999999" customHeight="1" x14ac:dyDescent="0.35">
      <c r="A17" s="7"/>
      <c r="B17" s="9" t="s">
        <v>27</v>
      </c>
      <c r="C17" s="9"/>
      <c r="D17" s="9"/>
      <c r="E17" s="9"/>
      <c r="F17" s="9"/>
      <c r="G17" s="9"/>
      <c r="H17" s="16"/>
      <c r="I17" s="16"/>
      <c r="J17" s="9"/>
      <c r="K17" s="9"/>
      <c r="L17" s="7"/>
      <c r="M17" s="9"/>
      <c r="N17" s="12"/>
    </row>
    <row r="18" spans="1:14" ht="20.149999999999999" customHeight="1" x14ac:dyDescent="0.35">
      <c r="A18" s="7"/>
      <c r="B18" s="17" t="s">
        <v>28</v>
      </c>
      <c r="C18" s="9"/>
      <c r="D18" s="18">
        <v>2</v>
      </c>
      <c r="E18" s="19">
        <v>12</v>
      </c>
      <c r="F18" s="20" t="s">
        <v>29</v>
      </c>
      <c r="G18" s="21">
        <v>12</v>
      </c>
      <c r="H18" s="22">
        <v>10</v>
      </c>
      <c r="I18" s="20" t="s">
        <v>19</v>
      </c>
      <c r="J18" s="9">
        <f>ROUND(D18*(E18+G18)*H18,0)</f>
        <v>480</v>
      </c>
      <c r="K18" s="9"/>
      <c r="L18" s="9"/>
      <c r="M18" s="9"/>
      <c r="N18" s="12"/>
    </row>
    <row r="19" spans="1:14" ht="20.149999999999999" customHeight="1" x14ac:dyDescent="0.35">
      <c r="A19" s="7"/>
      <c r="B19" s="17" t="s">
        <v>30</v>
      </c>
      <c r="C19" s="9"/>
      <c r="D19" s="9">
        <v>1</v>
      </c>
      <c r="E19" s="7" t="s">
        <v>31</v>
      </c>
      <c r="F19" s="23">
        <v>12</v>
      </c>
      <c r="G19" s="7" t="s">
        <v>31</v>
      </c>
      <c r="H19" s="7">
        <v>15</v>
      </c>
      <c r="I19" s="20" t="s">
        <v>19</v>
      </c>
      <c r="J19" s="24">
        <f t="shared" ref="J19:J20" si="1">ROUND(D19*F19*H19,0)</f>
        <v>180</v>
      </c>
      <c r="K19" s="9"/>
      <c r="L19" s="9"/>
      <c r="M19" s="9"/>
      <c r="N19" s="12"/>
    </row>
    <row r="20" spans="1:14" ht="20.149999999999999" customHeight="1" x14ac:dyDescent="0.35">
      <c r="A20" s="7"/>
      <c r="B20" s="17" t="s">
        <v>32</v>
      </c>
      <c r="C20" s="7"/>
      <c r="D20" s="9">
        <v>4</v>
      </c>
      <c r="E20" s="7" t="s">
        <v>31</v>
      </c>
      <c r="F20" s="23">
        <v>12</v>
      </c>
      <c r="G20" s="7" t="s">
        <v>31</v>
      </c>
      <c r="H20" s="25">
        <v>1.25</v>
      </c>
      <c r="I20" s="20" t="s">
        <v>19</v>
      </c>
      <c r="J20" s="24">
        <f t="shared" si="1"/>
        <v>60</v>
      </c>
      <c r="K20" s="9"/>
      <c r="L20" s="9"/>
      <c r="M20" s="9"/>
      <c r="N20" s="12"/>
    </row>
    <row r="21" spans="1:14" ht="20.149999999999999" customHeight="1" x14ac:dyDescent="0.35">
      <c r="A21" s="7"/>
      <c r="B21" s="17" t="s">
        <v>33</v>
      </c>
      <c r="C21" s="7"/>
      <c r="D21" s="9"/>
      <c r="E21" s="7"/>
      <c r="F21" s="23"/>
      <c r="G21" s="7"/>
      <c r="H21" s="7" t="s">
        <v>34</v>
      </c>
      <c r="I21" s="7" t="s">
        <v>35</v>
      </c>
      <c r="J21" s="9">
        <f>SUM(J18:J20)</f>
        <v>720</v>
      </c>
      <c r="K21" s="9"/>
      <c r="L21" s="9"/>
      <c r="M21" s="9"/>
      <c r="N21" s="12"/>
    </row>
    <row r="22" spans="1:14" ht="20.149999999999999" customHeight="1" x14ac:dyDescent="0.35">
      <c r="A22" s="7"/>
      <c r="B22" s="17"/>
      <c r="C22" s="7"/>
      <c r="D22" s="9">
        <v>1</v>
      </c>
      <c r="E22" s="7" t="s">
        <v>31</v>
      </c>
      <c r="F22" s="23">
        <v>5</v>
      </c>
      <c r="G22" s="7" t="s">
        <v>31</v>
      </c>
      <c r="H22" s="25">
        <v>7</v>
      </c>
      <c r="I22" s="7" t="s">
        <v>19</v>
      </c>
      <c r="J22" s="24">
        <f t="shared" ref="J22:J23" si="2">ROUND(D22*F22*H22,0)</f>
        <v>35</v>
      </c>
      <c r="K22" s="9"/>
      <c r="L22" s="9"/>
      <c r="M22" s="9"/>
      <c r="N22" s="12"/>
    </row>
    <row r="23" spans="1:14" ht="20.149999999999999" customHeight="1" x14ac:dyDescent="0.35">
      <c r="A23" s="7"/>
      <c r="B23" s="17"/>
      <c r="C23" s="7"/>
      <c r="D23" s="9">
        <v>1</v>
      </c>
      <c r="E23" s="7" t="s">
        <v>31</v>
      </c>
      <c r="F23" s="23">
        <v>4</v>
      </c>
      <c r="G23" s="7" t="s">
        <v>31</v>
      </c>
      <c r="H23" s="25">
        <v>4</v>
      </c>
      <c r="I23" s="7" t="s">
        <v>19</v>
      </c>
      <c r="J23" s="24">
        <f t="shared" si="2"/>
        <v>16</v>
      </c>
      <c r="K23" s="9"/>
      <c r="L23" s="9"/>
      <c r="M23" s="9"/>
      <c r="N23" s="12"/>
    </row>
    <row r="24" spans="1:14" ht="20.149999999999999" customHeight="1" x14ac:dyDescent="0.35">
      <c r="A24" s="7"/>
      <c r="B24" s="17"/>
      <c r="C24" s="7"/>
      <c r="D24" s="9"/>
      <c r="E24" s="7"/>
      <c r="F24" s="23"/>
      <c r="G24" s="7"/>
      <c r="H24" s="7" t="s">
        <v>34</v>
      </c>
      <c r="I24" s="7" t="s">
        <v>35</v>
      </c>
      <c r="J24" s="9">
        <f>SUM(J22:J23)</f>
        <v>51</v>
      </c>
      <c r="K24" s="9"/>
      <c r="L24" s="9"/>
      <c r="M24" s="9"/>
      <c r="N24" s="12"/>
    </row>
    <row r="25" spans="1:14" ht="20.149999999999999" customHeight="1" x14ac:dyDescent="0.35">
      <c r="A25" s="7"/>
      <c r="B25" s="9" t="s">
        <v>36</v>
      </c>
      <c r="C25" s="7"/>
      <c r="D25" s="9">
        <f>J21</f>
        <v>720</v>
      </c>
      <c r="E25" s="7" t="s">
        <v>37</v>
      </c>
      <c r="F25" s="7">
        <f>J24</f>
        <v>51</v>
      </c>
      <c r="G25" s="9"/>
      <c r="H25" s="4"/>
      <c r="I25" s="4" t="s">
        <v>19</v>
      </c>
      <c r="J25" s="4">
        <f>D25-F25</f>
        <v>669</v>
      </c>
      <c r="K25" s="9">
        <v>30</v>
      </c>
      <c r="L25" s="9" t="s">
        <v>38</v>
      </c>
      <c r="M25" s="10">
        <f>4708.2/100</f>
        <v>47.082000000000001</v>
      </c>
      <c r="N25" s="12">
        <f>ROUND(M25*K25/100,0)</f>
        <v>14</v>
      </c>
    </row>
    <row r="26" spans="1:14" ht="20.149999999999999" customHeight="1" x14ac:dyDescent="0.35">
      <c r="A26" s="7"/>
      <c r="B26" s="8" t="s">
        <v>39</v>
      </c>
      <c r="C26" s="7"/>
      <c r="D26" s="7"/>
      <c r="E26" s="7"/>
      <c r="F26" s="7"/>
      <c r="G26" s="15"/>
      <c r="H26" s="7"/>
      <c r="I26" s="7"/>
      <c r="J26" s="9"/>
      <c r="K26" s="9"/>
      <c r="L26" s="7"/>
      <c r="M26" s="9"/>
      <c r="N26" s="12"/>
    </row>
    <row r="27" spans="1:14" ht="37.5" customHeight="1" x14ac:dyDescent="0.35">
      <c r="A27" s="6">
        <v>3</v>
      </c>
      <c r="B27" s="1447" t="s">
        <v>424</v>
      </c>
      <c r="C27" s="1448"/>
      <c r="D27" s="1448"/>
      <c r="E27" s="1448"/>
      <c r="F27" s="1448"/>
      <c r="G27" s="1448"/>
      <c r="H27" s="1448"/>
      <c r="I27" s="1448"/>
      <c r="J27" s="1449"/>
      <c r="K27" s="9"/>
      <c r="L27" s="7"/>
      <c r="M27" s="9"/>
      <c r="N27" s="12"/>
    </row>
    <row r="28" spans="1:14" ht="20.149999999999999" customHeight="1" x14ac:dyDescent="0.35">
      <c r="A28" s="7"/>
      <c r="B28" s="18">
        <v>1</v>
      </c>
      <c r="C28" s="10">
        <v>12</v>
      </c>
      <c r="D28" s="26" t="s">
        <v>31</v>
      </c>
      <c r="E28" s="25">
        <v>12</v>
      </c>
      <c r="F28" s="7" t="s">
        <v>31</v>
      </c>
      <c r="G28" s="25">
        <v>0.33</v>
      </c>
      <c r="H28" s="20" t="s">
        <v>19</v>
      </c>
      <c r="I28" s="10">
        <f t="shared" ref="I28:I29" si="3">ROUND(B28*C28*E28*G28,0)</f>
        <v>48</v>
      </c>
      <c r="J28" s="9" t="s">
        <v>38</v>
      </c>
      <c r="K28" s="9"/>
      <c r="L28" s="9"/>
      <c r="M28" s="9"/>
      <c r="N28" s="12"/>
    </row>
    <row r="29" spans="1:14" ht="20.149999999999999" customHeight="1" x14ac:dyDescent="0.35">
      <c r="A29" s="7"/>
      <c r="B29" s="18">
        <v>1</v>
      </c>
      <c r="C29" s="10">
        <v>12</v>
      </c>
      <c r="D29" s="26" t="s">
        <v>31</v>
      </c>
      <c r="E29" s="25">
        <v>3</v>
      </c>
      <c r="F29" s="7" t="s">
        <v>31</v>
      </c>
      <c r="G29" s="25">
        <v>2</v>
      </c>
      <c r="H29" s="20" t="s">
        <v>19</v>
      </c>
      <c r="I29" s="10">
        <f t="shared" si="3"/>
        <v>72</v>
      </c>
      <c r="J29" s="9" t="s">
        <v>38</v>
      </c>
      <c r="K29" s="9"/>
      <c r="L29" s="9"/>
      <c r="M29" s="9"/>
      <c r="N29" s="12"/>
    </row>
    <row r="30" spans="1:14" ht="20.149999999999999" customHeight="1" x14ac:dyDescent="0.35">
      <c r="A30" s="7"/>
      <c r="B30" s="18" t="s">
        <v>40</v>
      </c>
      <c r="C30" s="10"/>
      <c r="D30" s="26"/>
      <c r="E30" s="25"/>
      <c r="F30" s="7"/>
      <c r="G30" s="25"/>
      <c r="H30" s="7"/>
      <c r="I30" s="10"/>
      <c r="J30" s="9"/>
      <c r="K30" s="9"/>
      <c r="L30" s="9"/>
      <c r="M30" s="9"/>
      <c r="N30" s="12"/>
    </row>
    <row r="31" spans="1:14" ht="20.149999999999999" customHeight="1" x14ac:dyDescent="0.35">
      <c r="A31" s="7"/>
      <c r="B31" s="18">
        <v>2</v>
      </c>
      <c r="C31" s="10">
        <v>19.5</v>
      </c>
      <c r="D31" s="26" t="s">
        <v>31</v>
      </c>
      <c r="E31" s="25">
        <v>3</v>
      </c>
      <c r="F31" s="25" t="s">
        <v>31</v>
      </c>
      <c r="G31" s="7">
        <v>0.33</v>
      </c>
      <c r="H31" s="20" t="s">
        <v>19</v>
      </c>
      <c r="I31" s="10">
        <f t="shared" ref="I31:I32" si="4">ROUND(B31*C31*E31*G31,0)</f>
        <v>39</v>
      </c>
      <c r="J31" s="9" t="s">
        <v>38</v>
      </c>
      <c r="K31" s="9"/>
      <c r="L31" s="9"/>
      <c r="M31" s="9"/>
      <c r="N31" s="12"/>
    </row>
    <row r="32" spans="1:14" ht="20.149999999999999" customHeight="1" x14ac:dyDescent="0.35">
      <c r="A32" s="7"/>
      <c r="B32" s="18">
        <v>2</v>
      </c>
      <c r="C32" s="10">
        <v>13.5</v>
      </c>
      <c r="D32" s="26" t="s">
        <v>31</v>
      </c>
      <c r="E32" s="25">
        <v>3</v>
      </c>
      <c r="F32" s="25" t="s">
        <v>31</v>
      </c>
      <c r="G32" s="7">
        <v>0.33</v>
      </c>
      <c r="H32" s="20" t="s">
        <v>19</v>
      </c>
      <c r="I32" s="10">
        <f t="shared" si="4"/>
        <v>27</v>
      </c>
      <c r="J32" s="9" t="s">
        <v>38</v>
      </c>
      <c r="K32" s="9"/>
      <c r="L32" s="9"/>
      <c r="M32" s="9"/>
      <c r="N32" s="12"/>
    </row>
    <row r="33" spans="1:14" ht="20.149999999999999" customHeight="1" x14ac:dyDescent="0.35">
      <c r="A33" s="7"/>
      <c r="B33" s="9"/>
      <c r="C33" s="7"/>
      <c r="D33" s="26"/>
      <c r="E33" s="7"/>
      <c r="F33" s="26"/>
      <c r="G33" s="7"/>
      <c r="H33" s="7" t="s">
        <v>34</v>
      </c>
      <c r="I33" s="10">
        <f>SUM(I28:I32)</f>
        <v>186</v>
      </c>
      <c r="J33" s="9" t="s">
        <v>38</v>
      </c>
      <c r="K33" s="10">
        <v>30</v>
      </c>
      <c r="L33" s="9" t="s">
        <v>38</v>
      </c>
      <c r="M33" s="10">
        <f>50377.8/100</f>
        <v>503.77800000000002</v>
      </c>
      <c r="N33" s="12">
        <f>(M33*K33)</f>
        <v>15113.34</v>
      </c>
    </row>
    <row r="34" spans="1:14" ht="20.149999999999999" customHeight="1" x14ac:dyDescent="0.35">
      <c r="A34" s="7"/>
      <c r="B34" s="8" t="s">
        <v>41</v>
      </c>
      <c r="C34" s="7"/>
      <c r="D34" s="26"/>
      <c r="E34" s="7"/>
      <c r="F34" s="26"/>
      <c r="G34" s="7"/>
      <c r="H34" s="7"/>
      <c r="I34" s="10"/>
      <c r="J34" s="9"/>
      <c r="K34" s="10"/>
      <c r="L34" s="9"/>
      <c r="M34" s="10"/>
      <c r="N34" s="12"/>
    </row>
    <row r="35" spans="1:14" ht="20.149999999999999" customHeight="1" x14ac:dyDescent="0.35">
      <c r="A35" s="7">
        <v>4</v>
      </c>
      <c r="B35" s="1444" t="s">
        <v>42</v>
      </c>
      <c r="C35" s="1445"/>
      <c r="D35" s="1445"/>
      <c r="E35" s="1445"/>
      <c r="F35" s="1445"/>
      <c r="G35" s="1445"/>
      <c r="H35" s="1445"/>
      <c r="I35" s="1445"/>
      <c r="J35" s="1446"/>
      <c r="K35" s="10">
        <v>40</v>
      </c>
      <c r="L35" s="9" t="s">
        <v>24</v>
      </c>
      <c r="M35" s="10">
        <f>8276.4/100</f>
        <v>82.763999999999996</v>
      </c>
      <c r="N35" s="12">
        <f>M35*K35</f>
        <v>3310.56</v>
      </c>
    </row>
    <row r="36" spans="1:14" ht="20.149999999999999" customHeight="1" x14ac:dyDescent="0.35">
      <c r="A36" s="6"/>
      <c r="B36" s="8" t="s">
        <v>43</v>
      </c>
      <c r="C36" s="7"/>
      <c r="D36" s="7"/>
      <c r="E36" s="7"/>
      <c r="F36" s="7"/>
      <c r="G36" s="15"/>
      <c r="H36" s="7"/>
      <c r="I36" s="7"/>
      <c r="J36" s="9"/>
      <c r="K36" s="9"/>
      <c r="L36" s="7"/>
      <c r="M36" s="9"/>
      <c r="N36" s="12"/>
    </row>
    <row r="37" spans="1:14" ht="55.5" customHeight="1" x14ac:dyDescent="0.35">
      <c r="A37" s="7">
        <v>5</v>
      </c>
      <c r="B37" s="1447" t="s">
        <v>44</v>
      </c>
      <c r="C37" s="1448"/>
      <c r="D37" s="1448"/>
      <c r="E37" s="1448"/>
      <c r="F37" s="1448"/>
      <c r="G37" s="1448"/>
      <c r="H37" s="1448"/>
      <c r="I37" s="1448"/>
      <c r="J37" s="1449"/>
      <c r="K37" s="9"/>
      <c r="L37" s="7"/>
      <c r="M37" s="9"/>
      <c r="N37" s="12"/>
    </row>
    <row r="38" spans="1:14" ht="20.149999999999999" customHeight="1" x14ac:dyDescent="0.35">
      <c r="A38" s="7"/>
      <c r="B38" s="9" t="s">
        <v>45</v>
      </c>
      <c r="C38" s="9"/>
      <c r="D38" s="26"/>
      <c r="E38" s="7"/>
      <c r="F38" s="25"/>
      <c r="G38" s="7"/>
      <c r="H38" s="27" t="s">
        <v>19</v>
      </c>
      <c r="I38" s="1442">
        <f>360.25+170.95+133.05+94.05+87.6+86.18025+79.35+74.45+69.7</f>
        <v>1155.58025</v>
      </c>
      <c r="J38" s="1435"/>
      <c r="K38" s="28"/>
      <c r="L38" s="9"/>
      <c r="M38" s="9"/>
      <c r="N38" s="12"/>
    </row>
    <row r="39" spans="1:14" ht="20.149999999999999" customHeight="1" x14ac:dyDescent="0.35">
      <c r="A39" s="7"/>
      <c r="B39" s="9" t="s">
        <v>46</v>
      </c>
      <c r="C39" s="9"/>
      <c r="D39" s="26"/>
      <c r="E39" s="29">
        <v>190</v>
      </c>
      <c r="F39" s="27" t="s">
        <v>31</v>
      </c>
      <c r="G39" s="30">
        <v>60.8</v>
      </c>
      <c r="H39" s="29" t="s">
        <v>19</v>
      </c>
      <c r="I39" s="1442">
        <f>G39*E39</f>
        <v>11552</v>
      </c>
      <c r="J39" s="1435"/>
      <c r="K39" s="28"/>
      <c r="L39" s="9"/>
      <c r="M39" s="9"/>
      <c r="N39" s="12"/>
    </row>
    <row r="40" spans="1:14" ht="20.149999999999999" customHeight="1" x14ac:dyDescent="0.35">
      <c r="A40" s="7"/>
      <c r="B40" s="9"/>
      <c r="C40" s="7"/>
      <c r="D40" s="26"/>
      <c r="E40" s="27"/>
      <c r="F40" s="27"/>
      <c r="G40" s="31" t="s">
        <v>34</v>
      </c>
      <c r="H40" s="31" t="s">
        <v>19</v>
      </c>
      <c r="I40" s="1443">
        <f>I38+I39</f>
        <v>12707.580249999999</v>
      </c>
      <c r="J40" s="1435"/>
      <c r="K40" s="32"/>
      <c r="L40" s="9"/>
      <c r="M40" s="10"/>
      <c r="N40" s="33">
        <f>I40</f>
        <v>12707.580249999999</v>
      </c>
    </row>
    <row r="41" spans="1:14" ht="20.149999999999999" customHeight="1" x14ac:dyDescent="0.35">
      <c r="A41" s="3">
        <v>6</v>
      </c>
      <c r="B41" s="1437" t="s">
        <v>47</v>
      </c>
      <c r="C41" s="1440"/>
      <c r="D41" s="1440"/>
      <c r="E41" s="1440"/>
      <c r="F41" s="1440"/>
      <c r="G41" s="1440"/>
      <c r="H41" s="1440"/>
      <c r="I41" s="1440"/>
      <c r="J41" s="1441"/>
      <c r="K41" s="4"/>
      <c r="L41" s="3"/>
      <c r="M41" s="9"/>
      <c r="N41" s="34">
        <v>8227</v>
      </c>
    </row>
    <row r="42" spans="1:14" ht="20.149999999999999" customHeight="1" x14ac:dyDescent="0.35">
      <c r="A42" s="3"/>
      <c r="B42" s="8" t="s">
        <v>48</v>
      </c>
      <c r="C42" s="4"/>
      <c r="D42" s="4"/>
      <c r="E42" s="4"/>
      <c r="F42" s="4"/>
      <c r="G42" s="15"/>
      <c r="H42" s="4"/>
      <c r="I42" s="4"/>
      <c r="J42" s="4"/>
      <c r="K42" s="4"/>
      <c r="L42" s="3"/>
      <c r="M42" s="9"/>
      <c r="N42" s="34"/>
    </row>
    <row r="43" spans="1:14" ht="20.149999999999999" customHeight="1" x14ac:dyDescent="0.35">
      <c r="A43" s="7">
        <v>7</v>
      </c>
      <c r="B43" s="82" t="s">
        <v>425</v>
      </c>
      <c r="C43" s="83"/>
      <c r="D43" s="83"/>
      <c r="E43" s="83"/>
      <c r="F43" s="83"/>
      <c r="G43" s="83"/>
      <c r="H43" s="83"/>
      <c r="I43" s="83"/>
      <c r="J43" s="84"/>
      <c r="K43" s="4"/>
      <c r="L43" s="3"/>
      <c r="M43" s="9"/>
      <c r="N43" s="34"/>
    </row>
    <row r="44" spans="1:14" ht="20.149999999999999" customHeight="1" x14ac:dyDescent="0.35">
      <c r="A44" s="7"/>
      <c r="B44" s="2" t="s">
        <v>49</v>
      </c>
      <c r="C44" s="35">
        <v>2</v>
      </c>
      <c r="D44" s="35">
        <v>4</v>
      </c>
      <c r="E44" s="26">
        <v>12</v>
      </c>
      <c r="F44" s="3" t="s">
        <v>31</v>
      </c>
      <c r="G44" s="36">
        <v>10</v>
      </c>
      <c r="H44" s="3" t="s">
        <v>19</v>
      </c>
      <c r="I44" s="4">
        <f>D44*E44*G44*C44</f>
        <v>960</v>
      </c>
      <c r="J44" s="4" t="s">
        <v>38</v>
      </c>
      <c r="K44" s="4"/>
      <c r="L44" s="3"/>
      <c r="M44" s="9"/>
      <c r="N44" s="34"/>
    </row>
    <row r="45" spans="1:14" ht="20.149999999999999" customHeight="1" x14ac:dyDescent="0.35">
      <c r="A45" s="7"/>
      <c r="B45" s="2" t="s">
        <v>50</v>
      </c>
      <c r="C45" s="2"/>
      <c r="D45" s="35">
        <v>1</v>
      </c>
      <c r="E45" s="26">
        <v>12</v>
      </c>
      <c r="F45" s="3" t="s">
        <v>31</v>
      </c>
      <c r="G45" s="36">
        <v>15</v>
      </c>
      <c r="H45" s="3" t="s">
        <v>19</v>
      </c>
      <c r="I45" s="295">
        <f>D45*E45*G45</f>
        <v>180</v>
      </c>
      <c r="J45" s="4" t="s">
        <v>38</v>
      </c>
      <c r="K45" s="4"/>
      <c r="L45" s="3"/>
      <c r="M45" s="9"/>
      <c r="N45" s="34"/>
    </row>
    <row r="46" spans="1:14" ht="20.149999999999999" customHeight="1" x14ac:dyDescent="0.35">
      <c r="A46" s="3"/>
      <c r="B46" s="4"/>
      <c r="C46" s="2"/>
      <c r="D46" s="4"/>
      <c r="E46" s="4"/>
      <c r="F46" s="26"/>
      <c r="G46" s="36" t="s">
        <v>23</v>
      </c>
      <c r="H46" s="3"/>
      <c r="I46" s="4">
        <f>SUM(I44:I45)</f>
        <v>1140</v>
      </c>
      <c r="J46" s="4" t="s">
        <v>38</v>
      </c>
      <c r="K46" s="4"/>
      <c r="L46" s="4"/>
      <c r="M46" s="9"/>
      <c r="N46" s="4"/>
    </row>
    <row r="47" spans="1:14" ht="20.149999999999999" customHeight="1" x14ac:dyDescent="0.35">
      <c r="A47" s="3"/>
      <c r="B47" s="4" t="s">
        <v>51</v>
      </c>
      <c r="C47" s="4"/>
      <c r="D47" s="37">
        <f>I46</f>
        <v>1140</v>
      </c>
      <c r="E47" s="38" t="s">
        <v>37</v>
      </c>
      <c r="F47" s="26">
        <v>51</v>
      </c>
      <c r="G47" s="3" t="s">
        <v>19</v>
      </c>
      <c r="H47" s="36">
        <f>D47-F47</f>
        <v>1089</v>
      </c>
      <c r="I47" s="4" t="s">
        <v>38</v>
      </c>
      <c r="J47" s="295"/>
      <c r="K47" s="39">
        <f>H47</f>
        <v>1089</v>
      </c>
      <c r="L47" s="9" t="s">
        <v>52</v>
      </c>
      <c r="M47" s="10">
        <f>(692.4+905.35)/100</f>
        <v>15.977499999999999</v>
      </c>
      <c r="N47" s="34">
        <f>ROUND(M47*K47/100,0)</f>
        <v>174</v>
      </c>
    </row>
    <row r="48" spans="1:14" ht="20.149999999999999" customHeight="1" x14ac:dyDescent="0.35">
      <c r="A48" s="3"/>
      <c r="B48" s="96" t="s">
        <v>310</v>
      </c>
      <c r="C48" s="4"/>
      <c r="D48" s="4"/>
      <c r="E48" s="4"/>
      <c r="F48" s="4"/>
      <c r="G48" s="15"/>
      <c r="H48" s="4"/>
      <c r="I48" s="4"/>
      <c r="J48" s="4"/>
      <c r="K48" s="4"/>
      <c r="L48" s="3"/>
      <c r="M48" s="9"/>
      <c r="N48" s="34"/>
    </row>
    <row r="49" spans="1:14" ht="99.75" customHeight="1" x14ac:dyDescent="0.35">
      <c r="A49" s="3">
        <v>8</v>
      </c>
      <c r="B49" s="1437" t="s">
        <v>53</v>
      </c>
      <c r="C49" s="1438"/>
      <c r="D49" s="1438"/>
      <c r="E49" s="1438"/>
      <c r="F49" s="1438"/>
      <c r="G49" s="1438"/>
      <c r="H49" s="1438"/>
      <c r="I49" s="1438"/>
      <c r="J49" s="1439"/>
      <c r="K49" s="4"/>
      <c r="L49" s="9"/>
      <c r="M49" s="40"/>
      <c r="N49" s="34"/>
    </row>
    <row r="50" spans="1:14" ht="20.149999999999999" customHeight="1" x14ac:dyDescent="0.35">
      <c r="A50" s="3"/>
      <c r="B50" s="1433" t="s">
        <v>54</v>
      </c>
      <c r="C50" s="1434"/>
      <c r="D50" s="1434"/>
      <c r="E50" s="1435"/>
      <c r="F50" s="41"/>
      <c r="G50" s="41"/>
      <c r="H50" s="4"/>
      <c r="I50" s="4"/>
      <c r="J50" s="4"/>
      <c r="K50" s="4"/>
      <c r="L50" s="9"/>
      <c r="M50" s="40"/>
      <c r="N50" s="34"/>
    </row>
    <row r="51" spans="1:14" ht="20.149999999999999" customHeight="1" x14ac:dyDescent="0.35">
      <c r="A51" s="3"/>
      <c r="B51" s="4">
        <v>1</v>
      </c>
      <c r="C51" s="3" t="s">
        <v>31</v>
      </c>
      <c r="D51" s="26">
        <v>12</v>
      </c>
      <c r="E51" s="3" t="s">
        <v>31</v>
      </c>
      <c r="F51" s="36">
        <v>12</v>
      </c>
      <c r="G51" s="3" t="s">
        <v>19</v>
      </c>
      <c r="H51" s="4">
        <f t="shared" ref="H51:H52" si="5">B51*D51*F51</f>
        <v>144</v>
      </c>
      <c r="I51" s="4" t="s">
        <v>38</v>
      </c>
      <c r="J51" s="4"/>
      <c r="K51" s="4"/>
      <c r="L51" s="9"/>
      <c r="M51" s="40"/>
      <c r="N51" s="34"/>
    </row>
    <row r="52" spans="1:14" ht="20.149999999999999" customHeight="1" x14ac:dyDescent="0.35">
      <c r="A52" s="3"/>
      <c r="B52" s="4">
        <v>1</v>
      </c>
      <c r="C52" s="3" t="s">
        <v>31</v>
      </c>
      <c r="D52" s="26">
        <v>12</v>
      </c>
      <c r="E52" s="3" t="s">
        <v>31</v>
      </c>
      <c r="F52" s="36">
        <v>5</v>
      </c>
      <c r="G52" s="3" t="s">
        <v>19</v>
      </c>
      <c r="H52" s="4">
        <f t="shared" si="5"/>
        <v>60</v>
      </c>
      <c r="I52" s="4" t="s">
        <v>38</v>
      </c>
      <c r="J52" s="4"/>
      <c r="K52" s="4"/>
      <c r="L52" s="9"/>
      <c r="M52" s="40"/>
      <c r="N52" s="34"/>
    </row>
    <row r="53" spans="1:14" ht="20.149999999999999" customHeight="1" x14ac:dyDescent="0.35">
      <c r="A53" s="402"/>
      <c r="B53" s="403"/>
      <c r="C53" s="403"/>
      <c r="D53" s="403"/>
      <c r="E53" s="403"/>
      <c r="F53" s="403"/>
      <c r="G53" s="404" t="s">
        <v>23</v>
      </c>
      <c r="H53" s="403">
        <f>SUM(H50:H52)</f>
        <v>204</v>
      </c>
      <c r="I53" s="403" t="s">
        <v>38</v>
      </c>
      <c r="J53" s="403"/>
      <c r="K53" s="405">
        <v>50</v>
      </c>
      <c r="L53" s="406" t="s">
        <v>55</v>
      </c>
      <c r="M53" s="407">
        <v>386.35</v>
      </c>
      <c r="N53" s="408">
        <f>ROUND(M53*K53/1,0)</f>
        <v>19318</v>
      </c>
    </row>
    <row r="54" spans="1:14" ht="20.149999999999999" customHeight="1" x14ac:dyDescent="0.35">
      <c r="A54" s="1452" t="s">
        <v>57</v>
      </c>
      <c r="B54" s="1453"/>
      <c r="C54" s="1453"/>
      <c r="D54" s="1453"/>
      <c r="E54" s="1453"/>
      <c r="F54" s="1453"/>
      <c r="G54" s="1453"/>
      <c r="H54" s="1453"/>
      <c r="I54" s="1453"/>
      <c r="J54" s="1453"/>
      <c r="K54" s="1453"/>
      <c r="L54" s="1453"/>
      <c r="M54" s="86" t="s">
        <v>58</v>
      </c>
      <c r="N54" s="372">
        <f>SUM(N8:N53)</f>
        <v>71461.120250000007</v>
      </c>
    </row>
    <row r="55" spans="1:14" ht="14.25" customHeight="1" x14ac:dyDescent="0.35"/>
    <row r="56" spans="1:14" ht="14.25" customHeight="1" x14ac:dyDescent="0.35"/>
    <row r="57" spans="1:14" ht="14.25" customHeight="1" x14ac:dyDescent="0.35"/>
    <row r="58" spans="1:14" ht="15.75" customHeight="1" x14ac:dyDescent="0.35"/>
    <row r="59" spans="1:14" ht="18.649999999999999" customHeight="1" x14ac:dyDescent="0.45">
      <c r="A59" s="1450" t="s">
        <v>439</v>
      </c>
      <c r="B59" s="1450"/>
      <c r="C59" s="1450"/>
      <c r="D59" s="1450"/>
      <c r="E59" s="1450"/>
      <c r="F59" s="1450"/>
      <c r="G59" s="1450"/>
      <c r="H59" s="1450"/>
      <c r="I59" s="1450" t="s">
        <v>441</v>
      </c>
      <c r="J59" s="1450"/>
      <c r="K59" s="1450"/>
      <c r="L59" s="1450"/>
      <c r="M59" s="1450"/>
      <c r="N59" s="1450"/>
    </row>
    <row r="60" spans="1:14" ht="21" customHeight="1" x14ac:dyDescent="0.45">
      <c r="A60" s="1451" t="s">
        <v>443</v>
      </c>
      <c r="B60" s="1451"/>
      <c r="C60" s="1451"/>
      <c r="D60" s="1451"/>
      <c r="E60" s="1451"/>
      <c r="F60" s="1451"/>
      <c r="G60" s="1451"/>
      <c r="H60" s="1451"/>
      <c r="I60" s="1451" t="s">
        <v>443</v>
      </c>
      <c r="J60" s="1451"/>
      <c r="K60" s="1451"/>
      <c r="L60" s="1451"/>
      <c r="M60" s="1451"/>
      <c r="N60" s="1451"/>
    </row>
    <row r="61" spans="1:14" ht="14.25" customHeight="1" x14ac:dyDescent="0.35"/>
    <row r="62" spans="1:14" ht="14.25" customHeight="1" x14ac:dyDescent="0.35"/>
    <row r="63" spans="1:14" ht="14.25" customHeight="1" x14ac:dyDescent="0.35"/>
    <row r="64" spans="1:14" ht="14.25" customHeight="1" x14ac:dyDescent="0.35"/>
    <row r="65" ht="14.25" customHeight="1" x14ac:dyDescent="0.35"/>
    <row r="66" ht="14.25" customHeight="1" x14ac:dyDescent="0.35"/>
    <row r="67" ht="14.25" customHeight="1" x14ac:dyDescent="0.35"/>
    <row r="68" ht="14.25" customHeight="1" x14ac:dyDescent="0.35"/>
    <row r="69" ht="14.25" customHeight="1" x14ac:dyDescent="0.35"/>
    <row r="70" ht="14.25" customHeight="1" x14ac:dyDescent="0.35"/>
    <row r="71" ht="14.25" customHeight="1" x14ac:dyDescent="0.35"/>
    <row r="72" ht="14.25" customHeight="1" x14ac:dyDescent="0.35"/>
    <row r="73" ht="14.25" customHeight="1" x14ac:dyDescent="0.35"/>
    <row r="74" ht="14.25" customHeight="1" x14ac:dyDescent="0.35"/>
    <row r="75" ht="14.25" customHeight="1" x14ac:dyDescent="0.35"/>
    <row r="76" ht="14.25" customHeight="1" x14ac:dyDescent="0.35"/>
    <row r="77" ht="14.25" customHeight="1" x14ac:dyDescent="0.35"/>
    <row r="78" ht="14.25" customHeight="1" x14ac:dyDescent="0.35"/>
  </sheetData>
  <mergeCells count="30">
    <mergeCell ref="A59:H59"/>
    <mergeCell ref="I59:N59"/>
    <mergeCell ref="A60:H60"/>
    <mergeCell ref="I60:N60"/>
    <mergeCell ref="A54:L54"/>
    <mergeCell ref="B9:J9"/>
    <mergeCell ref="B50:E50"/>
    <mergeCell ref="I10:J10"/>
    <mergeCell ref="I11:J11"/>
    <mergeCell ref="B49:J49"/>
    <mergeCell ref="B41:J41"/>
    <mergeCell ref="I38:J38"/>
    <mergeCell ref="I39:J39"/>
    <mergeCell ref="I14:J14"/>
    <mergeCell ref="I40:J40"/>
    <mergeCell ref="B35:J35"/>
    <mergeCell ref="I12:J12"/>
    <mergeCell ref="I13:J13"/>
    <mergeCell ref="B37:J37"/>
    <mergeCell ref="B27:J27"/>
    <mergeCell ref="B16:J16"/>
    <mergeCell ref="A1:N1"/>
    <mergeCell ref="B6:J7"/>
    <mergeCell ref="K6:K7"/>
    <mergeCell ref="L6:L7"/>
    <mergeCell ref="M7:N7"/>
    <mergeCell ref="A5:N5"/>
    <mergeCell ref="A3:N3"/>
    <mergeCell ref="A2:N2"/>
    <mergeCell ref="A4:N4"/>
  </mergeCells>
  <printOptions horizontalCentered="1"/>
  <pageMargins left="0.70866141732283472" right="0.70866141732283472" top="0.74803149606299213" bottom="0.74803149606299213" header="0" footer="0"/>
  <pageSetup paperSize="9" scale="71" fitToHeight="0" orientation="portrait" r:id="rId1"/>
  <rowBreaks count="1" manualBreakCount="1">
    <brk id="40" max="16383" man="1"/>
  </rowBreaks>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EC41AC-55FA-42E9-A81C-42A55D2C1173}">
  <sheetPr>
    <tabColor theme="6" tint="0.39997558519241921"/>
    <pageSetUpPr fitToPage="1"/>
  </sheetPr>
  <dimension ref="A1:G8"/>
  <sheetViews>
    <sheetView showGridLines="0" view="pageBreakPreview" zoomScaleNormal="100" zoomScaleSheetLayoutView="100" workbookViewId="0">
      <selection activeCell="A3" sqref="A3:G3"/>
    </sheetView>
  </sheetViews>
  <sheetFormatPr defaultColWidth="12.54296875" defaultRowHeight="15" customHeight="1" x14ac:dyDescent="0.35"/>
  <cols>
    <col min="1" max="1" width="3.81640625" style="657" customWidth="1"/>
    <col min="2" max="2" width="8.1796875" style="657" customWidth="1"/>
    <col min="3" max="3" width="39.81640625" style="657" customWidth="1"/>
    <col min="4" max="5" width="8.1796875" style="657" customWidth="1"/>
    <col min="6" max="6" width="14.81640625" style="657" customWidth="1"/>
    <col min="7" max="7" width="29.453125" style="657" customWidth="1"/>
    <col min="8" max="16384" width="12.54296875" style="657"/>
  </cols>
  <sheetData>
    <row r="1" spans="1:7" ht="34" customHeight="1" x14ac:dyDescent="0.35">
      <c r="A1" s="1335" t="str">
        <f>WB!A1</f>
        <v>PUNJAB SAAF PANI AUTHORITY</v>
      </c>
      <c r="B1" s="1414"/>
      <c r="C1" s="1414"/>
      <c r="D1" s="1414"/>
      <c r="E1" s="1414"/>
      <c r="F1" s="1414"/>
      <c r="G1" s="1414"/>
    </row>
    <row r="2" spans="1:7" ht="43.5" customHeight="1" x14ac:dyDescent="0.35">
      <c r="A2" s="1339" t="str">
        <f>WB!A2</f>
        <v>REHABILITATION &amp; O&amp;M OF DYSFUNCTIONAL WATER FILTRATION PLANTS INSTALLED IN DIVISON FAISALABAD</v>
      </c>
      <c r="B2" s="1340"/>
      <c r="C2" s="1340"/>
      <c r="D2" s="1340"/>
      <c r="E2" s="1340"/>
      <c r="F2" s="1340"/>
      <c r="G2" s="1341"/>
    </row>
    <row r="3" spans="1:7" ht="24.5" customHeight="1" x14ac:dyDescent="0.35">
      <c r="A3" s="1332" t="str">
        <f>WB!A3</f>
        <v>BILL OF QUANTITY</v>
      </c>
      <c r="B3" s="1332"/>
      <c r="C3" s="1332"/>
      <c r="D3" s="1332"/>
      <c r="E3" s="1332"/>
      <c r="F3" s="1332"/>
      <c r="G3" s="1332"/>
    </row>
    <row r="4" spans="1:7" ht="25.5" customHeight="1" x14ac:dyDescent="0.35">
      <c r="A4" s="1333" t="s">
        <v>905</v>
      </c>
      <c r="B4" s="1333"/>
      <c r="C4" s="1415"/>
      <c r="D4" s="1415"/>
      <c r="E4" s="1415"/>
      <c r="F4" s="1415"/>
      <c r="G4" s="1415"/>
    </row>
    <row r="5" spans="1:7" ht="39" customHeight="1" x14ac:dyDescent="0.35">
      <c r="A5" s="1015" t="s">
        <v>59</v>
      </c>
      <c r="B5" s="1016" t="s">
        <v>60</v>
      </c>
      <c r="C5" s="1016" t="s">
        <v>0</v>
      </c>
      <c r="D5" s="1016" t="s">
        <v>2</v>
      </c>
      <c r="E5" s="1016" t="s">
        <v>1</v>
      </c>
      <c r="F5" s="1016" t="s">
        <v>62</v>
      </c>
      <c r="G5" s="1017" t="s">
        <v>63</v>
      </c>
    </row>
    <row r="6" spans="1:7" ht="90" customHeight="1" x14ac:dyDescent="0.35">
      <c r="A6" s="658">
        <v>1</v>
      </c>
      <c r="B6" s="659" t="s">
        <v>70</v>
      </c>
      <c r="C6" s="1014" t="s">
        <v>904</v>
      </c>
      <c r="D6" s="659" t="s">
        <v>730</v>
      </c>
      <c r="E6" s="659">
        <v>1</v>
      </c>
      <c r="F6" s="660"/>
      <c r="G6" s="996"/>
    </row>
    <row r="7" spans="1:7" ht="18.5" thickBot="1" x14ac:dyDescent="0.4">
      <c r="A7" s="1416" t="s">
        <v>34</v>
      </c>
      <c r="B7" s="1417"/>
      <c r="C7" s="1417"/>
      <c r="D7" s="1417"/>
      <c r="E7" s="1417"/>
      <c r="F7" s="1418"/>
      <c r="G7" s="1013"/>
    </row>
    <row r="8" spans="1:7" ht="15" customHeight="1" thickTop="1" x14ac:dyDescent="0.35"/>
  </sheetData>
  <mergeCells count="5">
    <mergeCell ref="A1:G1"/>
    <mergeCell ref="A3:G3"/>
    <mergeCell ref="A4:G4"/>
    <mergeCell ref="A7:F7"/>
    <mergeCell ref="A2:G2"/>
  </mergeCells>
  <printOptions horizontalCentered="1"/>
  <pageMargins left="0.23622047244094491" right="0.23622047244094491" top="0.74803149606299213" bottom="0.74803149606299213" header="0" footer="0"/>
  <pageSetup paperSize="9" scale="88" fitToHeight="0" orientation="portrait"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432073-CBCD-4AF5-B1EB-9FC2701017A2}">
  <dimension ref="A1:K24"/>
  <sheetViews>
    <sheetView showGridLines="0" view="pageBreakPreview" zoomScaleSheetLayoutView="100" workbookViewId="0">
      <selection activeCell="A24" sqref="A24:F24"/>
    </sheetView>
  </sheetViews>
  <sheetFormatPr defaultColWidth="9.1796875" defaultRowHeight="13" x14ac:dyDescent="0.3"/>
  <cols>
    <col min="1" max="1" width="5.54296875" style="856" customWidth="1"/>
    <col min="2" max="2" width="9.453125" style="856" customWidth="1"/>
    <col min="3" max="3" width="42.81640625" style="857" customWidth="1"/>
    <col min="4" max="4" width="7" style="1043" bestFit="1" customWidth="1"/>
    <col min="5" max="5" width="10.1796875" style="1044" customWidth="1"/>
    <col min="6" max="6" width="9.54296875" style="1043" customWidth="1"/>
    <col min="7" max="7" width="12.54296875" style="859" customWidth="1"/>
    <col min="8" max="8" width="16.1796875" style="851" customWidth="1"/>
    <col min="9" max="9" width="18.54296875" style="851" bestFit="1" customWidth="1"/>
    <col min="10" max="10" width="12.81640625" style="851" bestFit="1" customWidth="1"/>
    <col min="11" max="11" width="9.453125" style="851" bestFit="1" customWidth="1"/>
    <col min="12" max="12" width="9.1796875" style="851"/>
    <col min="13" max="14" width="9.453125" style="851" bestFit="1" customWidth="1"/>
    <col min="15" max="16384" width="9.1796875" style="851"/>
  </cols>
  <sheetData>
    <row r="1" spans="1:11" ht="28.5" customHeight="1" x14ac:dyDescent="0.3">
      <c r="A1" s="1457" t="str">
        <f>IW!A1</f>
        <v>PUNJAB SAAF PANI AUTHORITY</v>
      </c>
      <c r="B1" s="1457"/>
      <c r="C1" s="1457"/>
      <c r="D1" s="1457"/>
      <c r="E1" s="1457"/>
      <c r="F1" s="1457"/>
      <c r="G1" s="1457"/>
      <c r="H1" s="1018"/>
      <c r="I1" s="1018"/>
    </row>
    <row r="2" spans="1:11" ht="28.5" customHeight="1" x14ac:dyDescent="0.3">
      <c r="A2" s="1466" t="str">
        <f>IW!A2</f>
        <v>REHABILITATION &amp; O&amp;M OF DYSFUNCTIONAL WATER FILTRATION PLANTS INSTALLED IN DIVISON FAISALABAD</v>
      </c>
      <c r="B2" s="1467"/>
      <c r="C2" s="1467"/>
      <c r="D2" s="1467"/>
      <c r="E2" s="1467"/>
      <c r="F2" s="1467"/>
      <c r="G2" s="1468"/>
      <c r="H2" s="1018"/>
      <c r="I2" s="1018"/>
    </row>
    <row r="3" spans="1:11" ht="28.5" customHeight="1" x14ac:dyDescent="0.3">
      <c r="A3" s="1458" t="str">
        <f>IW!A3</f>
        <v>BILL OF QUANTITY</v>
      </c>
      <c r="B3" s="1458"/>
      <c r="C3" s="1458"/>
      <c r="D3" s="1458"/>
      <c r="E3" s="1458"/>
      <c r="F3" s="1458"/>
      <c r="G3" s="1458"/>
      <c r="H3" s="1018"/>
      <c r="I3" s="1018"/>
    </row>
    <row r="4" spans="1:11" ht="22.5" customHeight="1" x14ac:dyDescent="0.3">
      <c r="A4" s="1459" t="s">
        <v>906</v>
      </c>
      <c r="B4" s="1459"/>
      <c r="C4" s="1459"/>
      <c r="D4" s="1459"/>
      <c r="E4" s="1459"/>
      <c r="F4" s="1459"/>
      <c r="G4" s="1459"/>
      <c r="H4" s="1018"/>
      <c r="I4" s="1018"/>
    </row>
    <row r="5" spans="1:11" ht="15.5" x14ac:dyDescent="0.3">
      <c r="A5" s="1459" t="s">
        <v>891</v>
      </c>
      <c r="B5" s="1459"/>
      <c r="C5" s="1459"/>
      <c r="D5" s="1459"/>
      <c r="E5" s="1459"/>
      <c r="F5" s="1459"/>
      <c r="G5" s="1459"/>
      <c r="H5" s="1018"/>
      <c r="I5" s="1018"/>
    </row>
    <row r="6" spans="1:11" ht="18.75" customHeight="1" x14ac:dyDescent="0.3">
      <c r="A6" s="1460" t="s">
        <v>740</v>
      </c>
      <c r="B6" s="1462" t="s">
        <v>741</v>
      </c>
      <c r="C6" s="1464" t="s">
        <v>0</v>
      </c>
      <c r="D6" s="1469" t="s">
        <v>2</v>
      </c>
      <c r="E6" s="1471" t="s">
        <v>153</v>
      </c>
      <c r="F6" s="1019" t="s">
        <v>62</v>
      </c>
      <c r="G6" s="1020" t="s">
        <v>86</v>
      </c>
      <c r="H6" s="1018"/>
      <c r="I6" s="1018"/>
    </row>
    <row r="7" spans="1:11" ht="19.5" customHeight="1" x14ac:dyDescent="0.3">
      <c r="A7" s="1461"/>
      <c r="B7" s="1463"/>
      <c r="C7" s="1465"/>
      <c r="D7" s="1470"/>
      <c r="E7" s="1472"/>
      <c r="F7" s="1022" t="s">
        <v>963</v>
      </c>
      <c r="G7" s="1023" t="s">
        <v>743</v>
      </c>
      <c r="H7" s="1024"/>
      <c r="I7" s="1024"/>
      <c r="J7" s="852"/>
      <c r="K7" s="852"/>
    </row>
    <row r="8" spans="1:11" ht="33" customHeight="1" x14ac:dyDescent="0.3">
      <c r="A8" s="1025">
        <v>1</v>
      </c>
      <c r="B8" s="1026" t="str">
        <f>+'[72]Detail '!B6</f>
        <v>4/50.</v>
      </c>
      <c r="C8" s="1027" t="str">
        <f>+'[72]Detail '!C6</f>
        <v>Dismantling glazed or encaustic tiles, etc.</v>
      </c>
      <c r="D8" s="1021" t="s">
        <v>747</v>
      </c>
      <c r="E8" s="1028">
        <v>0.9</v>
      </c>
      <c r="F8" s="1028"/>
      <c r="G8" s="1029"/>
      <c r="H8" s="1030"/>
      <c r="I8" s="1030"/>
      <c r="J8" s="853"/>
      <c r="K8" s="852"/>
    </row>
    <row r="9" spans="1:11" ht="40" customHeight="1" x14ac:dyDescent="0.3">
      <c r="A9" s="1025">
        <f>+A8+1</f>
        <v>2</v>
      </c>
      <c r="B9" s="1031" t="str">
        <f>+'[72]Detail '!B11</f>
        <v>7/5-i.</v>
      </c>
      <c r="C9" s="1027" t="str">
        <f>+'[72]Detail '!C11</f>
        <v>Pacca brick work in ground floor:- 
i) cement, sand mortar:- Ratio 1:4</v>
      </c>
      <c r="D9" s="1021" t="s">
        <v>744</v>
      </c>
      <c r="E9" s="1028">
        <v>0.2</v>
      </c>
      <c r="F9" s="1028"/>
      <c r="G9" s="1029"/>
      <c r="H9" s="1024"/>
      <c r="I9" s="1030"/>
      <c r="J9" s="853"/>
      <c r="K9" s="852"/>
    </row>
    <row r="10" spans="1:11" ht="40" customHeight="1" x14ac:dyDescent="0.3">
      <c r="A10" s="1025">
        <f t="shared" ref="A10:A23" si="0">+A9+1</f>
        <v>3</v>
      </c>
      <c r="B10" s="1032" t="str">
        <f>+'[72]Detail '!B16</f>
        <v>11/9-b.</v>
      </c>
      <c r="C10" s="1027" t="str">
        <f>+'[72]Detail '!C16</f>
        <v>Cement plaster 1:4 upto 20' (6.00 m) height:- b) ½" (13 mm) thick</v>
      </c>
      <c r="D10" s="1021" t="s">
        <v>745</v>
      </c>
      <c r="E10" s="1028">
        <v>0.71</v>
      </c>
      <c r="F10" s="1028"/>
      <c r="G10" s="1029"/>
      <c r="H10" s="1024"/>
      <c r="I10" s="1024"/>
      <c r="J10" s="852"/>
      <c r="K10" s="852"/>
    </row>
    <row r="11" spans="1:11" ht="133.5" customHeight="1" x14ac:dyDescent="0.3">
      <c r="A11" s="1025">
        <f t="shared" si="0"/>
        <v>4</v>
      </c>
      <c r="B11" s="1031" t="str">
        <f>+'[72]Detail '!B23</f>
        <v>10/24-i.</v>
      </c>
      <c r="C11" s="1027" t="str">
        <f>+'[72]Detail '!C23</f>
        <v>Providing and laying superb quality Ceramic tile floors of Master/Stile brand or approved equivalent manufacturer of specified size, Glossy/Matt/Texture of approved Color and Shade as per approved design with adhesive bond, over3/4" thick (1;2) cement sand plaster i/c the cost of sealer for finishing the joints i/c cutting grinding complete in all respects and as approved and directed by the Engineer Incharge.
i) 12"x18"/12"x24"/10"x24"/8"x24"
/12"x36"</v>
      </c>
      <c r="D11" s="1021" t="s">
        <v>746</v>
      </c>
      <c r="E11" s="1033">
        <v>222.25</v>
      </c>
      <c r="F11" s="1033"/>
      <c r="G11" s="1029"/>
      <c r="H11" s="1024"/>
      <c r="I11" s="1024"/>
      <c r="J11" s="852"/>
      <c r="K11" s="852"/>
    </row>
    <row r="12" spans="1:11" ht="135" customHeight="1" x14ac:dyDescent="0.3">
      <c r="A12" s="1025">
        <f t="shared" si="0"/>
        <v>5</v>
      </c>
      <c r="B12" s="1026" t="str">
        <f>+'[72]Detail '!B28</f>
        <v>10/25-i.</v>
      </c>
      <c r="C12" s="1034" t="str">
        <f>+'[72]Detail '!C28</f>
        <v>Providing and laying superb quality Ceramic dado floors of Master/Stile brand or approved equivalent manufacturer of specified size, Glossy/Matt/Texture of approved Color and Shade as per approved design with adhesive bond, over3/4" thick (1;2) cement sand plaster i/c the cost of sealer for finishing the joints i/c cutting grinding complete in all respects and as approved and directed by the Engineer Incharge.
i) 12"x18"/12"x24"/10"x24"/8"x24"
/12"x36"</v>
      </c>
      <c r="D12" s="1021" t="s">
        <v>746</v>
      </c>
      <c r="E12" s="1028">
        <v>43</v>
      </c>
      <c r="F12" s="1028"/>
      <c r="G12" s="1035"/>
      <c r="H12" s="1024"/>
      <c r="I12" s="1024"/>
      <c r="J12" s="852"/>
      <c r="K12" s="852"/>
    </row>
    <row r="13" spans="1:11" ht="100.5" customHeight="1" x14ac:dyDescent="0.3">
      <c r="A13" s="1025">
        <f t="shared" si="0"/>
        <v>6</v>
      </c>
      <c r="B13" s="1026" t="str">
        <f>+'[72]Detail '!B32</f>
        <v>13/4a-i+ii.</v>
      </c>
      <c r="C13" s="1034" t="str">
        <f>+'[72]Detail '!C32</f>
        <v>Painting old surfaces:-
a) Painting corrugated surfaces, patent roofing, etc. with oil Paint.
i)   first coat
ii) two subsequent Coats</v>
      </c>
      <c r="D13" s="1021" t="s">
        <v>747</v>
      </c>
      <c r="E13" s="1028">
        <v>25.26</v>
      </c>
      <c r="F13" s="1028"/>
      <c r="G13" s="1035"/>
      <c r="H13" s="1024"/>
      <c r="I13" s="1024"/>
      <c r="J13" s="852"/>
      <c r="K13" s="852"/>
    </row>
    <row r="14" spans="1:11" ht="74.25" customHeight="1" x14ac:dyDescent="0.3">
      <c r="A14" s="1025">
        <f t="shared" si="0"/>
        <v>7</v>
      </c>
      <c r="B14" s="1026" t="str">
        <f>+'[72]Detail '!B42</f>
        <v>13/4d-i+ii.</v>
      </c>
      <c r="C14" s="1034" t="str">
        <f>+'[72]Detail '!C42</f>
        <v>Painting guard bars, gates of iron bars, gratings, railing (including standards, braces etc.) and similar open work:
i) first coat
ii) two subsequent Coats</v>
      </c>
      <c r="D14" s="1021" t="s">
        <v>747</v>
      </c>
      <c r="E14" s="1028">
        <v>16.2</v>
      </c>
      <c r="F14" s="1028"/>
      <c r="G14" s="1035"/>
      <c r="H14" s="1024"/>
      <c r="I14" s="1024"/>
      <c r="J14" s="852"/>
      <c r="K14" s="852"/>
    </row>
    <row r="15" spans="1:11" ht="74.25" customHeight="1" x14ac:dyDescent="0.3">
      <c r="A15" s="1025">
        <f t="shared" si="0"/>
        <v>8</v>
      </c>
      <c r="B15" s="1026" t="str">
        <f>+'[72]Detail '!B48</f>
        <v>25/10
+11.</v>
      </c>
      <c r="C15" s="1034" t="str">
        <f>+'[72]Detail '!C48</f>
        <v>Fabrication of heavy steel work, with angle, tees, flat iron round iron and sheet iron for making trusses, girders,  tanks, etc., including cutting, drilling, revitting, handling, assembling and fixing, but excluding erection in position.</v>
      </c>
      <c r="D15" s="1021" t="s">
        <v>748</v>
      </c>
      <c r="E15" s="1028">
        <v>1.96</v>
      </c>
      <c r="F15" s="1028"/>
      <c r="G15" s="1035"/>
      <c r="H15" s="1024"/>
      <c r="I15" s="1024"/>
      <c r="J15" s="852"/>
      <c r="K15" s="852"/>
    </row>
    <row r="16" spans="1:11" ht="57" customHeight="1" x14ac:dyDescent="0.3">
      <c r="A16" s="1025">
        <f t="shared" si="0"/>
        <v>9</v>
      </c>
      <c r="B16" s="1031" t="str">
        <f>+'[72]Detail '!B57</f>
        <v>19/27-i</v>
      </c>
      <c r="C16" s="1034" t="str">
        <f>+'[72]Detail '!C57</f>
        <v>Providing and fixing chromium plated bib cock:
i) 2 cm      (¾")</v>
      </c>
      <c r="D16" s="1021" t="s">
        <v>56</v>
      </c>
      <c r="E16" s="1028">
        <v>7</v>
      </c>
      <c r="F16" s="1028"/>
      <c r="G16" s="1035"/>
      <c r="H16" s="1024"/>
      <c r="I16" s="1024"/>
      <c r="J16" s="852"/>
      <c r="K16" s="852"/>
    </row>
    <row r="17" spans="1:11" ht="160.5" customHeight="1" x14ac:dyDescent="0.3">
      <c r="A17" s="1025">
        <f t="shared" si="0"/>
        <v>10</v>
      </c>
      <c r="B17" s="1031" t="str">
        <f>+'[72]Detail '!B60</f>
        <v>26/49-iii</v>
      </c>
      <c r="C17" s="1034" t="str">
        <f>+'[72]Detail '!C60</f>
        <v>Providing and fixing slip joint sandwich panels composed of two steel layers injected in between with polyurethane foam on existing surface, light weight of specified density and fire resistance grade-B. The steel sheet layers are polyester coated hot dipped galvanized, sandwich sheets panels are painted with reflective, anti dust and durable electrostatic paint from both sides i/c the cost of flashing trims, screws, revits, sealants, tapes etc. complete in all respects as approved and directed by the Engineer Incharge.
(iii) 75  mm thick</v>
      </c>
      <c r="D17" s="1021" t="s">
        <v>746</v>
      </c>
      <c r="E17" s="1028">
        <v>64</v>
      </c>
      <c r="F17" s="1028"/>
      <c r="G17" s="1035"/>
      <c r="H17" s="1024"/>
      <c r="I17" s="1024"/>
      <c r="J17" s="852"/>
      <c r="K17" s="852"/>
    </row>
    <row r="18" spans="1:11" ht="75" customHeight="1" x14ac:dyDescent="0.3">
      <c r="A18" s="1025">
        <f t="shared" si="0"/>
        <v>11</v>
      </c>
      <c r="B18" s="1031" t="str">
        <f>+'[72]Detail '!B63</f>
        <v>24/3-iii</v>
      </c>
      <c r="C18" s="1034" t="str">
        <f>+'[72]Detail '!C63</f>
        <v>Supply and erection of PVC pipe for wiring recessed in walls, including inspection boxes, pull boxes, hooks, cutting jharries, and repairing surface, etc., complete with all specials.
iii) 25 mm i/d</v>
      </c>
      <c r="D18" s="1036" t="s">
        <v>749</v>
      </c>
      <c r="E18" s="1037">
        <v>40</v>
      </c>
      <c r="F18" s="1037"/>
      <c r="G18" s="1038"/>
      <c r="H18" s="1024"/>
      <c r="I18" s="1024"/>
      <c r="J18" s="852"/>
      <c r="K18" s="852"/>
    </row>
    <row r="19" spans="1:11" ht="90" customHeight="1" x14ac:dyDescent="0.3">
      <c r="A19" s="1025">
        <f t="shared" si="0"/>
        <v>12</v>
      </c>
      <c r="B19" s="1031" t="str">
        <f>+'[72]Detail '!B66</f>
        <v>24/11-i</v>
      </c>
      <c r="C19" s="1034" t="str">
        <f>+'[72]Detail '!C66</f>
        <v>Supply and erection of single core PVC insulated copper  conductor cables, in prelaid PVC pipe/M.S. conduit/G.I  pipe/wooden strip batten/wooden casing an capping/G.I.  wire/trenches (rate for cables only):
250/440 volts, PVC insulated:
i) 3/0.74 mm (3/0.029")</v>
      </c>
      <c r="D19" s="1036" t="s">
        <v>749</v>
      </c>
      <c r="E19" s="1037">
        <v>70</v>
      </c>
      <c r="F19" s="1037"/>
      <c r="G19" s="1038"/>
      <c r="H19" s="1024"/>
      <c r="I19" s="1024"/>
      <c r="J19" s="852"/>
      <c r="K19" s="852"/>
    </row>
    <row r="20" spans="1:11" ht="88.5" customHeight="1" x14ac:dyDescent="0.3">
      <c r="A20" s="1025">
        <f t="shared" si="0"/>
        <v>13</v>
      </c>
      <c r="B20" s="1031" t="str">
        <f>+'[72]Detail '!B69</f>
        <v>24/11-iii</v>
      </c>
      <c r="C20" s="1034" t="str">
        <f>+'[72]Detail '!C69</f>
        <v>Supply and erection of single core PVC insulated copper  conductor cables, in prelaid PVC pipe/M.S. conduit/G.I  pipe/wooden strip batten/wooden casing an capping/G.I.  wire/trenches (rate for cables only):
250/440 volts, PVC insulated:
iii) 7/0.74 mm (7/0.029")</v>
      </c>
      <c r="D20" s="1036" t="s">
        <v>749</v>
      </c>
      <c r="E20" s="1037">
        <v>60</v>
      </c>
      <c r="F20" s="1037"/>
      <c r="G20" s="1038"/>
      <c r="H20" s="1024"/>
      <c r="I20" s="1024"/>
      <c r="J20" s="852"/>
      <c r="K20" s="852"/>
    </row>
    <row r="21" spans="1:11" ht="129.75" customHeight="1" x14ac:dyDescent="0.3">
      <c r="A21" s="1025">
        <f t="shared" si="0"/>
        <v>14</v>
      </c>
      <c r="B21" s="1031" t="str">
        <f>+'[72]Detail '!B72</f>
        <v>24/108b-iii</v>
      </c>
      <c r="C21" s="1034" t="str">
        <f>+'[72]Detail '!C72</f>
        <v>P/FPVC doublelayer Switch kit Face plate with specified switch holes i/c the costof switches/ sockets/ dimmer made of Legrand/ABB/Schenider or  approved equvilent manufacturer, screw complete in all respect, as approved  and directed by the Engineer Incharge
b) One way Gange Switch (Large)
iii) 06 Gange</v>
      </c>
      <c r="D21" s="1036" t="s">
        <v>56</v>
      </c>
      <c r="E21" s="1037">
        <v>1</v>
      </c>
      <c r="F21" s="1037"/>
      <c r="G21" s="1039"/>
      <c r="H21" s="1024"/>
      <c r="I21" s="1024"/>
      <c r="J21" s="852"/>
      <c r="K21" s="852"/>
    </row>
    <row r="22" spans="1:11" ht="93.75" customHeight="1" x14ac:dyDescent="0.3">
      <c r="A22" s="1025">
        <f t="shared" si="0"/>
        <v>15</v>
      </c>
      <c r="B22" s="1031" t="str">
        <f>+'[72]Detail '!B75</f>
        <v>24/105b-ii</v>
      </c>
      <c r="C22" s="1034" t="str">
        <f>+'[72]Detail '!C75</f>
        <v>Providing and fixing Pakistan Energy Label NEECA approved Copper winded Exaust Fan i/c the cost of necessary cable and hardware for connection from ceiling rose complete asapproved and directed by Engineer
 Incharge. ) 
b)Steel body 18" Sweep</v>
      </c>
      <c r="D22" s="1036" t="s">
        <v>56</v>
      </c>
      <c r="E22" s="1037">
        <v>1</v>
      </c>
      <c r="F22" s="1037"/>
      <c r="G22" s="1039"/>
      <c r="H22" s="1024"/>
      <c r="I22" s="1024"/>
      <c r="J22" s="852"/>
      <c r="K22" s="852"/>
    </row>
    <row r="23" spans="1:11" ht="57.75" customHeight="1" x14ac:dyDescent="0.3">
      <c r="A23" s="1025">
        <f t="shared" si="0"/>
        <v>16</v>
      </c>
      <c r="B23" s="1040" t="s">
        <v>750</v>
      </c>
      <c r="C23" s="1027" t="str">
        <f>+'[72]Detail '!C78</f>
        <v>Batten light 18 Watt</v>
      </c>
      <c r="D23" s="1036" t="s">
        <v>56</v>
      </c>
      <c r="E23" s="1037">
        <v>5</v>
      </c>
      <c r="F23" s="1037"/>
      <c r="G23" s="1039"/>
      <c r="H23" s="1024">
        <f>1900*1.18</f>
        <v>2242</v>
      </c>
      <c r="I23" s="1024">
        <f>+H23*1.3</f>
        <v>2914.6</v>
      </c>
      <c r="J23" s="852"/>
      <c r="K23" s="852"/>
    </row>
    <row r="24" spans="1:11" s="855" customFormat="1" ht="21.75" customHeight="1" thickBot="1" x14ac:dyDescent="0.35">
      <c r="A24" s="1454" t="s">
        <v>964</v>
      </c>
      <c r="B24" s="1455"/>
      <c r="C24" s="1455"/>
      <c r="D24" s="1455"/>
      <c r="E24" s="1455"/>
      <c r="F24" s="1456"/>
      <c r="G24" s="1041"/>
      <c r="H24" s="1042"/>
      <c r="I24" s="1042"/>
      <c r="J24" s="854"/>
    </row>
  </sheetData>
  <mergeCells count="11">
    <mergeCell ref="A24:F24"/>
    <mergeCell ref="A1:G1"/>
    <mergeCell ref="A3:G3"/>
    <mergeCell ref="A4:G4"/>
    <mergeCell ref="A5:G5"/>
    <mergeCell ref="A6:A7"/>
    <mergeCell ref="B6:B7"/>
    <mergeCell ref="C6:C7"/>
    <mergeCell ref="A2:G2"/>
    <mergeCell ref="D6:D7"/>
    <mergeCell ref="E6:E7"/>
  </mergeCells>
  <pageMargins left="0.39" right="0.17" top="0.34" bottom="0.75" header="0.18" footer="0.3"/>
  <pageSetup paperSize="9" scale="81" fitToHeight="0" orientation="portrait" r:id="rId1"/>
  <rowBreaks count="1" manualBreakCount="1">
    <brk id="16" max="6" man="1"/>
  </rowBreaks>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586839-A6E9-48EA-99F3-3D238E21F6E2}">
  <sheetPr>
    <tabColor rgb="FF00B050"/>
  </sheetPr>
  <dimension ref="A1:N113"/>
  <sheetViews>
    <sheetView showGridLines="0" view="pageBreakPreview" zoomScaleNormal="100" zoomScaleSheetLayoutView="100" workbookViewId="0">
      <selection activeCell="A8" sqref="A8"/>
    </sheetView>
  </sheetViews>
  <sheetFormatPr defaultRowHeight="20.149999999999999" customHeight="1" x14ac:dyDescent="0.3"/>
  <cols>
    <col min="1" max="1" width="7.1796875" style="1113" bestFit="1" customWidth="1"/>
    <col min="2" max="2" width="11.81640625" style="656" customWidth="1"/>
    <col min="3" max="3" width="17" style="554" customWidth="1"/>
    <col min="4" max="4" width="27.36328125" style="554" customWidth="1"/>
    <col min="5" max="5" width="3.81640625" style="562" hidden="1" customWidth="1"/>
    <col min="6" max="6" width="3.1796875" style="562" hidden="1" customWidth="1"/>
    <col min="7" max="7" width="4.81640625" style="562" hidden="1" customWidth="1"/>
    <col min="8" max="8" width="10.54296875" style="1114" hidden="1" customWidth="1"/>
    <col min="9" max="9" width="9.453125" style="1114" hidden="1" customWidth="1"/>
    <col min="10" max="10" width="8.81640625" style="1114" hidden="1" customWidth="1"/>
    <col min="11" max="11" width="9" style="1108" customWidth="1"/>
    <col min="12" max="12" width="5" style="656" customWidth="1"/>
    <col min="13" max="13" width="10.54296875" style="656" customWidth="1"/>
    <col min="14" max="14" width="12.54296875" style="554" customWidth="1"/>
    <col min="15" max="248" width="8.7265625" style="554"/>
    <col min="249" max="249" width="6" style="554" customWidth="1"/>
    <col min="250" max="250" width="18.81640625" style="554" customWidth="1"/>
    <col min="251" max="251" width="7.81640625" style="554" customWidth="1"/>
    <col min="252" max="253" width="3.1796875" style="554" customWidth="1"/>
    <col min="254" max="254" width="3.81640625" style="554" customWidth="1"/>
    <col min="255" max="255" width="10.54296875" style="554" customWidth="1"/>
    <col min="256" max="256" width="9.453125" style="554" customWidth="1"/>
    <col min="257" max="257" width="8.81640625" style="554" customWidth="1"/>
    <col min="258" max="258" width="14.81640625" style="554" customWidth="1"/>
    <col min="259" max="259" width="4.1796875" style="554" customWidth="1"/>
    <col min="260" max="260" width="13.453125" style="554" customWidth="1"/>
    <col min="261" max="261" width="4.54296875" style="554" customWidth="1"/>
    <col min="262" max="265" width="9.453125" style="554" customWidth="1"/>
    <col min="266" max="266" width="6.1796875" style="554" customWidth="1"/>
    <col min="267" max="504" width="8.7265625" style="554"/>
    <col min="505" max="505" width="6" style="554" customWidth="1"/>
    <col min="506" max="506" width="18.81640625" style="554" customWidth="1"/>
    <col min="507" max="507" width="7.81640625" style="554" customWidth="1"/>
    <col min="508" max="509" width="3.1796875" style="554" customWidth="1"/>
    <col min="510" max="510" width="3.81640625" style="554" customWidth="1"/>
    <col min="511" max="511" width="10.54296875" style="554" customWidth="1"/>
    <col min="512" max="512" width="9.453125" style="554" customWidth="1"/>
    <col min="513" max="513" width="8.81640625" style="554" customWidth="1"/>
    <col min="514" max="514" width="14.81640625" style="554" customWidth="1"/>
    <col min="515" max="515" width="4.1796875" style="554" customWidth="1"/>
    <col min="516" max="516" width="13.453125" style="554" customWidth="1"/>
    <col min="517" max="517" width="4.54296875" style="554" customWidth="1"/>
    <col min="518" max="521" width="9.453125" style="554" customWidth="1"/>
    <col min="522" max="522" width="6.1796875" style="554" customWidth="1"/>
    <col min="523" max="760" width="8.7265625" style="554"/>
    <col min="761" max="761" width="6" style="554" customWidth="1"/>
    <col min="762" max="762" width="18.81640625" style="554" customWidth="1"/>
    <col min="763" max="763" width="7.81640625" style="554" customWidth="1"/>
    <col min="764" max="765" width="3.1796875" style="554" customWidth="1"/>
    <col min="766" max="766" width="3.81640625" style="554" customWidth="1"/>
    <col min="767" max="767" width="10.54296875" style="554" customWidth="1"/>
    <col min="768" max="768" width="9.453125" style="554" customWidth="1"/>
    <col min="769" max="769" width="8.81640625" style="554" customWidth="1"/>
    <col min="770" max="770" width="14.81640625" style="554" customWidth="1"/>
    <col min="771" max="771" width="4.1796875" style="554" customWidth="1"/>
    <col min="772" max="772" width="13.453125" style="554" customWidth="1"/>
    <col min="773" max="773" width="4.54296875" style="554" customWidth="1"/>
    <col min="774" max="777" width="9.453125" style="554" customWidth="1"/>
    <col min="778" max="778" width="6.1796875" style="554" customWidth="1"/>
    <col min="779" max="1016" width="8.7265625" style="554"/>
    <col min="1017" max="1017" width="6" style="554" customWidth="1"/>
    <col min="1018" max="1018" width="18.81640625" style="554" customWidth="1"/>
    <col min="1019" max="1019" width="7.81640625" style="554" customWidth="1"/>
    <col min="1020" max="1021" width="3.1796875" style="554" customWidth="1"/>
    <col min="1022" max="1022" width="3.81640625" style="554" customWidth="1"/>
    <col min="1023" max="1023" width="10.54296875" style="554" customWidth="1"/>
    <col min="1024" max="1024" width="9.453125" style="554" customWidth="1"/>
    <col min="1025" max="1025" width="8.81640625" style="554" customWidth="1"/>
    <col min="1026" max="1026" width="14.81640625" style="554" customWidth="1"/>
    <col min="1027" max="1027" width="4.1796875" style="554" customWidth="1"/>
    <col min="1028" max="1028" width="13.453125" style="554" customWidth="1"/>
    <col min="1029" max="1029" width="4.54296875" style="554" customWidth="1"/>
    <col min="1030" max="1033" width="9.453125" style="554" customWidth="1"/>
    <col min="1034" max="1034" width="6.1796875" style="554" customWidth="1"/>
    <col min="1035" max="1272" width="8.7265625" style="554"/>
    <col min="1273" max="1273" width="6" style="554" customWidth="1"/>
    <col min="1274" max="1274" width="18.81640625" style="554" customWidth="1"/>
    <col min="1275" max="1275" width="7.81640625" style="554" customWidth="1"/>
    <col min="1276" max="1277" width="3.1796875" style="554" customWidth="1"/>
    <col min="1278" max="1278" width="3.81640625" style="554" customWidth="1"/>
    <col min="1279" max="1279" width="10.54296875" style="554" customWidth="1"/>
    <col min="1280" max="1280" width="9.453125" style="554" customWidth="1"/>
    <col min="1281" max="1281" width="8.81640625" style="554" customWidth="1"/>
    <col min="1282" max="1282" width="14.81640625" style="554" customWidth="1"/>
    <col min="1283" max="1283" width="4.1796875" style="554" customWidth="1"/>
    <col min="1284" max="1284" width="13.453125" style="554" customWidth="1"/>
    <col min="1285" max="1285" width="4.54296875" style="554" customWidth="1"/>
    <col min="1286" max="1289" width="9.453125" style="554" customWidth="1"/>
    <col min="1290" max="1290" width="6.1796875" style="554" customWidth="1"/>
    <col min="1291" max="1528" width="8.7265625" style="554"/>
    <col min="1529" max="1529" width="6" style="554" customWidth="1"/>
    <col min="1530" max="1530" width="18.81640625" style="554" customWidth="1"/>
    <col min="1531" max="1531" width="7.81640625" style="554" customWidth="1"/>
    <col min="1532" max="1533" width="3.1796875" style="554" customWidth="1"/>
    <col min="1534" max="1534" width="3.81640625" style="554" customWidth="1"/>
    <col min="1535" max="1535" width="10.54296875" style="554" customWidth="1"/>
    <col min="1536" max="1536" width="9.453125" style="554" customWidth="1"/>
    <col min="1537" max="1537" width="8.81640625" style="554" customWidth="1"/>
    <col min="1538" max="1538" width="14.81640625" style="554" customWidth="1"/>
    <col min="1539" max="1539" width="4.1796875" style="554" customWidth="1"/>
    <col min="1540" max="1540" width="13.453125" style="554" customWidth="1"/>
    <col min="1541" max="1541" width="4.54296875" style="554" customWidth="1"/>
    <col min="1542" max="1545" width="9.453125" style="554" customWidth="1"/>
    <col min="1546" max="1546" width="6.1796875" style="554" customWidth="1"/>
    <col min="1547" max="1784" width="8.7265625" style="554"/>
    <col min="1785" max="1785" width="6" style="554" customWidth="1"/>
    <col min="1786" max="1786" width="18.81640625" style="554" customWidth="1"/>
    <col min="1787" max="1787" width="7.81640625" style="554" customWidth="1"/>
    <col min="1788" max="1789" width="3.1796875" style="554" customWidth="1"/>
    <col min="1790" max="1790" width="3.81640625" style="554" customWidth="1"/>
    <col min="1791" max="1791" width="10.54296875" style="554" customWidth="1"/>
    <col min="1792" max="1792" width="9.453125" style="554" customWidth="1"/>
    <col min="1793" max="1793" width="8.81640625" style="554" customWidth="1"/>
    <col min="1794" max="1794" width="14.81640625" style="554" customWidth="1"/>
    <col min="1795" max="1795" width="4.1796875" style="554" customWidth="1"/>
    <col min="1796" max="1796" width="13.453125" style="554" customWidth="1"/>
    <col min="1797" max="1797" width="4.54296875" style="554" customWidth="1"/>
    <col min="1798" max="1801" width="9.453125" style="554" customWidth="1"/>
    <col min="1802" max="1802" width="6.1796875" style="554" customWidth="1"/>
    <col min="1803" max="2040" width="8.7265625" style="554"/>
    <col min="2041" max="2041" width="6" style="554" customWidth="1"/>
    <col min="2042" max="2042" width="18.81640625" style="554" customWidth="1"/>
    <col min="2043" max="2043" width="7.81640625" style="554" customWidth="1"/>
    <col min="2044" max="2045" width="3.1796875" style="554" customWidth="1"/>
    <col min="2046" max="2046" width="3.81640625" style="554" customWidth="1"/>
    <col min="2047" max="2047" width="10.54296875" style="554" customWidth="1"/>
    <col min="2048" max="2048" width="9.453125" style="554" customWidth="1"/>
    <col min="2049" max="2049" width="8.81640625" style="554" customWidth="1"/>
    <col min="2050" max="2050" width="14.81640625" style="554" customWidth="1"/>
    <col min="2051" max="2051" width="4.1796875" style="554" customWidth="1"/>
    <col min="2052" max="2052" width="13.453125" style="554" customWidth="1"/>
    <col min="2053" max="2053" width="4.54296875" style="554" customWidth="1"/>
    <col min="2054" max="2057" width="9.453125" style="554" customWidth="1"/>
    <col min="2058" max="2058" width="6.1796875" style="554" customWidth="1"/>
    <col min="2059" max="2296" width="8.7265625" style="554"/>
    <col min="2297" max="2297" width="6" style="554" customWidth="1"/>
    <col min="2298" max="2298" width="18.81640625" style="554" customWidth="1"/>
    <col min="2299" max="2299" width="7.81640625" style="554" customWidth="1"/>
    <col min="2300" max="2301" width="3.1796875" style="554" customWidth="1"/>
    <col min="2302" max="2302" width="3.81640625" style="554" customWidth="1"/>
    <col min="2303" max="2303" width="10.54296875" style="554" customWidth="1"/>
    <col min="2304" max="2304" width="9.453125" style="554" customWidth="1"/>
    <col min="2305" max="2305" width="8.81640625" style="554" customWidth="1"/>
    <col min="2306" max="2306" width="14.81640625" style="554" customWidth="1"/>
    <col min="2307" max="2307" width="4.1796875" style="554" customWidth="1"/>
    <col min="2308" max="2308" width="13.453125" style="554" customWidth="1"/>
    <col min="2309" max="2309" width="4.54296875" style="554" customWidth="1"/>
    <col min="2310" max="2313" width="9.453125" style="554" customWidth="1"/>
    <col min="2314" max="2314" width="6.1796875" style="554" customWidth="1"/>
    <col min="2315" max="2552" width="8.7265625" style="554"/>
    <col min="2553" max="2553" width="6" style="554" customWidth="1"/>
    <col min="2554" max="2554" width="18.81640625" style="554" customWidth="1"/>
    <col min="2555" max="2555" width="7.81640625" style="554" customWidth="1"/>
    <col min="2556" max="2557" width="3.1796875" style="554" customWidth="1"/>
    <col min="2558" max="2558" width="3.81640625" style="554" customWidth="1"/>
    <col min="2559" max="2559" width="10.54296875" style="554" customWidth="1"/>
    <col min="2560" max="2560" width="9.453125" style="554" customWidth="1"/>
    <col min="2561" max="2561" width="8.81640625" style="554" customWidth="1"/>
    <col min="2562" max="2562" width="14.81640625" style="554" customWidth="1"/>
    <col min="2563" max="2563" width="4.1796875" style="554" customWidth="1"/>
    <col min="2564" max="2564" width="13.453125" style="554" customWidth="1"/>
    <col min="2565" max="2565" width="4.54296875" style="554" customWidth="1"/>
    <col min="2566" max="2569" width="9.453125" style="554" customWidth="1"/>
    <col min="2570" max="2570" width="6.1796875" style="554" customWidth="1"/>
    <col min="2571" max="2808" width="8.7265625" style="554"/>
    <col min="2809" max="2809" width="6" style="554" customWidth="1"/>
    <col min="2810" max="2810" width="18.81640625" style="554" customWidth="1"/>
    <col min="2811" max="2811" width="7.81640625" style="554" customWidth="1"/>
    <col min="2812" max="2813" width="3.1796875" style="554" customWidth="1"/>
    <col min="2814" max="2814" width="3.81640625" style="554" customWidth="1"/>
    <col min="2815" max="2815" width="10.54296875" style="554" customWidth="1"/>
    <col min="2816" max="2816" width="9.453125" style="554" customWidth="1"/>
    <col min="2817" max="2817" width="8.81640625" style="554" customWidth="1"/>
    <col min="2818" max="2818" width="14.81640625" style="554" customWidth="1"/>
    <col min="2819" max="2819" width="4.1796875" style="554" customWidth="1"/>
    <col min="2820" max="2820" width="13.453125" style="554" customWidth="1"/>
    <col min="2821" max="2821" width="4.54296875" style="554" customWidth="1"/>
    <col min="2822" max="2825" width="9.453125" style="554" customWidth="1"/>
    <col min="2826" max="2826" width="6.1796875" style="554" customWidth="1"/>
    <col min="2827" max="3064" width="8.7265625" style="554"/>
    <col min="3065" max="3065" width="6" style="554" customWidth="1"/>
    <col min="3066" max="3066" width="18.81640625" style="554" customWidth="1"/>
    <col min="3067" max="3067" width="7.81640625" style="554" customWidth="1"/>
    <col min="3068" max="3069" width="3.1796875" style="554" customWidth="1"/>
    <col min="3070" max="3070" width="3.81640625" style="554" customWidth="1"/>
    <col min="3071" max="3071" width="10.54296875" style="554" customWidth="1"/>
    <col min="3072" max="3072" width="9.453125" style="554" customWidth="1"/>
    <col min="3073" max="3073" width="8.81640625" style="554" customWidth="1"/>
    <col min="3074" max="3074" width="14.81640625" style="554" customWidth="1"/>
    <col min="3075" max="3075" width="4.1796875" style="554" customWidth="1"/>
    <col min="3076" max="3076" width="13.453125" style="554" customWidth="1"/>
    <col min="3077" max="3077" width="4.54296875" style="554" customWidth="1"/>
    <col min="3078" max="3081" width="9.453125" style="554" customWidth="1"/>
    <col min="3082" max="3082" width="6.1796875" style="554" customWidth="1"/>
    <col min="3083" max="3320" width="8.7265625" style="554"/>
    <col min="3321" max="3321" width="6" style="554" customWidth="1"/>
    <col min="3322" max="3322" width="18.81640625" style="554" customWidth="1"/>
    <col min="3323" max="3323" width="7.81640625" style="554" customWidth="1"/>
    <col min="3324" max="3325" width="3.1796875" style="554" customWidth="1"/>
    <col min="3326" max="3326" width="3.81640625" style="554" customWidth="1"/>
    <col min="3327" max="3327" width="10.54296875" style="554" customWidth="1"/>
    <col min="3328" max="3328" width="9.453125" style="554" customWidth="1"/>
    <col min="3329" max="3329" width="8.81640625" style="554" customWidth="1"/>
    <col min="3330" max="3330" width="14.81640625" style="554" customWidth="1"/>
    <col min="3331" max="3331" width="4.1796875" style="554" customWidth="1"/>
    <col min="3332" max="3332" width="13.453125" style="554" customWidth="1"/>
    <col min="3333" max="3333" width="4.54296875" style="554" customWidth="1"/>
    <col min="3334" max="3337" width="9.453125" style="554" customWidth="1"/>
    <col min="3338" max="3338" width="6.1796875" style="554" customWidth="1"/>
    <col min="3339" max="3576" width="8.7265625" style="554"/>
    <col min="3577" max="3577" width="6" style="554" customWidth="1"/>
    <col min="3578" max="3578" width="18.81640625" style="554" customWidth="1"/>
    <col min="3579" max="3579" width="7.81640625" style="554" customWidth="1"/>
    <col min="3580" max="3581" width="3.1796875" style="554" customWidth="1"/>
    <col min="3582" max="3582" width="3.81640625" style="554" customWidth="1"/>
    <col min="3583" max="3583" width="10.54296875" style="554" customWidth="1"/>
    <col min="3584" max="3584" width="9.453125" style="554" customWidth="1"/>
    <col min="3585" max="3585" width="8.81640625" style="554" customWidth="1"/>
    <col min="3586" max="3586" width="14.81640625" style="554" customWidth="1"/>
    <col min="3587" max="3587" width="4.1796875" style="554" customWidth="1"/>
    <col min="3588" max="3588" width="13.453125" style="554" customWidth="1"/>
    <col min="3589" max="3589" width="4.54296875" style="554" customWidth="1"/>
    <col min="3590" max="3593" width="9.453125" style="554" customWidth="1"/>
    <col min="3594" max="3594" width="6.1796875" style="554" customWidth="1"/>
    <col min="3595" max="3832" width="8.7265625" style="554"/>
    <col min="3833" max="3833" width="6" style="554" customWidth="1"/>
    <col min="3834" max="3834" width="18.81640625" style="554" customWidth="1"/>
    <col min="3835" max="3835" width="7.81640625" style="554" customWidth="1"/>
    <col min="3836" max="3837" width="3.1796875" style="554" customWidth="1"/>
    <col min="3838" max="3838" width="3.81640625" style="554" customWidth="1"/>
    <col min="3839" max="3839" width="10.54296875" style="554" customWidth="1"/>
    <col min="3840" max="3840" width="9.453125" style="554" customWidth="1"/>
    <col min="3841" max="3841" width="8.81640625" style="554" customWidth="1"/>
    <col min="3842" max="3842" width="14.81640625" style="554" customWidth="1"/>
    <col min="3843" max="3843" width="4.1796875" style="554" customWidth="1"/>
    <col min="3844" max="3844" width="13.453125" style="554" customWidth="1"/>
    <col min="3845" max="3845" width="4.54296875" style="554" customWidth="1"/>
    <col min="3846" max="3849" width="9.453125" style="554" customWidth="1"/>
    <col min="3850" max="3850" width="6.1796875" style="554" customWidth="1"/>
    <col min="3851" max="4088" width="8.7265625" style="554"/>
    <col min="4089" max="4089" width="6" style="554" customWidth="1"/>
    <col min="4090" max="4090" width="18.81640625" style="554" customWidth="1"/>
    <col min="4091" max="4091" width="7.81640625" style="554" customWidth="1"/>
    <col min="4092" max="4093" width="3.1796875" style="554" customWidth="1"/>
    <col min="4094" max="4094" width="3.81640625" style="554" customWidth="1"/>
    <col min="4095" max="4095" width="10.54296875" style="554" customWidth="1"/>
    <col min="4096" max="4096" width="9.453125" style="554" customWidth="1"/>
    <col min="4097" max="4097" width="8.81640625" style="554" customWidth="1"/>
    <col min="4098" max="4098" width="14.81640625" style="554" customWidth="1"/>
    <col min="4099" max="4099" width="4.1796875" style="554" customWidth="1"/>
    <col min="4100" max="4100" width="13.453125" style="554" customWidth="1"/>
    <col min="4101" max="4101" width="4.54296875" style="554" customWidth="1"/>
    <col min="4102" max="4105" width="9.453125" style="554" customWidth="1"/>
    <col min="4106" max="4106" width="6.1796875" style="554" customWidth="1"/>
    <col min="4107" max="4344" width="8.7265625" style="554"/>
    <col min="4345" max="4345" width="6" style="554" customWidth="1"/>
    <col min="4346" max="4346" width="18.81640625" style="554" customWidth="1"/>
    <col min="4347" max="4347" width="7.81640625" style="554" customWidth="1"/>
    <col min="4348" max="4349" width="3.1796875" style="554" customWidth="1"/>
    <col min="4350" max="4350" width="3.81640625" style="554" customWidth="1"/>
    <col min="4351" max="4351" width="10.54296875" style="554" customWidth="1"/>
    <col min="4352" max="4352" width="9.453125" style="554" customWidth="1"/>
    <col min="4353" max="4353" width="8.81640625" style="554" customWidth="1"/>
    <col min="4354" max="4354" width="14.81640625" style="554" customWidth="1"/>
    <col min="4355" max="4355" width="4.1796875" style="554" customWidth="1"/>
    <col min="4356" max="4356" width="13.453125" style="554" customWidth="1"/>
    <col min="4357" max="4357" width="4.54296875" style="554" customWidth="1"/>
    <col min="4358" max="4361" width="9.453125" style="554" customWidth="1"/>
    <col min="4362" max="4362" width="6.1796875" style="554" customWidth="1"/>
    <col min="4363" max="4600" width="8.7265625" style="554"/>
    <col min="4601" max="4601" width="6" style="554" customWidth="1"/>
    <col min="4602" max="4602" width="18.81640625" style="554" customWidth="1"/>
    <col min="4603" max="4603" width="7.81640625" style="554" customWidth="1"/>
    <col min="4604" max="4605" width="3.1796875" style="554" customWidth="1"/>
    <col min="4606" max="4606" width="3.81640625" style="554" customWidth="1"/>
    <col min="4607" max="4607" width="10.54296875" style="554" customWidth="1"/>
    <col min="4608" max="4608" width="9.453125" style="554" customWidth="1"/>
    <col min="4609" max="4609" width="8.81640625" style="554" customWidth="1"/>
    <col min="4610" max="4610" width="14.81640625" style="554" customWidth="1"/>
    <col min="4611" max="4611" width="4.1796875" style="554" customWidth="1"/>
    <col min="4612" max="4612" width="13.453125" style="554" customWidth="1"/>
    <col min="4613" max="4613" width="4.54296875" style="554" customWidth="1"/>
    <col min="4614" max="4617" width="9.453125" style="554" customWidth="1"/>
    <col min="4618" max="4618" width="6.1796875" style="554" customWidth="1"/>
    <col min="4619" max="4856" width="8.7265625" style="554"/>
    <col min="4857" max="4857" width="6" style="554" customWidth="1"/>
    <col min="4858" max="4858" width="18.81640625" style="554" customWidth="1"/>
    <col min="4859" max="4859" width="7.81640625" style="554" customWidth="1"/>
    <col min="4860" max="4861" width="3.1796875" style="554" customWidth="1"/>
    <col min="4862" max="4862" width="3.81640625" style="554" customWidth="1"/>
    <col min="4863" max="4863" width="10.54296875" style="554" customWidth="1"/>
    <col min="4864" max="4864" width="9.453125" style="554" customWidth="1"/>
    <col min="4865" max="4865" width="8.81640625" style="554" customWidth="1"/>
    <col min="4866" max="4866" width="14.81640625" style="554" customWidth="1"/>
    <col min="4867" max="4867" width="4.1796875" style="554" customWidth="1"/>
    <col min="4868" max="4868" width="13.453125" style="554" customWidth="1"/>
    <col min="4869" max="4869" width="4.54296875" style="554" customWidth="1"/>
    <col min="4870" max="4873" width="9.453125" style="554" customWidth="1"/>
    <col min="4874" max="4874" width="6.1796875" style="554" customWidth="1"/>
    <col min="4875" max="5112" width="8.7265625" style="554"/>
    <col min="5113" max="5113" width="6" style="554" customWidth="1"/>
    <col min="5114" max="5114" width="18.81640625" style="554" customWidth="1"/>
    <col min="5115" max="5115" width="7.81640625" style="554" customWidth="1"/>
    <col min="5116" max="5117" width="3.1796875" style="554" customWidth="1"/>
    <col min="5118" max="5118" width="3.81640625" style="554" customWidth="1"/>
    <col min="5119" max="5119" width="10.54296875" style="554" customWidth="1"/>
    <col min="5120" max="5120" width="9.453125" style="554" customWidth="1"/>
    <col min="5121" max="5121" width="8.81640625" style="554" customWidth="1"/>
    <col min="5122" max="5122" width="14.81640625" style="554" customWidth="1"/>
    <col min="5123" max="5123" width="4.1796875" style="554" customWidth="1"/>
    <col min="5124" max="5124" width="13.453125" style="554" customWidth="1"/>
    <col min="5125" max="5125" width="4.54296875" style="554" customWidth="1"/>
    <col min="5126" max="5129" width="9.453125" style="554" customWidth="1"/>
    <col min="5130" max="5130" width="6.1796875" style="554" customWidth="1"/>
    <col min="5131" max="5368" width="8.7265625" style="554"/>
    <col min="5369" max="5369" width="6" style="554" customWidth="1"/>
    <col min="5370" max="5370" width="18.81640625" style="554" customWidth="1"/>
    <col min="5371" max="5371" width="7.81640625" style="554" customWidth="1"/>
    <col min="5372" max="5373" width="3.1796875" style="554" customWidth="1"/>
    <col min="5374" max="5374" width="3.81640625" style="554" customWidth="1"/>
    <col min="5375" max="5375" width="10.54296875" style="554" customWidth="1"/>
    <col min="5376" max="5376" width="9.453125" style="554" customWidth="1"/>
    <col min="5377" max="5377" width="8.81640625" style="554" customWidth="1"/>
    <col min="5378" max="5378" width="14.81640625" style="554" customWidth="1"/>
    <col min="5379" max="5379" width="4.1796875" style="554" customWidth="1"/>
    <col min="5380" max="5380" width="13.453125" style="554" customWidth="1"/>
    <col min="5381" max="5381" width="4.54296875" style="554" customWidth="1"/>
    <col min="5382" max="5385" width="9.453125" style="554" customWidth="1"/>
    <col min="5386" max="5386" width="6.1796875" style="554" customWidth="1"/>
    <col min="5387" max="5624" width="8.7265625" style="554"/>
    <col min="5625" max="5625" width="6" style="554" customWidth="1"/>
    <col min="5626" max="5626" width="18.81640625" style="554" customWidth="1"/>
    <col min="5627" max="5627" width="7.81640625" style="554" customWidth="1"/>
    <col min="5628" max="5629" width="3.1796875" style="554" customWidth="1"/>
    <col min="5630" max="5630" width="3.81640625" style="554" customWidth="1"/>
    <col min="5631" max="5631" width="10.54296875" style="554" customWidth="1"/>
    <col min="5632" max="5632" width="9.453125" style="554" customWidth="1"/>
    <col min="5633" max="5633" width="8.81640625" style="554" customWidth="1"/>
    <col min="5634" max="5634" width="14.81640625" style="554" customWidth="1"/>
    <col min="5635" max="5635" width="4.1796875" style="554" customWidth="1"/>
    <col min="5636" max="5636" width="13.453125" style="554" customWidth="1"/>
    <col min="5637" max="5637" width="4.54296875" style="554" customWidth="1"/>
    <col min="5638" max="5641" width="9.453125" style="554" customWidth="1"/>
    <col min="5642" max="5642" width="6.1796875" style="554" customWidth="1"/>
    <col min="5643" max="5880" width="8.7265625" style="554"/>
    <col min="5881" max="5881" width="6" style="554" customWidth="1"/>
    <col min="5882" max="5882" width="18.81640625" style="554" customWidth="1"/>
    <col min="5883" max="5883" width="7.81640625" style="554" customWidth="1"/>
    <col min="5884" max="5885" width="3.1796875" style="554" customWidth="1"/>
    <col min="5886" max="5886" width="3.81640625" style="554" customWidth="1"/>
    <col min="5887" max="5887" width="10.54296875" style="554" customWidth="1"/>
    <col min="5888" max="5888" width="9.453125" style="554" customWidth="1"/>
    <col min="5889" max="5889" width="8.81640625" style="554" customWidth="1"/>
    <col min="5890" max="5890" width="14.81640625" style="554" customWidth="1"/>
    <col min="5891" max="5891" width="4.1796875" style="554" customWidth="1"/>
    <col min="5892" max="5892" width="13.453125" style="554" customWidth="1"/>
    <col min="5893" max="5893" width="4.54296875" style="554" customWidth="1"/>
    <col min="5894" max="5897" width="9.453125" style="554" customWidth="1"/>
    <col min="5898" max="5898" width="6.1796875" style="554" customWidth="1"/>
    <col min="5899" max="6136" width="8.7265625" style="554"/>
    <col min="6137" max="6137" width="6" style="554" customWidth="1"/>
    <col min="6138" max="6138" width="18.81640625" style="554" customWidth="1"/>
    <col min="6139" max="6139" width="7.81640625" style="554" customWidth="1"/>
    <col min="6140" max="6141" width="3.1796875" style="554" customWidth="1"/>
    <col min="6142" max="6142" width="3.81640625" style="554" customWidth="1"/>
    <col min="6143" max="6143" width="10.54296875" style="554" customWidth="1"/>
    <col min="6144" max="6144" width="9.453125" style="554" customWidth="1"/>
    <col min="6145" max="6145" width="8.81640625" style="554" customWidth="1"/>
    <col min="6146" max="6146" width="14.81640625" style="554" customWidth="1"/>
    <col min="6147" max="6147" width="4.1796875" style="554" customWidth="1"/>
    <col min="6148" max="6148" width="13.453125" style="554" customWidth="1"/>
    <col min="6149" max="6149" width="4.54296875" style="554" customWidth="1"/>
    <col min="6150" max="6153" width="9.453125" style="554" customWidth="1"/>
    <col min="6154" max="6154" width="6.1796875" style="554" customWidth="1"/>
    <col min="6155" max="6392" width="8.7265625" style="554"/>
    <col min="6393" max="6393" width="6" style="554" customWidth="1"/>
    <col min="6394" max="6394" width="18.81640625" style="554" customWidth="1"/>
    <col min="6395" max="6395" width="7.81640625" style="554" customWidth="1"/>
    <col min="6396" max="6397" width="3.1796875" style="554" customWidth="1"/>
    <col min="6398" max="6398" width="3.81640625" style="554" customWidth="1"/>
    <col min="6399" max="6399" width="10.54296875" style="554" customWidth="1"/>
    <col min="6400" max="6400" width="9.453125" style="554" customWidth="1"/>
    <col min="6401" max="6401" width="8.81640625" style="554" customWidth="1"/>
    <col min="6402" max="6402" width="14.81640625" style="554" customWidth="1"/>
    <col min="6403" max="6403" width="4.1796875" style="554" customWidth="1"/>
    <col min="6404" max="6404" width="13.453125" style="554" customWidth="1"/>
    <col min="6405" max="6405" width="4.54296875" style="554" customWidth="1"/>
    <col min="6406" max="6409" width="9.453125" style="554" customWidth="1"/>
    <col min="6410" max="6410" width="6.1796875" style="554" customWidth="1"/>
    <col min="6411" max="6648" width="8.7265625" style="554"/>
    <col min="6649" max="6649" width="6" style="554" customWidth="1"/>
    <col min="6650" max="6650" width="18.81640625" style="554" customWidth="1"/>
    <col min="6651" max="6651" width="7.81640625" style="554" customWidth="1"/>
    <col min="6652" max="6653" width="3.1796875" style="554" customWidth="1"/>
    <col min="6654" max="6654" width="3.81640625" style="554" customWidth="1"/>
    <col min="6655" max="6655" width="10.54296875" style="554" customWidth="1"/>
    <col min="6656" max="6656" width="9.453125" style="554" customWidth="1"/>
    <col min="6657" max="6657" width="8.81640625" style="554" customWidth="1"/>
    <col min="6658" max="6658" width="14.81640625" style="554" customWidth="1"/>
    <col min="6659" max="6659" width="4.1796875" style="554" customWidth="1"/>
    <col min="6660" max="6660" width="13.453125" style="554" customWidth="1"/>
    <col min="6661" max="6661" width="4.54296875" style="554" customWidth="1"/>
    <col min="6662" max="6665" width="9.453125" style="554" customWidth="1"/>
    <col min="6666" max="6666" width="6.1796875" style="554" customWidth="1"/>
    <col min="6667" max="6904" width="8.7265625" style="554"/>
    <col min="6905" max="6905" width="6" style="554" customWidth="1"/>
    <col min="6906" max="6906" width="18.81640625" style="554" customWidth="1"/>
    <col min="6907" max="6907" width="7.81640625" style="554" customWidth="1"/>
    <col min="6908" max="6909" width="3.1796875" style="554" customWidth="1"/>
    <col min="6910" max="6910" width="3.81640625" style="554" customWidth="1"/>
    <col min="6911" max="6911" width="10.54296875" style="554" customWidth="1"/>
    <col min="6912" max="6912" width="9.453125" style="554" customWidth="1"/>
    <col min="6913" max="6913" width="8.81640625" style="554" customWidth="1"/>
    <col min="6914" max="6914" width="14.81640625" style="554" customWidth="1"/>
    <col min="6915" max="6915" width="4.1796875" style="554" customWidth="1"/>
    <col min="6916" max="6916" width="13.453125" style="554" customWidth="1"/>
    <col min="6917" max="6917" width="4.54296875" style="554" customWidth="1"/>
    <col min="6918" max="6921" width="9.453125" style="554" customWidth="1"/>
    <col min="6922" max="6922" width="6.1796875" style="554" customWidth="1"/>
    <col min="6923" max="7160" width="8.7265625" style="554"/>
    <col min="7161" max="7161" width="6" style="554" customWidth="1"/>
    <col min="7162" max="7162" width="18.81640625" style="554" customWidth="1"/>
    <col min="7163" max="7163" width="7.81640625" style="554" customWidth="1"/>
    <col min="7164" max="7165" width="3.1796875" style="554" customWidth="1"/>
    <col min="7166" max="7166" width="3.81640625" style="554" customWidth="1"/>
    <col min="7167" max="7167" width="10.54296875" style="554" customWidth="1"/>
    <col min="7168" max="7168" width="9.453125" style="554" customWidth="1"/>
    <col min="7169" max="7169" width="8.81640625" style="554" customWidth="1"/>
    <col min="7170" max="7170" width="14.81640625" style="554" customWidth="1"/>
    <col min="7171" max="7171" width="4.1796875" style="554" customWidth="1"/>
    <col min="7172" max="7172" width="13.453125" style="554" customWidth="1"/>
    <col min="7173" max="7173" width="4.54296875" style="554" customWidth="1"/>
    <col min="7174" max="7177" width="9.453125" style="554" customWidth="1"/>
    <col min="7178" max="7178" width="6.1796875" style="554" customWidth="1"/>
    <col min="7179" max="7416" width="8.7265625" style="554"/>
    <col min="7417" max="7417" width="6" style="554" customWidth="1"/>
    <col min="7418" max="7418" width="18.81640625" style="554" customWidth="1"/>
    <col min="7419" max="7419" width="7.81640625" style="554" customWidth="1"/>
    <col min="7420" max="7421" width="3.1796875" style="554" customWidth="1"/>
    <col min="7422" max="7422" width="3.81640625" style="554" customWidth="1"/>
    <col min="7423" max="7423" width="10.54296875" style="554" customWidth="1"/>
    <col min="7424" max="7424" width="9.453125" style="554" customWidth="1"/>
    <col min="7425" max="7425" width="8.81640625" style="554" customWidth="1"/>
    <col min="7426" max="7426" width="14.81640625" style="554" customWidth="1"/>
    <col min="7427" max="7427" width="4.1796875" style="554" customWidth="1"/>
    <col min="7428" max="7428" width="13.453125" style="554" customWidth="1"/>
    <col min="7429" max="7429" width="4.54296875" style="554" customWidth="1"/>
    <col min="7430" max="7433" width="9.453125" style="554" customWidth="1"/>
    <col min="7434" max="7434" width="6.1796875" style="554" customWidth="1"/>
    <col min="7435" max="7672" width="8.7265625" style="554"/>
    <col min="7673" max="7673" width="6" style="554" customWidth="1"/>
    <col min="7674" max="7674" width="18.81640625" style="554" customWidth="1"/>
    <col min="7675" max="7675" width="7.81640625" style="554" customWidth="1"/>
    <col min="7676" max="7677" width="3.1796875" style="554" customWidth="1"/>
    <col min="7678" max="7678" width="3.81640625" style="554" customWidth="1"/>
    <col min="7679" max="7679" width="10.54296875" style="554" customWidth="1"/>
    <col min="7680" max="7680" width="9.453125" style="554" customWidth="1"/>
    <col min="7681" max="7681" width="8.81640625" style="554" customWidth="1"/>
    <col min="7682" max="7682" width="14.81640625" style="554" customWidth="1"/>
    <col min="7683" max="7683" width="4.1796875" style="554" customWidth="1"/>
    <col min="7684" max="7684" width="13.453125" style="554" customWidth="1"/>
    <col min="7685" max="7685" width="4.54296875" style="554" customWidth="1"/>
    <col min="7686" max="7689" width="9.453125" style="554" customWidth="1"/>
    <col min="7690" max="7690" width="6.1796875" style="554" customWidth="1"/>
    <col min="7691" max="7928" width="8.7265625" style="554"/>
    <col min="7929" max="7929" width="6" style="554" customWidth="1"/>
    <col min="7930" max="7930" width="18.81640625" style="554" customWidth="1"/>
    <col min="7931" max="7931" width="7.81640625" style="554" customWidth="1"/>
    <col min="7932" max="7933" width="3.1796875" style="554" customWidth="1"/>
    <col min="7934" max="7934" width="3.81640625" style="554" customWidth="1"/>
    <col min="7935" max="7935" width="10.54296875" style="554" customWidth="1"/>
    <col min="7936" max="7936" width="9.453125" style="554" customWidth="1"/>
    <col min="7937" max="7937" width="8.81640625" style="554" customWidth="1"/>
    <col min="7938" max="7938" width="14.81640625" style="554" customWidth="1"/>
    <col min="7939" max="7939" width="4.1796875" style="554" customWidth="1"/>
    <col min="7940" max="7940" width="13.453125" style="554" customWidth="1"/>
    <col min="7941" max="7941" width="4.54296875" style="554" customWidth="1"/>
    <col min="7942" max="7945" width="9.453125" style="554" customWidth="1"/>
    <col min="7946" max="7946" width="6.1796875" style="554" customWidth="1"/>
    <col min="7947" max="8184" width="8.7265625" style="554"/>
    <col min="8185" max="8185" width="6" style="554" customWidth="1"/>
    <col min="8186" max="8186" width="18.81640625" style="554" customWidth="1"/>
    <col min="8187" max="8187" width="7.81640625" style="554" customWidth="1"/>
    <col min="8188" max="8189" width="3.1796875" style="554" customWidth="1"/>
    <col min="8190" max="8190" width="3.81640625" style="554" customWidth="1"/>
    <col min="8191" max="8191" width="10.54296875" style="554" customWidth="1"/>
    <col min="8192" max="8192" width="9.453125" style="554" customWidth="1"/>
    <col min="8193" max="8193" width="8.81640625" style="554" customWidth="1"/>
    <col min="8194" max="8194" width="14.81640625" style="554" customWidth="1"/>
    <col min="8195" max="8195" width="4.1796875" style="554" customWidth="1"/>
    <col min="8196" max="8196" width="13.453125" style="554" customWidth="1"/>
    <col min="8197" max="8197" width="4.54296875" style="554" customWidth="1"/>
    <col min="8198" max="8201" width="9.453125" style="554" customWidth="1"/>
    <col min="8202" max="8202" width="6.1796875" style="554" customWidth="1"/>
    <col min="8203" max="8440" width="8.7265625" style="554"/>
    <col min="8441" max="8441" width="6" style="554" customWidth="1"/>
    <col min="8442" max="8442" width="18.81640625" style="554" customWidth="1"/>
    <col min="8443" max="8443" width="7.81640625" style="554" customWidth="1"/>
    <col min="8444" max="8445" width="3.1796875" style="554" customWidth="1"/>
    <col min="8446" max="8446" width="3.81640625" style="554" customWidth="1"/>
    <col min="8447" max="8447" width="10.54296875" style="554" customWidth="1"/>
    <col min="8448" max="8448" width="9.453125" style="554" customWidth="1"/>
    <col min="8449" max="8449" width="8.81640625" style="554" customWidth="1"/>
    <col min="8450" max="8450" width="14.81640625" style="554" customWidth="1"/>
    <col min="8451" max="8451" width="4.1796875" style="554" customWidth="1"/>
    <col min="8452" max="8452" width="13.453125" style="554" customWidth="1"/>
    <col min="8453" max="8453" width="4.54296875" style="554" customWidth="1"/>
    <col min="8454" max="8457" width="9.453125" style="554" customWidth="1"/>
    <col min="8458" max="8458" width="6.1796875" style="554" customWidth="1"/>
    <col min="8459" max="8696" width="8.7265625" style="554"/>
    <col min="8697" max="8697" width="6" style="554" customWidth="1"/>
    <col min="8698" max="8698" width="18.81640625" style="554" customWidth="1"/>
    <col min="8699" max="8699" width="7.81640625" style="554" customWidth="1"/>
    <col min="8700" max="8701" width="3.1796875" style="554" customWidth="1"/>
    <col min="8702" max="8702" width="3.81640625" style="554" customWidth="1"/>
    <col min="8703" max="8703" width="10.54296875" style="554" customWidth="1"/>
    <col min="8704" max="8704" width="9.453125" style="554" customWidth="1"/>
    <col min="8705" max="8705" width="8.81640625" style="554" customWidth="1"/>
    <col min="8706" max="8706" width="14.81640625" style="554" customWidth="1"/>
    <col min="8707" max="8707" width="4.1796875" style="554" customWidth="1"/>
    <col min="8708" max="8708" width="13.453125" style="554" customWidth="1"/>
    <col min="8709" max="8709" width="4.54296875" style="554" customWidth="1"/>
    <col min="8710" max="8713" width="9.453125" style="554" customWidth="1"/>
    <col min="8714" max="8714" width="6.1796875" style="554" customWidth="1"/>
    <col min="8715" max="8952" width="8.7265625" style="554"/>
    <col min="8953" max="8953" width="6" style="554" customWidth="1"/>
    <col min="8954" max="8954" width="18.81640625" style="554" customWidth="1"/>
    <col min="8955" max="8955" width="7.81640625" style="554" customWidth="1"/>
    <col min="8956" max="8957" width="3.1796875" style="554" customWidth="1"/>
    <col min="8958" max="8958" width="3.81640625" style="554" customWidth="1"/>
    <col min="8959" max="8959" width="10.54296875" style="554" customWidth="1"/>
    <col min="8960" max="8960" width="9.453125" style="554" customWidth="1"/>
    <col min="8961" max="8961" width="8.81640625" style="554" customWidth="1"/>
    <col min="8962" max="8962" width="14.81640625" style="554" customWidth="1"/>
    <col min="8963" max="8963" width="4.1796875" style="554" customWidth="1"/>
    <col min="8964" max="8964" width="13.453125" style="554" customWidth="1"/>
    <col min="8965" max="8965" width="4.54296875" style="554" customWidth="1"/>
    <col min="8966" max="8969" width="9.453125" style="554" customWidth="1"/>
    <col min="8970" max="8970" width="6.1796875" style="554" customWidth="1"/>
    <col min="8971" max="9208" width="8.7265625" style="554"/>
    <col min="9209" max="9209" width="6" style="554" customWidth="1"/>
    <col min="9210" max="9210" width="18.81640625" style="554" customWidth="1"/>
    <col min="9211" max="9211" width="7.81640625" style="554" customWidth="1"/>
    <col min="9212" max="9213" width="3.1796875" style="554" customWidth="1"/>
    <col min="9214" max="9214" width="3.81640625" style="554" customWidth="1"/>
    <col min="9215" max="9215" width="10.54296875" style="554" customWidth="1"/>
    <col min="9216" max="9216" width="9.453125" style="554" customWidth="1"/>
    <col min="9217" max="9217" width="8.81640625" style="554" customWidth="1"/>
    <col min="9218" max="9218" width="14.81640625" style="554" customWidth="1"/>
    <col min="9219" max="9219" width="4.1796875" style="554" customWidth="1"/>
    <col min="9220" max="9220" width="13.453125" style="554" customWidth="1"/>
    <col min="9221" max="9221" width="4.54296875" style="554" customWidth="1"/>
    <col min="9222" max="9225" width="9.453125" style="554" customWidth="1"/>
    <col min="9226" max="9226" width="6.1796875" style="554" customWidth="1"/>
    <col min="9227" max="9464" width="8.7265625" style="554"/>
    <col min="9465" max="9465" width="6" style="554" customWidth="1"/>
    <col min="9466" max="9466" width="18.81640625" style="554" customWidth="1"/>
    <col min="9467" max="9467" width="7.81640625" style="554" customWidth="1"/>
    <col min="9468" max="9469" width="3.1796875" style="554" customWidth="1"/>
    <col min="9470" max="9470" width="3.81640625" style="554" customWidth="1"/>
    <col min="9471" max="9471" width="10.54296875" style="554" customWidth="1"/>
    <col min="9472" max="9472" width="9.453125" style="554" customWidth="1"/>
    <col min="9473" max="9473" width="8.81640625" style="554" customWidth="1"/>
    <col min="9474" max="9474" width="14.81640625" style="554" customWidth="1"/>
    <col min="9475" max="9475" width="4.1796875" style="554" customWidth="1"/>
    <col min="9476" max="9476" width="13.453125" style="554" customWidth="1"/>
    <col min="9477" max="9477" width="4.54296875" style="554" customWidth="1"/>
    <col min="9478" max="9481" width="9.453125" style="554" customWidth="1"/>
    <col min="9482" max="9482" width="6.1796875" style="554" customWidth="1"/>
    <col min="9483" max="9720" width="8.7265625" style="554"/>
    <col min="9721" max="9721" width="6" style="554" customWidth="1"/>
    <col min="9722" max="9722" width="18.81640625" style="554" customWidth="1"/>
    <col min="9723" max="9723" width="7.81640625" style="554" customWidth="1"/>
    <col min="9724" max="9725" width="3.1796875" style="554" customWidth="1"/>
    <col min="9726" max="9726" width="3.81640625" style="554" customWidth="1"/>
    <col min="9727" max="9727" width="10.54296875" style="554" customWidth="1"/>
    <col min="9728" max="9728" width="9.453125" style="554" customWidth="1"/>
    <col min="9729" max="9729" width="8.81640625" style="554" customWidth="1"/>
    <col min="9730" max="9730" width="14.81640625" style="554" customWidth="1"/>
    <col min="9731" max="9731" width="4.1796875" style="554" customWidth="1"/>
    <col min="9732" max="9732" width="13.453125" style="554" customWidth="1"/>
    <col min="9733" max="9733" width="4.54296875" style="554" customWidth="1"/>
    <col min="9734" max="9737" width="9.453125" style="554" customWidth="1"/>
    <col min="9738" max="9738" width="6.1796875" style="554" customWidth="1"/>
    <col min="9739" max="9976" width="8.7265625" style="554"/>
    <col min="9977" max="9977" width="6" style="554" customWidth="1"/>
    <col min="9978" max="9978" width="18.81640625" style="554" customWidth="1"/>
    <col min="9979" max="9979" width="7.81640625" style="554" customWidth="1"/>
    <col min="9980" max="9981" width="3.1796875" style="554" customWidth="1"/>
    <col min="9982" max="9982" width="3.81640625" style="554" customWidth="1"/>
    <col min="9983" max="9983" width="10.54296875" style="554" customWidth="1"/>
    <col min="9984" max="9984" width="9.453125" style="554" customWidth="1"/>
    <col min="9985" max="9985" width="8.81640625" style="554" customWidth="1"/>
    <col min="9986" max="9986" width="14.81640625" style="554" customWidth="1"/>
    <col min="9987" max="9987" width="4.1796875" style="554" customWidth="1"/>
    <col min="9988" max="9988" width="13.453125" style="554" customWidth="1"/>
    <col min="9989" max="9989" width="4.54296875" style="554" customWidth="1"/>
    <col min="9990" max="9993" width="9.453125" style="554" customWidth="1"/>
    <col min="9994" max="9994" width="6.1796875" style="554" customWidth="1"/>
    <col min="9995" max="10232" width="8.7265625" style="554"/>
    <col min="10233" max="10233" width="6" style="554" customWidth="1"/>
    <col min="10234" max="10234" width="18.81640625" style="554" customWidth="1"/>
    <col min="10235" max="10235" width="7.81640625" style="554" customWidth="1"/>
    <col min="10236" max="10237" width="3.1796875" style="554" customWidth="1"/>
    <col min="10238" max="10238" width="3.81640625" style="554" customWidth="1"/>
    <col min="10239" max="10239" width="10.54296875" style="554" customWidth="1"/>
    <col min="10240" max="10240" width="9.453125" style="554" customWidth="1"/>
    <col min="10241" max="10241" width="8.81640625" style="554" customWidth="1"/>
    <col min="10242" max="10242" width="14.81640625" style="554" customWidth="1"/>
    <col min="10243" max="10243" width="4.1796875" style="554" customWidth="1"/>
    <col min="10244" max="10244" width="13.453125" style="554" customWidth="1"/>
    <col min="10245" max="10245" width="4.54296875" style="554" customWidth="1"/>
    <col min="10246" max="10249" width="9.453125" style="554" customWidth="1"/>
    <col min="10250" max="10250" width="6.1796875" style="554" customWidth="1"/>
    <col min="10251" max="10488" width="8.7265625" style="554"/>
    <col min="10489" max="10489" width="6" style="554" customWidth="1"/>
    <col min="10490" max="10490" width="18.81640625" style="554" customWidth="1"/>
    <col min="10491" max="10491" width="7.81640625" style="554" customWidth="1"/>
    <col min="10492" max="10493" width="3.1796875" style="554" customWidth="1"/>
    <col min="10494" max="10494" width="3.81640625" style="554" customWidth="1"/>
    <col min="10495" max="10495" width="10.54296875" style="554" customWidth="1"/>
    <col min="10496" max="10496" width="9.453125" style="554" customWidth="1"/>
    <col min="10497" max="10497" width="8.81640625" style="554" customWidth="1"/>
    <col min="10498" max="10498" width="14.81640625" style="554" customWidth="1"/>
    <col min="10499" max="10499" width="4.1796875" style="554" customWidth="1"/>
    <col min="10500" max="10500" width="13.453125" style="554" customWidth="1"/>
    <col min="10501" max="10501" width="4.54296875" style="554" customWidth="1"/>
    <col min="10502" max="10505" width="9.453125" style="554" customWidth="1"/>
    <col min="10506" max="10506" width="6.1796875" style="554" customWidth="1"/>
    <col min="10507" max="10744" width="8.7265625" style="554"/>
    <col min="10745" max="10745" width="6" style="554" customWidth="1"/>
    <col min="10746" max="10746" width="18.81640625" style="554" customWidth="1"/>
    <col min="10747" max="10747" width="7.81640625" style="554" customWidth="1"/>
    <col min="10748" max="10749" width="3.1796875" style="554" customWidth="1"/>
    <col min="10750" max="10750" width="3.81640625" style="554" customWidth="1"/>
    <col min="10751" max="10751" width="10.54296875" style="554" customWidth="1"/>
    <col min="10752" max="10752" width="9.453125" style="554" customWidth="1"/>
    <col min="10753" max="10753" width="8.81640625" style="554" customWidth="1"/>
    <col min="10754" max="10754" width="14.81640625" style="554" customWidth="1"/>
    <col min="10755" max="10755" width="4.1796875" style="554" customWidth="1"/>
    <col min="10756" max="10756" width="13.453125" style="554" customWidth="1"/>
    <col min="10757" max="10757" width="4.54296875" style="554" customWidth="1"/>
    <col min="10758" max="10761" width="9.453125" style="554" customWidth="1"/>
    <col min="10762" max="10762" width="6.1796875" style="554" customWidth="1"/>
    <col min="10763" max="11000" width="8.7265625" style="554"/>
    <col min="11001" max="11001" width="6" style="554" customWidth="1"/>
    <col min="11002" max="11002" width="18.81640625" style="554" customWidth="1"/>
    <col min="11003" max="11003" width="7.81640625" style="554" customWidth="1"/>
    <col min="11004" max="11005" width="3.1796875" style="554" customWidth="1"/>
    <col min="11006" max="11006" width="3.81640625" style="554" customWidth="1"/>
    <col min="11007" max="11007" width="10.54296875" style="554" customWidth="1"/>
    <col min="11008" max="11008" width="9.453125" style="554" customWidth="1"/>
    <col min="11009" max="11009" width="8.81640625" style="554" customWidth="1"/>
    <col min="11010" max="11010" width="14.81640625" style="554" customWidth="1"/>
    <col min="11011" max="11011" width="4.1796875" style="554" customWidth="1"/>
    <col min="11012" max="11012" width="13.453125" style="554" customWidth="1"/>
    <col min="11013" max="11013" width="4.54296875" style="554" customWidth="1"/>
    <col min="11014" max="11017" width="9.453125" style="554" customWidth="1"/>
    <col min="11018" max="11018" width="6.1796875" style="554" customWidth="1"/>
    <col min="11019" max="11256" width="8.7265625" style="554"/>
    <col min="11257" max="11257" width="6" style="554" customWidth="1"/>
    <col min="11258" max="11258" width="18.81640625" style="554" customWidth="1"/>
    <col min="11259" max="11259" width="7.81640625" style="554" customWidth="1"/>
    <col min="11260" max="11261" width="3.1796875" style="554" customWidth="1"/>
    <col min="11262" max="11262" width="3.81640625" style="554" customWidth="1"/>
    <col min="11263" max="11263" width="10.54296875" style="554" customWidth="1"/>
    <col min="11264" max="11264" width="9.453125" style="554" customWidth="1"/>
    <col min="11265" max="11265" width="8.81640625" style="554" customWidth="1"/>
    <col min="11266" max="11266" width="14.81640625" style="554" customWidth="1"/>
    <col min="11267" max="11267" width="4.1796875" style="554" customWidth="1"/>
    <col min="11268" max="11268" width="13.453125" style="554" customWidth="1"/>
    <col min="11269" max="11269" width="4.54296875" style="554" customWidth="1"/>
    <col min="11270" max="11273" width="9.453125" style="554" customWidth="1"/>
    <col min="11274" max="11274" width="6.1796875" style="554" customWidth="1"/>
    <col min="11275" max="11512" width="8.7265625" style="554"/>
    <col min="11513" max="11513" width="6" style="554" customWidth="1"/>
    <col min="11514" max="11514" width="18.81640625" style="554" customWidth="1"/>
    <col min="11515" max="11515" width="7.81640625" style="554" customWidth="1"/>
    <col min="11516" max="11517" width="3.1796875" style="554" customWidth="1"/>
    <col min="11518" max="11518" width="3.81640625" style="554" customWidth="1"/>
    <col min="11519" max="11519" width="10.54296875" style="554" customWidth="1"/>
    <col min="11520" max="11520" width="9.453125" style="554" customWidth="1"/>
    <col min="11521" max="11521" width="8.81640625" style="554" customWidth="1"/>
    <col min="11522" max="11522" width="14.81640625" style="554" customWidth="1"/>
    <col min="11523" max="11523" width="4.1796875" style="554" customWidth="1"/>
    <col min="11524" max="11524" width="13.453125" style="554" customWidth="1"/>
    <col min="11525" max="11525" width="4.54296875" style="554" customWidth="1"/>
    <col min="11526" max="11529" width="9.453125" style="554" customWidth="1"/>
    <col min="11530" max="11530" width="6.1796875" style="554" customWidth="1"/>
    <col min="11531" max="11768" width="8.7265625" style="554"/>
    <col min="11769" max="11769" width="6" style="554" customWidth="1"/>
    <col min="11770" max="11770" width="18.81640625" style="554" customWidth="1"/>
    <col min="11771" max="11771" width="7.81640625" style="554" customWidth="1"/>
    <col min="11772" max="11773" width="3.1796875" style="554" customWidth="1"/>
    <col min="11774" max="11774" width="3.81640625" style="554" customWidth="1"/>
    <col min="11775" max="11775" width="10.54296875" style="554" customWidth="1"/>
    <col min="11776" max="11776" width="9.453125" style="554" customWidth="1"/>
    <col min="11777" max="11777" width="8.81640625" style="554" customWidth="1"/>
    <col min="11778" max="11778" width="14.81640625" style="554" customWidth="1"/>
    <col min="11779" max="11779" width="4.1796875" style="554" customWidth="1"/>
    <col min="11780" max="11780" width="13.453125" style="554" customWidth="1"/>
    <col min="11781" max="11781" width="4.54296875" style="554" customWidth="1"/>
    <col min="11782" max="11785" width="9.453125" style="554" customWidth="1"/>
    <col min="11786" max="11786" width="6.1796875" style="554" customWidth="1"/>
    <col min="11787" max="12024" width="8.7265625" style="554"/>
    <col min="12025" max="12025" width="6" style="554" customWidth="1"/>
    <col min="12026" max="12026" width="18.81640625" style="554" customWidth="1"/>
    <col min="12027" max="12027" width="7.81640625" style="554" customWidth="1"/>
    <col min="12028" max="12029" width="3.1796875" style="554" customWidth="1"/>
    <col min="12030" max="12030" width="3.81640625" style="554" customWidth="1"/>
    <col min="12031" max="12031" width="10.54296875" style="554" customWidth="1"/>
    <col min="12032" max="12032" width="9.453125" style="554" customWidth="1"/>
    <col min="12033" max="12033" width="8.81640625" style="554" customWidth="1"/>
    <col min="12034" max="12034" width="14.81640625" style="554" customWidth="1"/>
    <col min="12035" max="12035" width="4.1796875" style="554" customWidth="1"/>
    <col min="12036" max="12036" width="13.453125" style="554" customWidth="1"/>
    <col min="12037" max="12037" width="4.54296875" style="554" customWidth="1"/>
    <col min="12038" max="12041" width="9.453125" style="554" customWidth="1"/>
    <col min="12042" max="12042" width="6.1796875" style="554" customWidth="1"/>
    <col min="12043" max="12280" width="8.7265625" style="554"/>
    <col min="12281" max="12281" width="6" style="554" customWidth="1"/>
    <col min="12282" max="12282" width="18.81640625" style="554" customWidth="1"/>
    <col min="12283" max="12283" width="7.81640625" style="554" customWidth="1"/>
    <col min="12284" max="12285" width="3.1796875" style="554" customWidth="1"/>
    <col min="12286" max="12286" width="3.81640625" style="554" customWidth="1"/>
    <col min="12287" max="12287" width="10.54296875" style="554" customWidth="1"/>
    <col min="12288" max="12288" width="9.453125" style="554" customWidth="1"/>
    <col min="12289" max="12289" width="8.81640625" style="554" customWidth="1"/>
    <col min="12290" max="12290" width="14.81640625" style="554" customWidth="1"/>
    <col min="12291" max="12291" width="4.1796875" style="554" customWidth="1"/>
    <col min="12292" max="12292" width="13.453125" style="554" customWidth="1"/>
    <col min="12293" max="12293" width="4.54296875" style="554" customWidth="1"/>
    <col min="12294" max="12297" width="9.453125" style="554" customWidth="1"/>
    <col min="12298" max="12298" width="6.1796875" style="554" customWidth="1"/>
    <col min="12299" max="12536" width="8.7265625" style="554"/>
    <col min="12537" max="12537" width="6" style="554" customWidth="1"/>
    <col min="12538" max="12538" width="18.81640625" style="554" customWidth="1"/>
    <col min="12539" max="12539" width="7.81640625" style="554" customWidth="1"/>
    <col min="12540" max="12541" width="3.1796875" style="554" customWidth="1"/>
    <col min="12542" max="12542" width="3.81640625" style="554" customWidth="1"/>
    <col min="12543" max="12543" width="10.54296875" style="554" customWidth="1"/>
    <col min="12544" max="12544" width="9.453125" style="554" customWidth="1"/>
    <col min="12545" max="12545" width="8.81640625" style="554" customWidth="1"/>
    <col min="12546" max="12546" width="14.81640625" style="554" customWidth="1"/>
    <col min="12547" max="12547" width="4.1796875" style="554" customWidth="1"/>
    <col min="12548" max="12548" width="13.453125" style="554" customWidth="1"/>
    <col min="12549" max="12549" width="4.54296875" style="554" customWidth="1"/>
    <col min="12550" max="12553" width="9.453125" style="554" customWidth="1"/>
    <col min="12554" max="12554" width="6.1796875" style="554" customWidth="1"/>
    <col min="12555" max="12792" width="8.7265625" style="554"/>
    <col min="12793" max="12793" width="6" style="554" customWidth="1"/>
    <col min="12794" max="12794" width="18.81640625" style="554" customWidth="1"/>
    <col min="12795" max="12795" width="7.81640625" style="554" customWidth="1"/>
    <col min="12796" max="12797" width="3.1796875" style="554" customWidth="1"/>
    <col min="12798" max="12798" width="3.81640625" style="554" customWidth="1"/>
    <col min="12799" max="12799" width="10.54296875" style="554" customWidth="1"/>
    <col min="12800" max="12800" width="9.453125" style="554" customWidth="1"/>
    <col min="12801" max="12801" width="8.81640625" style="554" customWidth="1"/>
    <col min="12802" max="12802" width="14.81640625" style="554" customWidth="1"/>
    <col min="12803" max="12803" width="4.1796875" style="554" customWidth="1"/>
    <col min="12804" max="12804" width="13.453125" style="554" customWidth="1"/>
    <col min="12805" max="12805" width="4.54296875" style="554" customWidth="1"/>
    <col min="12806" max="12809" width="9.453125" style="554" customWidth="1"/>
    <col min="12810" max="12810" width="6.1796875" style="554" customWidth="1"/>
    <col min="12811" max="13048" width="8.7265625" style="554"/>
    <col min="13049" max="13049" width="6" style="554" customWidth="1"/>
    <col min="13050" max="13050" width="18.81640625" style="554" customWidth="1"/>
    <col min="13051" max="13051" width="7.81640625" style="554" customWidth="1"/>
    <col min="13052" max="13053" width="3.1796875" style="554" customWidth="1"/>
    <col min="13054" max="13054" width="3.81640625" style="554" customWidth="1"/>
    <col min="13055" max="13055" width="10.54296875" style="554" customWidth="1"/>
    <col min="13056" max="13056" width="9.453125" style="554" customWidth="1"/>
    <col min="13057" max="13057" width="8.81640625" style="554" customWidth="1"/>
    <col min="13058" max="13058" width="14.81640625" style="554" customWidth="1"/>
    <col min="13059" max="13059" width="4.1796875" style="554" customWidth="1"/>
    <col min="13060" max="13060" width="13.453125" style="554" customWidth="1"/>
    <col min="13061" max="13061" width="4.54296875" style="554" customWidth="1"/>
    <col min="13062" max="13065" width="9.453125" style="554" customWidth="1"/>
    <col min="13066" max="13066" width="6.1796875" style="554" customWidth="1"/>
    <col min="13067" max="13304" width="8.7265625" style="554"/>
    <col min="13305" max="13305" width="6" style="554" customWidth="1"/>
    <col min="13306" max="13306" width="18.81640625" style="554" customWidth="1"/>
    <col min="13307" max="13307" width="7.81640625" style="554" customWidth="1"/>
    <col min="13308" max="13309" width="3.1796875" style="554" customWidth="1"/>
    <col min="13310" max="13310" width="3.81640625" style="554" customWidth="1"/>
    <col min="13311" max="13311" width="10.54296875" style="554" customWidth="1"/>
    <col min="13312" max="13312" width="9.453125" style="554" customWidth="1"/>
    <col min="13313" max="13313" width="8.81640625" style="554" customWidth="1"/>
    <col min="13314" max="13314" width="14.81640625" style="554" customWidth="1"/>
    <col min="13315" max="13315" width="4.1796875" style="554" customWidth="1"/>
    <col min="13316" max="13316" width="13.453125" style="554" customWidth="1"/>
    <col min="13317" max="13317" width="4.54296875" style="554" customWidth="1"/>
    <col min="13318" max="13321" width="9.453125" style="554" customWidth="1"/>
    <col min="13322" max="13322" width="6.1796875" style="554" customWidth="1"/>
    <col min="13323" max="13560" width="8.7265625" style="554"/>
    <col min="13561" max="13561" width="6" style="554" customWidth="1"/>
    <col min="13562" max="13562" width="18.81640625" style="554" customWidth="1"/>
    <col min="13563" max="13563" width="7.81640625" style="554" customWidth="1"/>
    <col min="13564" max="13565" width="3.1796875" style="554" customWidth="1"/>
    <col min="13566" max="13566" width="3.81640625" style="554" customWidth="1"/>
    <col min="13567" max="13567" width="10.54296875" style="554" customWidth="1"/>
    <col min="13568" max="13568" width="9.453125" style="554" customWidth="1"/>
    <col min="13569" max="13569" width="8.81640625" style="554" customWidth="1"/>
    <col min="13570" max="13570" width="14.81640625" style="554" customWidth="1"/>
    <col min="13571" max="13571" width="4.1796875" style="554" customWidth="1"/>
    <col min="13572" max="13572" width="13.453125" style="554" customWidth="1"/>
    <col min="13573" max="13573" width="4.54296875" style="554" customWidth="1"/>
    <col min="13574" max="13577" width="9.453125" style="554" customWidth="1"/>
    <col min="13578" max="13578" width="6.1796875" style="554" customWidth="1"/>
    <col min="13579" max="13816" width="8.7265625" style="554"/>
    <col min="13817" max="13817" width="6" style="554" customWidth="1"/>
    <col min="13818" max="13818" width="18.81640625" style="554" customWidth="1"/>
    <col min="13819" max="13819" width="7.81640625" style="554" customWidth="1"/>
    <col min="13820" max="13821" width="3.1796875" style="554" customWidth="1"/>
    <col min="13822" max="13822" width="3.81640625" style="554" customWidth="1"/>
    <col min="13823" max="13823" width="10.54296875" style="554" customWidth="1"/>
    <col min="13824" max="13824" width="9.453125" style="554" customWidth="1"/>
    <col min="13825" max="13825" width="8.81640625" style="554" customWidth="1"/>
    <col min="13826" max="13826" width="14.81640625" style="554" customWidth="1"/>
    <col min="13827" max="13827" width="4.1796875" style="554" customWidth="1"/>
    <col min="13828" max="13828" width="13.453125" style="554" customWidth="1"/>
    <col min="13829" max="13829" width="4.54296875" style="554" customWidth="1"/>
    <col min="13830" max="13833" width="9.453125" style="554" customWidth="1"/>
    <col min="13834" max="13834" width="6.1796875" style="554" customWidth="1"/>
    <col min="13835" max="14072" width="8.7265625" style="554"/>
    <col min="14073" max="14073" width="6" style="554" customWidth="1"/>
    <col min="14074" max="14074" width="18.81640625" style="554" customWidth="1"/>
    <col min="14075" max="14075" width="7.81640625" style="554" customWidth="1"/>
    <col min="14076" max="14077" width="3.1796875" style="554" customWidth="1"/>
    <col min="14078" max="14078" width="3.81640625" style="554" customWidth="1"/>
    <col min="14079" max="14079" width="10.54296875" style="554" customWidth="1"/>
    <col min="14080" max="14080" width="9.453125" style="554" customWidth="1"/>
    <col min="14081" max="14081" width="8.81640625" style="554" customWidth="1"/>
    <col min="14082" max="14082" width="14.81640625" style="554" customWidth="1"/>
    <col min="14083" max="14083" width="4.1796875" style="554" customWidth="1"/>
    <col min="14084" max="14084" width="13.453125" style="554" customWidth="1"/>
    <col min="14085" max="14085" width="4.54296875" style="554" customWidth="1"/>
    <col min="14086" max="14089" width="9.453125" style="554" customWidth="1"/>
    <col min="14090" max="14090" width="6.1796875" style="554" customWidth="1"/>
    <col min="14091" max="14328" width="8.7265625" style="554"/>
    <col min="14329" max="14329" width="6" style="554" customWidth="1"/>
    <col min="14330" max="14330" width="18.81640625" style="554" customWidth="1"/>
    <col min="14331" max="14331" width="7.81640625" style="554" customWidth="1"/>
    <col min="14332" max="14333" width="3.1796875" style="554" customWidth="1"/>
    <col min="14334" max="14334" width="3.81640625" style="554" customWidth="1"/>
    <col min="14335" max="14335" width="10.54296875" style="554" customWidth="1"/>
    <col min="14336" max="14336" width="9.453125" style="554" customWidth="1"/>
    <col min="14337" max="14337" width="8.81640625" style="554" customWidth="1"/>
    <col min="14338" max="14338" width="14.81640625" style="554" customWidth="1"/>
    <col min="14339" max="14339" width="4.1796875" style="554" customWidth="1"/>
    <col min="14340" max="14340" width="13.453125" style="554" customWidth="1"/>
    <col min="14341" max="14341" width="4.54296875" style="554" customWidth="1"/>
    <col min="14342" max="14345" width="9.453125" style="554" customWidth="1"/>
    <col min="14346" max="14346" width="6.1796875" style="554" customWidth="1"/>
    <col min="14347" max="14584" width="8.7265625" style="554"/>
    <col min="14585" max="14585" width="6" style="554" customWidth="1"/>
    <col min="14586" max="14586" width="18.81640625" style="554" customWidth="1"/>
    <col min="14587" max="14587" width="7.81640625" style="554" customWidth="1"/>
    <col min="14588" max="14589" width="3.1796875" style="554" customWidth="1"/>
    <col min="14590" max="14590" width="3.81640625" style="554" customWidth="1"/>
    <col min="14591" max="14591" width="10.54296875" style="554" customWidth="1"/>
    <col min="14592" max="14592" width="9.453125" style="554" customWidth="1"/>
    <col min="14593" max="14593" width="8.81640625" style="554" customWidth="1"/>
    <col min="14594" max="14594" width="14.81640625" style="554" customWidth="1"/>
    <col min="14595" max="14595" width="4.1796875" style="554" customWidth="1"/>
    <col min="14596" max="14596" width="13.453125" style="554" customWidth="1"/>
    <col min="14597" max="14597" width="4.54296875" style="554" customWidth="1"/>
    <col min="14598" max="14601" width="9.453125" style="554" customWidth="1"/>
    <col min="14602" max="14602" width="6.1796875" style="554" customWidth="1"/>
    <col min="14603" max="14840" width="8.7265625" style="554"/>
    <col min="14841" max="14841" width="6" style="554" customWidth="1"/>
    <col min="14842" max="14842" width="18.81640625" style="554" customWidth="1"/>
    <col min="14843" max="14843" width="7.81640625" style="554" customWidth="1"/>
    <col min="14844" max="14845" width="3.1796875" style="554" customWidth="1"/>
    <col min="14846" max="14846" width="3.81640625" style="554" customWidth="1"/>
    <col min="14847" max="14847" width="10.54296875" style="554" customWidth="1"/>
    <col min="14848" max="14848" width="9.453125" style="554" customWidth="1"/>
    <col min="14849" max="14849" width="8.81640625" style="554" customWidth="1"/>
    <col min="14850" max="14850" width="14.81640625" style="554" customWidth="1"/>
    <col min="14851" max="14851" width="4.1796875" style="554" customWidth="1"/>
    <col min="14852" max="14852" width="13.453125" style="554" customWidth="1"/>
    <col min="14853" max="14853" width="4.54296875" style="554" customWidth="1"/>
    <col min="14854" max="14857" width="9.453125" style="554" customWidth="1"/>
    <col min="14858" max="14858" width="6.1796875" style="554" customWidth="1"/>
    <col min="14859" max="15096" width="8.7265625" style="554"/>
    <col min="15097" max="15097" width="6" style="554" customWidth="1"/>
    <col min="15098" max="15098" width="18.81640625" style="554" customWidth="1"/>
    <col min="15099" max="15099" width="7.81640625" style="554" customWidth="1"/>
    <col min="15100" max="15101" width="3.1796875" style="554" customWidth="1"/>
    <col min="15102" max="15102" width="3.81640625" style="554" customWidth="1"/>
    <col min="15103" max="15103" width="10.54296875" style="554" customWidth="1"/>
    <col min="15104" max="15104" width="9.453125" style="554" customWidth="1"/>
    <col min="15105" max="15105" width="8.81640625" style="554" customWidth="1"/>
    <col min="15106" max="15106" width="14.81640625" style="554" customWidth="1"/>
    <col min="15107" max="15107" width="4.1796875" style="554" customWidth="1"/>
    <col min="15108" max="15108" width="13.453125" style="554" customWidth="1"/>
    <col min="15109" max="15109" width="4.54296875" style="554" customWidth="1"/>
    <col min="15110" max="15113" width="9.453125" style="554" customWidth="1"/>
    <col min="15114" max="15114" width="6.1796875" style="554" customWidth="1"/>
    <col min="15115" max="15352" width="8.7265625" style="554"/>
    <col min="15353" max="15353" width="6" style="554" customWidth="1"/>
    <col min="15354" max="15354" width="18.81640625" style="554" customWidth="1"/>
    <col min="15355" max="15355" width="7.81640625" style="554" customWidth="1"/>
    <col min="15356" max="15357" width="3.1796875" style="554" customWidth="1"/>
    <col min="15358" max="15358" width="3.81640625" style="554" customWidth="1"/>
    <col min="15359" max="15359" width="10.54296875" style="554" customWidth="1"/>
    <col min="15360" max="15360" width="9.453125" style="554" customWidth="1"/>
    <col min="15361" max="15361" width="8.81640625" style="554" customWidth="1"/>
    <col min="15362" max="15362" width="14.81640625" style="554" customWidth="1"/>
    <col min="15363" max="15363" width="4.1796875" style="554" customWidth="1"/>
    <col min="15364" max="15364" width="13.453125" style="554" customWidth="1"/>
    <col min="15365" max="15365" width="4.54296875" style="554" customWidth="1"/>
    <col min="15366" max="15369" width="9.453125" style="554" customWidth="1"/>
    <col min="15370" max="15370" width="6.1796875" style="554" customWidth="1"/>
    <col min="15371" max="15608" width="8.7265625" style="554"/>
    <col min="15609" max="15609" width="6" style="554" customWidth="1"/>
    <col min="15610" max="15610" width="18.81640625" style="554" customWidth="1"/>
    <col min="15611" max="15611" width="7.81640625" style="554" customWidth="1"/>
    <col min="15612" max="15613" width="3.1796875" style="554" customWidth="1"/>
    <col min="15614" max="15614" width="3.81640625" style="554" customWidth="1"/>
    <col min="15615" max="15615" width="10.54296875" style="554" customWidth="1"/>
    <col min="15616" max="15616" width="9.453125" style="554" customWidth="1"/>
    <col min="15617" max="15617" width="8.81640625" style="554" customWidth="1"/>
    <col min="15618" max="15618" width="14.81640625" style="554" customWidth="1"/>
    <col min="15619" max="15619" width="4.1796875" style="554" customWidth="1"/>
    <col min="15620" max="15620" width="13.453125" style="554" customWidth="1"/>
    <col min="15621" max="15621" width="4.54296875" style="554" customWidth="1"/>
    <col min="15622" max="15625" width="9.453125" style="554" customWidth="1"/>
    <col min="15626" max="15626" width="6.1796875" style="554" customWidth="1"/>
    <col min="15627" max="15864" width="8.7265625" style="554"/>
    <col min="15865" max="15865" width="6" style="554" customWidth="1"/>
    <col min="15866" max="15866" width="18.81640625" style="554" customWidth="1"/>
    <col min="15867" max="15867" width="7.81640625" style="554" customWidth="1"/>
    <col min="15868" max="15869" width="3.1796875" style="554" customWidth="1"/>
    <col min="15870" max="15870" width="3.81640625" style="554" customWidth="1"/>
    <col min="15871" max="15871" width="10.54296875" style="554" customWidth="1"/>
    <col min="15872" max="15872" width="9.453125" style="554" customWidth="1"/>
    <col min="15873" max="15873" width="8.81640625" style="554" customWidth="1"/>
    <col min="15874" max="15874" width="14.81640625" style="554" customWidth="1"/>
    <col min="15875" max="15875" width="4.1796875" style="554" customWidth="1"/>
    <col min="15876" max="15876" width="13.453125" style="554" customWidth="1"/>
    <col min="15877" max="15877" width="4.54296875" style="554" customWidth="1"/>
    <col min="15878" max="15881" width="9.453125" style="554" customWidth="1"/>
    <col min="15882" max="15882" width="6.1796875" style="554" customWidth="1"/>
    <col min="15883" max="16120" width="8.7265625" style="554"/>
    <col min="16121" max="16121" width="6" style="554" customWidth="1"/>
    <col min="16122" max="16122" width="18.81640625" style="554" customWidth="1"/>
    <col min="16123" max="16123" width="7.81640625" style="554" customWidth="1"/>
    <col min="16124" max="16125" width="3.1796875" style="554" customWidth="1"/>
    <col min="16126" max="16126" width="3.81640625" style="554" customWidth="1"/>
    <col min="16127" max="16127" width="10.54296875" style="554" customWidth="1"/>
    <col min="16128" max="16128" width="9.453125" style="554" customWidth="1"/>
    <col min="16129" max="16129" width="8.81640625" style="554" customWidth="1"/>
    <col min="16130" max="16130" width="14.81640625" style="554" customWidth="1"/>
    <col min="16131" max="16131" width="4.1796875" style="554" customWidth="1"/>
    <col min="16132" max="16132" width="13.453125" style="554" customWidth="1"/>
    <col min="16133" max="16133" width="4.54296875" style="554" customWidth="1"/>
    <col min="16134" max="16137" width="9.453125" style="554" customWidth="1"/>
    <col min="16138" max="16138" width="6.1796875" style="554" customWidth="1"/>
    <col min="16139" max="16382" width="8.7265625" style="554"/>
    <col min="16383" max="16384" width="8.81640625" style="554" customWidth="1"/>
  </cols>
  <sheetData>
    <row r="1" spans="1:14" s="553" customFormat="1" ht="25.25" customHeight="1" x14ac:dyDescent="0.35">
      <c r="A1" s="1474" t="str">
        <f>'PF F'!A1:G1</f>
        <v>PUNJAB SAAF PANI AUTHORITY</v>
      </c>
      <c r="B1" s="1474"/>
      <c r="C1" s="1474"/>
      <c r="D1" s="1474"/>
      <c r="E1" s="1474"/>
      <c r="F1" s="1474"/>
      <c r="G1" s="1474"/>
      <c r="H1" s="1474"/>
      <c r="I1" s="1474"/>
      <c r="J1" s="1474"/>
      <c r="K1" s="1474"/>
      <c r="L1" s="1474"/>
      <c r="M1" s="1474"/>
      <c r="N1" s="1474"/>
    </row>
    <row r="2" spans="1:14" s="553" customFormat="1" ht="29.4" customHeight="1" x14ac:dyDescent="0.35">
      <c r="A2" s="1475" t="str">
        <f>'PF F'!A2:G2</f>
        <v>REHABILITATION &amp; O&amp;M OF DYSFUNCTIONAL WATER FILTRATION PLANTS INSTALLED IN DIVISON FAISALABAD</v>
      </c>
      <c r="B2" s="1475"/>
      <c r="C2" s="1475"/>
      <c r="D2" s="1475"/>
      <c r="E2" s="1475"/>
      <c r="F2" s="1475"/>
      <c r="G2" s="1475"/>
      <c r="H2" s="1475"/>
      <c r="I2" s="1475"/>
      <c r="J2" s="1475"/>
      <c r="K2" s="1475"/>
      <c r="L2" s="1475"/>
      <c r="M2" s="1475"/>
      <c r="N2" s="1475"/>
    </row>
    <row r="3" spans="1:14" s="553" customFormat="1" ht="21.65" customHeight="1" x14ac:dyDescent="0.35">
      <c r="A3" s="1475" t="str">
        <f>'PF F'!A3:G3</f>
        <v>BILL OF QUANTITY</v>
      </c>
      <c r="B3" s="1475"/>
      <c r="C3" s="1475"/>
      <c r="D3" s="1475"/>
      <c r="E3" s="1475"/>
      <c r="F3" s="1475"/>
      <c r="G3" s="1475"/>
      <c r="H3" s="1475"/>
      <c r="I3" s="1475"/>
      <c r="J3" s="1475"/>
      <c r="K3" s="1475"/>
      <c r="L3" s="1475"/>
      <c r="M3" s="1475"/>
      <c r="N3" s="1475"/>
    </row>
    <row r="4" spans="1:14" s="553" customFormat="1" ht="16.75" customHeight="1" x14ac:dyDescent="0.35">
      <c r="A4" s="1476" t="s">
        <v>898</v>
      </c>
      <c r="B4" s="1476"/>
      <c r="C4" s="1476"/>
      <c r="D4" s="1476"/>
      <c r="E4" s="1476"/>
      <c r="F4" s="1476"/>
      <c r="G4" s="1476"/>
      <c r="H4" s="1476"/>
      <c r="I4" s="1476"/>
      <c r="J4" s="1476"/>
      <c r="K4" s="1476"/>
      <c r="L4" s="1476"/>
      <c r="M4" s="1476"/>
      <c r="N4" s="1476"/>
    </row>
    <row r="5" spans="1:14" s="553" customFormat="1" ht="21" customHeight="1" x14ac:dyDescent="0.35">
      <c r="A5" s="1477" t="s">
        <v>974</v>
      </c>
      <c r="B5" s="1477"/>
      <c r="C5" s="1477"/>
      <c r="D5" s="1477"/>
      <c r="E5" s="1477"/>
      <c r="F5" s="1477"/>
      <c r="G5" s="1477"/>
      <c r="H5" s="1477"/>
      <c r="I5" s="1477"/>
      <c r="J5" s="1477"/>
      <c r="K5" s="1477"/>
      <c r="L5" s="1477"/>
      <c r="M5" s="1477"/>
      <c r="N5" s="1477"/>
    </row>
    <row r="6" spans="1:14" s="1046" customFormat="1" ht="15.65" customHeight="1" x14ac:dyDescent="0.25">
      <c r="A6" s="1478" t="s">
        <v>980</v>
      </c>
      <c r="B6" s="1479" t="s">
        <v>60</v>
      </c>
      <c r="C6" s="1480" t="s">
        <v>0</v>
      </c>
      <c r="D6" s="1480"/>
      <c r="E6" s="1481" t="s">
        <v>666</v>
      </c>
      <c r="F6" s="1481"/>
      <c r="G6" s="1481"/>
      <c r="H6" s="1482" t="s">
        <v>667</v>
      </c>
      <c r="I6" s="1482"/>
      <c r="J6" s="1482"/>
      <c r="K6" s="1480" t="s">
        <v>153</v>
      </c>
      <c r="L6" s="1480"/>
      <c r="M6" s="1480" t="s">
        <v>62</v>
      </c>
      <c r="N6" s="1479" t="s">
        <v>668</v>
      </c>
    </row>
    <row r="7" spans="1:14" s="1046" customFormat="1" ht="12" customHeight="1" x14ac:dyDescent="0.25">
      <c r="A7" s="1478"/>
      <c r="B7" s="1479"/>
      <c r="C7" s="1480"/>
      <c r="D7" s="1480"/>
      <c r="E7" s="1481"/>
      <c r="F7" s="1481"/>
      <c r="G7" s="1481"/>
      <c r="H7" s="1117" t="s">
        <v>669</v>
      </c>
      <c r="I7" s="1117" t="s">
        <v>670</v>
      </c>
      <c r="J7" s="1117" t="s">
        <v>671</v>
      </c>
      <c r="K7" s="1480"/>
      <c r="L7" s="1480"/>
      <c r="M7" s="1480"/>
      <c r="N7" s="1479"/>
    </row>
    <row r="8" spans="1:14" s="555" customFormat="1" ht="28.25" customHeight="1" x14ac:dyDescent="0.25">
      <c r="A8" s="1047">
        <v>1</v>
      </c>
      <c r="B8" s="1048" t="s">
        <v>675</v>
      </c>
      <c r="C8" s="1483" t="s">
        <v>967</v>
      </c>
      <c r="D8" s="1483"/>
      <c r="E8" s="1050"/>
      <c r="F8" s="1050"/>
      <c r="G8" s="1050"/>
      <c r="H8" s="1051"/>
      <c r="I8" s="1051"/>
      <c r="J8" s="1051"/>
      <c r="K8" s="1052">
        <f>SUM(K10:K10)</f>
        <v>1.1286071999999998</v>
      </c>
      <c r="L8" s="637" t="s">
        <v>674</v>
      </c>
      <c r="M8" s="1053"/>
      <c r="N8" s="1054"/>
    </row>
    <row r="9" spans="1:14" s="555" customFormat="1" ht="13.4" hidden="1" customHeight="1" x14ac:dyDescent="0.25">
      <c r="A9" s="1055"/>
      <c r="B9" s="1056"/>
      <c r="C9" s="995"/>
      <c r="D9" s="995"/>
      <c r="E9" s="995"/>
      <c r="F9" s="995"/>
      <c r="G9" s="995"/>
      <c r="H9" s="995"/>
      <c r="I9" s="995"/>
      <c r="J9" s="995"/>
      <c r="K9" s="1057"/>
      <c r="L9" s="1058"/>
      <c r="M9" s="1058"/>
      <c r="N9" s="1059"/>
    </row>
    <row r="10" spans="1:14" s="555" customFormat="1" ht="14.4" hidden="1" customHeight="1" x14ac:dyDescent="0.3">
      <c r="A10" s="1055"/>
      <c r="B10" s="1060" t="s">
        <v>675</v>
      </c>
      <c r="C10" s="1061" t="s">
        <v>673</v>
      </c>
      <c r="D10" s="995"/>
      <c r="E10" s="636">
        <v>1</v>
      </c>
      <c r="F10" s="636" t="s">
        <v>31</v>
      </c>
      <c r="G10" s="636">
        <v>1</v>
      </c>
      <c r="H10" s="1062">
        <f>3.658+0.229+0.229</f>
        <v>4.1159999999999997</v>
      </c>
      <c r="I10" s="1063">
        <v>0.91400000000000003</v>
      </c>
      <c r="J10" s="1064">
        <v>0.3</v>
      </c>
      <c r="K10" s="1062">
        <f>PRODUCT(E10:J10)</f>
        <v>1.1286071999999998</v>
      </c>
      <c r="L10" s="1058" t="s">
        <v>674</v>
      </c>
      <c r="M10" s="1058"/>
      <c r="N10" s="1059"/>
    </row>
    <row r="11" spans="1:14" s="555" customFormat="1" ht="17.399999999999999" hidden="1" customHeight="1" x14ac:dyDescent="0.3">
      <c r="A11" s="1055"/>
      <c r="B11" s="1065"/>
      <c r="C11" s="1484"/>
      <c r="D11" s="1484"/>
      <c r="E11" s="636"/>
      <c r="F11" s="636"/>
      <c r="G11" s="636"/>
      <c r="H11" s="1063"/>
      <c r="I11" s="1063"/>
      <c r="J11" s="1066" t="s">
        <v>34</v>
      </c>
      <c r="K11" s="1067"/>
      <c r="L11" s="1067"/>
      <c r="M11" s="1068"/>
      <c r="N11" s="1069"/>
    </row>
    <row r="12" spans="1:14" s="555" customFormat="1" ht="9.65" hidden="1" customHeight="1" x14ac:dyDescent="0.25">
      <c r="A12" s="1055"/>
      <c r="B12" s="1000"/>
      <c r="C12" s="1473"/>
      <c r="D12" s="1473"/>
      <c r="E12" s="636"/>
      <c r="F12" s="636"/>
      <c r="G12" s="636"/>
      <c r="H12" s="1063"/>
      <c r="I12" s="1063"/>
      <c r="J12" s="1070"/>
      <c r="K12" s="1070"/>
      <c r="L12" s="637"/>
      <c r="M12" s="637"/>
      <c r="N12" s="1071"/>
    </row>
    <row r="13" spans="1:14" s="584" customFormat="1" ht="18" customHeight="1" x14ac:dyDescent="0.35">
      <c r="A13" s="1072">
        <v>2</v>
      </c>
      <c r="B13" s="1048" t="s">
        <v>679</v>
      </c>
      <c r="C13" s="1486" t="s">
        <v>676</v>
      </c>
      <c r="D13" s="1486"/>
      <c r="E13" s="1486"/>
      <c r="F13" s="1486"/>
      <c r="G13" s="1486"/>
      <c r="H13" s="1486"/>
      <c r="I13" s="1486"/>
      <c r="J13" s="1486"/>
      <c r="K13" s="1073">
        <f>SUM(K14:K17)</f>
        <v>57.387959999999993</v>
      </c>
      <c r="L13" s="637" t="s">
        <v>678</v>
      </c>
      <c r="M13" s="637"/>
      <c r="N13" s="1074"/>
    </row>
    <row r="14" spans="1:14" s="584" customFormat="1" ht="15" hidden="1" customHeight="1" x14ac:dyDescent="0.35">
      <c r="A14" s="1072"/>
      <c r="B14" s="998"/>
      <c r="C14" s="1061" t="s">
        <v>677</v>
      </c>
      <c r="D14" s="1075"/>
      <c r="E14" s="1076">
        <v>1</v>
      </c>
      <c r="F14" s="1076" t="s">
        <v>31</v>
      </c>
      <c r="G14" s="1076">
        <v>4</v>
      </c>
      <c r="H14" s="1077">
        <v>4.1159999999999997</v>
      </c>
      <c r="I14" s="1073"/>
      <c r="J14" s="1078">
        <v>3.15</v>
      </c>
      <c r="K14" s="1073">
        <f>PRODUCT(E14:J14)</f>
        <v>51.861599999999996</v>
      </c>
      <c r="L14" s="637" t="s">
        <v>678</v>
      </c>
      <c r="M14" s="637"/>
      <c r="N14" s="1074"/>
    </row>
    <row r="15" spans="1:14" s="584" customFormat="1" ht="15" hidden="1" customHeight="1" x14ac:dyDescent="0.35">
      <c r="A15" s="1072"/>
      <c r="B15" s="998"/>
      <c r="C15" s="1061" t="str">
        <f>+C10</f>
        <v>Dispenser Platform</v>
      </c>
      <c r="D15" s="1075"/>
      <c r="E15" s="1076">
        <v>1</v>
      </c>
      <c r="F15" s="1076" t="s">
        <v>31</v>
      </c>
      <c r="G15" s="1076">
        <v>1</v>
      </c>
      <c r="H15" s="1077">
        <v>4.1159999999999997</v>
      </c>
      <c r="I15" s="1073"/>
      <c r="J15" s="1078">
        <v>0.91</v>
      </c>
      <c r="K15" s="1073">
        <f>PRODUCT(E15:J15)</f>
        <v>3.7455599999999998</v>
      </c>
      <c r="L15" s="637" t="s">
        <v>678</v>
      </c>
      <c r="M15" s="637"/>
      <c r="N15" s="1074"/>
    </row>
    <row r="16" spans="1:14" s="584" customFormat="1" ht="15" hidden="1" customHeight="1" x14ac:dyDescent="0.35">
      <c r="A16" s="1072"/>
      <c r="B16" s="998"/>
      <c r="C16" s="1061"/>
      <c r="D16" s="1075"/>
      <c r="E16" s="1076">
        <v>1</v>
      </c>
      <c r="F16" s="1076" t="s">
        <v>31</v>
      </c>
      <c r="G16" s="1076">
        <v>1</v>
      </c>
      <c r="H16" s="1077">
        <v>4.1159999999999997</v>
      </c>
      <c r="I16" s="1073"/>
      <c r="J16" s="1078">
        <v>0.3</v>
      </c>
      <c r="K16" s="1073">
        <f>PRODUCT(E16:J16)</f>
        <v>1.2347999999999999</v>
      </c>
      <c r="L16" s="637" t="s">
        <v>678</v>
      </c>
      <c r="M16" s="637"/>
      <c r="N16" s="1074"/>
    </row>
    <row r="17" spans="1:14" s="584" customFormat="1" ht="15" hidden="1" customHeight="1" x14ac:dyDescent="0.35">
      <c r="A17" s="1072"/>
      <c r="B17" s="998"/>
      <c r="C17" s="1061"/>
      <c r="D17" s="1075"/>
      <c r="E17" s="1076">
        <v>1</v>
      </c>
      <c r="F17" s="1076" t="s">
        <v>31</v>
      </c>
      <c r="G17" s="1076">
        <v>2</v>
      </c>
      <c r="H17" s="1077">
        <v>0.91</v>
      </c>
      <c r="I17" s="1073"/>
      <c r="J17" s="1078">
        <v>0.3</v>
      </c>
      <c r="K17" s="1073">
        <f>PRODUCT(E17:J17)</f>
        <v>0.54600000000000004</v>
      </c>
      <c r="L17" s="637" t="s">
        <v>678</v>
      </c>
      <c r="M17" s="637"/>
      <c r="N17" s="1074"/>
    </row>
    <row r="18" spans="1:14" s="584" customFormat="1" ht="15" hidden="1" customHeight="1" x14ac:dyDescent="0.25">
      <c r="A18" s="1072"/>
      <c r="B18" s="998"/>
      <c r="C18" s="1079"/>
      <c r="D18" s="1075"/>
      <c r="E18" s="1076"/>
      <c r="F18" s="1076"/>
      <c r="G18" s="1076"/>
      <c r="H18" s="1073"/>
      <c r="I18" s="1073"/>
      <c r="J18" s="1045" t="s">
        <v>34</v>
      </c>
      <c r="K18" s="1079"/>
      <c r="L18" s="1079"/>
      <c r="M18" s="1068"/>
      <c r="N18" s="1080"/>
    </row>
    <row r="19" spans="1:14" s="555" customFormat="1" ht="20.149999999999999" hidden="1" customHeight="1" x14ac:dyDescent="0.25">
      <c r="A19" s="1081"/>
      <c r="B19" s="1000"/>
      <c r="C19" s="1082"/>
      <c r="D19" s="1083"/>
      <c r="E19" s="636"/>
      <c r="F19" s="636"/>
      <c r="G19" s="636"/>
      <c r="H19" s="1063"/>
      <c r="I19" s="1063"/>
      <c r="J19" s="1070"/>
      <c r="K19" s="1070"/>
      <c r="L19" s="637"/>
      <c r="M19" s="637"/>
      <c r="N19" s="1071"/>
    </row>
    <row r="20" spans="1:14" s="584" customFormat="1" ht="145.25" customHeight="1" x14ac:dyDescent="0.35">
      <c r="A20" s="1072">
        <v>3</v>
      </c>
      <c r="B20" s="1048" t="s">
        <v>686</v>
      </c>
      <c r="C20" s="1486" t="s">
        <v>968</v>
      </c>
      <c r="D20" s="1486"/>
      <c r="E20" s="1486"/>
      <c r="F20" s="1486"/>
      <c r="G20" s="1486"/>
      <c r="H20" s="1486"/>
      <c r="I20" s="1486"/>
      <c r="J20" s="1486"/>
      <c r="K20" s="1077">
        <f>SUM(K21:K22)</f>
        <v>25.930799999999998</v>
      </c>
      <c r="L20" s="637" t="s">
        <v>678</v>
      </c>
      <c r="M20" s="1045"/>
      <c r="N20" s="1080"/>
    </row>
    <row r="21" spans="1:14" s="584" customFormat="1" ht="20.149999999999999" hidden="1" customHeight="1" x14ac:dyDescent="0.35">
      <c r="A21" s="1072"/>
      <c r="B21" s="998"/>
      <c r="C21" s="1061" t="s">
        <v>681</v>
      </c>
      <c r="D21" s="1075"/>
      <c r="E21" s="1084">
        <v>0.5</v>
      </c>
      <c r="F21" s="1076" t="s">
        <v>31</v>
      </c>
      <c r="G21" s="637">
        <v>4</v>
      </c>
      <c r="H21" s="1073">
        <f>+H14</f>
        <v>4.1159999999999997</v>
      </c>
      <c r="I21" s="1073"/>
      <c r="J21" s="1078">
        <f>+J14</f>
        <v>3.15</v>
      </c>
      <c r="K21" s="1077">
        <f>PRODUCT(E21:J21)</f>
        <v>25.930799999999998</v>
      </c>
      <c r="L21" s="637" t="s">
        <v>678</v>
      </c>
      <c r="M21" s="637"/>
      <c r="N21" s="1074"/>
    </row>
    <row r="22" spans="1:14" s="584" customFormat="1" ht="20.149999999999999" hidden="1" customHeight="1" x14ac:dyDescent="0.35">
      <c r="A22" s="1072"/>
      <c r="B22" s="998"/>
      <c r="C22" s="1061"/>
      <c r="D22" s="1075"/>
      <c r="E22" s="1076"/>
      <c r="F22" s="1076"/>
      <c r="G22" s="1076"/>
      <c r="H22" s="1073"/>
      <c r="I22" s="1073"/>
      <c r="J22" s="1078"/>
      <c r="K22" s="1077"/>
      <c r="L22" s="637"/>
      <c r="M22" s="637"/>
      <c r="N22" s="1074"/>
    </row>
    <row r="23" spans="1:14" s="584" customFormat="1" ht="20.149999999999999" hidden="1" customHeight="1" x14ac:dyDescent="0.25">
      <c r="A23" s="1072"/>
      <c r="B23" s="998"/>
      <c r="C23" s="1079"/>
      <c r="D23" s="1085"/>
      <c r="E23" s="1076"/>
      <c r="F23" s="1076"/>
      <c r="G23" s="1076"/>
      <c r="H23" s="1073"/>
      <c r="I23" s="1073"/>
      <c r="J23" s="1045" t="s">
        <v>34</v>
      </c>
      <c r="K23" s="1079"/>
      <c r="L23" s="1079"/>
      <c r="M23" s="1068"/>
      <c r="N23" s="1080"/>
    </row>
    <row r="24" spans="1:14" s="584" customFormat="1" ht="11.4" hidden="1" customHeight="1" x14ac:dyDescent="0.35">
      <c r="A24" s="1072"/>
      <c r="B24" s="998"/>
      <c r="C24" s="1048"/>
      <c r="D24" s="1075"/>
      <c r="E24" s="1076"/>
      <c r="F24" s="1076"/>
      <c r="G24" s="1076"/>
      <c r="H24" s="1073"/>
      <c r="I24" s="1073"/>
      <c r="J24" s="1045"/>
      <c r="K24" s="1070"/>
      <c r="L24" s="637"/>
      <c r="M24" s="1045"/>
      <c r="N24" s="1080"/>
    </row>
    <row r="25" spans="1:14" s="584" customFormat="1" ht="32" customHeight="1" x14ac:dyDescent="0.35">
      <c r="A25" s="1072">
        <v>4</v>
      </c>
      <c r="B25" s="1086" t="s">
        <v>915</v>
      </c>
      <c r="C25" s="1487" t="s">
        <v>914</v>
      </c>
      <c r="D25" s="1488"/>
      <c r="E25" s="1076"/>
      <c r="F25" s="1076"/>
      <c r="G25" s="1076"/>
      <c r="H25" s="1073"/>
      <c r="I25" s="1073"/>
      <c r="J25" s="1045"/>
      <c r="K25" s="1077">
        <v>20.745000000000001</v>
      </c>
      <c r="L25" s="637" t="s">
        <v>678</v>
      </c>
      <c r="M25" s="1045"/>
      <c r="N25" s="1080"/>
    </row>
    <row r="26" spans="1:14" s="555" customFormat="1" ht="136.75" customHeight="1" x14ac:dyDescent="0.25">
      <c r="A26" s="1072">
        <v>5</v>
      </c>
      <c r="B26" s="1056" t="s">
        <v>969</v>
      </c>
      <c r="C26" s="1486" t="s">
        <v>687</v>
      </c>
      <c r="D26" s="1486"/>
      <c r="E26" s="1486"/>
      <c r="F26" s="1486"/>
      <c r="G26" s="1486"/>
      <c r="H26" s="1486"/>
      <c r="I26" s="1486"/>
      <c r="J26" s="1486"/>
      <c r="K26" s="1077">
        <f>SUM(K27:K28)</f>
        <v>12.512639999999999</v>
      </c>
      <c r="L26" s="637" t="s">
        <v>678</v>
      </c>
      <c r="M26" s="637"/>
      <c r="N26" s="1071"/>
    </row>
    <row r="27" spans="1:14" s="555" customFormat="1" ht="12.5" hidden="1" x14ac:dyDescent="0.25">
      <c r="A27" s="1081"/>
      <c r="B27" s="1000"/>
      <c r="C27" s="1087"/>
      <c r="D27" s="1088"/>
      <c r="E27" s="636">
        <v>1</v>
      </c>
      <c r="F27" s="636" t="s">
        <v>31</v>
      </c>
      <c r="G27" s="636">
        <v>1</v>
      </c>
      <c r="H27" s="1063">
        <f>3.658+0.229+0.229</f>
        <v>4.1159999999999997</v>
      </c>
      <c r="I27" s="1063">
        <v>3.04</v>
      </c>
      <c r="J27" s="1063"/>
      <c r="K27" s="1063">
        <f>PRODUCT(E27:J27)</f>
        <v>12.512639999999999</v>
      </c>
      <c r="L27" s="637" t="s">
        <v>678</v>
      </c>
      <c r="M27" s="637"/>
      <c r="N27" s="1074"/>
    </row>
    <row r="28" spans="1:14" s="555" customFormat="1" ht="12.5" hidden="1" x14ac:dyDescent="0.25">
      <c r="A28" s="1081"/>
      <c r="B28" s="1000"/>
      <c r="C28" s="1087"/>
      <c r="D28" s="1088"/>
      <c r="E28" s="636"/>
      <c r="F28" s="636"/>
      <c r="G28" s="636"/>
      <c r="H28" s="1063"/>
      <c r="I28" s="1063"/>
      <c r="J28" s="1063"/>
      <c r="K28" s="1063"/>
      <c r="L28" s="637"/>
      <c r="M28" s="637"/>
      <c r="N28" s="1074"/>
    </row>
    <row r="29" spans="1:14" s="555" customFormat="1" ht="23.25" hidden="1" customHeight="1" x14ac:dyDescent="0.3">
      <c r="A29" s="1081"/>
      <c r="B29" s="1000"/>
      <c r="C29" s="1089" t="s">
        <v>688</v>
      </c>
      <c r="D29" s="1075"/>
      <c r="E29" s="1076"/>
      <c r="F29" s="1076"/>
      <c r="G29" s="1076"/>
      <c r="H29" s="1073"/>
      <c r="I29" s="1073"/>
      <c r="J29" s="1045" t="s">
        <v>34</v>
      </c>
      <c r="K29" s="1067"/>
      <c r="L29" s="1067"/>
      <c r="M29" s="1090"/>
      <c r="N29" s="1080"/>
    </row>
    <row r="30" spans="1:14" s="555" customFormat="1" ht="127.25" customHeight="1" x14ac:dyDescent="0.25">
      <c r="A30" s="1072">
        <v>6</v>
      </c>
      <c r="B30" s="1089" t="s">
        <v>690</v>
      </c>
      <c r="C30" s="1486" t="s">
        <v>689</v>
      </c>
      <c r="D30" s="1486"/>
      <c r="E30" s="1486"/>
      <c r="F30" s="1486"/>
      <c r="G30" s="1486"/>
      <c r="H30" s="1486"/>
      <c r="I30" s="1486"/>
      <c r="J30" s="1486"/>
      <c r="K30" s="1077">
        <f>SUM(K31:K31)</f>
        <v>8.2319999999999993</v>
      </c>
      <c r="L30" s="637" t="s">
        <v>678</v>
      </c>
      <c r="M30" s="637"/>
      <c r="N30" s="1071"/>
    </row>
    <row r="31" spans="1:14" s="555" customFormat="1" ht="12.5" hidden="1" x14ac:dyDescent="0.25">
      <c r="A31" s="1081"/>
      <c r="B31" s="1000"/>
      <c r="C31" s="1087"/>
      <c r="D31" s="1088"/>
      <c r="E31" s="636">
        <v>1</v>
      </c>
      <c r="F31" s="636" t="s">
        <v>31</v>
      </c>
      <c r="G31" s="636">
        <v>1</v>
      </c>
      <c r="H31" s="1063">
        <v>4.1159999999999997</v>
      </c>
      <c r="I31" s="1063">
        <v>2</v>
      </c>
      <c r="J31" s="1063"/>
      <c r="K31" s="1063">
        <f>PRODUCT(E31:J31)</f>
        <v>8.2319999999999993</v>
      </c>
      <c r="L31" s="637" t="s">
        <v>678</v>
      </c>
      <c r="M31" s="637"/>
      <c r="N31" s="1074"/>
    </row>
    <row r="32" spans="1:14" s="555" customFormat="1" ht="23.25" hidden="1" customHeight="1" x14ac:dyDescent="0.25">
      <c r="A32" s="1081"/>
      <c r="B32" s="1000"/>
      <c r="C32" s="1067"/>
      <c r="D32" s="1075"/>
      <c r="E32" s="1076"/>
      <c r="F32" s="1076"/>
      <c r="G32" s="1076"/>
      <c r="H32" s="1073"/>
      <c r="I32" s="1073"/>
      <c r="J32" s="1045" t="s">
        <v>34</v>
      </c>
      <c r="K32" s="1067"/>
      <c r="L32" s="1067"/>
      <c r="M32" s="1068"/>
      <c r="N32" s="1080"/>
    </row>
    <row r="33" spans="1:14" s="555" customFormat="1" ht="13" hidden="1" x14ac:dyDescent="0.25">
      <c r="A33" s="1081"/>
      <c r="B33" s="1000"/>
      <c r="C33" s="1082"/>
      <c r="D33" s="1083"/>
      <c r="E33" s="636"/>
      <c r="F33" s="636"/>
      <c r="G33" s="636"/>
      <c r="H33" s="1063"/>
      <c r="I33" s="1063"/>
      <c r="J33" s="1070"/>
      <c r="K33" s="1070"/>
      <c r="L33" s="637"/>
      <c r="M33" s="637"/>
      <c r="N33" s="1071"/>
    </row>
    <row r="34" spans="1:14" s="584" customFormat="1" ht="48.65" customHeight="1" x14ac:dyDescent="0.35">
      <c r="A34" s="1072">
        <v>7</v>
      </c>
      <c r="B34" s="1091" t="s">
        <v>692</v>
      </c>
      <c r="C34" s="1486" t="s">
        <v>970</v>
      </c>
      <c r="D34" s="1486"/>
      <c r="E34" s="1486"/>
      <c r="F34" s="1486"/>
      <c r="G34" s="1486"/>
      <c r="H34" s="1486"/>
      <c r="I34" s="1486"/>
      <c r="J34" s="1486"/>
      <c r="K34" s="1092">
        <f>SUM(K35:K35)</f>
        <v>51.861599999999996</v>
      </c>
      <c r="L34" s="637" t="s">
        <v>678</v>
      </c>
      <c r="M34" s="637"/>
      <c r="N34" s="1074"/>
    </row>
    <row r="35" spans="1:14" s="584" customFormat="1" ht="27.75" hidden="1" customHeight="1" x14ac:dyDescent="0.35">
      <c r="A35" s="1072"/>
      <c r="B35" s="998"/>
      <c r="C35" s="1486"/>
      <c r="D35" s="1486"/>
      <c r="E35" s="1076">
        <v>1</v>
      </c>
      <c r="F35" s="1076" t="s">
        <v>31</v>
      </c>
      <c r="G35" s="1076">
        <v>1</v>
      </c>
      <c r="H35" s="1073">
        <f>+K14</f>
        <v>51.861599999999996</v>
      </c>
      <c r="I35" s="1093"/>
      <c r="J35" s="1078"/>
      <c r="K35" s="1070">
        <f>PRODUCT(E35:J35)</f>
        <v>51.861599999999996</v>
      </c>
      <c r="L35" s="637" t="s">
        <v>678</v>
      </c>
      <c r="M35" s="1094"/>
      <c r="N35" s="1074"/>
    </row>
    <row r="36" spans="1:14" s="584" customFormat="1" ht="15" hidden="1" customHeight="1" x14ac:dyDescent="0.25">
      <c r="A36" s="1072"/>
      <c r="B36" s="998"/>
      <c r="C36" s="1079"/>
      <c r="D36" s="1075"/>
      <c r="E36" s="1076"/>
      <c r="F36" s="1076"/>
      <c r="G36" s="1076"/>
      <c r="H36" s="1073"/>
      <c r="I36" s="1073"/>
      <c r="J36" s="1045" t="s">
        <v>34</v>
      </c>
      <c r="K36" s="1079"/>
      <c r="L36" s="1079"/>
      <c r="M36" s="1068"/>
      <c r="N36" s="1080"/>
    </row>
    <row r="37" spans="1:14" s="555" customFormat="1" ht="8.25" hidden="1" customHeight="1" x14ac:dyDescent="0.25">
      <c r="A37" s="1081"/>
      <c r="B37" s="1000"/>
      <c r="C37" s="1082"/>
      <c r="D37" s="1083"/>
      <c r="E37" s="636"/>
      <c r="F37" s="636"/>
      <c r="G37" s="636"/>
      <c r="H37" s="1063"/>
      <c r="I37" s="1063"/>
      <c r="J37" s="1070"/>
      <c r="K37" s="1070"/>
      <c r="L37" s="637"/>
      <c r="M37" s="637"/>
      <c r="N37" s="1071"/>
    </row>
    <row r="38" spans="1:14" s="584" customFormat="1" ht="58.75" customHeight="1" x14ac:dyDescent="0.35">
      <c r="A38" s="1072">
        <v>8</v>
      </c>
      <c r="B38" s="1095" t="s">
        <v>695</v>
      </c>
      <c r="C38" s="1486" t="s">
        <v>693</v>
      </c>
      <c r="D38" s="1486"/>
      <c r="E38" s="1486"/>
      <c r="F38" s="1486"/>
      <c r="G38" s="1486"/>
      <c r="H38" s="1486"/>
      <c r="I38" s="1486"/>
      <c r="J38" s="1486"/>
      <c r="K38" s="1092">
        <f>SUM(K39:K39)</f>
        <v>4</v>
      </c>
      <c r="L38" s="637" t="s">
        <v>64</v>
      </c>
      <c r="M38" s="637"/>
      <c r="N38" s="1074"/>
    </row>
    <row r="39" spans="1:14" s="584" customFormat="1" ht="15" hidden="1" customHeight="1" x14ac:dyDescent="0.35">
      <c r="A39" s="1072"/>
      <c r="B39" s="998"/>
      <c r="C39" s="1061" t="s">
        <v>694</v>
      </c>
      <c r="D39" s="1075"/>
      <c r="E39" s="1076">
        <v>1</v>
      </c>
      <c r="F39" s="1076" t="s">
        <v>31</v>
      </c>
      <c r="G39" s="1076">
        <v>1</v>
      </c>
      <c r="H39" s="1073">
        <v>4</v>
      </c>
      <c r="I39" s="1073"/>
      <c r="J39" s="1078"/>
      <c r="K39" s="1073">
        <f>PRODUCT(E39:J39)</f>
        <v>4</v>
      </c>
      <c r="L39" s="637"/>
      <c r="M39" s="637"/>
      <c r="N39" s="1074"/>
    </row>
    <row r="40" spans="1:14" s="584" customFormat="1" ht="15" hidden="1" customHeight="1" x14ac:dyDescent="0.25">
      <c r="A40" s="1072"/>
      <c r="B40" s="998"/>
      <c r="C40" s="1079"/>
      <c r="D40" s="1075"/>
      <c r="E40" s="1076"/>
      <c r="F40" s="1076"/>
      <c r="G40" s="1076"/>
      <c r="H40" s="1073"/>
      <c r="I40" s="1073"/>
      <c r="J40" s="1045" t="s">
        <v>34</v>
      </c>
      <c r="K40" s="1079"/>
      <c r="L40" s="1079"/>
      <c r="M40" s="1068"/>
      <c r="N40" s="1080"/>
    </row>
    <row r="41" spans="1:14" s="584" customFormat="1" ht="7.5" hidden="1" customHeight="1" x14ac:dyDescent="0.35">
      <c r="A41" s="1072"/>
      <c r="B41" s="998"/>
      <c r="C41" s="1061"/>
      <c r="D41" s="1075"/>
      <c r="E41" s="1076"/>
      <c r="F41" s="1076"/>
      <c r="G41" s="1076"/>
      <c r="H41" s="1073"/>
      <c r="I41" s="1073"/>
      <c r="J41" s="1078"/>
      <c r="K41" s="1070"/>
      <c r="L41" s="637"/>
      <c r="M41" s="637"/>
      <c r="N41" s="1074"/>
    </row>
    <row r="42" spans="1:14" s="584" customFormat="1" ht="45.65" customHeight="1" x14ac:dyDescent="0.35">
      <c r="A42" s="1072">
        <v>9</v>
      </c>
      <c r="B42" s="1095" t="s">
        <v>697</v>
      </c>
      <c r="C42" s="1486" t="s">
        <v>696</v>
      </c>
      <c r="D42" s="1486"/>
      <c r="E42" s="1486"/>
      <c r="F42" s="1486"/>
      <c r="G42" s="1486"/>
      <c r="H42" s="1486"/>
      <c r="I42" s="1486"/>
      <c r="J42" s="1486"/>
      <c r="K42" s="1070">
        <f>SUM(K43:K43)</f>
        <v>2</v>
      </c>
      <c r="L42" s="637" t="s">
        <v>56</v>
      </c>
      <c r="M42" s="637"/>
      <c r="N42" s="1074"/>
    </row>
    <row r="43" spans="1:14" s="584" customFormat="1" ht="15" hidden="1" customHeight="1" x14ac:dyDescent="0.35">
      <c r="A43" s="1072"/>
      <c r="B43" s="998"/>
      <c r="C43" s="1061" t="s">
        <v>694</v>
      </c>
      <c r="D43" s="1075"/>
      <c r="E43" s="1076">
        <v>1</v>
      </c>
      <c r="F43" s="1076" t="s">
        <v>31</v>
      </c>
      <c r="G43" s="1076">
        <v>2</v>
      </c>
      <c r="H43" s="1073"/>
      <c r="I43" s="1073"/>
      <c r="J43" s="1078"/>
      <c r="K43" s="1073">
        <f>PRODUCT(E43:J43)</f>
        <v>2</v>
      </c>
      <c r="L43" s="637"/>
      <c r="M43" s="637"/>
      <c r="N43" s="1074"/>
    </row>
    <row r="44" spans="1:14" s="584" customFormat="1" ht="15" hidden="1" customHeight="1" x14ac:dyDescent="0.25">
      <c r="A44" s="1072"/>
      <c r="B44" s="998"/>
      <c r="C44" s="1079"/>
      <c r="D44" s="1075"/>
      <c r="E44" s="1076"/>
      <c r="F44" s="1076"/>
      <c r="G44" s="1076"/>
      <c r="H44" s="1073"/>
      <c r="I44" s="1073"/>
      <c r="J44" s="1045" t="s">
        <v>34</v>
      </c>
      <c r="K44" s="1079"/>
      <c r="L44" s="1079"/>
      <c r="M44" s="1068"/>
      <c r="N44" s="1080"/>
    </row>
    <row r="45" spans="1:14" s="584" customFormat="1" ht="12.65" hidden="1" customHeight="1" x14ac:dyDescent="0.35">
      <c r="A45" s="1072"/>
      <c r="B45" s="998"/>
      <c r="C45" s="1061"/>
      <c r="D45" s="1075"/>
      <c r="E45" s="1076"/>
      <c r="F45" s="1076"/>
      <c r="G45" s="1076"/>
      <c r="H45" s="1073"/>
      <c r="I45" s="1073"/>
      <c r="J45" s="1078"/>
      <c r="K45" s="1070"/>
      <c r="L45" s="637"/>
      <c r="M45" s="637"/>
      <c r="N45" s="1074"/>
    </row>
    <row r="46" spans="1:14" s="584" customFormat="1" ht="37.25" customHeight="1" x14ac:dyDescent="0.35">
      <c r="A46" s="1072">
        <v>10</v>
      </c>
      <c r="B46" s="1095" t="s">
        <v>700</v>
      </c>
      <c r="C46" s="1486" t="s">
        <v>699</v>
      </c>
      <c r="D46" s="1486"/>
      <c r="E46" s="1486"/>
      <c r="F46" s="1486"/>
      <c r="G46" s="1486"/>
      <c r="H46" s="1486"/>
      <c r="I46" s="1486"/>
      <c r="J46" s="1486"/>
      <c r="K46" s="1070">
        <f>SUM(K47:K47)</f>
        <v>2</v>
      </c>
      <c r="L46" s="637" t="s">
        <v>56</v>
      </c>
      <c r="M46" s="637"/>
      <c r="N46" s="1074"/>
    </row>
    <row r="47" spans="1:14" s="584" customFormat="1" ht="15" hidden="1" customHeight="1" x14ac:dyDescent="0.35">
      <c r="A47" s="1072"/>
      <c r="B47" s="998"/>
      <c r="C47" s="1061" t="s">
        <v>694</v>
      </c>
      <c r="D47" s="1075"/>
      <c r="E47" s="1076">
        <v>1</v>
      </c>
      <c r="F47" s="1076" t="s">
        <v>31</v>
      </c>
      <c r="G47" s="1076">
        <v>2</v>
      </c>
      <c r="H47" s="1073"/>
      <c r="I47" s="1073"/>
      <c r="J47" s="1078"/>
      <c r="K47" s="1073">
        <f>PRODUCT(E47:J47)</f>
        <v>2</v>
      </c>
      <c r="L47" s="637"/>
      <c r="M47" s="637"/>
      <c r="N47" s="1074"/>
    </row>
    <row r="48" spans="1:14" s="584" customFormat="1" ht="15" hidden="1" customHeight="1" x14ac:dyDescent="0.25">
      <c r="A48" s="1072"/>
      <c r="B48" s="998"/>
      <c r="C48" s="1079"/>
      <c r="D48" s="1075"/>
      <c r="E48" s="1076"/>
      <c r="F48" s="1076"/>
      <c r="G48" s="1076"/>
      <c r="H48" s="1073"/>
      <c r="I48" s="1073"/>
      <c r="J48" s="1045" t="s">
        <v>34</v>
      </c>
      <c r="K48" s="1079"/>
      <c r="L48" s="1079"/>
      <c r="M48" s="1068"/>
      <c r="N48" s="1080"/>
    </row>
    <row r="49" spans="1:14" s="555" customFormat="1" ht="9" hidden="1" customHeight="1" x14ac:dyDescent="0.25">
      <c r="A49" s="1081"/>
      <c r="B49" s="1000"/>
      <c r="C49" s="1082"/>
      <c r="D49" s="1083"/>
      <c r="E49" s="636"/>
      <c r="F49" s="636"/>
      <c r="G49" s="636"/>
      <c r="H49" s="1063"/>
      <c r="I49" s="1063"/>
      <c r="J49" s="1070"/>
      <c r="K49" s="1070"/>
      <c r="L49" s="637"/>
      <c r="M49" s="637"/>
      <c r="N49" s="1071"/>
    </row>
    <row r="50" spans="1:14" s="555" customFormat="1" ht="82.75" customHeight="1" x14ac:dyDescent="0.25">
      <c r="A50" s="1072">
        <v>11</v>
      </c>
      <c r="B50" s="1048" t="s">
        <v>702</v>
      </c>
      <c r="C50" s="1489" t="s">
        <v>701</v>
      </c>
      <c r="D50" s="1486"/>
      <c r="E50" s="1486"/>
      <c r="F50" s="1486"/>
      <c r="G50" s="1486"/>
      <c r="H50" s="1486"/>
      <c r="I50" s="1486"/>
      <c r="J50" s="1486"/>
      <c r="K50" s="1070">
        <f>SUM(K51:K51)</f>
        <v>300</v>
      </c>
      <c r="L50" s="637" t="s">
        <v>101</v>
      </c>
      <c r="M50" s="637"/>
      <c r="N50" s="1074"/>
    </row>
    <row r="51" spans="1:14" s="555" customFormat="1" ht="16.5" hidden="1" customHeight="1" x14ac:dyDescent="0.25">
      <c r="A51" s="1072"/>
      <c r="B51" s="998"/>
      <c r="C51" s="1061"/>
      <c r="D51" s="1075"/>
      <c r="E51" s="1076">
        <v>1</v>
      </c>
      <c r="F51" s="1076" t="s">
        <v>31</v>
      </c>
      <c r="G51" s="1076">
        <v>1</v>
      </c>
      <c r="H51" s="1073">
        <v>300</v>
      </c>
      <c r="I51" s="1078" t="s">
        <v>101</v>
      </c>
      <c r="J51" s="1078"/>
      <c r="K51" s="1073">
        <v>300</v>
      </c>
      <c r="L51" s="637"/>
      <c r="M51" s="637"/>
      <c r="N51" s="1074"/>
    </row>
    <row r="52" spans="1:14" s="555" customFormat="1" ht="16.5" hidden="1" customHeight="1" x14ac:dyDescent="0.25">
      <c r="A52" s="1072"/>
      <c r="B52" s="998"/>
      <c r="C52" s="1067"/>
      <c r="D52" s="1075"/>
      <c r="E52" s="1076"/>
      <c r="F52" s="1076"/>
      <c r="G52" s="1076"/>
      <c r="H52" s="1073"/>
      <c r="I52" s="1073"/>
      <c r="J52" s="1045" t="s">
        <v>34</v>
      </c>
      <c r="K52" s="1067"/>
      <c r="L52" s="1067"/>
      <c r="M52" s="1068"/>
      <c r="N52" s="1080"/>
    </row>
    <row r="53" spans="1:14" s="555" customFormat="1" ht="17.25" hidden="1" customHeight="1" x14ac:dyDescent="0.25">
      <c r="A53" s="1081"/>
      <c r="B53" s="1000"/>
      <c r="C53" s="1082"/>
      <c r="D53" s="1083"/>
      <c r="E53" s="636"/>
      <c r="F53" s="636"/>
      <c r="G53" s="636"/>
      <c r="H53" s="1063"/>
      <c r="I53" s="1063"/>
      <c r="J53" s="1070"/>
      <c r="K53" s="1070"/>
      <c r="L53" s="637"/>
      <c r="M53" s="637"/>
      <c r="N53" s="1071"/>
    </row>
    <row r="54" spans="1:14" s="555" customFormat="1" ht="49.25" customHeight="1" x14ac:dyDescent="0.25">
      <c r="A54" s="1072">
        <v>12</v>
      </c>
      <c r="B54" s="1048" t="s">
        <v>704</v>
      </c>
      <c r="C54" s="1485" t="s">
        <v>703</v>
      </c>
      <c r="D54" s="1485"/>
      <c r="E54" s="1485"/>
      <c r="F54" s="1485"/>
      <c r="G54" s="1485"/>
      <c r="H54" s="1485"/>
      <c r="I54" s="1485"/>
      <c r="J54" s="1485"/>
      <c r="K54" s="1077">
        <f ca="1">SUM(K54:K55)</f>
        <v>1.4172</v>
      </c>
      <c r="L54" s="637" t="s">
        <v>678</v>
      </c>
      <c r="M54" s="637"/>
      <c r="N54" s="1080"/>
    </row>
    <row r="55" spans="1:14" s="555" customFormat="1" ht="12.5" hidden="1" x14ac:dyDescent="0.25">
      <c r="A55" s="1081"/>
      <c r="B55" s="1096"/>
      <c r="C55" s="1490"/>
      <c r="D55" s="1490"/>
      <c r="E55" s="1076">
        <v>1</v>
      </c>
      <c r="F55" s="1076" t="s">
        <v>31</v>
      </c>
      <c r="G55" s="1076">
        <v>1</v>
      </c>
      <c r="H55" s="1073">
        <v>4.7240000000000002</v>
      </c>
      <c r="I55" s="1073">
        <v>0.3</v>
      </c>
      <c r="J55" s="1073"/>
      <c r="K55" s="1077">
        <f>PRODUCT(E55:J55)</f>
        <v>1.4172</v>
      </c>
      <c r="L55" s="637"/>
      <c r="M55" s="637"/>
      <c r="N55" s="1074"/>
    </row>
    <row r="56" spans="1:14" s="555" customFormat="1" ht="13" hidden="1" x14ac:dyDescent="0.25">
      <c r="A56" s="1081"/>
      <c r="B56" s="1096"/>
      <c r="C56" s="1067"/>
      <c r="D56" s="1075"/>
      <c r="E56" s="1076"/>
      <c r="F56" s="1076"/>
      <c r="G56" s="1076"/>
      <c r="H56" s="1073"/>
      <c r="I56" s="1073"/>
      <c r="J56" s="1045" t="s">
        <v>34</v>
      </c>
      <c r="K56" s="1067"/>
      <c r="L56" s="1067"/>
      <c r="M56" s="1097"/>
      <c r="N56" s="1098"/>
    </row>
    <row r="57" spans="1:14" s="555" customFormat="1" ht="12.5" hidden="1" x14ac:dyDescent="0.25">
      <c r="A57" s="1081"/>
      <c r="B57" s="1096"/>
      <c r="C57" s="1087"/>
      <c r="D57" s="1083"/>
      <c r="E57" s="636"/>
      <c r="F57" s="636"/>
      <c r="G57" s="636"/>
      <c r="H57" s="1063"/>
      <c r="I57" s="1063"/>
      <c r="J57" s="1070"/>
      <c r="K57" s="1070"/>
      <c r="L57" s="637"/>
      <c r="M57" s="637"/>
      <c r="N57" s="1080"/>
    </row>
    <row r="58" spans="1:14" s="555" customFormat="1" ht="80.400000000000006" customHeight="1" x14ac:dyDescent="0.25">
      <c r="A58" s="1072">
        <v>13</v>
      </c>
      <c r="B58" s="1095" t="s">
        <v>708</v>
      </c>
      <c r="C58" s="1485" t="s">
        <v>705</v>
      </c>
      <c r="D58" s="1485"/>
      <c r="E58" s="1485"/>
      <c r="F58" s="1485"/>
      <c r="G58" s="1485"/>
      <c r="H58" s="1485"/>
      <c r="I58" s="1485"/>
      <c r="J58" s="1485"/>
      <c r="K58" s="1077">
        <f>SUM(K59:K60)</f>
        <v>20.724</v>
      </c>
      <c r="L58" s="637" t="s">
        <v>678</v>
      </c>
      <c r="M58" s="637"/>
      <c r="N58" s="1080"/>
    </row>
    <row r="59" spans="1:14" s="555" customFormat="1" ht="30.75" hidden="1" customHeight="1" x14ac:dyDescent="0.25">
      <c r="A59" s="1072"/>
      <c r="B59" s="1056"/>
      <c r="C59" s="995" t="s">
        <v>706</v>
      </c>
      <c r="D59" s="995"/>
      <c r="E59" s="1076">
        <v>1</v>
      </c>
      <c r="F59" s="1076" t="s">
        <v>31</v>
      </c>
      <c r="G59" s="1076">
        <v>2</v>
      </c>
      <c r="H59" s="1073">
        <v>4.7240000000000002</v>
      </c>
      <c r="I59" s="1073">
        <v>0.5</v>
      </c>
      <c r="J59" s="1073"/>
      <c r="K59" s="1077">
        <f>PRODUCT(E59:J59)</f>
        <v>4.7240000000000002</v>
      </c>
      <c r="L59" s="637"/>
      <c r="M59" s="637"/>
      <c r="N59" s="1080"/>
    </row>
    <row r="60" spans="1:14" s="555" customFormat="1" ht="30.75" hidden="1" customHeight="1" x14ac:dyDescent="0.25">
      <c r="A60" s="1072"/>
      <c r="B60" s="1056"/>
      <c r="C60" s="995" t="s">
        <v>707</v>
      </c>
      <c r="D60" s="995"/>
      <c r="E60" s="1076">
        <v>2</v>
      </c>
      <c r="F60" s="1076" t="s">
        <v>31</v>
      </c>
      <c r="G60" s="1076">
        <v>2</v>
      </c>
      <c r="H60" s="1073">
        <v>4</v>
      </c>
      <c r="I60" s="1073">
        <v>1</v>
      </c>
      <c r="J60" s="1073"/>
      <c r="K60" s="1077">
        <f>PRODUCT(E60:J60)</f>
        <v>16</v>
      </c>
      <c r="L60" s="637"/>
      <c r="M60" s="637"/>
      <c r="N60" s="1080"/>
    </row>
    <row r="61" spans="1:14" s="555" customFormat="1" ht="13" hidden="1" x14ac:dyDescent="0.25">
      <c r="A61" s="1081"/>
      <c r="B61" s="1096"/>
      <c r="C61" s="1048"/>
      <c r="D61" s="1083"/>
      <c r="E61" s="636"/>
      <c r="F61" s="636"/>
      <c r="G61" s="636"/>
      <c r="H61" s="1063"/>
      <c r="I61" s="1063"/>
      <c r="J61" s="1045" t="s">
        <v>34</v>
      </c>
      <c r="K61" s="1067"/>
      <c r="L61" s="1067"/>
      <c r="M61" s="1045"/>
      <c r="N61" s="1098"/>
    </row>
    <row r="62" spans="1:14" s="555" customFormat="1" ht="13" hidden="1" x14ac:dyDescent="0.25">
      <c r="A62" s="1081"/>
      <c r="B62" s="1096"/>
      <c r="C62" s="1048"/>
      <c r="D62" s="1083"/>
      <c r="E62" s="636"/>
      <c r="F62" s="636"/>
      <c r="G62" s="636"/>
      <c r="H62" s="1063"/>
      <c r="I62" s="1063"/>
      <c r="J62" s="1045"/>
      <c r="K62" s="1099"/>
      <c r="L62" s="1100"/>
      <c r="M62" s="1045"/>
      <c r="N62" s="1098"/>
    </row>
    <row r="63" spans="1:14" s="555" customFormat="1" ht="13" hidden="1" x14ac:dyDescent="0.25">
      <c r="A63" s="1081"/>
      <c r="B63" s="1096"/>
      <c r="C63" s="1067"/>
      <c r="D63" s="1085"/>
      <c r="E63" s="636"/>
      <c r="F63" s="636"/>
      <c r="G63" s="636"/>
      <c r="H63" s="1063"/>
      <c r="I63" s="1063"/>
      <c r="J63" s="1045"/>
      <c r="K63" s="1101"/>
      <c r="L63" s="1100"/>
      <c r="M63" s="1045"/>
      <c r="N63" s="1080"/>
    </row>
    <row r="64" spans="1:14" s="555" customFormat="1" ht="12.5" hidden="1" x14ac:dyDescent="0.25">
      <c r="A64" s="1081"/>
      <c r="B64" s="1096"/>
      <c r="C64" s="1087"/>
      <c r="D64" s="1083"/>
      <c r="E64" s="636"/>
      <c r="F64" s="636"/>
      <c r="G64" s="636"/>
      <c r="H64" s="1063"/>
      <c r="I64" s="1063"/>
      <c r="J64" s="1070"/>
      <c r="K64" s="1070"/>
      <c r="L64" s="637"/>
      <c r="M64" s="637"/>
      <c r="N64" s="1080"/>
    </row>
    <row r="65" spans="1:14" s="555" customFormat="1" ht="159" customHeight="1" x14ac:dyDescent="0.25">
      <c r="A65" s="1491">
        <v>14</v>
      </c>
      <c r="B65" s="1492" t="s">
        <v>712</v>
      </c>
      <c r="C65" s="1486" t="s">
        <v>971</v>
      </c>
      <c r="D65" s="1477"/>
      <c r="E65" s="1477"/>
      <c r="F65" s="1477"/>
      <c r="G65" s="1477"/>
      <c r="H65" s="1477"/>
      <c r="I65" s="1477"/>
      <c r="J65" s="1477"/>
      <c r="K65" s="1070"/>
      <c r="L65" s="637"/>
      <c r="M65" s="637"/>
      <c r="N65" s="1080"/>
    </row>
    <row r="66" spans="1:14" s="555" customFormat="1" ht="27.65" customHeight="1" x14ac:dyDescent="0.25">
      <c r="A66" s="1491"/>
      <c r="B66" s="1492"/>
      <c r="C66" s="1493" t="s">
        <v>710</v>
      </c>
      <c r="D66" s="1493"/>
      <c r="E66" s="1076">
        <v>1</v>
      </c>
      <c r="F66" s="1076" t="s">
        <v>31</v>
      </c>
      <c r="G66" s="1076">
        <v>1</v>
      </c>
      <c r="H66" s="1073">
        <v>15</v>
      </c>
      <c r="I66" s="1073"/>
      <c r="J66" s="1073"/>
      <c r="K66" s="1092">
        <f>PRODUCT(E66:J66)</f>
        <v>15</v>
      </c>
      <c r="L66" s="637" t="s">
        <v>64</v>
      </c>
      <c r="M66" s="637"/>
      <c r="N66" s="1080"/>
    </row>
    <row r="67" spans="1:14" s="555" customFormat="1" ht="26.4" customHeight="1" x14ac:dyDescent="0.25">
      <c r="A67" s="1491"/>
      <c r="B67" s="1492"/>
      <c r="C67" s="1493" t="s">
        <v>711</v>
      </c>
      <c r="D67" s="1493"/>
      <c r="E67" s="1076">
        <v>1</v>
      </c>
      <c r="F67" s="1076" t="s">
        <v>31</v>
      </c>
      <c r="G67" s="1076">
        <v>1</v>
      </c>
      <c r="H67" s="1073">
        <v>10</v>
      </c>
      <c r="I67" s="1073"/>
      <c r="J67" s="1073"/>
      <c r="K67" s="1092">
        <f>PRODUCT(E67:J67)</f>
        <v>10</v>
      </c>
      <c r="L67" s="637" t="s">
        <v>64</v>
      </c>
      <c r="M67" s="637"/>
      <c r="N67" s="1080"/>
    </row>
    <row r="68" spans="1:14" s="555" customFormat="1" ht="20.149999999999999" hidden="1" customHeight="1" x14ac:dyDescent="0.25">
      <c r="A68" s="1081"/>
      <c r="B68" s="1096"/>
      <c r="C68" s="1067"/>
      <c r="D68" s="1075"/>
      <c r="E68" s="1076"/>
      <c r="F68" s="1076"/>
      <c r="G68" s="1076"/>
      <c r="H68" s="1073"/>
      <c r="I68" s="1073"/>
      <c r="J68" s="1045"/>
      <c r="K68" s="1092"/>
      <c r="L68" s="1100"/>
      <c r="M68" s="1045"/>
      <c r="N68" s="1080"/>
    </row>
    <row r="69" spans="1:14" s="555" customFormat="1" ht="77.400000000000006" customHeight="1" x14ac:dyDescent="0.25">
      <c r="A69" s="1072">
        <v>15</v>
      </c>
      <c r="B69" s="1048" t="s">
        <v>714</v>
      </c>
      <c r="C69" s="1485" t="s">
        <v>713</v>
      </c>
      <c r="D69" s="1485"/>
      <c r="E69" s="1485"/>
      <c r="F69" s="1485"/>
      <c r="G69" s="1485"/>
      <c r="H69" s="1485"/>
      <c r="I69" s="1485"/>
      <c r="J69" s="1485"/>
      <c r="K69" s="1092">
        <f>SUM(K70)</f>
        <v>10</v>
      </c>
      <c r="L69" s="637" t="s">
        <v>64</v>
      </c>
      <c r="M69" s="637"/>
      <c r="N69" s="1080"/>
    </row>
    <row r="70" spans="1:14" s="555" customFormat="1" ht="30" hidden="1" customHeight="1" x14ac:dyDescent="0.25">
      <c r="A70" s="1081"/>
      <c r="B70" s="1096"/>
      <c r="C70" s="995"/>
      <c r="D70" s="995"/>
      <c r="E70" s="1076">
        <v>1</v>
      </c>
      <c r="F70" s="1076" t="s">
        <v>31</v>
      </c>
      <c r="G70" s="1076">
        <v>1</v>
      </c>
      <c r="H70" s="1073">
        <v>10</v>
      </c>
      <c r="I70" s="1073"/>
      <c r="J70" s="1073"/>
      <c r="K70" s="1077">
        <f>PRODUCT(E70:J70)</f>
        <v>10</v>
      </c>
      <c r="L70" s="637"/>
      <c r="M70" s="637"/>
      <c r="N70" s="1080"/>
    </row>
    <row r="71" spans="1:14" s="555" customFormat="1" ht="20.149999999999999" hidden="1" customHeight="1" x14ac:dyDescent="0.25">
      <c r="A71" s="1081"/>
      <c r="B71" s="1096"/>
      <c r="C71" s="1085"/>
      <c r="D71" s="1085"/>
      <c r="E71" s="1085"/>
      <c r="F71" s="1085"/>
      <c r="G71" s="636"/>
      <c r="H71" s="1063"/>
      <c r="I71" s="1063"/>
      <c r="J71" s="1045" t="s">
        <v>34</v>
      </c>
      <c r="K71" s="1067"/>
      <c r="L71" s="1067"/>
      <c r="M71" s="1068"/>
      <c r="N71" s="1080"/>
    </row>
    <row r="72" spans="1:14" s="555" customFormat="1" ht="20.149999999999999" hidden="1" customHeight="1" x14ac:dyDescent="0.25">
      <c r="A72" s="1081"/>
      <c r="B72" s="1096"/>
      <c r="C72" s="1067"/>
      <c r="D72" s="1085"/>
      <c r="E72" s="636"/>
      <c r="F72" s="636"/>
      <c r="G72" s="636"/>
      <c r="H72" s="1063"/>
      <c r="I72" s="1063"/>
      <c r="J72" s="1070"/>
      <c r="K72" s="1070"/>
      <c r="L72" s="637"/>
      <c r="M72" s="637"/>
      <c r="N72" s="1080"/>
    </row>
    <row r="73" spans="1:14" s="555" customFormat="1" ht="20.149999999999999" hidden="1" customHeight="1" x14ac:dyDescent="0.25">
      <c r="A73" s="1081"/>
      <c r="B73" s="1096"/>
      <c r="C73" s="1048"/>
      <c r="D73" s="1075"/>
      <c r="E73" s="1076"/>
      <c r="F73" s="1076"/>
      <c r="G73" s="1076"/>
      <c r="H73" s="1073"/>
      <c r="I73" s="1073"/>
      <c r="J73" s="1045"/>
      <c r="K73" s="1101"/>
      <c r="L73" s="1100"/>
      <c r="M73" s="1045"/>
      <c r="N73" s="1080"/>
    </row>
    <row r="74" spans="1:14" s="555" customFormat="1" ht="43.75" customHeight="1" x14ac:dyDescent="0.25">
      <c r="A74" s="1072">
        <v>16</v>
      </c>
      <c r="B74" s="1048" t="s">
        <v>716</v>
      </c>
      <c r="C74" s="1485" t="s">
        <v>715</v>
      </c>
      <c r="D74" s="1485"/>
      <c r="E74" s="1485"/>
      <c r="F74" s="1485"/>
      <c r="G74" s="1485"/>
      <c r="H74" s="1485"/>
      <c r="I74" s="1485"/>
      <c r="J74" s="1485"/>
      <c r="K74" s="1092">
        <v>6</v>
      </c>
      <c r="L74" s="637" t="s">
        <v>56</v>
      </c>
      <c r="M74" s="637"/>
      <c r="N74" s="1080"/>
    </row>
    <row r="75" spans="1:14" s="555" customFormat="1" ht="20.149999999999999" hidden="1" customHeight="1" x14ac:dyDescent="0.25">
      <c r="A75" s="1081"/>
      <c r="B75" s="1096"/>
      <c r="C75" s="1067"/>
      <c r="D75" s="1083"/>
      <c r="E75" s="636"/>
      <c r="F75" s="636"/>
      <c r="G75" s="636"/>
      <c r="H75" s="1063"/>
      <c r="I75" s="1063"/>
      <c r="J75" s="1045" t="s">
        <v>34</v>
      </c>
      <c r="K75" s="1070">
        <f>SUM(K74:K74)</f>
        <v>6</v>
      </c>
      <c r="L75" s="637" t="s">
        <v>56</v>
      </c>
      <c r="M75" s="1102"/>
      <c r="N75" s="1080"/>
    </row>
    <row r="76" spans="1:14" s="555" customFormat="1" ht="20.149999999999999" hidden="1" customHeight="1" x14ac:dyDescent="0.25">
      <c r="A76" s="1081"/>
      <c r="B76" s="1096"/>
      <c r="C76" s="1048"/>
      <c r="D76" s="1075"/>
      <c r="E76" s="1076"/>
      <c r="F76" s="1076"/>
      <c r="G76" s="1076"/>
      <c r="H76" s="1073"/>
      <c r="I76" s="1073"/>
      <c r="J76" s="1045"/>
      <c r="K76" s="1101"/>
      <c r="L76" s="1100"/>
      <c r="M76" s="1045"/>
      <c r="N76" s="1080"/>
    </row>
    <row r="77" spans="1:14" s="555" customFormat="1" ht="55.25" customHeight="1" x14ac:dyDescent="0.25">
      <c r="A77" s="1072">
        <v>17</v>
      </c>
      <c r="B77" s="1085" t="s">
        <v>718</v>
      </c>
      <c r="C77" s="1485" t="s">
        <v>717</v>
      </c>
      <c r="D77" s="1485"/>
      <c r="E77" s="1485"/>
      <c r="F77" s="1485"/>
      <c r="G77" s="1485"/>
      <c r="H77" s="1485"/>
      <c r="I77" s="1485"/>
      <c r="J77" s="1485"/>
      <c r="K77" s="1070">
        <v>2</v>
      </c>
      <c r="L77" s="637" t="s">
        <v>56</v>
      </c>
      <c r="M77" s="637"/>
      <c r="N77" s="1080"/>
    </row>
    <row r="78" spans="1:14" s="555" customFormat="1" ht="23.25" hidden="1" customHeight="1" x14ac:dyDescent="0.25">
      <c r="A78" s="1072"/>
      <c r="B78" s="1056"/>
      <c r="C78" s="1067"/>
      <c r="D78" s="1085"/>
      <c r="E78" s="636"/>
      <c r="F78" s="636"/>
      <c r="G78" s="636"/>
      <c r="H78" s="1063"/>
      <c r="I78" s="1063"/>
      <c r="J78" s="1045" t="s">
        <v>34</v>
      </c>
      <c r="K78" s="1070">
        <f>SUM(K77:K77)</f>
        <v>2</v>
      </c>
      <c r="L78" s="637" t="s">
        <v>56</v>
      </c>
      <c r="M78" s="1068"/>
      <c r="N78" s="1080"/>
    </row>
    <row r="79" spans="1:14" s="555" customFormat="1" ht="11.25" hidden="1" customHeight="1" x14ac:dyDescent="0.25">
      <c r="A79" s="1072"/>
      <c r="B79" s="1056"/>
      <c r="C79" s="1048"/>
      <c r="D79" s="1083"/>
      <c r="E79" s="636"/>
      <c r="F79" s="636"/>
      <c r="G79" s="636"/>
      <c r="H79" s="1063"/>
      <c r="I79" s="1063"/>
      <c r="J79" s="1045"/>
      <c r="K79" s="1101"/>
      <c r="L79" s="1100"/>
      <c r="M79" s="1045"/>
      <c r="N79" s="1080"/>
    </row>
    <row r="80" spans="1:14" s="555" customFormat="1" ht="98.4" customHeight="1" x14ac:dyDescent="0.25">
      <c r="A80" s="1072">
        <v>18</v>
      </c>
      <c r="B80" s="1085" t="s">
        <v>720</v>
      </c>
      <c r="C80" s="1485" t="s">
        <v>719</v>
      </c>
      <c r="D80" s="1485"/>
      <c r="E80" s="1485"/>
      <c r="F80" s="1485"/>
      <c r="G80" s="1485"/>
      <c r="H80" s="1485"/>
      <c r="I80" s="1485"/>
      <c r="J80" s="1485"/>
      <c r="K80" s="1070">
        <f>SUM(K81:K81)</f>
        <v>7</v>
      </c>
      <c r="L80" s="637" t="s">
        <v>64</v>
      </c>
      <c r="M80" s="1045"/>
      <c r="N80" s="1080"/>
    </row>
    <row r="81" spans="1:14" s="555" customFormat="1" ht="20.149999999999999" hidden="1" customHeight="1" x14ac:dyDescent="0.25">
      <c r="A81" s="1072"/>
      <c r="B81" s="1056"/>
      <c r="C81" s="1048"/>
      <c r="D81" s="1083"/>
      <c r="E81" s="1076">
        <v>1</v>
      </c>
      <c r="F81" s="1076" t="s">
        <v>31</v>
      </c>
      <c r="G81" s="1076">
        <v>1</v>
      </c>
      <c r="H81" s="1073">
        <v>7</v>
      </c>
      <c r="I81" s="1073"/>
      <c r="J81" s="1073"/>
      <c r="K81" s="1073">
        <f>PRODUCT(E81:J81)</f>
        <v>7</v>
      </c>
      <c r="L81" s="1100"/>
      <c r="M81" s="1045"/>
      <c r="N81" s="1080"/>
    </row>
    <row r="82" spans="1:14" s="555" customFormat="1" ht="12" hidden="1" customHeight="1" x14ac:dyDescent="0.25">
      <c r="A82" s="1072"/>
      <c r="B82" s="1056"/>
      <c r="C82" s="1067"/>
      <c r="D82" s="1085"/>
      <c r="E82" s="636"/>
      <c r="F82" s="636"/>
      <c r="G82" s="636"/>
      <c r="H82" s="1063"/>
      <c r="I82" s="1063"/>
      <c r="J82" s="1045" t="s">
        <v>34</v>
      </c>
      <c r="K82" s="1067"/>
      <c r="L82" s="1067"/>
      <c r="M82" s="1068"/>
      <c r="N82" s="1080"/>
    </row>
    <row r="83" spans="1:14" s="555" customFormat="1" ht="52.25" customHeight="1" x14ac:dyDescent="0.25">
      <c r="A83" s="1072">
        <v>19</v>
      </c>
      <c r="B83" s="1056" t="s">
        <v>722</v>
      </c>
      <c r="C83" s="1485" t="s">
        <v>721</v>
      </c>
      <c r="D83" s="1485"/>
      <c r="E83" s="1485"/>
      <c r="F83" s="1485"/>
      <c r="G83" s="1485"/>
      <c r="H83" s="1485"/>
      <c r="I83" s="1485"/>
      <c r="J83" s="1485"/>
      <c r="K83" s="1073">
        <f>SUM(K84:K84)</f>
        <v>25.930799999999998</v>
      </c>
      <c r="L83" s="637" t="s">
        <v>678</v>
      </c>
      <c r="M83" s="1045"/>
      <c r="N83" s="1080"/>
    </row>
    <row r="84" spans="1:14" s="555" customFormat="1" ht="20.149999999999999" hidden="1" customHeight="1" x14ac:dyDescent="0.25">
      <c r="A84" s="1072"/>
      <c r="B84" s="1056"/>
      <c r="C84" s="1500"/>
      <c r="D84" s="1500"/>
      <c r="E84" s="1076"/>
      <c r="F84" s="1076"/>
      <c r="G84" s="1076"/>
      <c r="H84" s="1073"/>
      <c r="I84" s="1073"/>
      <c r="J84" s="1073"/>
      <c r="K84" s="1073">
        <f>K20</f>
        <v>25.930799999999998</v>
      </c>
      <c r="L84" s="1100"/>
      <c r="M84" s="1045"/>
      <c r="N84" s="1080"/>
    </row>
    <row r="85" spans="1:14" s="555" customFormat="1" ht="20.149999999999999" hidden="1" customHeight="1" x14ac:dyDescent="0.25">
      <c r="A85" s="1072"/>
      <c r="B85" s="1056"/>
      <c r="C85" s="1501" t="s">
        <v>722</v>
      </c>
      <c r="D85" s="1500"/>
      <c r="E85" s="636"/>
      <c r="F85" s="636"/>
      <c r="G85" s="636"/>
      <c r="H85" s="1063"/>
      <c r="I85" s="1063"/>
      <c r="J85" s="1045" t="s">
        <v>34</v>
      </c>
      <c r="K85" s="1067"/>
      <c r="L85" s="1067"/>
      <c r="M85" s="1102"/>
      <c r="N85" s="1080"/>
    </row>
    <row r="86" spans="1:14" s="555" customFormat="1" ht="219.65" customHeight="1" x14ac:dyDescent="0.25">
      <c r="A86" s="1072">
        <v>20</v>
      </c>
      <c r="B86" s="1056" t="s">
        <v>724</v>
      </c>
      <c r="C86" s="1502" t="s">
        <v>723</v>
      </c>
      <c r="D86" s="1502"/>
      <c r="E86" s="1502"/>
      <c r="F86" s="1502"/>
      <c r="G86" s="1502"/>
      <c r="H86" s="1502"/>
      <c r="I86" s="1502"/>
      <c r="J86" s="1502"/>
      <c r="K86" s="1073">
        <f>SUM(K87:K87)</f>
        <v>9</v>
      </c>
      <c r="L86" s="637" t="s">
        <v>678</v>
      </c>
      <c r="M86" s="637"/>
      <c r="N86" s="1071"/>
    </row>
    <row r="87" spans="1:14" s="555" customFormat="1" ht="18" hidden="1" customHeight="1" x14ac:dyDescent="0.25">
      <c r="A87" s="1081"/>
      <c r="B87" s="1000"/>
      <c r="C87" s="1500"/>
      <c r="D87" s="1500"/>
      <c r="E87" s="1076">
        <v>1</v>
      </c>
      <c r="F87" s="1076" t="s">
        <v>31</v>
      </c>
      <c r="G87" s="1076">
        <v>1</v>
      </c>
      <c r="H87" s="1073">
        <v>3</v>
      </c>
      <c r="I87" s="1073">
        <v>3</v>
      </c>
      <c r="J87" s="1073"/>
      <c r="K87" s="1073">
        <f>PRODUCT(E87:J87)</f>
        <v>9</v>
      </c>
      <c r="L87" s="1100"/>
      <c r="M87" s="1045"/>
      <c r="N87" s="1080"/>
    </row>
    <row r="88" spans="1:14" s="555" customFormat="1" ht="40.25" customHeight="1" x14ac:dyDescent="0.3">
      <c r="A88" s="1081">
        <v>21</v>
      </c>
      <c r="B88" s="1056" t="s">
        <v>750</v>
      </c>
      <c r="C88" s="1503" t="s">
        <v>732</v>
      </c>
      <c r="D88" s="1503"/>
      <c r="E88" s="1503"/>
      <c r="F88" s="1503"/>
      <c r="G88" s="1503"/>
      <c r="H88" s="1503"/>
      <c r="I88" s="1503"/>
      <c r="J88" s="1503"/>
      <c r="K88" s="1070">
        <v>1</v>
      </c>
      <c r="L88" s="637" t="s">
        <v>730</v>
      </c>
      <c r="M88" s="1090"/>
      <c r="N88" s="1080"/>
    </row>
    <row r="89" spans="1:14" s="555" customFormat="1" ht="38.4" customHeight="1" x14ac:dyDescent="0.3">
      <c r="A89" s="1081">
        <v>22</v>
      </c>
      <c r="B89" s="998" t="s">
        <v>750</v>
      </c>
      <c r="C89" s="1504" t="s">
        <v>733</v>
      </c>
      <c r="D89" s="1504"/>
      <c r="E89" s="1504"/>
      <c r="F89" s="1504"/>
      <c r="G89" s="1504"/>
      <c r="H89" s="1504"/>
      <c r="I89" s="1504"/>
      <c r="J89" s="1504"/>
      <c r="K89" s="1070">
        <v>1</v>
      </c>
      <c r="L89" s="637" t="s">
        <v>730</v>
      </c>
      <c r="M89" s="1090"/>
      <c r="N89" s="1080"/>
    </row>
    <row r="90" spans="1:14" s="555" customFormat="1" ht="72" customHeight="1" x14ac:dyDescent="0.3">
      <c r="A90" s="1494">
        <v>23</v>
      </c>
      <c r="B90" s="1496" t="s">
        <v>951</v>
      </c>
      <c r="C90" s="1498" t="s">
        <v>828</v>
      </c>
      <c r="D90" s="1499"/>
      <c r="E90" s="999"/>
      <c r="F90" s="999"/>
      <c r="G90" s="999"/>
      <c r="H90" s="999"/>
      <c r="I90" s="999"/>
      <c r="J90" s="999"/>
      <c r="K90" s="1105">
        <v>41.2</v>
      </c>
      <c r="L90" s="637" t="s">
        <v>950</v>
      </c>
      <c r="M90" s="1090"/>
      <c r="N90" s="1080"/>
    </row>
    <row r="91" spans="1:14" s="555" customFormat="1" ht="23" customHeight="1" x14ac:dyDescent="0.3">
      <c r="A91" s="1495"/>
      <c r="B91" s="1497"/>
      <c r="C91" s="1103" t="s">
        <v>829</v>
      </c>
      <c r="D91" s="1104"/>
      <c r="E91" s="999"/>
      <c r="F91" s="999"/>
      <c r="G91" s="999"/>
      <c r="H91" s="999"/>
      <c r="I91" s="999"/>
      <c r="J91" s="999"/>
      <c r="K91" s="1105">
        <v>16.100000000000001</v>
      </c>
      <c r="L91" s="637" t="s">
        <v>950</v>
      </c>
      <c r="M91" s="1090"/>
      <c r="N91" s="1080"/>
    </row>
    <row r="92" spans="1:14" s="555" customFormat="1" ht="86.5" customHeight="1" x14ac:dyDescent="0.3">
      <c r="A92" s="1072">
        <v>24</v>
      </c>
      <c r="B92" s="998" t="s">
        <v>952</v>
      </c>
      <c r="C92" s="1498" t="s">
        <v>833</v>
      </c>
      <c r="D92" s="1499"/>
      <c r="E92" s="999"/>
      <c r="F92" s="999"/>
      <c r="G92" s="999"/>
      <c r="H92" s="999"/>
      <c r="I92" s="999"/>
      <c r="J92" s="999"/>
      <c r="K92" s="1105">
        <v>23.4</v>
      </c>
      <c r="L92" s="637" t="s">
        <v>950</v>
      </c>
      <c r="M92" s="1090"/>
      <c r="N92" s="1080"/>
    </row>
    <row r="93" spans="1:14" s="555" customFormat="1" ht="93" customHeight="1" x14ac:dyDescent="0.3">
      <c r="A93" s="1494">
        <v>25</v>
      </c>
      <c r="B93" s="1496" t="s">
        <v>953</v>
      </c>
      <c r="C93" s="1498" t="s">
        <v>835</v>
      </c>
      <c r="D93" s="1499"/>
      <c r="E93" s="999"/>
      <c r="F93" s="999"/>
      <c r="G93" s="999"/>
      <c r="H93" s="999"/>
      <c r="I93" s="999"/>
      <c r="J93" s="999"/>
      <c r="K93" s="1105">
        <v>52.4</v>
      </c>
      <c r="L93" s="637" t="s">
        <v>950</v>
      </c>
      <c r="M93" s="1090"/>
      <c r="N93" s="1080"/>
    </row>
    <row r="94" spans="1:14" s="555" customFormat="1" ht="23" customHeight="1" x14ac:dyDescent="0.3">
      <c r="A94" s="1508"/>
      <c r="B94" s="1509"/>
      <c r="C94" s="1103" t="s">
        <v>836</v>
      </c>
      <c r="D94" s="1104"/>
      <c r="E94" s="999"/>
      <c r="F94" s="999"/>
      <c r="G94" s="999"/>
      <c r="H94" s="999"/>
      <c r="I94" s="999"/>
      <c r="J94" s="999"/>
      <c r="K94" s="1105">
        <v>54.5</v>
      </c>
      <c r="L94" s="637" t="s">
        <v>950</v>
      </c>
      <c r="M94" s="1090"/>
      <c r="N94" s="1080"/>
    </row>
    <row r="95" spans="1:14" s="555" customFormat="1" ht="23" customHeight="1" x14ac:dyDescent="0.3">
      <c r="A95" s="1508"/>
      <c r="B95" s="1509"/>
      <c r="C95" s="1103" t="s">
        <v>837</v>
      </c>
      <c r="D95" s="1104"/>
      <c r="E95" s="999"/>
      <c r="F95" s="999"/>
      <c r="G95" s="999"/>
      <c r="H95" s="999"/>
      <c r="I95" s="999"/>
      <c r="J95" s="999"/>
      <c r="K95" s="1105">
        <v>35.4</v>
      </c>
      <c r="L95" s="637" t="s">
        <v>950</v>
      </c>
      <c r="M95" s="1090"/>
      <c r="N95" s="1080"/>
    </row>
    <row r="96" spans="1:14" s="555" customFormat="1" ht="23" customHeight="1" x14ac:dyDescent="0.3">
      <c r="A96" s="1495"/>
      <c r="B96" s="1497"/>
      <c r="C96" s="1103" t="s">
        <v>838</v>
      </c>
      <c r="D96" s="1104"/>
      <c r="E96" s="999"/>
      <c r="F96" s="999"/>
      <c r="G96" s="999"/>
      <c r="H96" s="999"/>
      <c r="I96" s="999"/>
      <c r="J96" s="999"/>
      <c r="K96" s="1105">
        <v>9.8000000000000007</v>
      </c>
      <c r="L96" s="637" t="s">
        <v>950</v>
      </c>
      <c r="M96" s="1090"/>
      <c r="N96" s="1080"/>
    </row>
    <row r="97" spans="1:14" s="555" customFormat="1" ht="38.4" customHeight="1" x14ac:dyDescent="0.3">
      <c r="A97" s="1072">
        <v>26</v>
      </c>
      <c r="B97" s="998" t="s">
        <v>70</v>
      </c>
      <c r="C97" s="1498" t="s">
        <v>954</v>
      </c>
      <c r="D97" s="1499"/>
      <c r="E97" s="999"/>
      <c r="F97" s="999"/>
      <c r="G97" s="999"/>
      <c r="H97" s="999"/>
      <c r="I97" s="999"/>
      <c r="J97" s="999"/>
      <c r="K97" s="1070">
        <v>2</v>
      </c>
      <c r="L97" s="637" t="s">
        <v>5</v>
      </c>
      <c r="M97" s="1090"/>
      <c r="N97" s="1080"/>
    </row>
    <row r="98" spans="1:14" s="555" customFormat="1" ht="38.4" customHeight="1" x14ac:dyDescent="0.3">
      <c r="A98" s="1072">
        <v>27</v>
      </c>
      <c r="B98" s="998" t="s">
        <v>955</v>
      </c>
      <c r="C98" s="1498" t="s">
        <v>841</v>
      </c>
      <c r="D98" s="1499"/>
      <c r="E98" s="999"/>
      <c r="F98" s="999"/>
      <c r="G98" s="999"/>
      <c r="H98" s="999"/>
      <c r="I98" s="999"/>
      <c r="J98" s="999"/>
      <c r="K98" s="1070">
        <v>2</v>
      </c>
      <c r="L98" s="637" t="s">
        <v>5</v>
      </c>
      <c r="M98" s="1090"/>
      <c r="N98" s="1080"/>
    </row>
    <row r="99" spans="1:14" s="555" customFormat="1" ht="38.4" customHeight="1" x14ac:dyDescent="0.3">
      <c r="A99" s="1072">
        <v>28</v>
      </c>
      <c r="B99" s="998" t="s">
        <v>956</v>
      </c>
      <c r="C99" s="1498" t="s">
        <v>843</v>
      </c>
      <c r="D99" s="1499"/>
      <c r="E99" s="999"/>
      <c r="F99" s="999"/>
      <c r="G99" s="999"/>
      <c r="H99" s="999"/>
      <c r="I99" s="999"/>
      <c r="J99" s="999"/>
      <c r="K99" s="1070">
        <v>4</v>
      </c>
      <c r="L99" s="637" t="s">
        <v>5</v>
      </c>
      <c r="M99" s="1090"/>
      <c r="N99" s="1080"/>
    </row>
    <row r="100" spans="1:14" s="555" customFormat="1" ht="38.4" customHeight="1" x14ac:dyDescent="0.3">
      <c r="A100" s="1072">
        <v>29</v>
      </c>
      <c r="B100" s="998" t="s">
        <v>70</v>
      </c>
      <c r="C100" s="1498" t="s">
        <v>844</v>
      </c>
      <c r="D100" s="1499"/>
      <c r="E100" s="999"/>
      <c r="F100" s="999"/>
      <c r="G100" s="999"/>
      <c r="H100" s="999"/>
      <c r="I100" s="999"/>
      <c r="J100" s="999"/>
      <c r="K100" s="1070">
        <v>1</v>
      </c>
      <c r="L100" s="637" t="s">
        <v>5</v>
      </c>
      <c r="M100" s="1090"/>
      <c r="N100" s="1080"/>
    </row>
    <row r="101" spans="1:14" s="555" customFormat="1" ht="81" customHeight="1" x14ac:dyDescent="0.3">
      <c r="A101" s="1072">
        <v>30</v>
      </c>
      <c r="B101" s="1086" t="s">
        <v>957</v>
      </c>
      <c r="C101" s="1498" t="s">
        <v>849</v>
      </c>
      <c r="D101" s="1499"/>
      <c r="E101" s="999"/>
      <c r="F101" s="999"/>
      <c r="G101" s="999"/>
      <c r="H101" s="999"/>
      <c r="I101" s="999"/>
      <c r="J101" s="999"/>
      <c r="K101" s="1070">
        <v>1</v>
      </c>
      <c r="L101" s="637" t="s">
        <v>5</v>
      </c>
      <c r="M101" s="1090"/>
      <c r="N101" s="1080"/>
    </row>
    <row r="102" spans="1:14" s="555" customFormat="1" ht="42" customHeight="1" x14ac:dyDescent="0.25">
      <c r="A102" s="1505" t="s">
        <v>964</v>
      </c>
      <c r="B102" s="1506"/>
      <c r="C102" s="1506"/>
      <c r="D102" s="1506"/>
      <c r="E102" s="1506"/>
      <c r="F102" s="1506"/>
      <c r="G102" s="1506"/>
      <c r="H102" s="1506"/>
      <c r="I102" s="1506"/>
      <c r="J102" s="1506"/>
      <c r="K102" s="1506"/>
      <c r="L102" s="1506"/>
      <c r="M102" s="1507"/>
      <c r="N102" s="1106"/>
    </row>
    <row r="103" spans="1:14" s="555" customFormat="1" ht="15" customHeight="1" x14ac:dyDescent="0.25">
      <c r="A103" s="1107"/>
      <c r="B103" s="648"/>
      <c r="C103" s="649"/>
      <c r="D103" s="650"/>
      <c r="E103" s="651"/>
      <c r="F103" s="651"/>
      <c r="G103" s="651"/>
      <c r="H103" s="1108"/>
      <c r="I103" s="1108"/>
      <c r="J103" s="1108"/>
      <c r="K103" s="1109"/>
      <c r="L103" s="652"/>
      <c r="M103" s="652"/>
      <c r="N103" s="1110"/>
    </row>
    <row r="104" spans="1:14" s="555" customFormat="1" ht="15" customHeight="1" x14ac:dyDescent="0.25">
      <c r="A104" s="1107"/>
      <c r="B104" s="648"/>
      <c r="C104" s="649"/>
      <c r="D104" s="650"/>
      <c r="E104" s="651"/>
      <c r="F104" s="651"/>
      <c r="G104" s="651"/>
      <c r="H104" s="1108"/>
      <c r="I104" s="1108"/>
      <c r="J104" s="1108"/>
      <c r="K104" s="1109"/>
      <c r="L104" s="652"/>
      <c r="M104" s="652"/>
      <c r="N104" s="1110"/>
    </row>
    <row r="105" spans="1:14" s="555" customFormat="1" ht="15" customHeight="1" x14ac:dyDescent="0.25">
      <c r="A105" s="1107"/>
      <c r="B105" s="648"/>
      <c r="C105" s="649"/>
      <c r="D105" s="650"/>
      <c r="E105" s="651"/>
      <c r="F105" s="651"/>
      <c r="G105" s="651"/>
      <c r="H105" s="1108"/>
      <c r="I105" s="1108"/>
      <c r="J105" s="1108"/>
      <c r="K105" s="1109"/>
      <c r="L105" s="652"/>
      <c r="M105" s="652"/>
      <c r="N105" s="1110"/>
    </row>
    <row r="106" spans="1:14" s="555" customFormat="1" ht="15" customHeight="1" x14ac:dyDescent="0.25">
      <c r="A106" s="1107"/>
      <c r="B106" s="648"/>
      <c r="C106" s="649"/>
      <c r="D106" s="650"/>
      <c r="E106" s="651"/>
      <c r="F106" s="651"/>
      <c r="G106" s="651"/>
      <c r="H106" s="1108"/>
      <c r="I106" s="1108"/>
      <c r="J106" s="1108"/>
      <c r="K106" s="1109"/>
      <c r="L106" s="652"/>
      <c r="M106" s="652"/>
      <c r="N106" s="1110"/>
    </row>
    <row r="107" spans="1:14" s="555" customFormat="1" ht="15" customHeight="1" x14ac:dyDescent="0.25">
      <c r="A107" s="1107"/>
      <c r="B107" s="648"/>
      <c r="C107" s="649"/>
      <c r="D107" s="650"/>
      <c r="E107" s="651"/>
      <c r="F107" s="651"/>
      <c r="G107" s="651"/>
      <c r="H107" s="1108"/>
      <c r="I107" s="1108"/>
      <c r="J107" s="1108"/>
      <c r="K107" s="1109"/>
      <c r="L107" s="652"/>
      <c r="M107" s="652"/>
      <c r="N107" s="1110"/>
    </row>
    <row r="108" spans="1:14" s="555" customFormat="1" ht="15" customHeight="1" x14ac:dyDescent="0.25">
      <c r="A108" s="1107"/>
      <c r="B108" s="648"/>
      <c r="C108" s="649"/>
      <c r="D108" s="650"/>
      <c r="E108" s="651"/>
      <c r="F108" s="651"/>
      <c r="G108" s="651"/>
      <c r="H108" s="1108"/>
      <c r="I108" s="1108"/>
      <c r="J108" s="1108"/>
      <c r="K108" s="1109"/>
      <c r="L108" s="652"/>
      <c r="M108" s="652"/>
      <c r="N108" s="1110"/>
    </row>
    <row r="109" spans="1:14" s="555" customFormat="1" ht="15" customHeight="1" x14ac:dyDescent="0.25">
      <c r="A109" s="1107"/>
      <c r="B109" s="648"/>
      <c r="C109" s="649"/>
      <c r="D109" s="650"/>
      <c r="E109" s="651"/>
      <c r="F109" s="651"/>
      <c r="G109" s="651"/>
      <c r="H109" s="1108"/>
      <c r="I109" s="1108"/>
      <c r="J109" s="1108"/>
      <c r="K109" s="1109"/>
      <c r="L109" s="652"/>
      <c r="M109" s="652"/>
      <c r="N109" s="1110"/>
    </row>
    <row r="110" spans="1:14" s="555" customFormat="1" ht="15" customHeight="1" x14ac:dyDescent="0.25">
      <c r="A110" s="1107"/>
      <c r="B110" s="648"/>
      <c r="C110" s="649"/>
      <c r="D110" s="650"/>
      <c r="E110" s="651"/>
      <c r="F110" s="651"/>
      <c r="G110" s="651"/>
      <c r="H110" s="1108"/>
      <c r="I110" s="1108"/>
      <c r="J110" s="1108"/>
      <c r="K110" s="1109"/>
      <c r="L110" s="652"/>
      <c r="M110" s="652"/>
      <c r="N110" s="1110"/>
    </row>
    <row r="111" spans="1:14" s="555" customFormat="1" ht="8.25" customHeight="1" x14ac:dyDescent="0.25">
      <c r="A111" s="1111"/>
      <c r="B111" s="654"/>
      <c r="C111" s="655"/>
      <c r="D111" s="650"/>
      <c r="E111" s="651"/>
      <c r="F111" s="651"/>
      <c r="G111" s="651"/>
      <c r="H111" s="1108"/>
      <c r="I111" s="1108"/>
      <c r="J111" s="1112"/>
      <c r="K111" s="1109"/>
      <c r="L111" s="652"/>
      <c r="M111" s="652"/>
      <c r="N111" s="1110"/>
    </row>
    <row r="112" spans="1:14" s="555" customFormat="1" ht="10.5" customHeight="1" x14ac:dyDescent="0.25">
      <c r="A112" s="1111"/>
      <c r="B112" s="654"/>
      <c r="C112" s="655"/>
      <c r="D112" s="650"/>
      <c r="E112" s="651"/>
      <c r="F112" s="651"/>
      <c r="G112" s="651"/>
      <c r="H112" s="1108"/>
      <c r="I112" s="1108"/>
      <c r="J112" s="1112"/>
      <c r="K112" s="1109"/>
      <c r="L112" s="652"/>
      <c r="M112" s="652"/>
      <c r="N112" s="1110"/>
    </row>
    <row r="113" spans="1:14" s="555" customFormat="1" ht="14.15" customHeight="1" x14ac:dyDescent="0.25">
      <c r="A113" s="1111"/>
      <c r="B113" s="654"/>
      <c r="C113" s="655"/>
      <c r="D113" s="650"/>
      <c r="E113" s="651"/>
      <c r="F113" s="651"/>
      <c r="G113" s="651"/>
      <c r="H113" s="1108"/>
      <c r="I113" s="1108"/>
      <c r="J113" s="1112"/>
      <c r="K113" s="1109"/>
      <c r="L113" s="652"/>
      <c r="M113" s="652"/>
      <c r="N113" s="1110"/>
    </row>
  </sheetData>
  <mergeCells count="59">
    <mergeCell ref="C99:D99"/>
    <mergeCell ref="C100:D100"/>
    <mergeCell ref="C101:D101"/>
    <mergeCell ref="A102:M102"/>
    <mergeCell ref="C92:D92"/>
    <mergeCell ref="A93:A96"/>
    <mergeCell ref="B93:B96"/>
    <mergeCell ref="C93:D93"/>
    <mergeCell ref="C97:D97"/>
    <mergeCell ref="C98:D98"/>
    <mergeCell ref="A90:A91"/>
    <mergeCell ref="B90:B91"/>
    <mergeCell ref="C90:D90"/>
    <mergeCell ref="C69:J69"/>
    <mergeCell ref="C74:J74"/>
    <mergeCell ref="C77:J77"/>
    <mergeCell ref="C80:J80"/>
    <mergeCell ref="C83:J83"/>
    <mergeCell ref="C84:D84"/>
    <mergeCell ref="C85:D85"/>
    <mergeCell ref="C86:J86"/>
    <mergeCell ref="C87:D87"/>
    <mergeCell ref="C88:J88"/>
    <mergeCell ref="C89:J89"/>
    <mergeCell ref="C55:D55"/>
    <mergeCell ref="C58:J58"/>
    <mergeCell ref="A65:A67"/>
    <mergeCell ref="B65:B67"/>
    <mergeCell ref="C65:J65"/>
    <mergeCell ref="C66:D66"/>
    <mergeCell ref="C67:D67"/>
    <mergeCell ref="C54:J54"/>
    <mergeCell ref="C13:J13"/>
    <mergeCell ref="C20:J20"/>
    <mergeCell ref="C25:D25"/>
    <mergeCell ref="C26:J26"/>
    <mergeCell ref="C30:J30"/>
    <mergeCell ref="C34:J34"/>
    <mergeCell ref="C35:D35"/>
    <mergeCell ref="C38:J38"/>
    <mergeCell ref="C42:J42"/>
    <mergeCell ref="C46:J46"/>
    <mergeCell ref="C50:J50"/>
    <mergeCell ref="C12:D12"/>
    <mergeCell ref="A1:N1"/>
    <mergeCell ref="A2:N2"/>
    <mergeCell ref="A3:N3"/>
    <mergeCell ref="A4:N4"/>
    <mergeCell ref="A5:N5"/>
    <mergeCell ref="A6:A7"/>
    <mergeCell ref="B6:B7"/>
    <mergeCell ref="C6:D7"/>
    <mergeCell ref="E6:G7"/>
    <mergeCell ref="H6:J6"/>
    <mergeCell ref="K6:L7"/>
    <mergeCell ref="M6:M7"/>
    <mergeCell ref="N6:N7"/>
    <mergeCell ref="C8:D8"/>
    <mergeCell ref="C11:D11"/>
  </mergeCells>
  <printOptions horizontalCentered="1"/>
  <pageMargins left="0.15" right="0" top="0.25" bottom="0.5" header="0.31496062992126" footer="0.56496062999999996"/>
  <pageSetup paperSize="9" fitToWidth="0" fitToHeight="0" orientation="portrait" blackAndWhite="1" r:id="rId1"/>
  <headerFooter scaleWithDoc="0" alignWithMargin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6206CA-040D-411E-AF79-F15CACEDBA68}">
  <sheetPr>
    <tabColor rgb="FF00B050"/>
  </sheetPr>
  <dimension ref="A1:Q126"/>
  <sheetViews>
    <sheetView showGridLines="0" view="pageBreakPreview" topLeftCell="A107" zoomScale="97" zoomScaleNormal="100" zoomScaleSheetLayoutView="100" workbookViewId="0">
      <selection activeCell="B113" sqref="B113:I113"/>
    </sheetView>
  </sheetViews>
  <sheetFormatPr defaultRowHeight="20.25" customHeight="1" x14ac:dyDescent="0.3"/>
  <cols>
    <col min="1" max="1" width="7.1796875" style="554" bestFit="1" customWidth="1"/>
    <col min="2" max="2" width="14.453125" style="554" customWidth="1"/>
    <col min="3" max="3" width="15.1796875" style="554" customWidth="1"/>
    <col min="4" max="4" width="3.81640625" style="562" customWidth="1"/>
    <col min="5" max="5" width="3.1796875" style="562" customWidth="1"/>
    <col min="6" max="6" width="4.81640625" style="562" customWidth="1"/>
    <col min="7" max="7" width="10.54296875" style="908" customWidth="1"/>
    <col min="8" max="8" width="9.453125" style="908" customWidth="1"/>
    <col min="9" max="9" width="8.81640625" style="908" customWidth="1"/>
    <col min="10" max="10" width="9" style="904" customWidth="1"/>
    <col min="11" max="11" width="5" style="656" customWidth="1"/>
    <col min="12" max="12" width="10.54296875" style="656" customWidth="1"/>
    <col min="13" max="13" width="5.81640625" style="656" customWidth="1"/>
    <col min="14" max="14" width="13.81640625" style="554" customWidth="1"/>
    <col min="15" max="250" width="8.81640625" style="554"/>
    <col min="251" max="251" width="6" style="554" customWidth="1"/>
    <col min="252" max="252" width="18.81640625" style="554" customWidth="1"/>
    <col min="253" max="253" width="7.81640625" style="554" customWidth="1"/>
    <col min="254" max="255" width="3.1796875" style="554" customWidth="1"/>
    <col min="256" max="256" width="3.81640625" style="554" customWidth="1"/>
    <col min="257" max="257" width="10.54296875" style="554" customWidth="1"/>
    <col min="258" max="258" width="9.453125" style="554" customWidth="1"/>
    <col min="259" max="259" width="8.81640625" style="554" customWidth="1"/>
    <col min="260" max="260" width="14.81640625" style="554" customWidth="1"/>
    <col min="261" max="261" width="4.1796875" style="554" customWidth="1"/>
    <col min="262" max="262" width="13.453125" style="554" customWidth="1"/>
    <col min="263" max="263" width="4.54296875" style="554" customWidth="1"/>
    <col min="264" max="267" width="9.453125" style="554" customWidth="1"/>
    <col min="268" max="268" width="6.1796875" style="554" customWidth="1"/>
    <col min="269" max="506" width="8.81640625" style="554"/>
    <col min="507" max="507" width="6" style="554" customWidth="1"/>
    <col min="508" max="508" width="18.81640625" style="554" customWidth="1"/>
    <col min="509" max="509" width="7.81640625" style="554" customWidth="1"/>
    <col min="510" max="511" width="3.1796875" style="554" customWidth="1"/>
    <col min="512" max="512" width="3.81640625" style="554" customWidth="1"/>
    <col min="513" max="513" width="10.54296875" style="554" customWidth="1"/>
    <col min="514" max="514" width="9.453125" style="554" customWidth="1"/>
    <col min="515" max="515" width="8.81640625" style="554" customWidth="1"/>
    <col min="516" max="516" width="14.81640625" style="554" customWidth="1"/>
    <col min="517" max="517" width="4.1796875" style="554" customWidth="1"/>
    <col min="518" max="518" width="13.453125" style="554" customWidth="1"/>
    <col min="519" max="519" width="4.54296875" style="554" customWidth="1"/>
    <col min="520" max="523" width="9.453125" style="554" customWidth="1"/>
    <col min="524" max="524" width="6.1796875" style="554" customWidth="1"/>
    <col min="525" max="762" width="8.81640625" style="554"/>
    <col min="763" max="763" width="6" style="554" customWidth="1"/>
    <col min="764" max="764" width="18.81640625" style="554" customWidth="1"/>
    <col min="765" max="765" width="7.81640625" style="554" customWidth="1"/>
    <col min="766" max="767" width="3.1796875" style="554" customWidth="1"/>
    <col min="768" max="768" width="3.81640625" style="554" customWidth="1"/>
    <col min="769" max="769" width="10.54296875" style="554" customWidth="1"/>
    <col min="770" max="770" width="9.453125" style="554" customWidth="1"/>
    <col min="771" max="771" width="8.81640625" style="554" customWidth="1"/>
    <col min="772" max="772" width="14.81640625" style="554" customWidth="1"/>
    <col min="773" max="773" width="4.1796875" style="554" customWidth="1"/>
    <col min="774" max="774" width="13.453125" style="554" customWidth="1"/>
    <col min="775" max="775" width="4.54296875" style="554" customWidth="1"/>
    <col min="776" max="779" width="9.453125" style="554" customWidth="1"/>
    <col min="780" max="780" width="6.1796875" style="554" customWidth="1"/>
    <col min="781" max="1018" width="8.81640625" style="554"/>
    <col min="1019" max="1019" width="6" style="554" customWidth="1"/>
    <col min="1020" max="1020" width="18.81640625" style="554" customWidth="1"/>
    <col min="1021" max="1021" width="7.81640625" style="554" customWidth="1"/>
    <col min="1022" max="1023" width="3.1796875" style="554" customWidth="1"/>
    <col min="1024" max="1024" width="3.81640625" style="554" customWidth="1"/>
    <col min="1025" max="1025" width="10.54296875" style="554" customWidth="1"/>
    <col min="1026" max="1026" width="9.453125" style="554" customWidth="1"/>
    <col min="1027" max="1027" width="8.81640625" style="554" customWidth="1"/>
    <col min="1028" max="1028" width="14.81640625" style="554" customWidth="1"/>
    <col min="1029" max="1029" width="4.1796875" style="554" customWidth="1"/>
    <col min="1030" max="1030" width="13.453125" style="554" customWidth="1"/>
    <col min="1031" max="1031" width="4.54296875" style="554" customWidth="1"/>
    <col min="1032" max="1035" width="9.453125" style="554" customWidth="1"/>
    <col min="1036" max="1036" width="6.1796875" style="554" customWidth="1"/>
    <col min="1037" max="1274" width="8.81640625" style="554"/>
    <col min="1275" max="1275" width="6" style="554" customWidth="1"/>
    <col min="1276" max="1276" width="18.81640625" style="554" customWidth="1"/>
    <col min="1277" max="1277" width="7.81640625" style="554" customWidth="1"/>
    <col min="1278" max="1279" width="3.1796875" style="554" customWidth="1"/>
    <col min="1280" max="1280" width="3.81640625" style="554" customWidth="1"/>
    <col min="1281" max="1281" width="10.54296875" style="554" customWidth="1"/>
    <col min="1282" max="1282" width="9.453125" style="554" customWidth="1"/>
    <col min="1283" max="1283" width="8.81640625" style="554" customWidth="1"/>
    <col min="1284" max="1284" width="14.81640625" style="554" customWidth="1"/>
    <col min="1285" max="1285" width="4.1796875" style="554" customWidth="1"/>
    <col min="1286" max="1286" width="13.453125" style="554" customWidth="1"/>
    <col min="1287" max="1287" width="4.54296875" style="554" customWidth="1"/>
    <col min="1288" max="1291" width="9.453125" style="554" customWidth="1"/>
    <col min="1292" max="1292" width="6.1796875" style="554" customWidth="1"/>
    <col min="1293" max="1530" width="8.81640625" style="554"/>
    <col min="1531" max="1531" width="6" style="554" customWidth="1"/>
    <col min="1532" max="1532" width="18.81640625" style="554" customWidth="1"/>
    <col min="1533" max="1533" width="7.81640625" style="554" customWidth="1"/>
    <col min="1534" max="1535" width="3.1796875" style="554" customWidth="1"/>
    <col min="1536" max="1536" width="3.81640625" style="554" customWidth="1"/>
    <col min="1537" max="1537" width="10.54296875" style="554" customWidth="1"/>
    <col min="1538" max="1538" width="9.453125" style="554" customWidth="1"/>
    <col min="1539" max="1539" width="8.81640625" style="554" customWidth="1"/>
    <col min="1540" max="1540" width="14.81640625" style="554" customWidth="1"/>
    <col min="1541" max="1541" width="4.1796875" style="554" customWidth="1"/>
    <col min="1542" max="1542" width="13.453125" style="554" customWidth="1"/>
    <col min="1543" max="1543" width="4.54296875" style="554" customWidth="1"/>
    <col min="1544" max="1547" width="9.453125" style="554" customWidth="1"/>
    <col min="1548" max="1548" width="6.1796875" style="554" customWidth="1"/>
    <col min="1549" max="1786" width="8.81640625" style="554"/>
    <col min="1787" max="1787" width="6" style="554" customWidth="1"/>
    <col min="1788" max="1788" width="18.81640625" style="554" customWidth="1"/>
    <col min="1789" max="1789" width="7.81640625" style="554" customWidth="1"/>
    <col min="1790" max="1791" width="3.1796875" style="554" customWidth="1"/>
    <col min="1792" max="1792" width="3.81640625" style="554" customWidth="1"/>
    <col min="1793" max="1793" width="10.54296875" style="554" customWidth="1"/>
    <col min="1794" max="1794" width="9.453125" style="554" customWidth="1"/>
    <col min="1795" max="1795" width="8.81640625" style="554" customWidth="1"/>
    <col min="1796" max="1796" width="14.81640625" style="554" customWidth="1"/>
    <col min="1797" max="1797" width="4.1796875" style="554" customWidth="1"/>
    <col min="1798" max="1798" width="13.453125" style="554" customWidth="1"/>
    <col min="1799" max="1799" width="4.54296875" style="554" customWidth="1"/>
    <col min="1800" max="1803" width="9.453125" style="554" customWidth="1"/>
    <col min="1804" max="1804" width="6.1796875" style="554" customWidth="1"/>
    <col min="1805" max="2042" width="8.81640625" style="554"/>
    <col min="2043" max="2043" width="6" style="554" customWidth="1"/>
    <col min="2044" max="2044" width="18.81640625" style="554" customWidth="1"/>
    <col min="2045" max="2045" width="7.81640625" style="554" customWidth="1"/>
    <col min="2046" max="2047" width="3.1796875" style="554" customWidth="1"/>
    <col min="2048" max="2048" width="3.81640625" style="554" customWidth="1"/>
    <col min="2049" max="2049" width="10.54296875" style="554" customWidth="1"/>
    <col min="2050" max="2050" width="9.453125" style="554" customWidth="1"/>
    <col min="2051" max="2051" width="8.81640625" style="554" customWidth="1"/>
    <col min="2052" max="2052" width="14.81640625" style="554" customWidth="1"/>
    <col min="2053" max="2053" width="4.1796875" style="554" customWidth="1"/>
    <col min="2054" max="2054" width="13.453125" style="554" customWidth="1"/>
    <col min="2055" max="2055" width="4.54296875" style="554" customWidth="1"/>
    <col min="2056" max="2059" width="9.453125" style="554" customWidth="1"/>
    <col min="2060" max="2060" width="6.1796875" style="554" customWidth="1"/>
    <col min="2061" max="2298" width="8.81640625" style="554"/>
    <col min="2299" max="2299" width="6" style="554" customWidth="1"/>
    <col min="2300" max="2300" width="18.81640625" style="554" customWidth="1"/>
    <col min="2301" max="2301" width="7.81640625" style="554" customWidth="1"/>
    <col min="2302" max="2303" width="3.1796875" style="554" customWidth="1"/>
    <col min="2304" max="2304" width="3.81640625" style="554" customWidth="1"/>
    <col min="2305" max="2305" width="10.54296875" style="554" customWidth="1"/>
    <col min="2306" max="2306" width="9.453125" style="554" customWidth="1"/>
    <col min="2307" max="2307" width="8.81640625" style="554" customWidth="1"/>
    <col min="2308" max="2308" width="14.81640625" style="554" customWidth="1"/>
    <col min="2309" max="2309" width="4.1796875" style="554" customWidth="1"/>
    <col min="2310" max="2310" width="13.453125" style="554" customWidth="1"/>
    <col min="2311" max="2311" width="4.54296875" style="554" customWidth="1"/>
    <col min="2312" max="2315" width="9.453125" style="554" customWidth="1"/>
    <col min="2316" max="2316" width="6.1796875" style="554" customWidth="1"/>
    <col min="2317" max="2554" width="8.81640625" style="554"/>
    <col min="2555" max="2555" width="6" style="554" customWidth="1"/>
    <col min="2556" max="2556" width="18.81640625" style="554" customWidth="1"/>
    <col min="2557" max="2557" width="7.81640625" style="554" customWidth="1"/>
    <col min="2558" max="2559" width="3.1796875" style="554" customWidth="1"/>
    <col min="2560" max="2560" width="3.81640625" style="554" customWidth="1"/>
    <col min="2561" max="2561" width="10.54296875" style="554" customWidth="1"/>
    <col min="2562" max="2562" width="9.453125" style="554" customWidth="1"/>
    <col min="2563" max="2563" width="8.81640625" style="554" customWidth="1"/>
    <col min="2564" max="2564" width="14.81640625" style="554" customWidth="1"/>
    <col min="2565" max="2565" width="4.1796875" style="554" customWidth="1"/>
    <col min="2566" max="2566" width="13.453125" style="554" customWidth="1"/>
    <col min="2567" max="2567" width="4.54296875" style="554" customWidth="1"/>
    <col min="2568" max="2571" width="9.453125" style="554" customWidth="1"/>
    <col min="2572" max="2572" width="6.1796875" style="554" customWidth="1"/>
    <col min="2573" max="2810" width="8.81640625" style="554"/>
    <col min="2811" max="2811" width="6" style="554" customWidth="1"/>
    <col min="2812" max="2812" width="18.81640625" style="554" customWidth="1"/>
    <col min="2813" max="2813" width="7.81640625" style="554" customWidth="1"/>
    <col min="2814" max="2815" width="3.1796875" style="554" customWidth="1"/>
    <col min="2816" max="2816" width="3.81640625" style="554" customWidth="1"/>
    <col min="2817" max="2817" width="10.54296875" style="554" customWidth="1"/>
    <col min="2818" max="2818" width="9.453125" style="554" customWidth="1"/>
    <col min="2819" max="2819" width="8.81640625" style="554" customWidth="1"/>
    <col min="2820" max="2820" width="14.81640625" style="554" customWidth="1"/>
    <col min="2821" max="2821" width="4.1796875" style="554" customWidth="1"/>
    <col min="2822" max="2822" width="13.453125" style="554" customWidth="1"/>
    <col min="2823" max="2823" width="4.54296875" style="554" customWidth="1"/>
    <col min="2824" max="2827" width="9.453125" style="554" customWidth="1"/>
    <col min="2828" max="2828" width="6.1796875" style="554" customWidth="1"/>
    <col min="2829" max="3066" width="8.81640625" style="554"/>
    <col min="3067" max="3067" width="6" style="554" customWidth="1"/>
    <col min="3068" max="3068" width="18.81640625" style="554" customWidth="1"/>
    <col min="3069" max="3069" width="7.81640625" style="554" customWidth="1"/>
    <col min="3070" max="3071" width="3.1796875" style="554" customWidth="1"/>
    <col min="3072" max="3072" width="3.81640625" style="554" customWidth="1"/>
    <col min="3073" max="3073" width="10.54296875" style="554" customWidth="1"/>
    <col min="3074" max="3074" width="9.453125" style="554" customWidth="1"/>
    <col min="3075" max="3075" width="8.81640625" style="554" customWidth="1"/>
    <col min="3076" max="3076" width="14.81640625" style="554" customWidth="1"/>
    <col min="3077" max="3077" width="4.1796875" style="554" customWidth="1"/>
    <col min="3078" max="3078" width="13.453125" style="554" customWidth="1"/>
    <col min="3079" max="3079" width="4.54296875" style="554" customWidth="1"/>
    <col min="3080" max="3083" width="9.453125" style="554" customWidth="1"/>
    <col min="3084" max="3084" width="6.1796875" style="554" customWidth="1"/>
    <col min="3085" max="3322" width="8.81640625" style="554"/>
    <col min="3323" max="3323" width="6" style="554" customWidth="1"/>
    <col min="3324" max="3324" width="18.81640625" style="554" customWidth="1"/>
    <col min="3325" max="3325" width="7.81640625" style="554" customWidth="1"/>
    <col min="3326" max="3327" width="3.1796875" style="554" customWidth="1"/>
    <col min="3328" max="3328" width="3.81640625" style="554" customWidth="1"/>
    <col min="3329" max="3329" width="10.54296875" style="554" customWidth="1"/>
    <col min="3330" max="3330" width="9.453125" style="554" customWidth="1"/>
    <col min="3331" max="3331" width="8.81640625" style="554" customWidth="1"/>
    <col min="3332" max="3332" width="14.81640625" style="554" customWidth="1"/>
    <col min="3333" max="3333" width="4.1796875" style="554" customWidth="1"/>
    <col min="3334" max="3334" width="13.453125" style="554" customWidth="1"/>
    <col min="3335" max="3335" width="4.54296875" style="554" customWidth="1"/>
    <col min="3336" max="3339" width="9.453125" style="554" customWidth="1"/>
    <col min="3340" max="3340" width="6.1796875" style="554" customWidth="1"/>
    <col min="3341" max="3578" width="8.81640625" style="554"/>
    <col min="3579" max="3579" width="6" style="554" customWidth="1"/>
    <col min="3580" max="3580" width="18.81640625" style="554" customWidth="1"/>
    <col min="3581" max="3581" width="7.81640625" style="554" customWidth="1"/>
    <col min="3582" max="3583" width="3.1796875" style="554" customWidth="1"/>
    <col min="3584" max="3584" width="3.81640625" style="554" customWidth="1"/>
    <col min="3585" max="3585" width="10.54296875" style="554" customWidth="1"/>
    <col min="3586" max="3586" width="9.453125" style="554" customWidth="1"/>
    <col min="3587" max="3587" width="8.81640625" style="554" customWidth="1"/>
    <col min="3588" max="3588" width="14.81640625" style="554" customWidth="1"/>
    <col min="3589" max="3589" width="4.1796875" style="554" customWidth="1"/>
    <col min="3590" max="3590" width="13.453125" style="554" customWidth="1"/>
    <col min="3591" max="3591" width="4.54296875" style="554" customWidth="1"/>
    <col min="3592" max="3595" width="9.453125" style="554" customWidth="1"/>
    <col min="3596" max="3596" width="6.1796875" style="554" customWidth="1"/>
    <col min="3597" max="3834" width="8.81640625" style="554"/>
    <col min="3835" max="3835" width="6" style="554" customWidth="1"/>
    <col min="3836" max="3836" width="18.81640625" style="554" customWidth="1"/>
    <col min="3837" max="3837" width="7.81640625" style="554" customWidth="1"/>
    <col min="3838" max="3839" width="3.1796875" style="554" customWidth="1"/>
    <col min="3840" max="3840" width="3.81640625" style="554" customWidth="1"/>
    <col min="3841" max="3841" width="10.54296875" style="554" customWidth="1"/>
    <col min="3842" max="3842" width="9.453125" style="554" customWidth="1"/>
    <col min="3843" max="3843" width="8.81640625" style="554" customWidth="1"/>
    <col min="3844" max="3844" width="14.81640625" style="554" customWidth="1"/>
    <col min="3845" max="3845" width="4.1796875" style="554" customWidth="1"/>
    <col min="3846" max="3846" width="13.453125" style="554" customWidth="1"/>
    <col min="3847" max="3847" width="4.54296875" style="554" customWidth="1"/>
    <col min="3848" max="3851" width="9.453125" style="554" customWidth="1"/>
    <col min="3852" max="3852" width="6.1796875" style="554" customWidth="1"/>
    <col min="3853" max="4090" width="8.81640625" style="554"/>
    <col min="4091" max="4091" width="6" style="554" customWidth="1"/>
    <col min="4092" max="4092" width="18.81640625" style="554" customWidth="1"/>
    <col min="4093" max="4093" width="7.81640625" style="554" customWidth="1"/>
    <col min="4094" max="4095" width="3.1796875" style="554" customWidth="1"/>
    <col min="4096" max="4096" width="3.81640625" style="554" customWidth="1"/>
    <col min="4097" max="4097" width="10.54296875" style="554" customWidth="1"/>
    <col min="4098" max="4098" width="9.453125" style="554" customWidth="1"/>
    <col min="4099" max="4099" width="8.81640625" style="554" customWidth="1"/>
    <col min="4100" max="4100" width="14.81640625" style="554" customWidth="1"/>
    <col min="4101" max="4101" width="4.1796875" style="554" customWidth="1"/>
    <col min="4102" max="4102" width="13.453125" style="554" customWidth="1"/>
    <col min="4103" max="4103" width="4.54296875" style="554" customWidth="1"/>
    <col min="4104" max="4107" width="9.453125" style="554" customWidth="1"/>
    <col min="4108" max="4108" width="6.1796875" style="554" customWidth="1"/>
    <col min="4109" max="4346" width="8.81640625" style="554"/>
    <col min="4347" max="4347" width="6" style="554" customWidth="1"/>
    <col min="4348" max="4348" width="18.81640625" style="554" customWidth="1"/>
    <col min="4349" max="4349" width="7.81640625" style="554" customWidth="1"/>
    <col min="4350" max="4351" width="3.1796875" style="554" customWidth="1"/>
    <col min="4352" max="4352" width="3.81640625" style="554" customWidth="1"/>
    <col min="4353" max="4353" width="10.54296875" style="554" customWidth="1"/>
    <col min="4354" max="4354" width="9.453125" style="554" customWidth="1"/>
    <col min="4355" max="4355" width="8.81640625" style="554" customWidth="1"/>
    <col min="4356" max="4356" width="14.81640625" style="554" customWidth="1"/>
    <col min="4357" max="4357" width="4.1796875" style="554" customWidth="1"/>
    <col min="4358" max="4358" width="13.453125" style="554" customWidth="1"/>
    <col min="4359" max="4359" width="4.54296875" style="554" customWidth="1"/>
    <col min="4360" max="4363" width="9.453125" style="554" customWidth="1"/>
    <col min="4364" max="4364" width="6.1796875" style="554" customWidth="1"/>
    <col min="4365" max="4602" width="8.81640625" style="554"/>
    <col min="4603" max="4603" width="6" style="554" customWidth="1"/>
    <col min="4604" max="4604" width="18.81640625" style="554" customWidth="1"/>
    <col min="4605" max="4605" width="7.81640625" style="554" customWidth="1"/>
    <col min="4606" max="4607" width="3.1796875" style="554" customWidth="1"/>
    <col min="4608" max="4608" width="3.81640625" style="554" customWidth="1"/>
    <col min="4609" max="4609" width="10.54296875" style="554" customWidth="1"/>
    <col min="4610" max="4610" width="9.453125" style="554" customWidth="1"/>
    <col min="4611" max="4611" width="8.81640625" style="554" customWidth="1"/>
    <col min="4612" max="4612" width="14.81640625" style="554" customWidth="1"/>
    <col min="4613" max="4613" width="4.1796875" style="554" customWidth="1"/>
    <col min="4614" max="4614" width="13.453125" style="554" customWidth="1"/>
    <col min="4615" max="4615" width="4.54296875" style="554" customWidth="1"/>
    <col min="4616" max="4619" width="9.453125" style="554" customWidth="1"/>
    <col min="4620" max="4620" width="6.1796875" style="554" customWidth="1"/>
    <col min="4621" max="4858" width="8.81640625" style="554"/>
    <col min="4859" max="4859" width="6" style="554" customWidth="1"/>
    <col min="4860" max="4860" width="18.81640625" style="554" customWidth="1"/>
    <col min="4861" max="4861" width="7.81640625" style="554" customWidth="1"/>
    <col min="4862" max="4863" width="3.1796875" style="554" customWidth="1"/>
    <col min="4864" max="4864" width="3.81640625" style="554" customWidth="1"/>
    <col min="4865" max="4865" width="10.54296875" style="554" customWidth="1"/>
    <col min="4866" max="4866" width="9.453125" style="554" customWidth="1"/>
    <col min="4867" max="4867" width="8.81640625" style="554" customWidth="1"/>
    <col min="4868" max="4868" width="14.81640625" style="554" customWidth="1"/>
    <col min="4869" max="4869" width="4.1796875" style="554" customWidth="1"/>
    <col min="4870" max="4870" width="13.453125" style="554" customWidth="1"/>
    <col min="4871" max="4871" width="4.54296875" style="554" customWidth="1"/>
    <col min="4872" max="4875" width="9.453125" style="554" customWidth="1"/>
    <col min="4876" max="4876" width="6.1796875" style="554" customWidth="1"/>
    <col min="4877" max="5114" width="8.81640625" style="554"/>
    <col min="5115" max="5115" width="6" style="554" customWidth="1"/>
    <col min="5116" max="5116" width="18.81640625" style="554" customWidth="1"/>
    <col min="5117" max="5117" width="7.81640625" style="554" customWidth="1"/>
    <col min="5118" max="5119" width="3.1796875" style="554" customWidth="1"/>
    <col min="5120" max="5120" width="3.81640625" style="554" customWidth="1"/>
    <col min="5121" max="5121" width="10.54296875" style="554" customWidth="1"/>
    <col min="5122" max="5122" width="9.453125" style="554" customWidth="1"/>
    <col min="5123" max="5123" width="8.81640625" style="554" customWidth="1"/>
    <col min="5124" max="5124" width="14.81640625" style="554" customWidth="1"/>
    <col min="5125" max="5125" width="4.1796875" style="554" customWidth="1"/>
    <col min="5126" max="5126" width="13.453125" style="554" customWidth="1"/>
    <col min="5127" max="5127" width="4.54296875" style="554" customWidth="1"/>
    <col min="5128" max="5131" width="9.453125" style="554" customWidth="1"/>
    <col min="5132" max="5132" width="6.1796875" style="554" customWidth="1"/>
    <col min="5133" max="5370" width="8.81640625" style="554"/>
    <col min="5371" max="5371" width="6" style="554" customWidth="1"/>
    <col min="5372" max="5372" width="18.81640625" style="554" customWidth="1"/>
    <col min="5373" max="5373" width="7.81640625" style="554" customWidth="1"/>
    <col min="5374" max="5375" width="3.1796875" style="554" customWidth="1"/>
    <col min="5376" max="5376" width="3.81640625" style="554" customWidth="1"/>
    <col min="5377" max="5377" width="10.54296875" style="554" customWidth="1"/>
    <col min="5378" max="5378" width="9.453125" style="554" customWidth="1"/>
    <col min="5379" max="5379" width="8.81640625" style="554" customWidth="1"/>
    <col min="5380" max="5380" width="14.81640625" style="554" customWidth="1"/>
    <col min="5381" max="5381" width="4.1796875" style="554" customWidth="1"/>
    <col min="5382" max="5382" width="13.453125" style="554" customWidth="1"/>
    <col min="5383" max="5383" width="4.54296875" style="554" customWidth="1"/>
    <col min="5384" max="5387" width="9.453125" style="554" customWidth="1"/>
    <col min="5388" max="5388" width="6.1796875" style="554" customWidth="1"/>
    <col min="5389" max="5626" width="8.81640625" style="554"/>
    <col min="5627" max="5627" width="6" style="554" customWidth="1"/>
    <col min="5628" max="5628" width="18.81640625" style="554" customWidth="1"/>
    <col min="5629" max="5629" width="7.81640625" style="554" customWidth="1"/>
    <col min="5630" max="5631" width="3.1796875" style="554" customWidth="1"/>
    <col min="5632" max="5632" width="3.81640625" style="554" customWidth="1"/>
    <col min="5633" max="5633" width="10.54296875" style="554" customWidth="1"/>
    <col min="5634" max="5634" width="9.453125" style="554" customWidth="1"/>
    <col min="5635" max="5635" width="8.81640625" style="554" customWidth="1"/>
    <col min="5636" max="5636" width="14.81640625" style="554" customWidth="1"/>
    <col min="5637" max="5637" width="4.1796875" style="554" customWidth="1"/>
    <col min="5638" max="5638" width="13.453125" style="554" customWidth="1"/>
    <col min="5639" max="5639" width="4.54296875" style="554" customWidth="1"/>
    <col min="5640" max="5643" width="9.453125" style="554" customWidth="1"/>
    <col min="5644" max="5644" width="6.1796875" style="554" customWidth="1"/>
    <col min="5645" max="5882" width="8.81640625" style="554"/>
    <col min="5883" max="5883" width="6" style="554" customWidth="1"/>
    <col min="5884" max="5884" width="18.81640625" style="554" customWidth="1"/>
    <col min="5885" max="5885" width="7.81640625" style="554" customWidth="1"/>
    <col min="5886" max="5887" width="3.1796875" style="554" customWidth="1"/>
    <col min="5888" max="5888" width="3.81640625" style="554" customWidth="1"/>
    <col min="5889" max="5889" width="10.54296875" style="554" customWidth="1"/>
    <col min="5890" max="5890" width="9.453125" style="554" customWidth="1"/>
    <col min="5891" max="5891" width="8.81640625" style="554" customWidth="1"/>
    <col min="5892" max="5892" width="14.81640625" style="554" customWidth="1"/>
    <col min="5893" max="5893" width="4.1796875" style="554" customWidth="1"/>
    <col min="5894" max="5894" width="13.453125" style="554" customWidth="1"/>
    <col min="5895" max="5895" width="4.54296875" style="554" customWidth="1"/>
    <col min="5896" max="5899" width="9.453125" style="554" customWidth="1"/>
    <col min="5900" max="5900" width="6.1796875" style="554" customWidth="1"/>
    <col min="5901" max="6138" width="8.81640625" style="554"/>
    <col min="6139" max="6139" width="6" style="554" customWidth="1"/>
    <col min="6140" max="6140" width="18.81640625" style="554" customWidth="1"/>
    <col min="6141" max="6141" width="7.81640625" style="554" customWidth="1"/>
    <col min="6142" max="6143" width="3.1796875" style="554" customWidth="1"/>
    <col min="6144" max="6144" width="3.81640625" style="554" customWidth="1"/>
    <col min="6145" max="6145" width="10.54296875" style="554" customWidth="1"/>
    <col min="6146" max="6146" width="9.453125" style="554" customWidth="1"/>
    <col min="6147" max="6147" width="8.81640625" style="554" customWidth="1"/>
    <col min="6148" max="6148" width="14.81640625" style="554" customWidth="1"/>
    <col min="6149" max="6149" width="4.1796875" style="554" customWidth="1"/>
    <col min="6150" max="6150" width="13.453125" style="554" customWidth="1"/>
    <col min="6151" max="6151" width="4.54296875" style="554" customWidth="1"/>
    <col min="6152" max="6155" width="9.453125" style="554" customWidth="1"/>
    <col min="6156" max="6156" width="6.1796875" style="554" customWidth="1"/>
    <col min="6157" max="6394" width="8.81640625" style="554"/>
    <col min="6395" max="6395" width="6" style="554" customWidth="1"/>
    <col min="6396" max="6396" width="18.81640625" style="554" customWidth="1"/>
    <col min="6397" max="6397" width="7.81640625" style="554" customWidth="1"/>
    <col min="6398" max="6399" width="3.1796875" style="554" customWidth="1"/>
    <col min="6400" max="6400" width="3.81640625" style="554" customWidth="1"/>
    <col min="6401" max="6401" width="10.54296875" style="554" customWidth="1"/>
    <col min="6402" max="6402" width="9.453125" style="554" customWidth="1"/>
    <col min="6403" max="6403" width="8.81640625" style="554" customWidth="1"/>
    <col min="6404" max="6404" width="14.81640625" style="554" customWidth="1"/>
    <col min="6405" max="6405" width="4.1796875" style="554" customWidth="1"/>
    <col min="6406" max="6406" width="13.453125" style="554" customWidth="1"/>
    <col min="6407" max="6407" width="4.54296875" style="554" customWidth="1"/>
    <col min="6408" max="6411" width="9.453125" style="554" customWidth="1"/>
    <col min="6412" max="6412" width="6.1796875" style="554" customWidth="1"/>
    <col min="6413" max="6650" width="8.81640625" style="554"/>
    <col min="6651" max="6651" width="6" style="554" customWidth="1"/>
    <col min="6652" max="6652" width="18.81640625" style="554" customWidth="1"/>
    <col min="6653" max="6653" width="7.81640625" style="554" customWidth="1"/>
    <col min="6654" max="6655" width="3.1796875" style="554" customWidth="1"/>
    <col min="6656" max="6656" width="3.81640625" style="554" customWidth="1"/>
    <col min="6657" max="6657" width="10.54296875" style="554" customWidth="1"/>
    <col min="6658" max="6658" width="9.453125" style="554" customWidth="1"/>
    <col min="6659" max="6659" width="8.81640625" style="554" customWidth="1"/>
    <col min="6660" max="6660" width="14.81640625" style="554" customWidth="1"/>
    <col min="6661" max="6661" width="4.1796875" style="554" customWidth="1"/>
    <col min="6662" max="6662" width="13.453125" style="554" customWidth="1"/>
    <col min="6663" max="6663" width="4.54296875" style="554" customWidth="1"/>
    <col min="6664" max="6667" width="9.453125" style="554" customWidth="1"/>
    <col min="6668" max="6668" width="6.1796875" style="554" customWidth="1"/>
    <col min="6669" max="6906" width="8.81640625" style="554"/>
    <col min="6907" max="6907" width="6" style="554" customWidth="1"/>
    <col min="6908" max="6908" width="18.81640625" style="554" customWidth="1"/>
    <col min="6909" max="6909" width="7.81640625" style="554" customWidth="1"/>
    <col min="6910" max="6911" width="3.1796875" style="554" customWidth="1"/>
    <col min="6912" max="6912" width="3.81640625" style="554" customWidth="1"/>
    <col min="6913" max="6913" width="10.54296875" style="554" customWidth="1"/>
    <col min="6914" max="6914" width="9.453125" style="554" customWidth="1"/>
    <col min="6915" max="6915" width="8.81640625" style="554" customWidth="1"/>
    <col min="6916" max="6916" width="14.81640625" style="554" customWidth="1"/>
    <col min="6917" max="6917" width="4.1796875" style="554" customWidth="1"/>
    <col min="6918" max="6918" width="13.453125" style="554" customWidth="1"/>
    <col min="6919" max="6919" width="4.54296875" style="554" customWidth="1"/>
    <col min="6920" max="6923" width="9.453125" style="554" customWidth="1"/>
    <col min="6924" max="6924" width="6.1796875" style="554" customWidth="1"/>
    <col min="6925" max="7162" width="8.81640625" style="554"/>
    <col min="7163" max="7163" width="6" style="554" customWidth="1"/>
    <col min="7164" max="7164" width="18.81640625" style="554" customWidth="1"/>
    <col min="7165" max="7165" width="7.81640625" style="554" customWidth="1"/>
    <col min="7166" max="7167" width="3.1796875" style="554" customWidth="1"/>
    <col min="7168" max="7168" width="3.81640625" style="554" customWidth="1"/>
    <col min="7169" max="7169" width="10.54296875" style="554" customWidth="1"/>
    <col min="7170" max="7170" width="9.453125" style="554" customWidth="1"/>
    <col min="7171" max="7171" width="8.81640625" style="554" customWidth="1"/>
    <col min="7172" max="7172" width="14.81640625" style="554" customWidth="1"/>
    <col min="7173" max="7173" width="4.1796875" style="554" customWidth="1"/>
    <col min="7174" max="7174" width="13.453125" style="554" customWidth="1"/>
    <col min="7175" max="7175" width="4.54296875" style="554" customWidth="1"/>
    <col min="7176" max="7179" width="9.453125" style="554" customWidth="1"/>
    <col min="7180" max="7180" width="6.1796875" style="554" customWidth="1"/>
    <col min="7181" max="7418" width="8.81640625" style="554"/>
    <col min="7419" max="7419" width="6" style="554" customWidth="1"/>
    <col min="7420" max="7420" width="18.81640625" style="554" customWidth="1"/>
    <col min="7421" max="7421" width="7.81640625" style="554" customWidth="1"/>
    <col min="7422" max="7423" width="3.1796875" style="554" customWidth="1"/>
    <col min="7424" max="7424" width="3.81640625" style="554" customWidth="1"/>
    <col min="7425" max="7425" width="10.54296875" style="554" customWidth="1"/>
    <col min="7426" max="7426" width="9.453125" style="554" customWidth="1"/>
    <col min="7427" max="7427" width="8.81640625" style="554" customWidth="1"/>
    <col min="7428" max="7428" width="14.81640625" style="554" customWidth="1"/>
    <col min="7429" max="7429" width="4.1796875" style="554" customWidth="1"/>
    <col min="7430" max="7430" width="13.453125" style="554" customWidth="1"/>
    <col min="7431" max="7431" width="4.54296875" style="554" customWidth="1"/>
    <col min="7432" max="7435" width="9.453125" style="554" customWidth="1"/>
    <col min="7436" max="7436" width="6.1796875" style="554" customWidth="1"/>
    <col min="7437" max="7674" width="8.81640625" style="554"/>
    <col min="7675" max="7675" width="6" style="554" customWidth="1"/>
    <col min="7676" max="7676" width="18.81640625" style="554" customWidth="1"/>
    <col min="7677" max="7677" width="7.81640625" style="554" customWidth="1"/>
    <col min="7678" max="7679" width="3.1796875" style="554" customWidth="1"/>
    <col min="7680" max="7680" width="3.81640625" style="554" customWidth="1"/>
    <col min="7681" max="7681" width="10.54296875" style="554" customWidth="1"/>
    <col min="7682" max="7682" width="9.453125" style="554" customWidth="1"/>
    <col min="7683" max="7683" width="8.81640625" style="554" customWidth="1"/>
    <col min="7684" max="7684" width="14.81640625" style="554" customWidth="1"/>
    <col min="7685" max="7685" width="4.1796875" style="554" customWidth="1"/>
    <col min="7686" max="7686" width="13.453125" style="554" customWidth="1"/>
    <col min="7687" max="7687" width="4.54296875" style="554" customWidth="1"/>
    <col min="7688" max="7691" width="9.453125" style="554" customWidth="1"/>
    <col min="7692" max="7692" width="6.1796875" style="554" customWidth="1"/>
    <col min="7693" max="7930" width="8.81640625" style="554"/>
    <col min="7931" max="7931" width="6" style="554" customWidth="1"/>
    <col min="7932" max="7932" width="18.81640625" style="554" customWidth="1"/>
    <col min="7933" max="7933" width="7.81640625" style="554" customWidth="1"/>
    <col min="7934" max="7935" width="3.1796875" style="554" customWidth="1"/>
    <col min="7936" max="7936" width="3.81640625" style="554" customWidth="1"/>
    <col min="7937" max="7937" width="10.54296875" style="554" customWidth="1"/>
    <col min="7938" max="7938" width="9.453125" style="554" customWidth="1"/>
    <col min="7939" max="7939" width="8.81640625" style="554" customWidth="1"/>
    <col min="7940" max="7940" width="14.81640625" style="554" customWidth="1"/>
    <col min="7941" max="7941" width="4.1796875" style="554" customWidth="1"/>
    <col min="7942" max="7942" width="13.453125" style="554" customWidth="1"/>
    <col min="7943" max="7943" width="4.54296875" style="554" customWidth="1"/>
    <col min="7944" max="7947" width="9.453125" style="554" customWidth="1"/>
    <col min="7948" max="7948" width="6.1796875" style="554" customWidth="1"/>
    <col min="7949" max="8186" width="8.81640625" style="554"/>
    <col min="8187" max="8187" width="6" style="554" customWidth="1"/>
    <col min="8188" max="8188" width="18.81640625" style="554" customWidth="1"/>
    <col min="8189" max="8189" width="7.81640625" style="554" customWidth="1"/>
    <col min="8190" max="8191" width="3.1796875" style="554" customWidth="1"/>
    <col min="8192" max="8192" width="3.81640625" style="554" customWidth="1"/>
    <col min="8193" max="8193" width="10.54296875" style="554" customWidth="1"/>
    <col min="8194" max="8194" width="9.453125" style="554" customWidth="1"/>
    <col min="8195" max="8195" width="8.81640625" style="554" customWidth="1"/>
    <col min="8196" max="8196" width="14.81640625" style="554" customWidth="1"/>
    <col min="8197" max="8197" width="4.1796875" style="554" customWidth="1"/>
    <col min="8198" max="8198" width="13.453125" style="554" customWidth="1"/>
    <col min="8199" max="8199" width="4.54296875" style="554" customWidth="1"/>
    <col min="8200" max="8203" width="9.453125" style="554" customWidth="1"/>
    <col min="8204" max="8204" width="6.1796875" style="554" customWidth="1"/>
    <col min="8205" max="8442" width="8.81640625" style="554"/>
    <col min="8443" max="8443" width="6" style="554" customWidth="1"/>
    <col min="8444" max="8444" width="18.81640625" style="554" customWidth="1"/>
    <col min="8445" max="8445" width="7.81640625" style="554" customWidth="1"/>
    <col min="8446" max="8447" width="3.1796875" style="554" customWidth="1"/>
    <col min="8448" max="8448" width="3.81640625" style="554" customWidth="1"/>
    <col min="8449" max="8449" width="10.54296875" style="554" customWidth="1"/>
    <col min="8450" max="8450" width="9.453125" style="554" customWidth="1"/>
    <col min="8451" max="8451" width="8.81640625" style="554" customWidth="1"/>
    <col min="8452" max="8452" width="14.81640625" style="554" customWidth="1"/>
    <col min="8453" max="8453" width="4.1796875" style="554" customWidth="1"/>
    <col min="8454" max="8454" width="13.453125" style="554" customWidth="1"/>
    <col min="8455" max="8455" width="4.54296875" style="554" customWidth="1"/>
    <col min="8456" max="8459" width="9.453125" style="554" customWidth="1"/>
    <col min="8460" max="8460" width="6.1796875" style="554" customWidth="1"/>
    <col min="8461" max="8698" width="8.81640625" style="554"/>
    <col min="8699" max="8699" width="6" style="554" customWidth="1"/>
    <col min="8700" max="8700" width="18.81640625" style="554" customWidth="1"/>
    <col min="8701" max="8701" width="7.81640625" style="554" customWidth="1"/>
    <col min="8702" max="8703" width="3.1796875" style="554" customWidth="1"/>
    <col min="8704" max="8704" width="3.81640625" style="554" customWidth="1"/>
    <col min="8705" max="8705" width="10.54296875" style="554" customWidth="1"/>
    <col min="8706" max="8706" width="9.453125" style="554" customWidth="1"/>
    <col min="8707" max="8707" width="8.81640625" style="554" customWidth="1"/>
    <col min="8708" max="8708" width="14.81640625" style="554" customWidth="1"/>
    <col min="8709" max="8709" width="4.1796875" style="554" customWidth="1"/>
    <col min="8710" max="8710" width="13.453125" style="554" customWidth="1"/>
    <col min="8711" max="8711" width="4.54296875" style="554" customWidth="1"/>
    <col min="8712" max="8715" width="9.453125" style="554" customWidth="1"/>
    <col min="8716" max="8716" width="6.1796875" style="554" customWidth="1"/>
    <col min="8717" max="8954" width="8.81640625" style="554"/>
    <col min="8955" max="8955" width="6" style="554" customWidth="1"/>
    <col min="8956" max="8956" width="18.81640625" style="554" customWidth="1"/>
    <col min="8957" max="8957" width="7.81640625" style="554" customWidth="1"/>
    <col min="8958" max="8959" width="3.1796875" style="554" customWidth="1"/>
    <col min="8960" max="8960" width="3.81640625" style="554" customWidth="1"/>
    <col min="8961" max="8961" width="10.54296875" style="554" customWidth="1"/>
    <col min="8962" max="8962" width="9.453125" style="554" customWidth="1"/>
    <col min="8963" max="8963" width="8.81640625" style="554" customWidth="1"/>
    <col min="8964" max="8964" width="14.81640625" style="554" customWidth="1"/>
    <col min="8965" max="8965" width="4.1796875" style="554" customWidth="1"/>
    <col min="8966" max="8966" width="13.453125" style="554" customWidth="1"/>
    <col min="8967" max="8967" width="4.54296875" style="554" customWidth="1"/>
    <col min="8968" max="8971" width="9.453125" style="554" customWidth="1"/>
    <col min="8972" max="8972" width="6.1796875" style="554" customWidth="1"/>
    <col min="8973" max="9210" width="8.81640625" style="554"/>
    <col min="9211" max="9211" width="6" style="554" customWidth="1"/>
    <col min="9212" max="9212" width="18.81640625" style="554" customWidth="1"/>
    <col min="9213" max="9213" width="7.81640625" style="554" customWidth="1"/>
    <col min="9214" max="9215" width="3.1796875" style="554" customWidth="1"/>
    <col min="9216" max="9216" width="3.81640625" style="554" customWidth="1"/>
    <col min="9217" max="9217" width="10.54296875" style="554" customWidth="1"/>
    <col min="9218" max="9218" width="9.453125" style="554" customWidth="1"/>
    <col min="9219" max="9219" width="8.81640625" style="554" customWidth="1"/>
    <col min="9220" max="9220" width="14.81640625" style="554" customWidth="1"/>
    <col min="9221" max="9221" width="4.1796875" style="554" customWidth="1"/>
    <col min="9222" max="9222" width="13.453125" style="554" customWidth="1"/>
    <col min="9223" max="9223" width="4.54296875" style="554" customWidth="1"/>
    <col min="9224" max="9227" width="9.453125" style="554" customWidth="1"/>
    <col min="9228" max="9228" width="6.1796875" style="554" customWidth="1"/>
    <col min="9229" max="9466" width="8.81640625" style="554"/>
    <col min="9467" max="9467" width="6" style="554" customWidth="1"/>
    <col min="9468" max="9468" width="18.81640625" style="554" customWidth="1"/>
    <col min="9469" max="9469" width="7.81640625" style="554" customWidth="1"/>
    <col min="9470" max="9471" width="3.1796875" style="554" customWidth="1"/>
    <col min="9472" max="9472" width="3.81640625" style="554" customWidth="1"/>
    <col min="9473" max="9473" width="10.54296875" style="554" customWidth="1"/>
    <col min="9474" max="9474" width="9.453125" style="554" customWidth="1"/>
    <col min="9475" max="9475" width="8.81640625" style="554" customWidth="1"/>
    <col min="9476" max="9476" width="14.81640625" style="554" customWidth="1"/>
    <col min="9477" max="9477" width="4.1796875" style="554" customWidth="1"/>
    <col min="9478" max="9478" width="13.453125" style="554" customWidth="1"/>
    <col min="9479" max="9479" width="4.54296875" style="554" customWidth="1"/>
    <col min="9480" max="9483" width="9.453125" style="554" customWidth="1"/>
    <col min="9484" max="9484" width="6.1796875" style="554" customWidth="1"/>
    <col min="9485" max="9722" width="8.81640625" style="554"/>
    <col min="9723" max="9723" width="6" style="554" customWidth="1"/>
    <col min="9724" max="9724" width="18.81640625" style="554" customWidth="1"/>
    <col min="9725" max="9725" width="7.81640625" style="554" customWidth="1"/>
    <col min="9726" max="9727" width="3.1796875" style="554" customWidth="1"/>
    <col min="9728" max="9728" width="3.81640625" style="554" customWidth="1"/>
    <col min="9729" max="9729" width="10.54296875" style="554" customWidth="1"/>
    <col min="9730" max="9730" width="9.453125" style="554" customWidth="1"/>
    <col min="9731" max="9731" width="8.81640625" style="554" customWidth="1"/>
    <col min="9732" max="9732" width="14.81640625" style="554" customWidth="1"/>
    <col min="9733" max="9733" width="4.1796875" style="554" customWidth="1"/>
    <col min="9734" max="9734" width="13.453125" style="554" customWidth="1"/>
    <col min="9735" max="9735" width="4.54296875" style="554" customWidth="1"/>
    <col min="9736" max="9739" width="9.453125" style="554" customWidth="1"/>
    <col min="9740" max="9740" width="6.1796875" style="554" customWidth="1"/>
    <col min="9741" max="9978" width="8.81640625" style="554"/>
    <col min="9979" max="9979" width="6" style="554" customWidth="1"/>
    <col min="9980" max="9980" width="18.81640625" style="554" customWidth="1"/>
    <col min="9981" max="9981" width="7.81640625" style="554" customWidth="1"/>
    <col min="9982" max="9983" width="3.1796875" style="554" customWidth="1"/>
    <col min="9984" max="9984" width="3.81640625" style="554" customWidth="1"/>
    <col min="9985" max="9985" width="10.54296875" style="554" customWidth="1"/>
    <col min="9986" max="9986" width="9.453125" style="554" customWidth="1"/>
    <col min="9987" max="9987" width="8.81640625" style="554" customWidth="1"/>
    <col min="9988" max="9988" width="14.81640625" style="554" customWidth="1"/>
    <col min="9989" max="9989" width="4.1796875" style="554" customWidth="1"/>
    <col min="9990" max="9990" width="13.453125" style="554" customWidth="1"/>
    <col min="9991" max="9991" width="4.54296875" style="554" customWidth="1"/>
    <col min="9992" max="9995" width="9.453125" style="554" customWidth="1"/>
    <col min="9996" max="9996" width="6.1796875" style="554" customWidth="1"/>
    <col min="9997" max="10234" width="8.81640625" style="554"/>
    <col min="10235" max="10235" width="6" style="554" customWidth="1"/>
    <col min="10236" max="10236" width="18.81640625" style="554" customWidth="1"/>
    <col min="10237" max="10237" width="7.81640625" style="554" customWidth="1"/>
    <col min="10238" max="10239" width="3.1796875" style="554" customWidth="1"/>
    <col min="10240" max="10240" width="3.81640625" style="554" customWidth="1"/>
    <col min="10241" max="10241" width="10.54296875" style="554" customWidth="1"/>
    <col min="10242" max="10242" width="9.453125" style="554" customWidth="1"/>
    <col min="10243" max="10243" width="8.81640625" style="554" customWidth="1"/>
    <col min="10244" max="10244" width="14.81640625" style="554" customWidth="1"/>
    <col min="10245" max="10245" width="4.1796875" style="554" customWidth="1"/>
    <col min="10246" max="10246" width="13.453125" style="554" customWidth="1"/>
    <col min="10247" max="10247" width="4.54296875" style="554" customWidth="1"/>
    <col min="10248" max="10251" width="9.453125" style="554" customWidth="1"/>
    <col min="10252" max="10252" width="6.1796875" style="554" customWidth="1"/>
    <col min="10253" max="10490" width="8.81640625" style="554"/>
    <col min="10491" max="10491" width="6" style="554" customWidth="1"/>
    <col min="10492" max="10492" width="18.81640625" style="554" customWidth="1"/>
    <col min="10493" max="10493" width="7.81640625" style="554" customWidth="1"/>
    <col min="10494" max="10495" width="3.1796875" style="554" customWidth="1"/>
    <col min="10496" max="10496" width="3.81640625" style="554" customWidth="1"/>
    <col min="10497" max="10497" width="10.54296875" style="554" customWidth="1"/>
    <col min="10498" max="10498" width="9.453125" style="554" customWidth="1"/>
    <col min="10499" max="10499" width="8.81640625" style="554" customWidth="1"/>
    <col min="10500" max="10500" width="14.81640625" style="554" customWidth="1"/>
    <col min="10501" max="10501" width="4.1796875" style="554" customWidth="1"/>
    <col min="10502" max="10502" width="13.453125" style="554" customWidth="1"/>
    <col min="10503" max="10503" width="4.54296875" style="554" customWidth="1"/>
    <col min="10504" max="10507" width="9.453125" style="554" customWidth="1"/>
    <col min="10508" max="10508" width="6.1796875" style="554" customWidth="1"/>
    <col min="10509" max="10746" width="8.81640625" style="554"/>
    <col min="10747" max="10747" width="6" style="554" customWidth="1"/>
    <col min="10748" max="10748" width="18.81640625" style="554" customWidth="1"/>
    <col min="10749" max="10749" width="7.81640625" style="554" customWidth="1"/>
    <col min="10750" max="10751" width="3.1796875" style="554" customWidth="1"/>
    <col min="10752" max="10752" width="3.81640625" style="554" customWidth="1"/>
    <col min="10753" max="10753" width="10.54296875" style="554" customWidth="1"/>
    <col min="10754" max="10754" width="9.453125" style="554" customWidth="1"/>
    <col min="10755" max="10755" width="8.81640625" style="554" customWidth="1"/>
    <col min="10756" max="10756" width="14.81640625" style="554" customWidth="1"/>
    <col min="10757" max="10757" width="4.1796875" style="554" customWidth="1"/>
    <col min="10758" max="10758" width="13.453125" style="554" customWidth="1"/>
    <col min="10759" max="10759" width="4.54296875" style="554" customWidth="1"/>
    <col min="10760" max="10763" width="9.453125" style="554" customWidth="1"/>
    <col min="10764" max="10764" width="6.1796875" style="554" customWidth="1"/>
    <col min="10765" max="11002" width="8.81640625" style="554"/>
    <col min="11003" max="11003" width="6" style="554" customWidth="1"/>
    <col min="11004" max="11004" width="18.81640625" style="554" customWidth="1"/>
    <col min="11005" max="11005" width="7.81640625" style="554" customWidth="1"/>
    <col min="11006" max="11007" width="3.1796875" style="554" customWidth="1"/>
    <col min="11008" max="11008" width="3.81640625" style="554" customWidth="1"/>
    <col min="11009" max="11009" width="10.54296875" style="554" customWidth="1"/>
    <col min="11010" max="11010" width="9.453125" style="554" customWidth="1"/>
    <col min="11011" max="11011" width="8.81640625" style="554" customWidth="1"/>
    <col min="11012" max="11012" width="14.81640625" style="554" customWidth="1"/>
    <col min="11013" max="11013" width="4.1796875" style="554" customWidth="1"/>
    <col min="11014" max="11014" width="13.453125" style="554" customWidth="1"/>
    <col min="11015" max="11015" width="4.54296875" style="554" customWidth="1"/>
    <col min="11016" max="11019" width="9.453125" style="554" customWidth="1"/>
    <col min="11020" max="11020" width="6.1796875" style="554" customWidth="1"/>
    <col min="11021" max="11258" width="8.81640625" style="554"/>
    <col min="11259" max="11259" width="6" style="554" customWidth="1"/>
    <col min="11260" max="11260" width="18.81640625" style="554" customWidth="1"/>
    <col min="11261" max="11261" width="7.81640625" style="554" customWidth="1"/>
    <col min="11262" max="11263" width="3.1796875" style="554" customWidth="1"/>
    <col min="11264" max="11264" width="3.81640625" style="554" customWidth="1"/>
    <col min="11265" max="11265" width="10.54296875" style="554" customWidth="1"/>
    <col min="11266" max="11266" width="9.453125" style="554" customWidth="1"/>
    <col min="11267" max="11267" width="8.81640625" style="554" customWidth="1"/>
    <col min="11268" max="11268" width="14.81640625" style="554" customWidth="1"/>
    <col min="11269" max="11269" width="4.1796875" style="554" customWidth="1"/>
    <col min="11270" max="11270" width="13.453125" style="554" customWidth="1"/>
    <col min="11271" max="11271" width="4.54296875" style="554" customWidth="1"/>
    <col min="11272" max="11275" width="9.453125" style="554" customWidth="1"/>
    <col min="11276" max="11276" width="6.1796875" style="554" customWidth="1"/>
    <col min="11277" max="11514" width="8.81640625" style="554"/>
    <col min="11515" max="11515" width="6" style="554" customWidth="1"/>
    <col min="11516" max="11516" width="18.81640625" style="554" customWidth="1"/>
    <col min="11517" max="11517" width="7.81640625" style="554" customWidth="1"/>
    <col min="11518" max="11519" width="3.1796875" style="554" customWidth="1"/>
    <col min="11520" max="11520" width="3.81640625" style="554" customWidth="1"/>
    <col min="11521" max="11521" width="10.54296875" style="554" customWidth="1"/>
    <col min="11522" max="11522" width="9.453125" style="554" customWidth="1"/>
    <col min="11523" max="11523" width="8.81640625" style="554" customWidth="1"/>
    <col min="11524" max="11524" width="14.81640625" style="554" customWidth="1"/>
    <col min="11525" max="11525" width="4.1796875" style="554" customWidth="1"/>
    <col min="11526" max="11526" width="13.453125" style="554" customWidth="1"/>
    <col min="11527" max="11527" width="4.54296875" style="554" customWidth="1"/>
    <col min="11528" max="11531" width="9.453125" style="554" customWidth="1"/>
    <col min="11532" max="11532" width="6.1796875" style="554" customWidth="1"/>
    <col min="11533" max="11770" width="8.81640625" style="554"/>
    <col min="11771" max="11771" width="6" style="554" customWidth="1"/>
    <col min="11772" max="11772" width="18.81640625" style="554" customWidth="1"/>
    <col min="11773" max="11773" width="7.81640625" style="554" customWidth="1"/>
    <col min="11774" max="11775" width="3.1796875" style="554" customWidth="1"/>
    <col min="11776" max="11776" width="3.81640625" style="554" customWidth="1"/>
    <col min="11777" max="11777" width="10.54296875" style="554" customWidth="1"/>
    <col min="11778" max="11778" width="9.453125" style="554" customWidth="1"/>
    <col min="11779" max="11779" width="8.81640625" style="554" customWidth="1"/>
    <col min="11780" max="11780" width="14.81640625" style="554" customWidth="1"/>
    <col min="11781" max="11781" width="4.1796875" style="554" customWidth="1"/>
    <col min="11782" max="11782" width="13.453125" style="554" customWidth="1"/>
    <col min="11783" max="11783" width="4.54296875" style="554" customWidth="1"/>
    <col min="11784" max="11787" width="9.453125" style="554" customWidth="1"/>
    <col min="11788" max="11788" width="6.1796875" style="554" customWidth="1"/>
    <col min="11789" max="12026" width="8.81640625" style="554"/>
    <col min="12027" max="12027" width="6" style="554" customWidth="1"/>
    <col min="12028" max="12028" width="18.81640625" style="554" customWidth="1"/>
    <col min="12029" max="12029" width="7.81640625" style="554" customWidth="1"/>
    <col min="12030" max="12031" width="3.1796875" style="554" customWidth="1"/>
    <col min="12032" max="12032" width="3.81640625" style="554" customWidth="1"/>
    <col min="12033" max="12033" width="10.54296875" style="554" customWidth="1"/>
    <col min="12034" max="12034" width="9.453125" style="554" customWidth="1"/>
    <col min="12035" max="12035" width="8.81640625" style="554" customWidth="1"/>
    <col min="12036" max="12036" width="14.81640625" style="554" customWidth="1"/>
    <col min="12037" max="12037" width="4.1796875" style="554" customWidth="1"/>
    <col min="12038" max="12038" width="13.453125" style="554" customWidth="1"/>
    <col min="12039" max="12039" width="4.54296875" style="554" customWidth="1"/>
    <col min="12040" max="12043" width="9.453125" style="554" customWidth="1"/>
    <col min="12044" max="12044" width="6.1796875" style="554" customWidth="1"/>
    <col min="12045" max="12282" width="8.81640625" style="554"/>
    <col min="12283" max="12283" width="6" style="554" customWidth="1"/>
    <col min="12284" max="12284" width="18.81640625" style="554" customWidth="1"/>
    <col min="12285" max="12285" width="7.81640625" style="554" customWidth="1"/>
    <col min="12286" max="12287" width="3.1796875" style="554" customWidth="1"/>
    <col min="12288" max="12288" width="3.81640625" style="554" customWidth="1"/>
    <col min="12289" max="12289" width="10.54296875" style="554" customWidth="1"/>
    <col min="12290" max="12290" width="9.453125" style="554" customWidth="1"/>
    <col min="12291" max="12291" width="8.81640625" style="554" customWidth="1"/>
    <col min="12292" max="12292" width="14.81640625" style="554" customWidth="1"/>
    <col min="12293" max="12293" width="4.1796875" style="554" customWidth="1"/>
    <col min="12294" max="12294" width="13.453125" style="554" customWidth="1"/>
    <col min="12295" max="12295" width="4.54296875" style="554" customWidth="1"/>
    <col min="12296" max="12299" width="9.453125" style="554" customWidth="1"/>
    <col min="12300" max="12300" width="6.1796875" style="554" customWidth="1"/>
    <col min="12301" max="12538" width="8.81640625" style="554"/>
    <col min="12539" max="12539" width="6" style="554" customWidth="1"/>
    <col min="12540" max="12540" width="18.81640625" style="554" customWidth="1"/>
    <col min="12541" max="12541" width="7.81640625" style="554" customWidth="1"/>
    <col min="12542" max="12543" width="3.1796875" style="554" customWidth="1"/>
    <col min="12544" max="12544" width="3.81640625" style="554" customWidth="1"/>
    <col min="12545" max="12545" width="10.54296875" style="554" customWidth="1"/>
    <col min="12546" max="12546" width="9.453125" style="554" customWidth="1"/>
    <col min="12547" max="12547" width="8.81640625" style="554" customWidth="1"/>
    <col min="12548" max="12548" width="14.81640625" style="554" customWidth="1"/>
    <col min="12549" max="12549" width="4.1796875" style="554" customWidth="1"/>
    <col min="12550" max="12550" width="13.453125" style="554" customWidth="1"/>
    <col min="12551" max="12551" width="4.54296875" style="554" customWidth="1"/>
    <col min="12552" max="12555" width="9.453125" style="554" customWidth="1"/>
    <col min="12556" max="12556" width="6.1796875" style="554" customWidth="1"/>
    <col min="12557" max="12794" width="8.81640625" style="554"/>
    <col min="12795" max="12795" width="6" style="554" customWidth="1"/>
    <col min="12796" max="12796" width="18.81640625" style="554" customWidth="1"/>
    <col min="12797" max="12797" width="7.81640625" style="554" customWidth="1"/>
    <col min="12798" max="12799" width="3.1796875" style="554" customWidth="1"/>
    <col min="12800" max="12800" width="3.81640625" style="554" customWidth="1"/>
    <col min="12801" max="12801" width="10.54296875" style="554" customWidth="1"/>
    <col min="12802" max="12802" width="9.453125" style="554" customWidth="1"/>
    <col min="12803" max="12803" width="8.81640625" style="554" customWidth="1"/>
    <col min="12804" max="12804" width="14.81640625" style="554" customWidth="1"/>
    <col min="12805" max="12805" width="4.1796875" style="554" customWidth="1"/>
    <col min="12806" max="12806" width="13.453125" style="554" customWidth="1"/>
    <col min="12807" max="12807" width="4.54296875" style="554" customWidth="1"/>
    <col min="12808" max="12811" width="9.453125" style="554" customWidth="1"/>
    <col min="12812" max="12812" width="6.1796875" style="554" customWidth="1"/>
    <col min="12813" max="13050" width="8.81640625" style="554"/>
    <col min="13051" max="13051" width="6" style="554" customWidth="1"/>
    <col min="13052" max="13052" width="18.81640625" style="554" customWidth="1"/>
    <col min="13053" max="13053" width="7.81640625" style="554" customWidth="1"/>
    <col min="13054" max="13055" width="3.1796875" style="554" customWidth="1"/>
    <col min="13056" max="13056" width="3.81640625" style="554" customWidth="1"/>
    <col min="13057" max="13057" width="10.54296875" style="554" customWidth="1"/>
    <col min="13058" max="13058" width="9.453125" style="554" customWidth="1"/>
    <col min="13059" max="13059" width="8.81640625" style="554" customWidth="1"/>
    <col min="13060" max="13060" width="14.81640625" style="554" customWidth="1"/>
    <col min="13061" max="13061" width="4.1796875" style="554" customWidth="1"/>
    <col min="13062" max="13062" width="13.453125" style="554" customWidth="1"/>
    <col min="13063" max="13063" width="4.54296875" style="554" customWidth="1"/>
    <col min="13064" max="13067" width="9.453125" style="554" customWidth="1"/>
    <col min="13068" max="13068" width="6.1796875" style="554" customWidth="1"/>
    <col min="13069" max="13306" width="8.81640625" style="554"/>
    <col min="13307" max="13307" width="6" style="554" customWidth="1"/>
    <col min="13308" max="13308" width="18.81640625" style="554" customWidth="1"/>
    <col min="13309" max="13309" width="7.81640625" style="554" customWidth="1"/>
    <col min="13310" max="13311" width="3.1796875" style="554" customWidth="1"/>
    <col min="13312" max="13312" width="3.81640625" style="554" customWidth="1"/>
    <col min="13313" max="13313" width="10.54296875" style="554" customWidth="1"/>
    <col min="13314" max="13314" width="9.453125" style="554" customWidth="1"/>
    <col min="13315" max="13315" width="8.81640625" style="554" customWidth="1"/>
    <col min="13316" max="13316" width="14.81640625" style="554" customWidth="1"/>
    <col min="13317" max="13317" width="4.1796875" style="554" customWidth="1"/>
    <col min="13318" max="13318" width="13.453125" style="554" customWidth="1"/>
    <col min="13319" max="13319" width="4.54296875" style="554" customWidth="1"/>
    <col min="13320" max="13323" width="9.453125" style="554" customWidth="1"/>
    <col min="13324" max="13324" width="6.1796875" style="554" customWidth="1"/>
    <col min="13325" max="13562" width="8.81640625" style="554"/>
    <col min="13563" max="13563" width="6" style="554" customWidth="1"/>
    <col min="13564" max="13564" width="18.81640625" style="554" customWidth="1"/>
    <col min="13565" max="13565" width="7.81640625" style="554" customWidth="1"/>
    <col min="13566" max="13567" width="3.1796875" style="554" customWidth="1"/>
    <col min="13568" max="13568" width="3.81640625" style="554" customWidth="1"/>
    <col min="13569" max="13569" width="10.54296875" style="554" customWidth="1"/>
    <col min="13570" max="13570" width="9.453125" style="554" customWidth="1"/>
    <col min="13571" max="13571" width="8.81640625" style="554" customWidth="1"/>
    <col min="13572" max="13572" width="14.81640625" style="554" customWidth="1"/>
    <col min="13573" max="13573" width="4.1796875" style="554" customWidth="1"/>
    <col min="13574" max="13574" width="13.453125" style="554" customWidth="1"/>
    <col min="13575" max="13575" width="4.54296875" style="554" customWidth="1"/>
    <col min="13576" max="13579" width="9.453125" style="554" customWidth="1"/>
    <col min="13580" max="13580" width="6.1796875" style="554" customWidth="1"/>
    <col min="13581" max="13818" width="8.81640625" style="554"/>
    <col min="13819" max="13819" width="6" style="554" customWidth="1"/>
    <col min="13820" max="13820" width="18.81640625" style="554" customWidth="1"/>
    <col min="13821" max="13821" width="7.81640625" style="554" customWidth="1"/>
    <col min="13822" max="13823" width="3.1796875" style="554" customWidth="1"/>
    <col min="13824" max="13824" width="3.81640625" style="554" customWidth="1"/>
    <col min="13825" max="13825" width="10.54296875" style="554" customWidth="1"/>
    <col min="13826" max="13826" width="9.453125" style="554" customWidth="1"/>
    <col min="13827" max="13827" width="8.81640625" style="554" customWidth="1"/>
    <col min="13828" max="13828" width="14.81640625" style="554" customWidth="1"/>
    <col min="13829" max="13829" width="4.1796875" style="554" customWidth="1"/>
    <col min="13830" max="13830" width="13.453125" style="554" customWidth="1"/>
    <col min="13831" max="13831" width="4.54296875" style="554" customWidth="1"/>
    <col min="13832" max="13835" width="9.453125" style="554" customWidth="1"/>
    <col min="13836" max="13836" width="6.1796875" style="554" customWidth="1"/>
    <col min="13837" max="14074" width="8.81640625" style="554"/>
    <col min="14075" max="14075" width="6" style="554" customWidth="1"/>
    <col min="14076" max="14076" width="18.81640625" style="554" customWidth="1"/>
    <col min="14077" max="14077" width="7.81640625" style="554" customWidth="1"/>
    <col min="14078" max="14079" width="3.1796875" style="554" customWidth="1"/>
    <col min="14080" max="14080" width="3.81640625" style="554" customWidth="1"/>
    <col min="14081" max="14081" width="10.54296875" style="554" customWidth="1"/>
    <col min="14082" max="14082" width="9.453125" style="554" customWidth="1"/>
    <col min="14083" max="14083" width="8.81640625" style="554" customWidth="1"/>
    <col min="14084" max="14084" width="14.81640625" style="554" customWidth="1"/>
    <col min="14085" max="14085" width="4.1796875" style="554" customWidth="1"/>
    <col min="14086" max="14086" width="13.453125" style="554" customWidth="1"/>
    <col min="14087" max="14087" width="4.54296875" style="554" customWidth="1"/>
    <col min="14088" max="14091" width="9.453125" style="554" customWidth="1"/>
    <col min="14092" max="14092" width="6.1796875" style="554" customWidth="1"/>
    <col min="14093" max="14330" width="8.81640625" style="554"/>
    <col min="14331" max="14331" width="6" style="554" customWidth="1"/>
    <col min="14332" max="14332" width="18.81640625" style="554" customWidth="1"/>
    <col min="14333" max="14333" width="7.81640625" style="554" customWidth="1"/>
    <col min="14334" max="14335" width="3.1796875" style="554" customWidth="1"/>
    <col min="14336" max="14336" width="3.81640625" style="554" customWidth="1"/>
    <col min="14337" max="14337" width="10.54296875" style="554" customWidth="1"/>
    <col min="14338" max="14338" width="9.453125" style="554" customWidth="1"/>
    <col min="14339" max="14339" width="8.81640625" style="554" customWidth="1"/>
    <col min="14340" max="14340" width="14.81640625" style="554" customWidth="1"/>
    <col min="14341" max="14341" width="4.1796875" style="554" customWidth="1"/>
    <col min="14342" max="14342" width="13.453125" style="554" customWidth="1"/>
    <col min="14343" max="14343" width="4.54296875" style="554" customWidth="1"/>
    <col min="14344" max="14347" width="9.453125" style="554" customWidth="1"/>
    <col min="14348" max="14348" width="6.1796875" style="554" customWidth="1"/>
    <col min="14349" max="14586" width="8.81640625" style="554"/>
    <col min="14587" max="14587" width="6" style="554" customWidth="1"/>
    <col min="14588" max="14588" width="18.81640625" style="554" customWidth="1"/>
    <col min="14589" max="14589" width="7.81640625" style="554" customWidth="1"/>
    <col min="14590" max="14591" width="3.1796875" style="554" customWidth="1"/>
    <col min="14592" max="14592" width="3.81640625" style="554" customWidth="1"/>
    <col min="14593" max="14593" width="10.54296875" style="554" customWidth="1"/>
    <col min="14594" max="14594" width="9.453125" style="554" customWidth="1"/>
    <col min="14595" max="14595" width="8.81640625" style="554" customWidth="1"/>
    <col min="14596" max="14596" width="14.81640625" style="554" customWidth="1"/>
    <col min="14597" max="14597" width="4.1796875" style="554" customWidth="1"/>
    <col min="14598" max="14598" width="13.453125" style="554" customWidth="1"/>
    <col min="14599" max="14599" width="4.54296875" style="554" customWidth="1"/>
    <col min="14600" max="14603" width="9.453125" style="554" customWidth="1"/>
    <col min="14604" max="14604" width="6.1796875" style="554" customWidth="1"/>
    <col min="14605" max="14842" width="8.81640625" style="554"/>
    <col min="14843" max="14843" width="6" style="554" customWidth="1"/>
    <col min="14844" max="14844" width="18.81640625" style="554" customWidth="1"/>
    <col min="14845" max="14845" width="7.81640625" style="554" customWidth="1"/>
    <col min="14846" max="14847" width="3.1796875" style="554" customWidth="1"/>
    <col min="14848" max="14848" width="3.81640625" style="554" customWidth="1"/>
    <col min="14849" max="14849" width="10.54296875" style="554" customWidth="1"/>
    <col min="14850" max="14850" width="9.453125" style="554" customWidth="1"/>
    <col min="14851" max="14851" width="8.81640625" style="554" customWidth="1"/>
    <col min="14852" max="14852" width="14.81640625" style="554" customWidth="1"/>
    <col min="14853" max="14853" width="4.1796875" style="554" customWidth="1"/>
    <col min="14854" max="14854" width="13.453125" style="554" customWidth="1"/>
    <col min="14855" max="14855" width="4.54296875" style="554" customWidth="1"/>
    <col min="14856" max="14859" width="9.453125" style="554" customWidth="1"/>
    <col min="14860" max="14860" width="6.1796875" style="554" customWidth="1"/>
    <col min="14861" max="15098" width="8.81640625" style="554"/>
    <col min="15099" max="15099" width="6" style="554" customWidth="1"/>
    <col min="15100" max="15100" width="18.81640625" style="554" customWidth="1"/>
    <col min="15101" max="15101" width="7.81640625" style="554" customWidth="1"/>
    <col min="15102" max="15103" width="3.1796875" style="554" customWidth="1"/>
    <col min="15104" max="15104" width="3.81640625" style="554" customWidth="1"/>
    <col min="15105" max="15105" width="10.54296875" style="554" customWidth="1"/>
    <col min="15106" max="15106" width="9.453125" style="554" customWidth="1"/>
    <col min="15107" max="15107" width="8.81640625" style="554" customWidth="1"/>
    <col min="15108" max="15108" width="14.81640625" style="554" customWidth="1"/>
    <col min="15109" max="15109" width="4.1796875" style="554" customWidth="1"/>
    <col min="15110" max="15110" width="13.453125" style="554" customWidth="1"/>
    <col min="15111" max="15111" width="4.54296875" style="554" customWidth="1"/>
    <col min="15112" max="15115" width="9.453125" style="554" customWidth="1"/>
    <col min="15116" max="15116" width="6.1796875" style="554" customWidth="1"/>
    <col min="15117" max="15354" width="8.81640625" style="554"/>
    <col min="15355" max="15355" width="6" style="554" customWidth="1"/>
    <col min="15356" max="15356" width="18.81640625" style="554" customWidth="1"/>
    <col min="15357" max="15357" width="7.81640625" style="554" customWidth="1"/>
    <col min="15358" max="15359" width="3.1796875" style="554" customWidth="1"/>
    <col min="15360" max="15360" width="3.81640625" style="554" customWidth="1"/>
    <col min="15361" max="15361" width="10.54296875" style="554" customWidth="1"/>
    <col min="15362" max="15362" width="9.453125" style="554" customWidth="1"/>
    <col min="15363" max="15363" width="8.81640625" style="554" customWidth="1"/>
    <col min="15364" max="15364" width="14.81640625" style="554" customWidth="1"/>
    <col min="15365" max="15365" width="4.1796875" style="554" customWidth="1"/>
    <col min="15366" max="15366" width="13.453125" style="554" customWidth="1"/>
    <col min="15367" max="15367" width="4.54296875" style="554" customWidth="1"/>
    <col min="15368" max="15371" width="9.453125" style="554" customWidth="1"/>
    <col min="15372" max="15372" width="6.1796875" style="554" customWidth="1"/>
    <col min="15373" max="15610" width="8.81640625" style="554"/>
    <col min="15611" max="15611" width="6" style="554" customWidth="1"/>
    <col min="15612" max="15612" width="18.81640625" style="554" customWidth="1"/>
    <col min="15613" max="15613" width="7.81640625" style="554" customWidth="1"/>
    <col min="15614" max="15615" width="3.1796875" style="554" customWidth="1"/>
    <col min="15616" max="15616" width="3.81640625" style="554" customWidth="1"/>
    <col min="15617" max="15617" width="10.54296875" style="554" customWidth="1"/>
    <col min="15618" max="15618" width="9.453125" style="554" customWidth="1"/>
    <col min="15619" max="15619" width="8.81640625" style="554" customWidth="1"/>
    <col min="15620" max="15620" width="14.81640625" style="554" customWidth="1"/>
    <col min="15621" max="15621" width="4.1796875" style="554" customWidth="1"/>
    <col min="15622" max="15622" width="13.453125" style="554" customWidth="1"/>
    <col min="15623" max="15623" width="4.54296875" style="554" customWidth="1"/>
    <col min="15624" max="15627" width="9.453125" style="554" customWidth="1"/>
    <col min="15628" max="15628" width="6.1796875" style="554" customWidth="1"/>
    <col min="15629" max="15866" width="8.81640625" style="554"/>
    <col min="15867" max="15867" width="6" style="554" customWidth="1"/>
    <col min="15868" max="15868" width="18.81640625" style="554" customWidth="1"/>
    <col min="15869" max="15869" width="7.81640625" style="554" customWidth="1"/>
    <col min="15870" max="15871" width="3.1796875" style="554" customWidth="1"/>
    <col min="15872" max="15872" width="3.81640625" style="554" customWidth="1"/>
    <col min="15873" max="15873" width="10.54296875" style="554" customWidth="1"/>
    <col min="15874" max="15874" width="9.453125" style="554" customWidth="1"/>
    <col min="15875" max="15875" width="8.81640625" style="554" customWidth="1"/>
    <col min="15876" max="15876" width="14.81640625" style="554" customWidth="1"/>
    <col min="15877" max="15877" width="4.1796875" style="554" customWidth="1"/>
    <col min="15878" max="15878" width="13.453125" style="554" customWidth="1"/>
    <col min="15879" max="15879" width="4.54296875" style="554" customWidth="1"/>
    <col min="15880" max="15883" width="9.453125" style="554" customWidth="1"/>
    <col min="15884" max="15884" width="6.1796875" style="554" customWidth="1"/>
    <col min="15885" max="16122" width="8.81640625" style="554"/>
    <col min="16123" max="16123" width="6" style="554" customWidth="1"/>
    <col min="16124" max="16124" width="18.81640625" style="554" customWidth="1"/>
    <col min="16125" max="16125" width="7.81640625" style="554" customWidth="1"/>
    <col min="16126" max="16127" width="3.1796875" style="554" customWidth="1"/>
    <col min="16128" max="16128" width="3.81640625" style="554" customWidth="1"/>
    <col min="16129" max="16129" width="10.54296875" style="554" customWidth="1"/>
    <col min="16130" max="16130" width="9.453125" style="554" customWidth="1"/>
    <col min="16131" max="16131" width="8.81640625" style="554" customWidth="1"/>
    <col min="16132" max="16132" width="14.81640625" style="554" customWidth="1"/>
    <col min="16133" max="16133" width="4.1796875" style="554" customWidth="1"/>
    <col min="16134" max="16134" width="13.453125" style="554" customWidth="1"/>
    <col min="16135" max="16135" width="4.54296875" style="554" customWidth="1"/>
    <col min="16136" max="16139" width="9.453125" style="554" customWidth="1"/>
    <col min="16140" max="16140" width="6.1796875" style="554" customWidth="1"/>
    <col min="16141" max="16384" width="8.81640625" style="554"/>
  </cols>
  <sheetData>
    <row r="1" spans="1:14" s="553" customFormat="1" ht="16.5" customHeight="1" x14ac:dyDescent="0.35">
      <c r="A1" s="1517" t="str">
        <f>'[73]Gran Sum'!A1:E1</f>
        <v>PUNJAB SAAF PANI AUTHORITY</v>
      </c>
      <c r="B1" s="1517"/>
      <c r="C1" s="1517"/>
      <c r="D1" s="1517"/>
      <c r="E1" s="1517"/>
      <c r="F1" s="1517"/>
      <c r="G1" s="1517"/>
      <c r="H1" s="1517"/>
      <c r="I1" s="1517"/>
      <c r="J1" s="1517"/>
      <c r="K1" s="1517"/>
      <c r="L1" s="1517"/>
      <c r="M1" s="1517"/>
      <c r="N1" s="1517"/>
    </row>
    <row r="2" spans="1:14" s="553" customFormat="1" ht="18" customHeight="1" x14ac:dyDescent="0.35">
      <c r="A2" s="1518" t="str">
        <f>[74]WB!A1:F1</f>
        <v>REHABILITATION &amp; O&amp;M OF DYSFUNCTIONAL WATER FILTRATION PLANTS INSTALLED IN DIVISON FAISLABAD</v>
      </c>
      <c r="B2" s="1518"/>
      <c r="C2" s="1518"/>
      <c r="D2" s="1518"/>
      <c r="E2" s="1518"/>
      <c r="F2" s="1518"/>
      <c r="G2" s="1518"/>
      <c r="H2" s="1518"/>
      <c r="I2" s="1518"/>
      <c r="J2" s="1518"/>
      <c r="K2" s="1518"/>
      <c r="L2" s="1518"/>
      <c r="M2" s="1518"/>
      <c r="N2" s="1518"/>
    </row>
    <row r="3" spans="1:14" s="553" customFormat="1" ht="18" customHeight="1" x14ac:dyDescent="0.35">
      <c r="A3" s="1518" t="str">
        <f>'[73]Gran Sum'!A4:E4</f>
        <v>ENGINEERING COST ESTIMATE</v>
      </c>
      <c r="B3" s="1518"/>
      <c r="C3" s="1518"/>
      <c r="D3" s="1518"/>
      <c r="E3" s="1518"/>
      <c r="F3" s="1518"/>
      <c r="G3" s="1518"/>
      <c r="H3" s="1518"/>
      <c r="I3" s="1518"/>
      <c r="J3" s="1518"/>
      <c r="K3" s="1518"/>
      <c r="L3" s="1518"/>
      <c r="M3" s="1518"/>
      <c r="N3" s="1518"/>
    </row>
    <row r="4" spans="1:14" s="553" customFormat="1" ht="18" customHeight="1" x14ac:dyDescent="0.35">
      <c r="A4" s="1519" t="s">
        <v>898</v>
      </c>
      <c r="B4" s="1519"/>
      <c r="C4" s="1519"/>
      <c r="D4" s="1519"/>
      <c r="E4" s="1519"/>
      <c r="F4" s="1519"/>
      <c r="G4" s="1519"/>
      <c r="H4" s="1519"/>
      <c r="I4" s="1519"/>
      <c r="J4" s="1519"/>
      <c r="K4" s="1519"/>
      <c r="L4" s="1519"/>
      <c r="M4" s="1519"/>
      <c r="N4" s="1519"/>
    </row>
    <row r="5" spans="1:14" s="553" customFormat="1" ht="15" customHeight="1" thickBot="1" x14ac:dyDescent="0.4">
      <c r="A5" s="1520" t="s">
        <v>887</v>
      </c>
      <c r="B5" s="1520"/>
      <c r="C5" s="1520"/>
      <c r="D5" s="1520"/>
      <c r="E5" s="1520"/>
      <c r="F5" s="1520"/>
      <c r="G5" s="1520"/>
      <c r="H5" s="1520"/>
      <c r="I5" s="1520"/>
      <c r="J5" s="1520"/>
      <c r="K5" s="1520"/>
      <c r="L5" s="1520"/>
      <c r="M5" s="1520"/>
      <c r="N5" s="1520"/>
    </row>
    <row r="6" spans="1:14" ht="12" customHeight="1" thickTop="1" thickBot="1" x14ac:dyDescent="0.35">
      <c r="A6" s="1513" t="s">
        <v>665</v>
      </c>
      <c r="B6" s="1514" t="s">
        <v>0</v>
      </c>
      <c r="C6" s="1514"/>
      <c r="D6" s="1515" t="s">
        <v>666</v>
      </c>
      <c r="E6" s="1515"/>
      <c r="F6" s="1515"/>
      <c r="G6" s="1516" t="s">
        <v>667</v>
      </c>
      <c r="H6" s="1516"/>
      <c r="I6" s="1516"/>
      <c r="J6" s="1514" t="s">
        <v>153</v>
      </c>
      <c r="K6" s="1514"/>
      <c r="L6" s="1529" t="s">
        <v>62</v>
      </c>
      <c r="M6" s="1530"/>
      <c r="N6" s="1521" t="s">
        <v>668</v>
      </c>
    </row>
    <row r="7" spans="1:14" ht="12" customHeight="1" thickTop="1" thickBot="1" x14ac:dyDescent="0.35">
      <c r="A7" s="1513"/>
      <c r="B7" s="1514"/>
      <c r="C7" s="1514"/>
      <c r="D7" s="1515"/>
      <c r="E7" s="1515"/>
      <c r="F7" s="1515"/>
      <c r="G7" s="860" t="s">
        <v>669</v>
      </c>
      <c r="H7" s="860" t="s">
        <v>670</v>
      </c>
      <c r="I7" s="860" t="s">
        <v>671</v>
      </c>
      <c r="J7" s="1514"/>
      <c r="K7" s="1514"/>
      <c r="L7" s="1531"/>
      <c r="M7" s="1532"/>
      <c r="N7" s="1522"/>
    </row>
    <row r="8" spans="1:14" s="555" customFormat="1" ht="6.75" customHeight="1" thickTop="1" x14ac:dyDescent="0.35">
      <c r="A8" s="861"/>
      <c r="B8" s="862"/>
      <c r="C8" s="862"/>
      <c r="D8" s="862"/>
      <c r="E8" s="862"/>
      <c r="F8" s="862"/>
      <c r="G8" s="862"/>
      <c r="H8" s="863"/>
      <c r="I8" s="863"/>
      <c r="J8" s="863"/>
      <c r="K8" s="863"/>
      <c r="L8" s="863"/>
      <c r="M8" s="863"/>
      <c r="N8" s="864"/>
    </row>
    <row r="9" spans="1:14" s="555" customFormat="1" ht="18" customHeight="1" x14ac:dyDescent="0.25">
      <c r="A9" s="556">
        <v>1</v>
      </c>
      <c r="B9" s="557"/>
      <c r="C9" s="558"/>
      <c r="D9" s="559"/>
      <c r="E9" s="559"/>
      <c r="F9" s="559"/>
      <c r="G9" s="865"/>
      <c r="H9" s="865"/>
      <c r="I9" s="865"/>
      <c r="J9" s="865"/>
      <c r="K9" s="560"/>
      <c r="L9" s="560"/>
      <c r="M9" s="560"/>
      <c r="N9" s="561"/>
    </row>
    <row r="10" spans="1:14" s="555" customFormat="1" ht="13.5" customHeight="1" x14ac:dyDescent="0.25">
      <c r="A10" s="563">
        <f>+A9+0.01</f>
        <v>1.01</v>
      </c>
      <c r="B10" s="1523" t="s">
        <v>672</v>
      </c>
      <c r="C10" s="1523"/>
      <c r="D10" s="1523"/>
      <c r="E10" s="1523"/>
      <c r="F10" s="1523"/>
      <c r="G10" s="1523"/>
      <c r="H10" s="1523"/>
      <c r="I10" s="1523"/>
      <c r="J10" s="866"/>
      <c r="K10" s="564"/>
      <c r="L10" s="564"/>
      <c r="M10" s="564"/>
      <c r="N10" s="565"/>
    </row>
    <row r="11" spans="1:14" s="555" customFormat="1" ht="13.5" customHeight="1" x14ac:dyDescent="0.25">
      <c r="A11" s="563"/>
      <c r="B11" s="566"/>
      <c r="C11" s="567"/>
      <c r="D11" s="568"/>
      <c r="E11" s="568"/>
      <c r="F11" s="568"/>
      <c r="G11" s="568"/>
      <c r="H11" s="568"/>
      <c r="I11" s="568"/>
      <c r="J11" s="866"/>
      <c r="K11" s="564"/>
      <c r="L11" s="564"/>
      <c r="M11" s="564"/>
      <c r="N11" s="565"/>
    </row>
    <row r="12" spans="1:14" s="555" customFormat="1" ht="27.75" customHeight="1" x14ac:dyDescent="0.25">
      <c r="A12" s="563"/>
      <c r="B12" s="569" t="s">
        <v>673</v>
      </c>
      <c r="C12" s="567"/>
      <c r="D12" s="570">
        <v>1</v>
      </c>
      <c r="E12" s="570" t="s">
        <v>31</v>
      </c>
      <c r="F12" s="570">
        <v>1</v>
      </c>
      <c r="G12" s="867">
        <f>3.658+0.229+0.229</f>
        <v>4.1159999999999997</v>
      </c>
      <c r="H12" s="868">
        <v>0.91400000000000003</v>
      </c>
      <c r="I12" s="869">
        <v>0.3</v>
      </c>
      <c r="J12" s="867">
        <f t="shared" ref="J12" si="0">PRODUCT(D12:I12)</f>
        <v>1.1286071999999998</v>
      </c>
      <c r="K12" s="564" t="s">
        <v>674</v>
      </c>
      <c r="L12" s="564"/>
      <c r="M12" s="564"/>
      <c r="N12" s="565"/>
    </row>
    <row r="13" spans="1:14" s="555" customFormat="1" ht="15" customHeight="1" x14ac:dyDescent="0.3">
      <c r="A13" s="571"/>
      <c r="B13" s="572" t="s">
        <v>675</v>
      </c>
      <c r="C13" s="573"/>
      <c r="D13" s="570"/>
      <c r="E13" s="570"/>
      <c r="F13" s="570"/>
      <c r="G13" s="868"/>
      <c r="H13" s="868"/>
      <c r="I13" s="870" t="s">
        <v>34</v>
      </c>
      <c r="J13" s="871">
        <f>SUM(J12:J12)</f>
        <v>1.1286071999999998</v>
      </c>
      <c r="K13" s="574" t="s">
        <v>674</v>
      </c>
      <c r="L13" s="872">
        <v>13455.1</v>
      </c>
      <c r="M13" s="564" t="s">
        <v>674</v>
      </c>
      <c r="N13" s="575">
        <f>J13*L13</f>
        <v>15185.522736719999</v>
      </c>
    </row>
    <row r="14" spans="1:14" s="555" customFormat="1" ht="6" customHeight="1" x14ac:dyDescent="0.25">
      <c r="A14" s="576"/>
      <c r="B14" s="577"/>
      <c r="C14" s="578"/>
      <c r="D14" s="579"/>
      <c r="E14" s="579"/>
      <c r="F14" s="579"/>
      <c r="G14" s="873"/>
      <c r="H14" s="873"/>
      <c r="I14" s="874"/>
      <c r="J14" s="874"/>
      <c r="K14" s="580"/>
      <c r="L14" s="580"/>
      <c r="M14" s="581"/>
      <c r="N14" s="875"/>
    </row>
    <row r="15" spans="1:14" s="584" customFormat="1" ht="18" customHeight="1" x14ac:dyDescent="0.35">
      <c r="A15" s="563">
        <f>+A10+0.01</f>
        <v>1.02</v>
      </c>
      <c r="B15" s="1486" t="s">
        <v>676</v>
      </c>
      <c r="C15" s="1486"/>
      <c r="D15" s="1486"/>
      <c r="E15" s="1486"/>
      <c r="F15" s="1486"/>
      <c r="G15" s="1486"/>
      <c r="H15" s="1486"/>
      <c r="I15" s="1486"/>
      <c r="J15" s="876"/>
      <c r="K15" s="582"/>
      <c r="L15" s="582"/>
      <c r="M15" s="582"/>
      <c r="N15" s="583"/>
    </row>
    <row r="16" spans="1:14" s="584" customFormat="1" ht="15" customHeight="1" x14ac:dyDescent="0.35">
      <c r="A16" s="585"/>
      <c r="B16" s="586" t="s">
        <v>677</v>
      </c>
      <c r="C16" s="587"/>
      <c r="D16" s="588">
        <v>1</v>
      </c>
      <c r="E16" s="588" t="s">
        <v>31</v>
      </c>
      <c r="F16" s="588">
        <v>4</v>
      </c>
      <c r="G16" s="877">
        <v>4.1159999999999997</v>
      </c>
      <c r="H16" s="878"/>
      <c r="I16" s="879">
        <v>3.15</v>
      </c>
      <c r="J16" s="878">
        <f>PRODUCT(D16:I16)</f>
        <v>51.861599999999996</v>
      </c>
      <c r="K16" s="582" t="s">
        <v>678</v>
      </c>
      <c r="L16" s="582"/>
      <c r="M16" s="582"/>
      <c r="N16" s="583"/>
    </row>
    <row r="17" spans="1:17" s="584" customFormat="1" ht="15" customHeight="1" x14ac:dyDescent="0.35">
      <c r="A17" s="585"/>
      <c r="B17" s="569" t="str">
        <f>+B12</f>
        <v>Dispenser Platform</v>
      </c>
      <c r="C17" s="589"/>
      <c r="D17" s="588">
        <v>1</v>
      </c>
      <c r="E17" s="588" t="s">
        <v>31</v>
      </c>
      <c r="F17" s="588">
        <v>1</v>
      </c>
      <c r="G17" s="877">
        <v>4.1159999999999997</v>
      </c>
      <c r="H17" s="878"/>
      <c r="I17" s="879">
        <v>0.91</v>
      </c>
      <c r="J17" s="878">
        <f>PRODUCT(D17:I17)</f>
        <v>3.7455599999999998</v>
      </c>
      <c r="K17" s="582" t="s">
        <v>678</v>
      </c>
      <c r="L17" s="590"/>
      <c r="M17" s="582"/>
      <c r="N17" s="583"/>
    </row>
    <row r="18" spans="1:17" s="584" customFormat="1" ht="15" customHeight="1" x14ac:dyDescent="0.35">
      <c r="A18" s="585"/>
      <c r="B18" s="569"/>
      <c r="C18" s="589"/>
      <c r="D18" s="588">
        <v>1</v>
      </c>
      <c r="E18" s="588" t="s">
        <v>31</v>
      </c>
      <c r="F18" s="588">
        <v>1</v>
      </c>
      <c r="G18" s="877">
        <v>4.1159999999999997</v>
      </c>
      <c r="H18" s="878"/>
      <c r="I18" s="879">
        <v>0.3</v>
      </c>
      <c r="J18" s="878">
        <f>PRODUCT(D18:I18)</f>
        <v>1.2347999999999999</v>
      </c>
      <c r="K18" s="582" t="s">
        <v>678</v>
      </c>
      <c r="L18" s="590"/>
      <c r="M18" s="582"/>
      <c r="N18" s="583"/>
    </row>
    <row r="19" spans="1:17" s="584" customFormat="1" ht="15" customHeight="1" x14ac:dyDescent="0.35">
      <c r="A19" s="585"/>
      <c r="B19" s="569"/>
      <c r="C19" s="589"/>
      <c r="D19" s="588">
        <v>1</v>
      </c>
      <c r="E19" s="588" t="s">
        <v>31</v>
      </c>
      <c r="F19" s="588">
        <v>2</v>
      </c>
      <c r="G19" s="877">
        <v>0.91</v>
      </c>
      <c r="H19" s="878"/>
      <c r="I19" s="879">
        <v>0.3</v>
      </c>
      <c r="J19" s="878">
        <f>PRODUCT(D19:I19)</f>
        <v>0.54600000000000004</v>
      </c>
      <c r="K19" s="582" t="s">
        <v>678</v>
      </c>
      <c r="L19" s="590"/>
      <c r="M19" s="582"/>
      <c r="N19" s="583"/>
    </row>
    <row r="20" spans="1:17" s="584" customFormat="1" ht="15" customHeight="1" x14ac:dyDescent="0.3">
      <c r="A20" s="585"/>
      <c r="B20" s="591" t="s">
        <v>679</v>
      </c>
      <c r="C20" s="589"/>
      <c r="D20" s="588"/>
      <c r="E20" s="588"/>
      <c r="F20" s="588"/>
      <c r="G20" s="878"/>
      <c r="H20" s="878"/>
      <c r="I20" s="880" t="s">
        <v>34</v>
      </c>
      <c r="J20" s="881">
        <f>SUM(J16:J19)</f>
        <v>57.387959999999993</v>
      </c>
      <c r="K20" s="592" t="s">
        <v>678</v>
      </c>
      <c r="L20" s="872">
        <v>501.5</v>
      </c>
      <c r="M20" s="582" t="s">
        <v>678</v>
      </c>
      <c r="N20" s="593">
        <f>J20*L20</f>
        <v>28780.061939999996</v>
      </c>
    </row>
    <row r="21" spans="1:17" s="555" customFormat="1" ht="20.25" customHeight="1" x14ac:dyDescent="0.25">
      <c r="A21" s="576"/>
      <c r="B21" s="577"/>
      <c r="C21" s="578"/>
      <c r="D21" s="579"/>
      <c r="E21" s="579"/>
      <c r="F21" s="579"/>
      <c r="G21" s="873"/>
      <c r="H21" s="873"/>
      <c r="I21" s="874"/>
      <c r="J21" s="874"/>
      <c r="K21" s="580"/>
      <c r="L21" s="580"/>
      <c r="M21" s="581"/>
      <c r="N21" s="875"/>
    </row>
    <row r="22" spans="1:17" s="584" customFormat="1" ht="78.75" customHeight="1" x14ac:dyDescent="0.35">
      <c r="A22" s="563">
        <f>+A15+0.01</f>
        <v>1.03</v>
      </c>
      <c r="B22" s="1485" t="s">
        <v>680</v>
      </c>
      <c r="C22" s="1485"/>
      <c r="D22" s="1485"/>
      <c r="E22" s="1485"/>
      <c r="F22" s="1485"/>
      <c r="G22" s="1485"/>
      <c r="H22" s="1485"/>
      <c r="I22" s="1485"/>
      <c r="J22" s="882"/>
      <c r="K22" s="592"/>
      <c r="L22" s="880"/>
      <c r="M22" s="582"/>
      <c r="N22" s="593"/>
    </row>
    <row r="23" spans="1:17" s="584" customFormat="1" ht="20.25" customHeight="1" x14ac:dyDescent="0.35">
      <c r="A23" s="585"/>
      <c r="B23" s="569" t="s">
        <v>681</v>
      </c>
      <c r="C23" s="589"/>
      <c r="D23" s="594">
        <v>0.5</v>
      </c>
      <c r="E23" s="588" t="s">
        <v>31</v>
      </c>
      <c r="F23" s="582">
        <v>4</v>
      </c>
      <c r="G23" s="878">
        <f>+G16</f>
        <v>4.1159999999999997</v>
      </c>
      <c r="H23" s="878"/>
      <c r="I23" s="879">
        <f>+I16</f>
        <v>3.15</v>
      </c>
      <c r="J23" s="877">
        <f t="shared" ref="J23" si="1">PRODUCT(D23:I23)</f>
        <v>25.930799999999998</v>
      </c>
      <c r="K23" s="582" t="s">
        <v>678</v>
      </c>
      <c r="L23" s="582"/>
      <c r="M23" s="582"/>
      <c r="N23" s="583"/>
      <c r="P23" s="883" t="s">
        <v>682</v>
      </c>
      <c r="Q23" s="883" t="s">
        <v>683</v>
      </c>
    </row>
    <row r="24" spans="1:17" s="584" customFormat="1" ht="20.25" customHeight="1" x14ac:dyDescent="0.35">
      <c r="A24" s="585"/>
      <c r="B24" s="569"/>
      <c r="C24" s="589"/>
      <c r="D24" s="588"/>
      <c r="E24" s="588"/>
      <c r="F24" s="588"/>
      <c r="G24" s="878"/>
      <c r="H24" s="878"/>
      <c r="I24" s="879"/>
      <c r="J24" s="877"/>
      <c r="K24" s="582"/>
      <c r="L24" s="582"/>
      <c r="M24" s="582"/>
      <c r="N24" s="583"/>
      <c r="P24" s="883" t="s">
        <v>684</v>
      </c>
      <c r="Q24" s="883" t="s">
        <v>685</v>
      </c>
    </row>
    <row r="25" spans="1:17" s="584" customFormat="1" ht="20.25" customHeight="1" x14ac:dyDescent="0.3">
      <c r="A25" s="585"/>
      <c r="B25" s="595" t="s">
        <v>686</v>
      </c>
      <c r="C25" s="596"/>
      <c r="D25" s="588"/>
      <c r="E25" s="588"/>
      <c r="F25" s="588"/>
      <c r="G25" s="878"/>
      <c r="H25" s="878"/>
      <c r="I25" s="880" t="s">
        <v>34</v>
      </c>
      <c r="J25" s="884">
        <f>SUM(J23:J24)</f>
        <v>25.930799999999998</v>
      </c>
      <c r="K25" s="592" t="s">
        <v>678</v>
      </c>
      <c r="L25" s="872">
        <v>2813.45</v>
      </c>
      <c r="M25" s="582" t="s">
        <v>678</v>
      </c>
      <c r="N25" s="593">
        <f>J25*L25</f>
        <v>72955.009259999992</v>
      </c>
    </row>
    <row r="26" spans="1:17" s="584" customFormat="1" ht="20.25" customHeight="1" x14ac:dyDescent="0.35">
      <c r="A26" s="597"/>
      <c r="B26" s="598"/>
      <c r="C26" s="599"/>
      <c r="D26" s="600"/>
      <c r="E26" s="600"/>
      <c r="F26" s="600"/>
      <c r="G26" s="885"/>
      <c r="H26" s="885"/>
      <c r="I26" s="886"/>
      <c r="J26" s="887"/>
      <c r="K26" s="601"/>
      <c r="L26" s="886"/>
      <c r="M26" s="580"/>
      <c r="N26" s="602"/>
    </row>
    <row r="27" spans="1:17" s="555" customFormat="1" ht="69.75" customHeight="1" x14ac:dyDescent="0.25">
      <c r="A27" s="563">
        <f>+A22+0.01</f>
        <v>1.04</v>
      </c>
      <c r="B27" s="1485" t="s">
        <v>914</v>
      </c>
      <c r="C27" s="1485"/>
      <c r="D27" s="1485"/>
      <c r="E27" s="1485"/>
      <c r="F27" s="1485"/>
      <c r="G27" s="1485"/>
      <c r="H27" s="1485"/>
      <c r="I27" s="1485"/>
      <c r="J27" s="876"/>
      <c r="K27" s="582"/>
      <c r="L27" s="582"/>
      <c r="M27" s="603"/>
      <c r="N27" s="888"/>
    </row>
    <row r="28" spans="1:17" s="555" customFormat="1" ht="12.5" x14ac:dyDescent="0.25">
      <c r="A28" s="604"/>
      <c r="B28" s="605"/>
      <c r="C28" s="606"/>
      <c r="D28" s="570">
        <v>1</v>
      </c>
      <c r="E28" s="570" t="s">
        <v>31</v>
      </c>
      <c r="F28" s="570">
        <v>1</v>
      </c>
      <c r="G28" s="868">
        <f>3.658+0.229+0.229</f>
        <v>4.1159999999999997</v>
      </c>
      <c r="H28" s="868">
        <v>3.04</v>
      </c>
      <c r="I28" s="868"/>
      <c r="J28" s="868">
        <f t="shared" ref="J28:J29" si="2">PRODUCT(D28:I28)</f>
        <v>12.512639999999999</v>
      </c>
      <c r="K28" s="582" t="s">
        <v>678</v>
      </c>
      <c r="L28" s="582"/>
      <c r="M28" s="582"/>
      <c r="N28" s="583"/>
    </row>
    <row r="29" spans="1:17" s="555" customFormat="1" ht="12.5" x14ac:dyDescent="0.25">
      <c r="A29" s="604"/>
      <c r="B29" s="607"/>
      <c r="C29" s="608"/>
      <c r="D29" s="570">
        <v>1</v>
      </c>
      <c r="E29" s="570" t="s">
        <v>31</v>
      </c>
      <c r="F29" s="570">
        <v>1</v>
      </c>
      <c r="G29" s="868">
        <v>4.1159999999999997</v>
      </c>
      <c r="H29" s="868">
        <v>2</v>
      </c>
      <c r="I29" s="868"/>
      <c r="J29" s="868">
        <f t="shared" si="2"/>
        <v>8.2319999999999993</v>
      </c>
      <c r="K29" s="582" t="s">
        <v>678</v>
      </c>
      <c r="L29" s="582"/>
      <c r="M29" s="582"/>
      <c r="N29" s="583"/>
    </row>
    <row r="30" spans="1:17" s="555" customFormat="1" ht="23.25" customHeight="1" x14ac:dyDescent="0.35">
      <c r="A30" s="604"/>
      <c r="B30" s="609" t="s">
        <v>915</v>
      </c>
      <c r="C30" s="589"/>
      <c r="D30" s="588"/>
      <c r="E30" s="588"/>
      <c r="F30" s="588"/>
      <c r="G30" s="878"/>
      <c r="H30" s="878"/>
      <c r="I30" s="880" t="s">
        <v>34</v>
      </c>
      <c r="J30" s="884">
        <f>SUM(J28:J29)</f>
        <v>20.744639999999997</v>
      </c>
      <c r="K30" s="592" t="s">
        <v>678</v>
      </c>
      <c r="L30" s="889">
        <v>372.1</v>
      </c>
      <c r="M30" s="582" t="s">
        <v>678</v>
      </c>
      <c r="N30" s="593">
        <f>J30*L30</f>
        <v>7719.0805439999995</v>
      </c>
    </row>
    <row r="31" spans="1:17" s="555" customFormat="1" ht="69.75" customHeight="1" x14ac:dyDescent="0.25">
      <c r="A31" s="563">
        <f>+A27+0.01</f>
        <v>1.05</v>
      </c>
      <c r="B31" s="1485" t="s">
        <v>687</v>
      </c>
      <c r="C31" s="1485"/>
      <c r="D31" s="1485"/>
      <c r="E31" s="1485"/>
      <c r="F31" s="1485"/>
      <c r="G31" s="1485"/>
      <c r="H31" s="1485"/>
      <c r="I31" s="1485"/>
      <c r="J31" s="876"/>
      <c r="K31" s="582"/>
      <c r="L31" s="582"/>
      <c r="M31" s="603"/>
      <c r="N31" s="888"/>
    </row>
    <row r="32" spans="1:17" s="555" customFormat="1" ht="12.5" x14ac:dyDescent="0.25">
      <c r="A32" s="604"/>
      <c r="B32" s="605"/>
      <c r="C32" s="606"/>
      <c r="D32" s="570">
        <v>1</v>
      </c>
      <c r="E32" s="570" t="s">
        <v>31</v>
      </c>
      <c r="F32" s="570">
        <v>1</v>
      </c>
      <c r="G32" s="868">
        <f>3.658+0.229+0.229</f>
        <v>4.1159999999999997</v>
      </c>
      <c r="H32" s="868">
        <v>3.04</v>
      </c>
      <c r="I32" s="868"/>
      <c r="J32" s="868">
        <f t="shared" ref="J32" si="3">PRODUCT(D32:I32)</f>
        <v>12.512639999999999</v>
      </c>
      <c r="K32" s="582" t="s">
        <v>678</v>
      </c>
      <c r="L32" s="582"/>
      <c r="M32" s="582"/>
      <c r="N32" s="583"/>
    </row>
    <row r="33" spans="1:17" s="555" customFormat="1" ht="12.5" x14ac:dyDescent="0.25">
      <c r="A33" s="604"/>
      <c r="B33" s="607"/>
      <c r="C33" s="608"/>
      <c r="D33" s="570"/>
      <c r="E33" s="570"/>
      <c r="F33" s="570"/>
      <c r="G33" s="868"/>
      <c r="H33" s="868"/>
      <c r="I33" s="868"/>
      <c r="J33" s="868"/>
      <c r="K33" s="582"/>
      <c r="L33" s="582"/>
      <c r="M33" s="582"/>
      <c r="N33" s="583"/>
    </row>
    <row r="34" spans="1:17" s="555" customFormat="1" ht="23.25" customHeight="1" x14ac:dyDescent="0.35">
      <c r="A34" s="604"/>
      <c r="B34" s="609" t="s">
        <v>688</v>
      </c>
      <c r="C34" s="589"/>
      <c r="D34" s="588"/>
      <c r="E34" s="588"/>
      <c r="F34" s="588"/>
      <c r="G34" s="878"/>
      <c r="H34" s="878"/>
      <c r="I34" s="880" t="s">
        <v>34</v>
      </c>
      <c r="J34" s="884">
        <f>SUM(J32:J33)</f>
        <v>12.512639999999999</v>
      </c>
      <c r="K34" s="592" t="s">
        <v>678</v>
      </c>
      <c r="L34" s="889">
        <v>3375.35</v>
      </c>
      <c r="M34" s="582" t="s">
        <v>678</v>
      </c>
      <c r="N34" s="593">
        <f>J34*L34</f>
        <v>42234.539423999995</v>
      </c>
    </row>
    <row r="35" spans="1:17" s="555" customFormat="1" ht="75" customHeight="1" x14ac:dyDescent="0.25">
      <c r="A35" s="563">
        <f>A31+0.01</f>
        <v>1.06</v>
      </c>
      <c r="B35" s="1485" t="s">
        <v>689</v>
      </c>
      <c r="C35" s="1485"/>
      <c r="D35" s="1485"/>
      <c r="E35" s="1485"/>
      <c r="F35" s="1485"/>
      <c r="G35" s="1485"/>
      <c r="H35" s="1485"/>
      <c r="I35" s="1485"/>
      <c r="J35" s="876"/>
      <c r="K35" s="582"/>
      <c r="L35" s="582"/>
      <c r="M35" s="603"/>
      <c r="N35" s="888"/>
    </row>
    <row r="36" spans="1:17" s="555" customFormat="1" ht="12.5" x14ac:dyDescent="0.25">
      <c r="A36" s="604"/>
      <c r="B36" s="605"/>
      <c r="C36" s="606"/>
      <c r="D36" s="570">
        <v>1</v>
      </c>
      <c r="E36" s="570" t="s">
        <v>31</v>
      </c>
      <c r="F36" s="570">
        <v>1</v>
      </c>
      <c r="G36" s="868">
        <v>4.1159999999999997</v>
      </c>
      <c r="H36" s="868">
        <v>2</v>
      </c>
      <c r="I36" s="868"/>
      <c r="J36" s="868">
        <f t="shared" ref="J36" si="4">PRODUCT(D36:I36)</f>
        <v>8.2319999999999993</v>
      </c>
      <c r="K36" s="582" t="s">
        <v>678</v>
      </c>
      <c r="L36" s="582"/>
      <c r="M36" s="582"/>
      <c r="N36" s="583"/>
    </row>
    <row r="37" spans="1:17" s="555" customFormat="1" ht="23.25" customHeight="1" x14ac:dyDescent="0.3">
      <c r="A37" s="604"/>
      <c r="B37" s="609" t="s">
        <v>690</v>
      </c>
      <c r="C37" s="589"/>
      <c r="D37" s="588"/>
      <c r="E37" s="588"/>
      <c r="F37" s="588"/>
      <c r="G37" s="878"/>
      <c r="H37" s="878"/>
      <c r="I37" s="880" t="s">
        <v>34</v>
      </c>
      <c r="J37" s="884">
        <f>SUM(J36:J36)</f>
        <v>8.2319999999999993</v>
      </c>
      <c r="K37" s="592" t="s">
        <v>678</v>
      </c>
      <c r="L37" s="872">
        <v>4150.95</v>
      </c>
      <c r="M37" s="582" t="s">
        <v>678</v>
      </c>
      <c r="N37" s="593">
        <f>J37*L37</f>
        <v>34170.620399999993</v>
      </c>
    </row>
    <row r="38" spans="1:17" s="555" customFormat="1" ht="13" x14ac:dyDescent="0.3">
      <c r="A38" s="576"/>
      <c r="B38" s="577"/>
      <c r="C38" s="578"/>
      <c r="D38" s="579"/>
      <c r="E38" s="579"/>
      <c r="F38" s="579"/>
      <c r="G38" s="873"/>
      <c r="H38" s="873"/>
      <c r="I38" s="874"/>
      <c r="J38" s="874"/>
      <c r="K38" s="580"/>
      <c r="L38" s="580"/>
      <c r="M38" s="581"/>
      <c r="N38" s="875"/>
      <c r="Q38" s="872"/>
    </row>
    <row r="39" spans="1:17" s="584" customFormat="1" ht="18" customHeight="1" x14ac:dyDescent="0.35">
      <c r="A39" s="563">
        <f>A35+0.01</f>
        <v>1.07</v>
      </c>
      <c r="B39" s="1525" t="s">
        <v>875</v>
      </c>
      <c r="C39" s="1525"/>
      <c r="D39" s="1525"/>
      <c r="E39" s="1525"/>
      <c r="F39" s="1525"/>
      <c r="G39" s="1525"/>
      <c r="H39" s="1525"/>
      <c r="I39" s="1525"/>
      <c r="J39" s="876"/>
      <c r="K39" s="582"/>
      <c r="L39" s="582"/>
      <c r="M39" s="582"/>
      <c r="N39" s="583"/>
    </row>
    <row r="40" spans="1:17" s="584" customFormat="1" ht="27.75" customHeight="1" x14ac:dyDescent="0.35">
      <c r="A40" s="585"/>
      <c r="B40" s="1533" t="s">
        <v>691</v>
      </c>
      <c r="C40" s="1533"/>
      <c r="D40" s="588">
        <v>1</v>
      </c>
      <c r="E40" s="588" t="s">
        <v>31</v>
      </c>
      <c r="F40" s="588">
        <v>1</v>
      </c>
      <c r="G40" s="878">
        <f>+J16</f>
        <v>51.861599999999996</v>
      </c>
      <c r="H40" s="890"/>
      <c r="I40" s="879"/>
      <c r="J40" s="876">
        <f>PRODUCT(D40:I40)</f>
        <v>51.861599999999996</v>
      </c>
      <c r="K40" s="582" t="s">
        <v>678</v>
      </c>
      <c r="L40" s="610"/>
      <c r="M40" s="582"/>
      <c r="N40" s="583"/>
    </row>
    <row r="41" spans="1:17" s="584" customFormat="1" ht="15" customHeight="1" x14ac:dyDescent="0.3">
      <c r="A41" s="585"/>
      <c r="B41" s="611" t="s">
        <v>692</v>
      </c>
      <c r="C41" s="587"/>
      <c r="D41" s="588"/>
      <c r="E41" s="588"/>
      <c r="F41" s="588"/>
      <c r="G41" s="878"/>
      <c r="H41" s="878"/>
      <c r="I41" s="880" t="s">
        <v>34</v>
      </c>
      <c r="J41" s="882">
        <f>SUM(J40:J40)</f>
        <v>51.861599999999996</v>
      </c>
      <c r="K41" s="592" t="s">
        <v>678</v>
      </c>
      <c r="L41" s="872">
        <v>211</v>
      </c>
      <c r="M41" s="582" t="s">
        <v>678</v>
      </c>
      <c r="N41" s="593">
        <f>J41*L41</f>
        <v>10942.7976</v>
      </c>
    </row>
    <row r="42" spans="1:17" s="555" customFormat="1" ht="8.25" customHeight="1" x14ac:dyDescent="0.25">
      <c r="A42" s="576"/>
      <c r="B42" s="577"/>
      <c r="C42" s="578"/>
      <c r="D42" s="579"/>
      <c r="E42" s="579"/>
      <c r="F42" s="579"/>
      <c r="G42" s="873"/>
      <c r="H42" s="873"/>
      <c r="I42" s="874"/>
      <c r="J42" s="874"/>
      <c r="K42" s="580"/>
      <c r="L42" s="580"/>
      <c r="M42" s="581"/>
      <c r="N42" s="875"/>
    </row>
    <row r="43" spans="1:17" s="584" customFormat="1" ht="28.5" customHeight="1" x14ac:dyDescent="0.35">
      <c r="A43" s="563">
        <f>+A39+0.01</f>
        <v>1.08</v>
      </c>
      <c r="B43" s="1525" t="s">
        <v>693</v>
      </c>
      <c r="C43" s="1525"/>
      <c r="D43" s="1525"/>
      <c r="E43" s="1525"/>
      <c r="F43" s="1525"/>
      <c r="G43" s="1525"/>
      <c r="H43" s="1525"/>
      <c r="I43" s="1525"/>
      <c r="J43" s="876"/>
      <c r="K43" s="582"/>
      <c r="L43" s="582"/>
      <c r="M43" s="582"/>
      <c r="N43" s="583"/>
    </row>
    <row r="44" spans="1:17" s="584" customFormat="1" ht="15" customHeight="1" x14ac:dyDescent="0.35">
      <c r="A44" s="585"/>
      <c r="B44" s="612" t="s">
        <v>694</v>
      </c>
      <c r="C44" s="613"/>
      <c r="D44" s="588">
        <v>1</v>
      </c>
      <c r="E44" s="588" t="s">
        <v>31</v>
      </c>
      <c r="F44" s="588">
        <v>1</v>
      </c>
      <c r="G44" s="878">
        <v>4</v>
      </c>
      <c r="H44" s="878"/>
      <c r="I44" s="879"/>
      <c r="J44" s="878">
        <f>PRODUCT(D44:I44)</f>
        <v>4</v>
      </c>
      <c r="K44" s="582"/>
      <c r="L44" s="582"/>
      <c r="M44" s="582"/>
      <c r="N44" s="583"/>
    </row>
    <row r="45" spans="1:17" s="584" customFormat="1" ht="15" customHeight="1" x14ac:dyDescent="0.3">
      <c r="A45" s="585"/>
      <c r="B45" s="614" t="s">
        <v>695</v>
      </c>
      <c r="C45" s="589"/>
      <c r="D45" s="588"/>
      <c r="E45" s="588"/>
      <c r="F45" s="588"/>
      <c r="G45" s="878"/>
      <c r="H45" s="878"/>
      <c r="I45" s="880" t="s">
        <v>34</v>
      </c>
      <c r="J45" s="881">
        <f>SUM(J44:J44)</f>
        <v>4</v>
      </c>
      <c r="K45" s="592" t="s">
        <v>64</v>
      </c>
      <c r="L45" s="872">
        <v>1619.5</v>
      </c>
      <c r="M45" s="582" t="s">
        <v>64</v>
      </c>
      <c r="N45" s="593">
        <f>J45*L45</f>
        <v>6478</v>
      </c>
    </row>
    <row r="46" spans="1:17" s="584" customFormat="1" ht="7.5" customHeight="1" x14ac:dyDescent="0.35">
      <c r="A46" s="597"/>
      <c r="B46" s="615"/>
      <c r="C46" s="599"/>
      <c r="D46" s="600"/>
      <c r="E46" s="600"/>
      <c r="F46" s="600"/>
      <c r="G46" s="885"/>
      <c r="H46" s="885"/>
      <c r="I46" s="891"/>
      <c r="J46" s="874"/>
      <c r="K46" s="580"/>
      <c r="L46" s="580"/>
      <c r="M46" s="580"/>
      <c r="N46" s="616"/>
    </row>
    <row r="47" spans="1:17" s="584" customFormat="1" ht="24" customHeight="1" x14ac:dyDescent="0.35">
      <c r="A47" s="563">
        <f>A43+0.01</f>
        <v>1.0900000000000001</v>
      </c>
      <c r="B47" s="1525" t="s">
        <v>696</v>
      </c>
      <c r="C47" s="1525"/>
      <c r="D47" s="1525"/>
      <c r="E47" s="1525"/>
      <c r="F47" s="1525"/>
      <c r="G47" s="1525"/>
      <c r="H47" s="1525"/>
      <c r="I47" s="1525"/>
      <c r="J47" s="876"/>
      <c r="K47" s="582"/>
      <c r="L47" s="582"/>
      <c r="M47" s="582"/>
      <c r="N47" s="583"/>
    </row>
    <row r="48" spans="1:17" s="584" customFormat="1" ht="15" customHeight="1" x14ac:dyDescent="0.35">
      <c r="A48" s="585"/>
      <c r="B48" s="612" t="s">
        <v>694</v>
      </c>
      <c r="C48" s="613"/>
      <c r="D48" s="588">
        <v>1</v>
      </c>
      <c r="E48" s="588" t="s">
        <v>31</v>
      </c>
      <c r="F48" s="588">
        <v>2</v>
      </c>
      <c r="G48" s="878"/>
      <c r="H48" s="878"/>
      <c r="I48" s="879"/>
      <c r="J48" s="878">
        <f>PRODUCT(D48:I48)</f>
        <v>2</v>
      </c>
      <c r="K48" s="582"/>
      <c r="L48" s="582"/>
      <c r="M48" s="582"/>
      <c r="N48" s="583"/>
    </row>
    <row r="49" spans="1:14" s="584" customFormat="1" ht="15" customHeight="1" x14ac:dyDescent="0.3">
      <c r="A49" s="585"/>
      <c r="B49" s="614" t="s">
        <v>697</v>
      </c>
      <c r="C49" s="589"/>
      <c r="D49" s="588"/>
      <c r="E49" s="588"/>
      <c r="F49" s="588"/>
      <c r="G49" s="878"/>
      <c r="H49" s="878"/>
      <c r="I49" s="880" t="s">
        <v>34</v>
      </c>
      <c r="J49" s="882">
        <f>SUM(J48:J48)</f>
        <v>2</v>
      </c>
      <c r="K49" s="592" t="s">
        <v>56</v>
      </c>
      <c r="L49" s="872">
        <v>1402.45</v>
      </c>
      <c r="M49" s="582" t="s">
        <v>698</v>
      </c>
      <c r="N49" s="593">
        <f>J49*L49</f>
        <v>2804.9</v>
      </c>
    </row>
    <row r="50" spans="1:14" s="584" customFormat="1" ht="8.25" customHeight="1" x14ac:dyDescent="0.35">
      <c r="A50" s="597"/>
      <c r="B50" s="615"/>
      <c r="C50" s="599"/>
      <c r="D50" s="600"/>
      <c r="E50" s="600"/>
      <c r="F50" s="600"/>
      <c r="G50" s="885"/>
      <c r="H50" s="885"/>
      <c r="I50" s="891"/>
      <c r="J50" s="874"/>
      <c r="K50" s="580"/>
      <c r="L50" s="580"/>
      <c r="M50" s="580"/>
      <c r="N50" s="616"/>
    </row>
    <row r="51" spans="1:14" s="584" customFormat="1" ht="26.25" customHeight="1" x14ac:dyDescent="0.35">
      <c r="A51" s="563">
        <f>A47+0.01</f>
        <v>1.1000000000000001</v>
      </c>
      <c r="B51" s="1525" t="s">
        <v>699</v>
      </c>
      <c r="C51" s="1525"/>
      <c r="D51" s="1525"/>
      <c r="E51" s="1525"/>
      <c r="F51" s="1525"/>
      <c r="G51" s="1525"/>
      <c r="H51" s="1525"/>
      <c r="I51" s="1525"/>
      <c r="J51" s="876"/>
      <c r="K51" s="582"/>
      <c r="L51" s="582"/>
      <c r="M51" s="582"/>
      <c r="N51" s="583"/>
    </row>
    <row r="52" spans="1:14" s="584" customFormat="1" ht="15" customHeight="1" x14ac:dyDescent="0.35">
      <c r="A52" s="585"/>
      <c r="B52" s="612" t="s">
        <v>694</v>
      </c>
      <c r="C52" s="613"/>
      <c r="D52" s="588">
        <v>1</v>
      </c>
      <c r="E52" s="588" t="s">
        <v>31</v>
      </c>
      <c r="F52" s="588">
        <v>2</v>
      </c>
      <c r="G52" s="878"/>
      <c r="H52" s="878"/>
      <c r="I52" s="879"/>
      <c r="J52" s="878">
        <f>PRODUCT(D52:I52)</f>
        <v>2</v>
      </c>
      <c r="K52" s="582"/>
      <c r="L52" s="582"/>
      <c r="M52" s="582"/>
      <c r="N52" s="583"/>
    </row>
    <row r="53" spans="1:14" s="584" customFormat="1" ht="15" customHeight="1" x14ac:dyDescent="0.3">
      <c r="A53" s="585"/>
      <c r="B53" s="614" t="s">
        <v>700</v>
      </c>
      <c r="C53" s="589"/>
      <c r="D53" s="588"/>
      <c r="E53" s="588"/>
      <c r="F53" s="588"/>
      <c r="G53" s="878"/>
      <c r="H53" s="878"/>
      <c r="I53" s="880" t="s">
        <v>34</v>
      </c>
      <c r="J53" s="882">
        <f>SUM(J52:J52)</f>
        <v>2</v>
      </c>
      <c r="K53" s="592" t="s">
        <v>56</v>
      </c>
      <c r="L53" s="872">
        <v>702.65</v>
      </c>
      <c r="M53" s="582" t="s">
        <v>698</v>
      </c>
      <c r="N53" s="593">
        <f>J53*L53</f>
        <v>1405.3</v>
      </c>
    </row>
    <row r="54" spans="1:14" s="555" customFormat="1" ht="9" customHeight="1" x14ac:dyDescent="0.25">
      <c r="A54" s="576"/>
      <c r="B54" s="577"/>
      <c r="C54" s="578"/>
      <c r="D54" s="579"/>
      <c r="E54" s="579"/>
      <c r="F54" s="579"/>
      <c r="G54" s="873"/>
      <c r="H54" s="873"/>
      <c r="I54" s="874"/>
      <c r="J54" s="874"/>
      <c r="K54" s="580"/>
      <c r="L54" s="580"/>
      <c r="M54" s="581"/>
      <c r="N54" s="875"/>
    </row>
    <row r="55" spans="1:14" s="555" customFormat="1" ht="41.25" customHeight="1" x14ac:dyDescent="0.25">
      <c r="A55" s="563">
        <f>A51+0.01</f>
        <v>1.1100000000000001</v>
      </c>
      <c r="B55" s="1524" t="s">
        <v>701</v>
      </c>
      <c r="C55" s="1525"/>
      <c r="D55" s="1525"/>
      <c r="E55" s="1525"/>
      <c r="F55" s="1525"/>
      <c r="G55" s="1525"/>
      <c r="H55" s="1525"/>
      <c r="I55" s="1525"/>
      <c r="J55" s="876"/>
      <c r="K55" s="582"/>
      <c r="L55" s="582"/>
      <c r="M55" s="582"/>
      <c r="N55" s="583"/>
    </row>
    <row r="56" spans="1:14" s="555" customFormat="1" ht="16.5" customHeight="1" x14ac:dyDescent="0.25">
      <c r="A56" s="585"/>
      <c r="B56" s="612"/>
      <c r="C56" s="613"/>
      <c r="D56" s="588">
        <v>1</v>
      </c>
      <c r="E56" s="588" t="s">
        <v>31</v>
      </c>
      <c r="F56" s="588">
        <v>1</v>
      </c>
      <c r="G56" s="878">
        <v>300</v>
      </c>
      <c r="H56" s="879" t="s">
        <v>101</v>
      </c>
      <c r="I56" s="879"/>
      <c r="J56" s="878">
        <v>300</v>
      </c>
      <c r="K56" s="582"/>
      <c r="L56" s="582"/>
      <c r="M56" s="582"/>
      <c r="N56" s="583"/>
    </row>
    <row r="57" spans="1:14" s="555" customFormat="1" ht="16.5" customHeight="1" x14ac:dyDescent="0.3">
      <c r="A57" s="585"/>
      <c r="B57" s="591" t="s">
        <v>702</v>
      </c>
      <c r="C57" s="589"/>
      <c r="D57" s="588"/>
      <c r="E57" s="588"/>
      <c r="F57" s="588"/>
      <c r="G57" s="878"/>
      <c r="H57" s="878"/>
      <c r="I57" s="880" t="s">
        <v>34</v>
      </c>
      <c r="J57" s="882">
        <f>SUM(J56:J56)</f>
        <v>300</v>
      </c>
      <c r="K57" s="592" t="s">
        <v>101</v>
      </c>
      <c r="L57" s="872">
        <v>493.85</v>
      </c>
      <c r="M57" s="582" t="s">
        <v>101</v>
      </c>
      <c r="N57" s="593">
        <f>J57*L57</f>
        <v>148155</v>
      </c>
    </row>
    <row r="58" spans="1:14" s="555" customFormat="1" ht="17.25" customHeight="1" x14ac:dyDescent="0.25">
      <c r="A58" s="576"/>
      <c r="B58" s="577"/>
      <c r="C58" s="578"/>
      <c r="D58" s="579"/>
      <c r="E58" s="579"/>
      <c r="F58" s="579"/>
      <c r="G58" s="873"/>
      <c r="H58" s="873"/>
      <c r="I58" s="874"/>
      <c r="J58" s="874"/>
      <c r="K58" s="580"/>
      <c r="L58" s="580"/>
      <c r="M58" s="581"/>
      <c r="N58" s="875"/>
    </row>
    <row r="59" spans="1:14" s="555" customFormat="1" ht="39" customHeight="1" x14ac:dyDescent="0.25">
      <c r="A59" s="563">
        <f>A55+0.01</f>
        <v>1.1200000000000001</v>
      </c>
      <c r="B59" s="1523" t="s">
        <v>703</v>
      </c>
      <c r="C59" s="1523"/>
      <c r="D59" s="1523"/>
      <c r="E59" s="1523"/>
      <c r="F59" s="1523"/>
      <c r="G59" s="1523"/>
      <c r="H59" s="1523"/>
      <c r="I59" s="1523"/>
      <c r="J59" s="876"/>
      <c r="K59" s="582"/>
      <c r="L59" s="582"/>
      <c r="M59" s="603"/>
      <c r="N59" s="593"/>
    </row>
    <row r="60" spans="1:14" s="555" customFormat="1" ht="12.5" x14ac:dyDescent="0.25">
      <c r="A60" s="617"/>
      <c r="B60" s="1526"/>
      <c r="C60" s="1527"/>
      <c r="D60" s="588">
        <v>1</v>
      </c>
      <c r="E60" s="588" t="s">
        <v>31</v>
      </c>
      <c r="F60" s="588">
        <v>1</v>
      </c>
      <c r="G60" s="878">
        <v>4.7240000000000002</v>
      </c>
      <c r="H60" s="878">
        <v>0.3</v>
      </c>
      <c r="I60" s="878"/>
      <c r="J60" s="877">
        <f>PRODUCT(D60:I60)</f>
        <v>1.4172</v>
      </c>
      <c r="K60" s="582"/>
      <c r="L60" s="582"/>
      <c r="M60" s="582"/>
      <c r="N60" s="583"/>
    </row>
    <row r="61" spans="1:14" s="555" customFormat="1" ht="13" x14ac:dyDescent="0.3">
      <c r="A61" s="617"/>
      <c r="B61" s="591" t="s">
        <v>704</v>
      </c>
      <c r="C61" s="589"/>
      <c r="D61" s="588"/>
      <c r="E61" s="588"/>
      <c r="F61" s="588"/>
      <c r="G61" s="878"/>
      <c r="H61" s="878"/>
      <c r="I61" s="880" t="s">
        <v>34</v>
      </c>
      <c r="J61" s="884">
        <f>SUM(J59:J60)</f>
        <v>1.4172</v>
      </c>
      <c r="K61" s="592" t="s">
        <v>678</v>
      </c>
      <c r="L61" s="892">
        <v>11782.3</v>
      </c>
      <c r="M61" s="582" t="s">
        <v>678</v>
      </c>
      <c r="N61" s="618">
        <f>J61*L61</f>
        <v>16697.87556</v>
      </c>
    </row>
    <row r="62" spans="1:14" s="555" customFormat="1" ht="13" x14ac:dyDescent="0.25">
      <c r="A62" s="619"/>
      <c r="B62" s="620"/>
      <c r="C62" s="578"/>
      <c r="D62" s="579"/>
      <c r="E62" s="579"/>
      <c r="F62" s="579"/>
      <c r="G62" s="873"/>
      <c r="H62" s="873"/>
      <c r="I62" s="874"/>
      <c r="J62" s="874"/>
      <c r="K62" s="580"/>
      <c r="L62" s="580"/>
      <c r="M62" s="581"/>
      <c r="N62" s="602"/>
    </row>
    <row r="63" spans="1:14" s="555" customFormat="1" ht="48" customHeight="1" x14ac:dyDescent="0.25">
      <c r="A63" s="563">
        <f>A59+0.01</f>
        <v>1.1300000000000001</v>
      </c>
      <c r="B63" s="1523" t="s">
        <v>705</v>
      </c>
      <c r="C63" s="1523"/>
      <c r="D63" s="1523"/>
      <c r="E63" s="1523"/>
      <c r="F63" s="1523"/>
      <c r="G63" s="1523"/>
      <c r="H63" s="1523"/>
      <c r="I63" s="1523"/>
      <c r="J63" s="876"/>
      <c r="K63" s="582"/>
      <c r="L63" s="582"/>
      <c r="M63" s="603"/>
      <c r="N63" s="593"/>
    </row>
    <row r="64" spans="1:14" s="555" customFormat="1" ht="30.75" customHeight="1" x14ac:dyDescent="0.25">
      <c r="A64" s="563"/>
      <c r="B64" s="621" t="s">
        <v>706</v>
      </c>
      <c r="C64" s="622"/>
      <c r="D64" s="588">
        <v>1</v>
      </c>
      <c r="E64" s="588" t="s">
        <v>31</v>
      </c>
      <c r="F64" s="588">
        <v>2</v>
      </c>
      <c r="G64" s="878">
        <v>4.7240000000000002</v>
      </c>
      <c r="H64" s="878">
        <v>0.5</v>
      </c>
      <c r="I64" s="878"/>
      <c r="J64" s="877">
        <f>PRODUCT(D64:I64)</f>
        <v>4.7240000000000002</v>
      </c>
      <c r="K64" s="582"/>
      <c r="L64" s="582"/>
      <c r="M64" s="603"/>
      <c r="N64" s="593"/>
    </row>
    <row r="65" spans="1:14" s="555" customFormat="1" ht="30.75" customHeight="1" x14ac:dyDescent="0.25">
      <c r="A65" s="563"/>
      <c r="B65" s="566" t="s">
        <v>707</v>
      </c>
      <c r="C65" s="567"/>
      <c r="D65" s="588">
        <v>2</v>
      </c>
      <c r="E65" s="588" t="s">
        <v>31</v>
      </c>
      <c r="F65" s="588">
        <v>2</v>
      </c>
      <c r="G65" s="878">
        <v>4</v>
      </c>
      <c r="H65" s="878">
        <v>1</v>
      </c>
      <c r="I65" s="878"/>
      <c r="J65" s="877">
        <f t="shared" ref="J65" si="5">PRODUCT(D65:I65)</f>
        <v>16</v>
      </c>
      <c r="K65" s="582"/>
      <c r="L65" s="582"/>
      <c r="M65" s="603"/>
      <c r="N65" s="593"/>
    </row>
    <row r="66" spans="1:14" s="555" customFormat="1" ht="13" x14ac:dyDescent="0.25">
      <c r="A66" s="617"/>
      <c r="B66" s="591"/>
      <c r="C66" s="573"/>
      <c r="D66" s="570"/>
      <c r="E66" s="570"/>
      <c r="F66" s="570"/>
      <c r="G66" s="868"/>
      <c r="H66" s="868"/>
      <c r="I66" s="880" t="s">
        <v>34</v>
      </c>
      <c r="J66" s="884">
        <f>SUM(J64:J65)</f>
        <v>20.724</v>
      </c>
      <c r="K66" s="592" t="s">
        <v>678</v>
      </c>
      <c r="L66" s="880">
        <v>217.65</v>
      </c>
      <c r="M66" s="582" t="s">
        <v>678</v>
      </c>
      <c r="N66" s="618">
        <f>J66*L66</f>
        <v>4510.5785999999998</v>
      </c>
    </row>
    <row r="67" spans="1:14" s="555" customFormat="1" ht="13" x14ac:dyDescent="0.25">
      <c r="A67" s="617"/>
      <c r="B67" s="591"/>
      <c r="C67" s="573"/>
      <c r="D67" s="570"/>
      <c r="E67" s="570"/>
      <c r="F67" s="570"/>
      <c r="G67" s="868"/>
      <c r="H67" s="868"/>
      <c r="I67" s="880"/>
      <c r="J67" s="884"/>
      <c r="K67" s="592"/>
      <c r="L67" s="880"/>
      <c r="M67" s="582"/>
      <c r="N67" s="618"/>
    </row>
    <row r="68" spans="1:14" s="555" customFormat="1" ht="13" x14ac:dyDescent="0.25">
      <c r="A68" s="617"/>
      <c r="B68" s="623" t="s">
        <v>708</v>
      </c>
      <c r="C68" s="596"/>
      <c r="D68" s="570"/>
      <c r="E68" s="570"/>
      <c r="F68" s="570"/>
      <c r="G68" s="868"/>
      <c r="H68" s="868"/>
      <c r="I68" s="880"/>
      <c r="J68" s="882"/>
      <c r="K68" s="592"/>
      <c r="L68" s="880"/>
      <c r="M68" s="582"/>
      <c r="N68" s="593"/>
    </row>
    <row r="69" spans="1:14" s="555" customFormat="1" ht="13" x14ac:dyDescent="0.25">
      <c r="A69" s="619"/>
      <c r="B69" s="620"/>
      <c r="C69" s="578"/>
      <c r="D69" s="579"/>
      <c r="E69" s="579"/>
      <c r="F69" s="579"/>
      <c r="G69" s="873"/>
      <c r="H69" s="873"/>
      <c r="I69" s="874"/>
      <c r="J69" s="874"/>
      <c r="K69" s="580"/>
      <c r="L69" s="580"/>
      <c r="M69" s="581"/>
      <c r="N69" s="602"/>
    </row>
    <row r="70" spans="1:14" s="555" customFormat="1" ht="98.25" customHeight="1" x14ac:dyDescent="0.25">
      <c r="A70" s="563">
        <f>+A63+0.01</f>
        <v>1.1400000000000001</v>
      </c>
      <c r="B70" s="1523" t="s">
        <v>709</v>
      </c>
      <c r="C70" s="1528"/>
      <c r="D70" s="1528"/>
      <c r="E70" s="1528"/>
      <c r="F70" s="1528"/>
      <c r="G70" s="1528"/>
      <c r="H70" s="1528"/>
      <c r="I70" s="1528"/>
      <c r="J70" s="876"/>
      <c r="K70" s="582"/>
      <c r="L70" s="582"/>
      <c r="M70" s="603"/>
      <c r="N70" s="593"/>
    </row>
    <row r="71" spans="1:14" s="555" customFormat="1" ht="20.25" customHeight="1" x14ac:dyDescent="0.25">
      <c r="A71" s="617"/>
      <c r="B71" s="1526" t="s">
        <v>710</v>
      </c>
      <c r="C71" s="1527"/>
      <c r="D71" s="588">
        <v>1</v>
      </c>
      <c r="E71" s="588" t="s">
        <v>31</v>
      </c>
      <c r="F71" s="588">
        <v>1</v>
      </c>
      <c r="G71" s="878">
        <v>15</v>
      </c>
      <c r="H71" s="878"/>
      <c r="I71" s="878"/>
      <c r="J71" s="878">
        <f>PRODUCT(D71:I71)</f>
        <v>15</v>
      </c>
      <c r="K71" s="582" t="s">
        <v>64</v>
      </c>
      <c r="L71" s="582">
        <v>643.15</v>
      </c>
      <c r="M71" s="582" t="s">
        <v>64</v>
      </c>
      <c r="N71" s="593">
        <f>J71*L71</f>
        <v>9647.25</v>
      </c>
    </row>
    <row r="72" spans="1:14" s="555" customFormat="1" ht="20.25" customHeight="1" x14ac:dyDescent="0.25">
      <c r="A72" s="617"/>
      <c r="B72" s="1534" t="s">
        <v>711</v>
      </c>
      <c r="C72" s="1535"/>
      <c r="D72" s="588">
        <v>1</v>
      </c>
      <c r="E72" s="588" t="s">
        <v>31</v>
      </c>
      <c r="F72" s="588">
        <v>1</v>
      </c>
      <c r="G72" s="878">
        <v>10</v>
      </c>
      <c r="H72" s="878"/>
      <c r="I72" s="878"/>
      <c r="J72" s="878">
        <f>PRODUCT(D72:I72)</f>
        <v>10</v>
      </c>
      <c r="K72" s="582" t="s">
        <v>64</v>
      </c>
      <c r="L72" s="582">
        <v>433.95</v>
      </c>
      <c r="M72" s="582" t="s">
        <v>64</v>
      </c>
      <c r="N72" s="593">
        <f>J72*L72</f>
        <v>4339.5</v>
      </c>
    </row>
    <row r="73" spans="1:14" s="555" customFormat="1" ht="20.25" customHeight="1" x14ac:dyDescent="0.25">
      <c r="A73" s="619"/>
      <c r="B73" s="624" t="s">
        <v>712</v>
      </c>
      <c r="C73" s="599"/>
      <c r="D73" s="600"/>
      <c r="E73" s="600"/>
      <c r="F73" s="600"/>
      <c r="G73" s="885"/>
      <c r="H73" s="885"/>
      <c r="I73" s="886"/>
      <c r="J73" s="887"/>
      <c r="K73" s="601"/>
      <c r="L73" s="886"/>
      <c r="M73" s="580"/>
      <c r="N73" s="602"/>
    </row>
    <row r="74" spans="1:14" s="555" customFormat="1" ht="48.75" customHeight="1" x14ac:dyDescent="0.25">
      <c r="A74" s="563">
        <f>A70+0.01</f>
        <v>1.1500000000000001</v>
      </c>
      <c r="B74" s="1523" t="s">
        <v>713</v>
      </c>
      <c r="C74" s="1523"/>
      <c r="D74" s="1523"/>
      <c r="E74" s="1523"/>
      <c r="F74" s="1523"/>
      <c r="G74" s="1523"/>
      <c r="H74" s="1523"/>
      <c r="I74" s="1523"/>
      <c r="J74" s="876"/>
      <c r="K74" s="582"/>
      <c r="L74" s="582"/>
      <c r="M74" s="603"/>
      <c r="N74" s="593"/>
    </row>
    <row r="75" spans="1:14" s="555" customFormat="1" ht="30" customHeight="1" x14ac:dyDescent="0.25">
      <c r="A75" s="617"/>
      <c r="B75" s="621"/>
      <c r="C75" s="622"/>
      <c r="D75" s="588">
        <v>1</v>
      </c>
      <c r="E75" s="588" t="s">
        <v>31</v>
      </c>
      <c r="F75" s="588">
        <v>1</v>
      </c>
      <c r="G75" s="878">
        <v>10</v>
      </c>
      <c r="H75" s="878"/>
      <c r="I75" s="878"/>
      <c r="J75" s="877">
        <f>PRODUCT(D75:I75)</f>
        <v>10</v>
      </c>
      <c r="K75" s="582"/>
      <c r="L75" s="582"/>
      <c r="M75" s="603"/>
      <c r="N75" s="593"/>
    </row>
    <row r="76" spans="1:14" s="555" customFormat="1" ht="20.25" customHeight="1" x14ac:dyDescent="0.3">
      <c r="A76" s="617"/>
      <c r="B76" s="595"/>
      <c r="C76" s="596"/>
      <c r="D76" s="625"/>
      <c r="E76" s="625"/>
      <c r="F76" s="570"/>
      <c r="G76" s="868"/>
      <c r="H76" s="868"/>
      <c r="I76" s="880" t="s">
        <v>34</v>
      </c>
      <c r="J76" s="881">
        <f>SUM(J75)</f>
        <v>10</v>
      </c>
      <c r="K76" s="592" t="s">
        <v>64</v>
      </c>
      <c r="L76" s="872">
        <v>1112.1500000000001</v>
      </c>
      <c r="M76" s="582" t="s">
        <v>64</v>
      </c>
      <c r="N76" s="593">
        <f>J76*L76</f>
        <v>11121.5</v>
      </c>
    </row>
    <row r="77" spans="1:14" s="555" customFormat="1" ht="20.25" customHeight="1" x14ac:dyDescent="0.25">
      <c r="A77" s="617"/>
      <c r="B77" s="595" t="s">
        <v>714</v>
      </c>
      <c r="C77" s="596"/>
      <c r="D77" s="570"/>
      <c r="E77" s="570"/>
      <c r="F77" s="570"/>
      <c r="G77" s="868"/>
      <c r="H77" s="868"/>
      <c r="I77" s="876"/>
      <c r="J77" s="876"/>
      <c r="K77" s="582"/>
      <c r="L77" s="582"/>
      <c r="M77" s="603"/>
      <c r="N77" s="593"/>
    </row>
    <row r="78" spans="1:14" s="555" customFormat="1" ht="20.25" customHeight="1" x14ac:dyDescent="0.25">
      <c r="A78" s="619"/>
      <c r="B78" s="598"/>
      <c r="C78" s="599"/>
      <c r="D78" s="600"/>
      <c r="E78" s="600"/>
      <c r="F78" s="600"/>
      <c r="G78" s="885"/>
      <c r="H78" s="885"/>
      <c r="I78" s="886"/>
      <c r="J78" s="887"/>
      <c r="K78" s="601"/>
      <c r="L78" s="886"/>
      <c r="M78" s="580"/>
      <c r="N78" s="602"/>
    </row>
    <row r="79" spans="1:14" s="555" customFormat="1" ht="30.75" customHeight="1" x14ac:dyDescent="0.25">
      <c r="A79" s="563">
        <f>A74+0.01</f>
        <v>1.1600000000000001</v>
      </c>
      <c r="B79" s="1523" t="s">
        <v>715</v>
      </c>
      <c r="C79" s="1523"/>
      <c r="D79" s="1523"/>
      <c r="E79" s="1523"/>
      <c r="F79" s="1523"/>
      <c r="G79" s="1523"/>
      <c r="H79" s="1523"/>
      <c r="I79" s="1523"/>
      <c r="J79" s="876">
        <v>6</v>
      </c>
      <c r="K79" s="582"/>
      <c r="L79" s="582"/>
      <c r="M79" s="603"/>
      <c r="N79" s="593"/>
    </row>
    <row r="80" spans="1:14" s="555" customFormat="1" ht="20.25" customHeight="1" x14ac:dyDescent="0.3">
      <c r="A80" s="617"/>
      <c r="B80" s="626" t="s">
        <v>716</v>
      </c>
      <c r="C80" s="627"/>
      <c r="D80" s="570"/>
      <c r="E80" s="570"/>
      <c r="F80" s="570"/>
      <c r="G80" s="868"/>
      <c r="H80" s="868"/>
      <c r="I80" s="880" t="s">
        <v>34</v>
      </c>
      <c r="J80" s="882">
        <f>SUM(J79:J79)</f>
        <v>6</v>
      </c>
      <c r="K80" s="592" t="s">
        <v>56</v>
      </c>
      <c r="L80" s="893">
        <v>1641.4</v>
      </c>
      <c r="M80" s="582" t="s">
        <v>56</v>
      </c>
      <c r="N80" s="593">
        <f>J80*L80</f>
        <v>9848.4000000000015</v>
      </c>
    </row>
    <row r="81" spans="1:14" s="555" customFormat="1" ht="20.25" customHeight="1" x14ac:dyDescent="0.25">
      <c r="A81" s="619"/>
      <c r="B81" s="598"/>
      <c r="C81" s="599"/>
      <c r="D81" s="600"/>
      <c r="E81" s="600"/>
      <c r="F81" s="600"/>
      <c r="G81" s="885"/>
      <c r="H81" s="885"/>
      <c r="I81" s="886"/>
      <c r="J81" s="887"/>
      <c r="K81" s="601"/>
      <c r="L81" s="886"/>
      <c r="M81" s="580"/>
      <c r="N81" s="602"/>
    </row>
    <row r="82" spans="1:14" s="555" customFormat="1" ht="39.75" customHeight="1" x14ac:dyDescent="0.25">
      <c r="A82" s="563">
        <f>A79+0.01</f>
        <v>1.1700000000000002</v>
      </c>
      <c r="B82" s="1536" t="s">
        <v>717</v>
      </c>
      <c r="C82" s="1536"/>
      <c r="D82" s="1536"/>
      <c r="E82" s="1536"/>
      <c r="F82" s="1536"/>
      <c r="G82" s="1536"/>
      <c r="H82" s="1536"/>
      <c r="I82" s="1536"/>
      <c r="J82" s="876">
        <v>2</v>
      </c>
      <c r="K82" s="582"/>
      <c r="L82" s="582"/>
      <c r="M82" s="603"/>
      <c r="N82" s="593"/>
    </row>
    <row r="83" spans="1:14" s="555" customFormat="1" ht="23.25" customHeight="1" x14ac:dyDescent="0.3">
      <c r="A83" s="563"/>
      <c r="B83" s="626" t="s">
        <v>718</v>
      </c>
      <c r="C83" s="628"/>
      <c r="D83" s="570"/>
      <c r="E83" s="570"/>
      <c r="F83" s="570"/>
      <c r="G83" s="868"/>
      <c r="H83" s="868"/>
      <c r="I83" s="880" t="s">
        <v>34</v>
      </c>
      <c r="J83" s="882">
        <f>SUM(J82:J82)</f>
        <v>2</v>
      </c>
      <c r="K83" s="592" t="s">
        <v>56</v>
      </c>
      <c r="L83" s="872">
        <v>1479</v>
      </c>
      <c r="M83" s="582" t="s">
        <v>56</v>
      </c>
      <c r="N83" s="593">
        <f>J83*L83</f>
        <v>2958</v>
      </c>
    </row>
    <row r="84" spans="1:14" s="555" customFormat="1" ht="11.25" customHeight="1" x14ac:dyDescent="0.25">
      <c r="A84" s="563"/>
      <c r="B84" s="591"/>
      <c r="C84" s="573"/>
      <c r="D84" s="570"/>
      <c r="E84" s="570"/>
      <c r="F84" s="570"/>
      <c r="G84" s="868"/>
      <c r="H84" s="868"/>
      <c r="I84" s="880"/>
      <c r="J84" s="882"/>
      <c r="K84" s="592"/>
      <c r="L84" s="880"/>
      <c r="M84" s="582"/>
      <c r="N84" s="593"/>
    </row>
    <row r="85" spans="1:14" s="555" customFormat="1" ht="46.5" customHeight="1" x14ac:dyDescent="0.25">
      <c r="A85" s="563">
        <f>A82+0.01</f>
        <v>1.1800000000000002</v>
      </c>
      <c r="B85" s="1523" t="s">
        <v>719</v>
      </c>
      <c r="C85" s="1523"/>
      <c r="D85" s="1523"/>
      <c r="E85" s="1523"/>
      <c r="F85" s="1523"/>
      <c r="G85" s="1523"/>
      <c r="H85" s="1523"/>
      <c r="I85" s="1523"/>
      <c r="J85" s="882"/>
      <c r="K85" s="592"/>
      <c r="L85" s="880"/>
      <c r="M85" s="582"/>
      <c r="N85" s="593"/>
    </row>
    <row r="86" spans="1:14" s="555" customFormat="1" ht="20.25" customHeight="1" x14ac:dyDescent="0.25">
      <c r="A86" s="563"/>
      <c r="B86" s="629"/>
      <c r="C86" s="627"/>
      <c r="D86" s="588">
        <v>1</v>
      </c>
      <c r="E86" s="588" t="s">
        <v>31</v>
      </c>
      <c r="F86" s="588">
        <v>1</v>
      </c>
      <c r="G86" s="878">
        <v>7</v>
      </c>
      <c r="H86" s="878"/>
      <c r="I86" s="878"/>
      <c r="J86" s="878">
        <f>PRODUCT(D86:I86)</f>
        <v>7</v>
      </c>
      <c r="K86" s="592"/>
      <c r="L86" s="880"/>
      <c r="M86" s="582"/>
      <c r="N86" s="593"/>
    </row>
    <row r="87" spans="1:14" s="555" customFormat="1" ht="20.25" customHeight="1" x14ac:dyDescent="0.3">
      <c r="A87" s="630"/>
      <c r="B87" s="631" t="s">
        <v>720</v>
      </c>
      <c r="C87" s="632"/>
      <c r="D87" s="579"/>
      <c r="E87" s="579"/>
      <c r="F87" s="579"/>
      <c r="G87" s="873"/>
      <c r="H87" s="873"/>
      <c r="I87" s="886" t="s">
        <v>34</v>
      </c>
      <c r="J87" s="887">
        <f>SUM(J86:J86)</f>
        <v>7</v>
      </c>
      <c r="K87" s="601" t="s">
        <v>64</v>
      </c>
      <c r="L87" s="872">
        <v>1689.9</v>
      </c>
      <c r="M87" s="580" t="s">
        <v>64</v>
      </c>
      <c r="N87" s="602">
        <f>J87*L87</f>
        <v>11829.300000000001</v>
      </c>
    </row>
    <row r="88" spans="1:14" s="555" customFormat="1" ht="27.75" customHeight="1" x14ac:dyDescent="0.25">
      <c r="A88" s="563">
        <f>A85+0.01</f>
        <v>1.1900000000000002</v>
      </c>
      <c r="B88" s="1553" t="s">
        <v>721</v>
      </c>
      <c r="C88" s="1554"/>
      <c r="D88" s="1554"/>
      <c r="E88" s="1554"/>
      <c r="F88" s="1554"/>
      <c r="G88" s="1554"/>
      <c r="H88" s="1554"/>
      <c r="I88" s="1555"/>
      <c r="J88" s="882"/>
      <c r="K88" s="592"/>
      <c r="L88" s="880"/>
      <c r="M88" s="582"/>
      <c r="N88" s="593"/>
    </row>
    <row r="89" spans="1:14" s="555" customFormat="1" ht="20.25" customHeight="1" x14ac:dyDescent="0.25">
      <c r="A89" s="563"/>
      <c r="B89" s="1546"/>
      <c r="C89" s="1547"/>
      <c r="D89" s="588"/>
      <c r="E89" s="588"/>
      <c r="F89" s="588"/>
      <c r="G89" s="878"/>
      <c r="H89" s="878"/>
      <c r="I89" s="878"/>
      <c r="J89" s="878">
        <f>J25</f>
        <v>25.930799999999998</v>
      </c>
      <c r="K89" s="592"/>
      <c r="L89" s="880"/>
      <c r="M89" s="582"/>
      <c r="N89" s="593"/>
    </row>
    <row r="90" spans="1:14" s="555" customFormat="1" ht="20.25" customHeight="1" x14ac:dyDescent="0.3">
      <c r="A90" s="630"/>
      <c r="B90" s="1548" t="s">
        <v>722</v>
      </c>
      <c r="C90" s="1549"/>
      <c r="D90" s="579"/>
      <c r="E90" s="579"/>
      <c r="F90" s="579"/>
      <c r="G90" s="873"/>
      <c r="H90" s="873"/>
      <c r="I90" s="886" t="s">
        <v>34</v>
      </c>
      <c r="J90" s="894">
        <f>SUM(J89:J89)</f>
        <v>25.930799999999998</v>
      </c>
      <c r="K90" s="601" t="s">
        <v>678</v>
      </c>
      <c r="L90" s="893">
        <v>115.7</v>
      </c>
      <c r="M90" s="580" t="s">
        <v>678</v>
      </c>
      <c r="N90" s="602">
        <f>J90*L90</f>
        <v>3000.1935599999997</v>
      </c>
    </row>
    <row r="91" spans="1:14" s="555" customFormat="1" ht="18" customHeight="1" x14ac:dyDescent="0.25">
      <c r="A91" s="633"/>
      <c r="B91" s="634"/>
      <c r="C91" s="635"/>
      <c r="D91" s="636"/>
      <c r="E91" s="636"/>
      <c r="F91" s="636"/>
      <c r="G91" s="895"/>
      <c r="H91" s="895"/>
      <c r="I91" s="896"/>
      <c r="J91" s="896"/>
      <c r="K91" s="637"/>
      <c r="L91" s="637"/>
      <c r="M91" s="638"/>
      <c r="N91" s="897"/>
    </row>
    <row r="92" spans="1:14" s="555" customFormat="1" ht="129.75" customHeight="1" x14ac:dyDescent="0.25">
      <c r="A92" s="563">
        <f>+A88+0.01</f>
        <v>1.2000000000000002</v>
      </c>
      <c r="B92" s="1550" t="s">
        <v>723</v>
      </c>
      <c r="C92" s="1551"/>
      <c r="D92" s="1551"/>
      <c r="E92" s="1551"/>
      <c r="F92" s="1551"/>
      <c r="G92" s="1551"/>
      <c r="H92" s="1551"/>
      <c r="I92" s="1552"/>
      <c r="J92" s="898"/>
      <c r="K92" s="639"/>
      <c r="L92" s="639"/>
      <c r="M92" s="640"/>
      <c r="N92" s="899"/>
    </row>
    <row r="93" spans="1:14" s="555" customFormat="1" ht="18" customHeight="1" x14ac:dyDescent="0.25">
      <c r="A93" s="641"/>
      <c r="B93" s="1541"/>
      <c r="C93" s="1542"/>
      <c r="D93" s="588">
        <v>1</v>
      </c>
      <c r="E93" s="588" t="s">
        <v>31</v>
      </c>
      <c r="F93" s="588">
        <v>1</v>
      </c>
      <c r="G93" s="878">
        <v>3</v>
      </c>
      <c r="H93" s="878">
        <v>3</v>
      </c>
      <c r="I93" s="878"/>
      <c r="J93" s="878">
        <f>PRODUCT(D93:I93)</f>
        <v>9</v>
      </c>
      <c r="K93" s="592"/>
      <c r="L93" s="880"/>
      <c r="M93" s="582"/>
      <c r="N93" s="593"/>
    </row>
    <row r="94" spans="1:14" s="555" customFormat="1" ht="18" customHeight="1" x14ac:dyDescent="0.35">
      <c r="A94" s="633"/>
      <c r="B94" s="1543" t="s">
        <v>724</v>
      </c>
      <c r="C94" s="1544"/>
      <c r="D94" s="579"/>
      <c r="E94" s="579"/>
      <c r="F94" s="579"/>
      <c r="G94" s="873"/>
      <c r="H94" s="873"/>
      <c r="I94" s="886" t="s">
        <v>34</v>
      </c>
      <c r="J94" s="894">
        <f>SUM(J93:J93)</f>
        <v>9</v>
      </c>
      <c r="K94" s="601" t="s">
        <v>678</v>
      </c>
      <c r="L94" s="889">
        <v>10448.75</v>
      </c>
      <c r="M94" s="580" t="s">
        <v>678</v>
      </c>
      <c r="N94" s="602">
        <f>J94*L94</f>
        <v>94038.75</v>
      </c>
    </row>
    <row r="95" spans="1:14" s="555" customFormat="1" ht="18" customHeight="1" x14ac:dyDescent="0.35">
      <c r="A95" s="617">
        <v>1.2</v>
      </c>
      <c r="B95" s="1538" t="s">
        <v>732</v>
      </c>
      <c r="C95" s="1539"/>
      <c r="D95" s="1539"/>
      <c r="E95" s="1539"/>
      <c r="F95" s="1539"/>
      <c r="G95" s="1539"/>
      <c r="H95" s="1539"/>
      <c r="I95" s="1540"/>
      <c r="J95" s="881">
        <v>1</v>
      </c>
      <c r="K95" s="592" t="s">
        <v>730</v>
      </c>
      <c r="L95" s="889">
        <v>10000</v>
      </c>
      <c r="M95" s="582" t="s">
        <v>730</v>
      </c>
      <c r="N95" s="593">
        <f>L95*J95</f>
        <v>10000</v>
      </c>
    </row>
    <row r="96" spans="1:14" s="555" customFormat="1" ht="18" customHeight="1" x14ac:dyDescent="0.35">
      <c r="A96" s="604">
        <v>1.21</v>
      </c>
      <c r="B96" s="1538" t="s">
        <v>733</v>
      </c>
      <c r="C96" s="1539"/>
      <c r="D96" s="1539"/>
      <c r="E96" s="1539"/>
      <c r="F96" s="1539"/>
      <c r="G96" s="1539"/>
      <c r="H96" s="1539"/>
      <c r="I96" s="1540"/>
      <c r="J96" s="881">
        <v>1</v>
      </c>
      <c r="K96" s="592" t="s">
        <v>730</v>
      </c>
      <c r="L96" s="889">
        <v>15031</v>
      </c>
      <c r="M96" s="582" t="s">
        <v>730</v>
      </c>
      <c r="N96" s="593">
        <f>L96*J96</f>
        <v>15031</v>
      </c>
    </row>
    <row r="97" spans="1:14" s="555" customFormat="1" ht="59.25" customHeight="1" x14ac:dyDescent="0.25">
      <c r="A97" s="1512">
        <v>1.22</v>
      </c>
      <c r="B97" s="1504" t="s">
        <v>828</v>
      </c>
      <c r="C97" s="1504"/>
      <c r="D97" s="1504"/>
      <c r="E97" s="1504"/>
      <c r="F97" s="1504"/>
      <c r="G97" s="1504"/>
      <c r="H97" s="1504"/>
      <c r="I97" s="1504"/>
      <c r="J97" s="1001">
        <v>41.2</v>
      </c>
      <c r="K97" s="637" t="s">
        <v>950</v>
      </c>
      <c r="L97" s="1002">
        <v>114.25</v>
      </c>
      <c r="M97" s="637" t="s">
        <v>950</v>
      </c>
      <c r="N97" s="1003">
        <f>L97*J97</f>
        <v>4707.1000000000004</v>
      </c>
    </row>
    <row r="98" spans="1:14" s="555" customFormat="1" ht="15" customHeight="1" x14ac:dyDescent="0.25">
      <c r="A98" s="1512"/>
      <c r="B98" s="1504" t="s">
        <v>829</v>
      </c>
      <c r="C98" s="1504"/>
      <c r="D98" s="1504"/>
      <c r="E98" s="1504"/>
      <c r="F98" s="1504"/>
      <c r="G98" s="1504"/>
      <c r="H98" s="1504"/>
      <c r="I98" s="1504"/>
      <c r="J98" s="1001">
        <v>16.100000000000001</v>
      </c>
      <c r="K98" s="637" t="s">
        <v>950</v>
      </c>
      <c r="L98" s="1002">
        <v>135.85</v>
      </c>
      <c r="M98" s="637" t="s">
        <v>950</v>
      </c>
      <c r="N98" s="1003">
        <f>L98*J98</f>
        <v>2187.1849999999999</v>
      </c>
    </row>
    <row r="99" spans="1:14" s="555" customFormat="1" ht="20.25" customHeight="1" x14ac:dyDescent="0.25">
      <c r="A99" s="1512"/>
      <c r="B99" s="1504" t="s">
        <v>951</v>
      </c>
      <c r="C99" s="1504"/>
      <c r="D99" s="1504"/>
      <c r="E99" s="1504"/>
      <c r="F99" s="1504"/>
      <c r="G99" s="1504"/>
      <c r="H99" s="1504"/>
      <c r="I99" s="1504"/>
      <c r="J99" s="1001"/>
      <c r="K99" s="637"/>
      <c r="L99" s="1002"/>
      <c r="M99" s="637"/>
      <c r="N99" s="1003"/>
    </row>
    <row r="100" spans="1:14" s="918" customFormat="1" ht="69.75" customHeight="1" x14ac:dyDescent="0.35">
      <c r="A100" s="1512">
        <v>1.23</v>
      </c>
      <c r="B100" s="1504" t="s">
        <v>833</v>
      </c>
      <c r="C100" s="1504"/>
      <c r="D100" s="1504"/>
      <c r="E100" s="1504"/>
      <c r="F100" s="1504"/>
      <c r="G100" s="1504"/>
      <c r="H100" s="1504"/>
      <c r="I100" s="1504"/>
      <c r="J100" s="1001">
        <v>23.4</v>
      </c>
      <c r="K100" s="637" t="s">
        <v>950</v>
      </c>
      <c r="L100" s="1002">
        <v>237.9</v>
      </c>
      <c r="M100" s="637" t="s">
        <v>950</v>
      </c>
      <c r="N100" s="1003">
        <f>L100*J100</f>
        <v>5566.86</v>
      </c>
    </row>
    <row r="101" spans="1:14" s="918" customFormat="1" ht="14.5" x14ac:dyDescent="0.35">
      <c r="A101" s="1512"/>
      <c r="B101" s="1504" t="s">
        <v>952</v>
      </c>
      <c r="C101" s="1504"/>
      <c r="D101" s="1504"/>
      <c r="E101" s="1504"/>
      <c r="F101" s="1504"/>
      <c r="G101" s="1504"/>
      <c r="H101" s="1504"/>
      <c r="I101" s="1504"/>
      <c r="J101" s="1007"/>
      <c r="K101" s="637"/>
      <c r="L101" s="1004"/>
      <c r="M101" s="637"/>
      <c r="N101" s="1003"/>
    </row>
    <row r="102" spans="1:14" s="555" customFormat="1" ht="70.5" customHeight="1" x14ac:dyDescent="0.25">
      <c r="A102" s="1512">
        <v>1.24</v>
      </c>
      <c r="B102" s="1504" t="s">
        <v>835</v>
      </c>
      <c r="C102" s="1504"/>
      <c r="D102" s="1504"/>
      <c r="E102" s="1504"/>
      <c r="F102" s="1504"/>
      <c r="G102" s="1504"/>
      <c r="H102" s="1504"/>
      <c r="I102" s="1504"/>
      <c r="J102" s="1001">
        <v>52.4</v>
      </c>
      <c r="K102" s="637" t="s">
        <v>950</v>
      </c>
      <c r="L102" s="1002">
        <v>35.9</v>
      </c>
      <c r="M102" s="637" t="s">
        <v>950</v>
      </c>
      <c r="N102" s="1003">
        <f>L102*J102</f>
        <v>1881.1599999999999</v>
      </c>
    </row>
    <row r="103" spans="1:14" s="555" customFormat="1" ht="15" customHeight="1" x14ac:dyDescent="0.25">
      <c r="A103" s="1512"/>
      <c r="B103" s="1504" t="s">
        <v>836</v>
      </c>
      <c r="C103" s="1504"/>
      <c r="D103" s="1504"/>
      <c r="E103" s="1504"/>
      <c r="F103" s="1504"/>
      <c r="G103" s="1504"/>
      <c r="H103" s="1504"/>
      <c r="I103" s="1504"/>
      <c r="J103" s="1001">
        <v>54.5</v>
      </c>
      <c r="K103" s="637" t="s">
        <v>950</v>
      </c>
      <c r="L103" s="1002">
        <v>36.299999999999997</v>
      </c>
      <c r="M103" s="637" t="s">
        <v>950</v>
      </c>
      <c r="N103" s="1003">
        <f t="shared" ref="N103:N112" si="6">L103*J103</f>
        <v>1978.35</v>
      </c>
    </row>
    <row r="104" spans="1:14" s="555" customFormat="1" ht="15" customHeight="1" x14ac:dyDescent="0.25">
      <c r="A104" s="1512"/>
      <c r="B104" s="1504" t="s">
        <v>837</v>
      </c>
      <c r="C104" s="1504"/>
      <c r="D104" s="1504"/>
      <c r="E104" s="1504"/>
      <c r="F104" s="1504"/>
      <c r="G104" s="1504"/>
      <c r="H104" s="1504"/>
      <c r="I104" s="1504"/>
      <c r="J104" s="1001">
        <v>35.4</v>
      </c>
      <c r="K104" s="637" t="s">
        <v>950</v>
      </c>
      <c r="L104" s="1002">
        <v>56.5</v>
      </c>
      <c r="M104" s="637" t="s">
        <v>950</v>
      </c>
      <c r="N104" s="1003">
        <f t="shared" si="6"/>
        <v>2000.1</v>
      </c>
    </row>
    <row r="105" spans="1:14" s="555" customFormat="1" ht="15.75" customHeight="1" x14ac:dyDescent="0.25">
      <c r="A105" s="1512"/>
      <c r="B105" s="1504" t="s">
        <v>838</v>
      </c>
      <c r="C105" s="1504"/>
      <c r="D105" s="1504"/>
      <c r="E105" s="1504"/>
      <c r="F105" s="1504"/>
      <c r="G105" s="1504"/>
      <c r="H105" s="1504"/>
      <c r="I105" s="1504"/>
      <c r="J105" s="1001">
        <v>9.8000000000000007</v>
      </c>
      <c r="K105" s="637" t="s">
        <v>950</v>
      </c>
      <c r="L105" s="1002">
        <v>269</v>
      </c>
      <c r="M105" s="637" t="s">
        <v>950</v>
      </c>
      <c r="N105" s="1003">
        <f t="shared" si="6"/>
        <v>2636.2000000000003</v>
      </c>
    </row>
    <row r="106" spans="1:14" s="555" customFormat="1" ht="32.25" customHeight="1" x14ac:dyDescent="0.25">
      <c r="A106" s="1512"/>
      <c r="B106" s="1504" t="s">
        <v>953</v>
      </c>
      <c r="C106" s="1504"/>
      <c r="D106" s="1504"/>
      <c r="E106" s="1504"/>
      <c r="F106" s="1504"/>
      <c r="G106" s="1504"/>
      <c r="H106" s="1504"/>
      <c r="I106" s="1504"/>
      <c r="J106" s="1007"/>
      <c r="K106" s="637"/>
      <c r="L106" s="1004"/>
      <c r="M106" s="637"/>
      <c r="N106" s="1003"/>
    </row>
    <row r="107" spans="1:14" s="555" customFormat="1" ht="36" customHeight="1" x14ac:dyDescent="0.25">
      <c r="A107" s="1000">
        <v>1.25</v>
      </c>
      <c r="B107" s="1504" t="s">
        <v>954</v>
      </c>
      <c r="C107" s="1504"/>
      <c r="D107" s="1504"/>
      <c r="E107" s="1504"/>
      <c r="F107" s="1504"/>
      <c r="G107" s="1504"/>
      <c r="H107" s="1504"/>
      <c r="I107" s="1504"/>
      <c r="J107" s="1007">
        <v>2</v>
      </c>
      <c r="K107" s="637" t="s">
        <v>5</v>
      </c>
      <c r="L107" s="1004">
        <v>50</v>
      </c>
      <c r="M107" s="637" t="s">
        <v>5</v>
      </c>
      <c r="N107" s="1003">
        <f t="shared" si="6"/>
        <v>100</v>
      </c>
    </row>
    <row r="108" spans="1:14" s="555" customFormat="1" ht="26.25" customHeight="1" x14ac:dyDescent="0.25">
      <c r="A108" s="1511">
        <v>1.26</v>
      </c>
      <c r="B108" s="1504" t="s">
        <v>841</v>
      </c>
      <c r="C108" s="1504"/>
      <c r="D108" s="1504"/>
      <c r="E108" s="1504"/>
      <c r="F108" s="1504"/>
      <c r="G108" s="1504"/>
      <c r="H108" s="1504"/>
      <c r="I108" s="1504"/>
      <c r="J108" s="1007">
        <v>2</v>
      </c>
      <c r="K108" s="637" t="s">
        <v>5</v>
      </c>
      <c r="L108" s="1005">
        <v>79.75</v>
      </c>
      <c r="M108" s="637" t="s">
        <v>5</v>
      </c>
      <c r="N108" s="1003">
        <f t="shared" si="6"/>
        <v>159.5</v>
      </c>
    </row>
    <row r="109" spans="1:14" ht="24.75" customHeight="1" x14ac:dyDescent="0.3">
      <c r="A109" s="1511"/>
      <c r="B109" s="1504" t="s">
        <v>955</v>
      </c>
      <c r="C109" s="1504"/>
      <c r="D109" s="1504"/>
      <c r="E109" s="1504"/>
      <c r="F109" s="1504"/>
      <c r="G109" s="1504"/>
      <c r="H109" s="1504"/>
      <c r="I109" s="1504"/>
      <c r="J109" s="1007"/>
      <c r="K109" s="637"/>
      <c r="L109" s="1006"/>
      <c r="M109" s="637"/>
      <c r="N109" s="1003"/>
    </row>
    <row r="110" spans="1:14" ht="20.25" customHeight="1" x14ac:dyDescent="0.3">
      <c r="A110" s="1512">
        <v>1.27</v>
      </c>
      <c r="B110" s="1504" t="s">
        <v>843</v>
      </c>
      <c r="C110" s="1504" t="s">
        <v>843</v>
      </c>
      <c r="D110" s="1504" t="s">
        <v>843</v>
      </c>
      <c r="E110" s="1504" t="s">
        <v>843</v>
      </c>
      <c r="F110" s="1504" t="s">
        <v>843</v>
      </c>
      <c r="G110" s="1504" t="s">
        <v>843</v>
      </c>
      <c r="H110" s="1504" t="s">
        <v>843</v>
      </c>
      <c r="I110" s="1504" t="s">
        <v>843</v>
      </c>
      <c r="J110" s="1007">
        <v>4</v>
      </c>
      <c r="K110" s="637" t="s">
        <v>5</v>
      </c>
      <c r="L110" s="1005">
        <v>104.05</v>
      </c>
      <c r="M110" s="637" t="s">
        <v>5</v>
      </c>
      <c r="N110" s="1003">
        <f t="shared" si="6"/>
        <v>416.2</v>
      </c>
    </row>
    <row r="111" spans="1:14" ht="20.25" customHeight="1" x14ac:dyDescent="0.3">
      <c r="A111" s="1512"/>
      <c r="B111" s="1504" t="s">
        <v>956</v>
      </c>
      <c r="C111" s="1504"/>
      <c r="D111" s="1504"/>
      <c r="E111" s="1504"/>
      <c r="F111" s="1504"/>
      <c r="G111" s="1504"/>
      <c r="H111" s="1504"/>
      <c r="I111" s="1504"/>
      <c r="J111" s="1007"/>
      <c r="K111" s="637"/>
      <c r="L111" s="1006"/>
      <c r="M111" s="637"/>
      <c r="N111" s="1003"/>
    </row>
    <row r="112" spans="1:14" ht="26.25" customHeight="1" x14ac:dyDescent="0.3">
      <c r="A112" s="1000">
        <v>1.28</v>
      </c>
      <c r="B112" s="1504" t="s">
        <v>844</v>
      </c>
      <c r="C112" s="1504"/>
      <c r="D112" s="1504"/>
      <c r="E112" s="1504"/>
      <c r="F112" s="1504"/>
      <c r="G112" s="1504"/>
      <c r="H112" s="1504"/>
      <c r="I112" s="1504"/>
      <c r="J112" s="1007">
        <v>1</v>
      </c>
      <c r="K112" s="637" t="s">
        <v>5</v>
      </c>
      <c r="L112" s="1005">
        <v>500</v>
      </c>
      <c r="M112" s="637" t="s">
        <v>5</v>
      </c>
      <c r="N112" s="1003">
        <f t="shared" si="6"/>
        <v>500</v>
      </c>
    </row>
    <row r="113" spans="1:14" ht="59.25" customHeight="1" x14ac:dyDescent="0.3">
      <c r="A113" s="1496">
        <v>1.29</v>
      </c>
      <c r="B113" s="1504" t="s">
        <v>849</v>
      </c>
      <c r="C113" s="1504"/>
      <c r="D113" s="1504"/>
      <c r="E113" s="1504"/>
      <c r="F113" s="1504"/>
      <c r="G113" s="1504"/>
      <c r="H113" s="1504"/>
      <c r="I113" s="1504"/>
      <c r="J113" s="1007">
        <v>1</v>
      </c>
      <c r="K113" s="637" t="s">
        <v>5</v>
      </c>
      <c r="L113" s="1004">
        <v>5568.1</v>
      </c>
      <c r="M113" s="637" t="s">
        <v>5</v>
      </c>
      <c r="N113" s="1003">
        <f>L113*J113</f>
        <v>5568.1</v>
      </c>
    </row>
    <row r="114" spans="1:14" ht="20.25" customHeight="1" thickBot="1" x14ac:dyDescent="0.35">
      <c r="A114" s="1497"/>
      <c r="B114" s="1510" t="s">
        <v>957</v>
      </c>
      <c r="C114" s="1503"/>
      <c r="D114" s="1503"/>
      <c r="E114" s="1503"/>
      <c r="F114" s="1503"/>
      <c r="G114" s="1503"/>
      <c r="H114" s="1503"/>
      <c r="I114" s="1503"/>
      <c r="J114" s="1007"/>
      <c r="K114" s="637"/>
      <c r="L114" s="1004"/>
      <c r="M114" s="637"/>
      <c r="N114" s="1003"/>
    </row>
    <row r="115" spans="1:14" ht="20.25" customHeight="1" thickTop="1" thickBot="1" x14ac:dyDescent="0.35">
      <c r="A115" s="642"/>
      <c r="B115" s="643"/>
      <c r="C115" s="644"/>
      <c r="D115" s="645"/>
      <c r="E115" s="645"/>
      <c r="F115" s="645"/>
      <c r="G115" s="900"/>
      <c r="H115" s="900"/>
      <c r="I115" s="901"/>
      <c r="J115" s="902"/>
      <c r="K115" s="646"/>
      <c r="L115" s="646"/>
      <c r="M115" s="647" t="s">
        <v>725</v>
      </c>
      <c r="N115" s="903">
        <f>SUM(N9:N114)</f>
        <v>591553.9346247199</v>
      </c>
    </row>
    <row r="116" spans="1:14" ht="20.25" customHeight="1" thickTop="1" x14ac:dyDescent="0.3">
      <c r="A116" s="648"/>
      <c r="B116" s="649"/>
      <c r="C116" s="650"/>
      <c r="D116" s="651"/>
      <c r="E116" s="651"/>
      <c r="F116" s="651"/>
      <c r="G116" s="904"/>
      <c r="H116" s="904"/>
      <c r="I116" s="904"/>
      <c r="J116" s="905"/>
      <c r="K116" s="652"/>
      <c r="L116" s="652"/>
      <c r="M116" s="653"/>
      <c r="N116" s="906"/>
    </row>
    <row r="117" spans="1:14" ht="20.25" customHeight="1" x14ac:dyDescent="0.3">
      <c r="A117" s="648"/>
      <c r="B117" s="649"/>
      <c r="C117" s="650"/>
      <c r="D117" s="651"/>
      <c r="E117" s="651"/>
      <c r="F117" s="651"/>
      <c r="G117" s="904"/>
      <c r="H117" s="904"/>
      <c r="I117" s="904"/>
      <c r="J117" s="905"/>
      <c r="K117" s="652"/>
      <c r="L117" s="652"/>
      <c r="M117" s="653"/>
      <c r="N117" s="906"/>
    </row>
    <row r="118" spans="1:14" ht="20.25" customHeight="1" x14ac:dyDescent="0.35">
      <c r="A118" s="1545" t="s">
        <v>439</v>
      </c>
      <c r="B118" s="1545"/>
      <c r="C118" s="1545"/>
      <c r="D118" s="1545"/>
      <c r="E118" s="1545"/>
      <c r="F118" s="1545"/>
      <c r="G118" s="1545"/>
      <c r="H118" s="1545"/>
      <c r="I118" s="1545" t="s">
        <v>441</v>
      </c>
      <c r="J118" s="1545"/>
      <c r="K118" s="1545"/>
      <c r="L118" s="1545"/>
      <c r="M118" s="1545"/>
      <c r="N118" s="1545"/>
    </row>
    <row r="119" spans="1:14" ht="20.25" customHeight="1" x14ac:dyDescent="0.35">
      <c r="A119" s="1537" t="s">
        <v>731</v>
      </c>
      <c r="B119" s="1537"/>
      <c r="C119" s="1537"/>
      <c r="D119" s="1537"/>
      <c r="E119" s="1537"/>
      <c r="F119" s="1537"/>
      <c r="G119" s="1537"/>
      <c r="H119" s="1537"/>
      <c r="I119" s="1537" t="s">
        <v>731</v>
      </c>
      <c r="J119" s="1537"/>
      <c r="K119" s="1537"/>
      <c r="L119" s="1537"/>
      <c r="M119" s="1537"/>
      <c r="N119" s="1537"/>
    </row>
    <row r="120" spans="1:14" ht="20.25" customHeight="1" x14ac:dyDescent="0.3">
      <c r="A120" s="648"/>
      <c r="B120" s="649"/>
      <c r="C120" s="650"/>
      <c r="D120" s="651"/>
      <c r="E120" s="651"/>
      <c r="F120" s="651"/>
      <c r="G120" s="904"/>
      <c r="H120" s="904"/>
      <c r="I120" s="904"/>
      <c r="J120" s="905"/>
      <c r="K120" s="652"/>
      <c r="L120" s="652"/>
      <c r="M120" s="653"/>
      <c r="N120" s="906"/>
    </row>
    <row r="121" spans="1:14" ht="20.25" customHeight="1" x14ac:dyDescent="0.3">
      <c r="A121" s="648"/>
      <c r="B121" s="649"/>
      <c r="C121" s="650"/>
      <c r="D121" s="651"/>
      <c r="E121" s="651"/>
      <c r="F121" s="651"/>
      <c r="G121" s="904"/>
      <c r="H121" s="904"/>
      <c r="I121" s="904"/>
      <c r="J121" s="905"/>
      <c r="K121" s="652"/>
      <c r="L121" s="652"/>
      <c r="M121" s="653"/>
      <c r="N121" s="906"/>
    </row>
    <row r="122" spans="1:14" ht="20.25" customHeight="1" x14ac:dyDescent="0.3">
      <c r="A122" s="648"/>
      <c r="B122" s="649"/>
      <c r="C122" s="650"/>
      <c r="D122" s="651"/>
      <c r="E122" s="651"/>
      <c r="F122" s="651"/>
      <c r="G122" s="904"/>
      <c r="H122" s="904"/>
      <c r="I122" s="904"/>
      <c r="J122" s="905"/>
      <c r="K122" s="652"/>
      <c r="L122" s="652"/>
      <c r="M122" s="653"/>
      <c r="N122" s="906"/>
    </row>
    <row r="123" spans="1:14" ht="20.25" customHeight="1" x14ac:dyDescent="0.3">
      <c r="A123" s="648"/>
      <c r="B123" s="649"/>
      <c r="C123" s="650"/>
      <c r="D123" s="651"/>
      <c r="E123" s="651"/>
      <c r="F123" s="651"/>
      <c r="G123" s="904"/>
      <c r="H123" s="904"/>
      <c r="I123" s="904"/>
      <c r="J123" s="905"/>
      <c r="K123" s="652"/>
      <c r="L123" s="652"/>
      <c r="M123" s="653"/>
      <c r="N123" s="906"/>
    </row>
    <row r="124" spans="1:14" ht="20.25" customHeight="1" x14ac:dyDescent="0.3">
      <c r="A124" s="654"/>
      <c r="B124" s="655"/>
      <c r="C124" s="650"/>
      <c r="D124" s="651"/>
      <c r="E124" s="651"/>
      <c r="F124" s="651"/>
      <c r="G124" s="904"/>
      <c r="H124" s="904"/>
      <c r="I124" s="907"/>
      <c r="J124" s="905"/>
      <c r="K124" s="652"/>
      <c r="L124" s="652"/>
      <c r="M124" s="653"/>
      <c r="N124" s="906"/>
    </row>
    <row r="125" spans="1:14" ht="20.25" customHeight="1" x14ac:dyDescent="0.3">
      <c r="A125" s="654"/>
      <c r="B125" s="655"/>
      <c r="C125" s="650"/>
      <c r="D125" s="651"/>
      <c r="E125" s="651"/>
      <c r="F125" s="651"/>
      <c r="G125" s="904"/>
      <c r="H125" s="904"/>
      <c r="I125" s="907"/>
      <c r="J125" s="905"/>
      <c r="K125" s="652"/>
      <c r="L125" s="652"/>
      <c r="M125" s="653"/>
      <c r="N125" s="906"/>
    </row>
    <row r="126" spans="1:14" ht="20.25" customHeight="1" x14ac:dyDescent="0.3">
      <c r="A126" s="654"/>
      <c r="B126" s="655"/>
      <c r="C126" s="650"/>
      <c r="D126" s="651"/>
      <c r="E126" s="651"/>
      <c r="F126" s="651"/>
      <c r="G126" s="904"/>
      <c r="H126" s="904"/>
      <c r="I126" s="907"/>
      <c r="J126" s="905"/>
      <c r="K126" s="652"/>
      <c r="L126" s="652"/>
      <c r="M126" s="653"/>
      <c r="N126" s="906"/>
    </row>
  </sheetData>
  <mergeCells count="70">
    <mergeCell ref="A119:H119"/>
    <mergeCell ref="I119:N119"/>
    <mergeCell ref="B96:I96"/>
    <mergeCell ref="B95:I95"/>
    <mergeCell ref="B85:I85"/>
    <mergeCell ref="B93:C93"/>
    <mergeCell ref="B94:C94"/>
    <mergeCell ref="A118:H118"/>
    <mergeCell ref="I118:N118"/>
    <mergeCell ref="B89:C89"/>
    <mergeCell ref="B90:C90"/>
    <mergeCell ref="B92:I92"/>
    <mergeCell ref="B88:I88"/>
    <mergeCell ref="A97:A99"/>
    <mergeCell ref="B97:I97"/>
    <mergeCell ref="B98:I98"/>
    <mergeCell ref="B71:C71"/>
    <mergeCell ref="B72:C72"/>
    <mergeCell ref="B74:I74"/>
    <mergeCell ref="B79:I79"/>
    <mergeCell ref="B82:I82"/>
    <mergeCell ref="B51:I51"/>
    <mergeCell ref="L6:M7"/>
    <mergeCell ref="B35:I35"/>
    <mergeCell ref="B39:I39"/>
    <mergeCell ref="B40:C40"/>
    <mergeCell ref="B43:I43"/>
    <mergeCell ref="B47:I47"/>
    <mergeCell ref="B27:I27"/>
    <mergeCell ref="B55:I55"/>
    <mergeCell ref="B59:I59"/>
    <mergeCell ref="B60:C60"/>
    <mergeCell ref="B63:I63"/>
    <mergeCell ref="B70:I70"/>
    <mergeCell ref="N6:N7"/>
    <mergeCell ref="B10:I10"/>
    <mergeCell ref="B15:I15"/>
    <mergeCell ref="B22:I22"/>
    <mergeCell ref="B31:I31"/>
    <mergeCell ref="A1:N1"/>
    <mergeCell ref="A2:N2"/>
    <mergeCell ref="A3:N3"/>
    <mergeCell ref="A4:N4"/>
    <mergeCell ref="A5:N5"/>
    <mergeCell ref="A6:A7"/>
    <mergeCell ref="B6:C7"/>
    <mergeCell ref="D6:F7"/>
    <mergeCell ref="G6:I6"/>
    <mergeCell ref="J6:K7"/>
    <mergeCell ref="B99:I99"/>
    <mergeCell ref="A100:A101"/>
    <mergeCell ref="B100:I100"/>
    <mergeCell ref="B101:I101"/>
    <mergeCell ref="A102:A106"/>
    <mergeCell ref="B102:I102"/>
    <mergeCell ref="B103:I103"/>
    <mergeCell ref="B104:I104"/>
    <mergeCell ref="B105:I105"/>
    <mergeCell ref="B106:I106"/>
    <mergeCell ref="B112:I112"/>
    <mergeCell ref="A113:A114"/>
    <mergeCell ref="B113:I113"/>
    <mergeCell ref="B114:I114"/>
    <mergeCell ref="B107:I107"/>
    <mergeCell ref="A108:A109"/>
    <mergeCell ref="B108:I108"/>
    <mergeCell ref="B109:I109"/>
    <mergeCell ref="A110:A111"/>
    <mergeCell ref="B110:I110"/>
    <mergeCell ref="B111:I111"/>
  </mergeCells>
  <printOptions horizontalCentered="1"/>
  <pageMargins left="0.15" right="0" top="0.25" bottom="0.5" header="0.31496062992126" footer="0.56496062999999996"/>
  <pageSetup paperSize="9" scale="79" fitToWidth="0" fitToHeight="0" orientation="portrait" blackAndWhite="1" r:id="rId1"/>
  <headerFooter scaleWithDoc="0" alignWithMargin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EF273C-1D7D-48F1-BAAF-94152DA71C18}">
  <sheetPr>
    <tabColor rgb="FF00B050"/>
  </sheetPr>
  <dimension ref="A1:N113"/>
  <sheetViews>
    <sheetView showGridLines="0" view="pageBreakPreview" zoomScaleNormal="100" zoomScaleSheetLayoutView="100" workbookViewId="0">
      <selection activeCell="A8" sqref="A8"/>
    </sheetView>
  </sheetViews>
  <sheetFormatPr defaultRowHeight="20.149999999999999" customHeight="1" x14ac:dyDescent="0.3"/>
  <cols>
    <col min="1" max="1" width="7.1796875" style="1113" bestFit="1" customWidth="1"/>
    <col min="2" max="2" width="11.81640625" style="656" customWidth="1"/>
    <col min="3" max="3" width="17" style="554" customWidth="1"/>
    <col min="4" max="4" width="27.36328125" style="554" customWidth="1"/>
    <col min="5" max="5" width="3.81640625" style="562" hidden="1" customWidth="1"/>
    <col min="6" max="6" width="3.1796875" style="562" hidden="1" customWidth="1"/>
    <col min="7" max="7" width="4.81640625" style="562" hidden="1" customWidth="1"/>
    <col min="8" max="8" width="10.54296875" style="1114" hidden="1" customWidth="1"/>
    <col min="9" max="9" width="9.453125" style="1114" hidden="1" customWidth="1"/>
    <col min="10" max="10" width="8.81640625" style="1114" hidden="1" customWidth="1"/>
    <col min="11" max="11" width="9" style="1108" customWidth="1"/>
    <col min="12" max="12" width="5" style="656" customWidth="1"/>
    <col min="13" max="13" width="10.54296875" style="656" customWidth="1"/>
    <col min="14" max="14" width="12.54296875" style="554" customWidth="1"/>
    <col min="15" max="248" width="8.7265625" style="554"/>
    <col min="249" max="249" width="6" style="554" customWidth="1"/>
    <col min="250" max="250" width="18.81640625" style="554" customWidth="1"/>
    <col min="251" max="251" width="7.81640625" style="554" customWidth="1"/>
    <col min="252" max="253" width="3.1796875" style="554" customWidth="1"/>
    <col min="254" max="254" width="3.81640625" style="554" customWidth="1"/>
    <col min="255" max="255" width="10.54296875" style="554" customWidth="1"/>
    <col min="256" max="256" width="9.453125" style="554" customWidth="1"/>
    <col min="257" max="257" width="8.81640625" style="554" customWidth="1"/>
    <col min="258" max="258" width="14.81640625" style="554" customWidth="1"/>
    <col min="259" max="259" width="4.1796875" style="554" customWidth="1"/>
    <col min="260" max="260" width="13.453125" style="554" customWidth="1"/>
    <col min="261" max="261" width="4.54296875" style="554" customWidth="1"/>
    <col min="262" max="265" width="9.453125" style="554" customWidth="1"/>
    <col min="266" max="266" width="6.1796875" style="554" customWidth="1"/>
    <col min="267" max="504" width="8.7265625" style="554"/>
    <col min="505" max="505" width="6" style="554" customWidth="1"/>
    <col min="506" max="506" width="18.81640625" style="554" customWidth="1"/>
    <col min="507" max="507" width="7.81640625" style="554" customWidth="1"/>
    <col min="508" max="509" width="3.1796875" style="554" customWidth="1"/>
    <col min="510" max="510" width="3.81640625" style="554" customWidth="1"/>
    <col min="511" max="511" width="10.54296875" style="554" customWidth="1"/>
    <col min="512" max="512" width="9.453125" style="554" customWidth="1"/>
    <col min="513" max="513" width="8.81640625" style="554" customWidth="1"/>
    <col min="514" max="514" width="14.81640625" style="554" customWidth="1"/>
    <col min="515" max="515" width="4.1796875" style="554" customWidth="1"/>
    <col min="516" max="516" width="13.453125" style="554" customWidth="1"/>
    <col min="517" max="517" width="4.54296875" style="554" customWidth="1"/>
    <col min="518" max="521" width="9.453125" style="554" customWidth="1"/>
    <col min="522" max="522" width="6.1796875" style="554" customWidth="1"/>
    <col min="523" max="760" width="8.7265625" style="554"/>
    <col min="761" max="761" width="6" style="554" customWidth="1"/>
    <col min="762" max="762" width="18.81640625" style="554" customWidth="1"/>
    <col min="763" max="763" width="7.81640625" style="554" customWidth="1"/>
    <col min="764" max="765" width="3.1796875" style="554" customWidth="1"/>
    <col min="766" max="766" width="3.81640625" style="554" customWidth="1"/>
    <col min="767" max="767" width="10.54296875" style="554" customWidth="1"/>
    <col min="768" max="768" width="9.453125" style="554" customWidth="1"/>
    <col min="769" max="769" width="8.81640625" style="554" customWidth="1"/>
    <col min="770" max="770" width="14.81640625" style="554" customWidth="1"/>
    <col min="771" max="771" width="4.1796875" style="554" customWidth="1"/>
    <col min="772" max="772" width="13.453125" style="554" customWidth="1"/>
    <col min="773" max="773" width="4.54296875" style="554" customWidth="1"/>
    <col min="774" max="777" width="9.453125" style="554" customWidth="1"/>
    <col min="778" max="778" width="6.1796875" style="554" customWidth="1"/>
    <col min="779" max="1016" width="8.7265625" style="554"/>
    <col min="1017" max="1017" width="6" style="554" customWidth="1"/>
    <col min="1018" max="1018" width="18.81640625" style="554" customWidth="1"/>
    <col min="1019" max="1019" width="7.81640625" style="554" customWidth="1"/>
    <col min="1020" max="1021" width="3.1796875" style="554" customWidth="1"/>
    <col min="1022" max="1022" width="3.81640625" style="554" customWidth="1"/>
    <col min="1023" max="1023" width="10.54296875" style="554" customWidth="1"/>
    <col min="1024" max="1024" width="9.453125" style="554" customWidth="1"/>
    <col min="1025" max="1025" width="8.81640625" style="554" customWidth="1"/>
    <col min="1026" max="1026" width="14.81640625" style="554" customWidth="1"/>
    <col min="1027" max="1027" width="4.1796875" style="554" customWidth="1"/>
    <col min="1028" max="1028" width="13.453125" style="554" customWidth="1"/>
    <col min="1029" max="1029" width="4.54296875" style="554" customWidth="1"/>
    <col min="1030" max="1033" width="9.453125" style="554" customWidth="1"/>
    <col min="1034" max="1034" width="6.1796875" style="554" customWidth="1"/>
    <col min="1035" max="1272" width="8.7265625" style="554"/>
    <col min="1273" max="1273" width="6" style="554" customWidth="1"/>
    <col min="1274" max="1274" width="18.81640625" style="554" customWidth="1"/>
    <col min="1275" max="1275" width="7.81640625" style="554" customWidth="1"/>
    <col min="1276" max="1277" width="3.1796875" style="554" customWidth="1"/>
    <col min="1278" max="1278" width="3.81640625" style="554" customWidth="1"/>
    <col min="1279" max="1279" width="10.54296875" style="554" customWidth="1"/>
    <col min="1280" max="1280" width="9.453125" style="554" customWidth="1"/>
    <col min="1281" max="1281" width="8.81640625" style="554" customWidth="1"/>
    <col min="1282" max="1282" width="14.81640625" style="554" customWidth="1"/>
    <col min="1283" max="1283" width="4.1796875" style="554" customWidth="1"/>
    <col min="1284" max="1284" width="13.453125" style="554" customWidth="1"/>
    <col min="1285" max="1285" width="4.54296875" style="554" customWidth="1"/>
    <col min="1286" max="1289" width="9.453125" style="554" customWidth="1"/>
    <col min="1290" max="1290" width="6.1796875" style="554" customWidth="1"/>
    <col min="1291" max="1528" width="8.7265625" style="554"/>
    <col min="1529" max="1529" width="6" style="554" customWidth="1"/>
    <col min="1530" max="1530" width="18.81640625" style="554" customWidth="1"/>
    <col min="1531" max="1531" width="7.81640625" style="554" customWidth="1"/>
    <col min="1532" max="1533" width="3.1796875" style="554" customWidth="1"/>
    <col min="1534" max="1534" width="3.81640625" style="554" customWidth="1"/>
    <col min="1535" max="1535" width="10.54296875" style="554" customWidth="1"/>
    <col min="1536" max="1536" width="9.453125" style="554" customWidth="1"/>
    <col min="1537" max="1537" width="8.81640625" style="554" customWidth="1"/>
    <col min="1538" max="1538" width="14.81640625" style="554" customWidth="1"/>
    <col min="1539" max="1539" width="4.1796875" style="554" customWidth="1"/>
    <col min="1540" max="1540" width="13.453125" style="554" customWidth="1"/>
    <col min="1541" max="1541" width="4.54296875" style="554" customWidth="1"/>
    <col min="1542" max="1545" width="9.453125" style="554" customWidth="1"/>
    <col min="1546" max="1546" width="6.1796875" style="554" customWidth="1"/>
    <col min="1547" max="1784" width="8.7265625" style="554"/>
    <col min="1785" max="1785" width="6" style="554" customWidth="1"/>
    <col min="1786" max="1786" width="18.81640625" style="554" customWidth="1"/>
    <col min="1787" max="1787" width="7.81640625" style="554" customWidth="1"/>
    <col min="1788" max="1789" width="3.1796875" style="554" customWidth="1"/>
    <col min="1790" max="1790" width="3.81640625" style="554" customWidth="1"/>
    <col min="1791" max="1791" width="10.54296875" style="554" customWidth="1"/>
    <col min="1792" max="1792" width="9.453125" style="554" customWidth="1"/>
    <col min="1793" max="1793" width="8.81640625" style="554" customWidth="1"/>
    <col min="1794" max="1794" width="14.81640625" style="554" customWidth="1"/>
    <col min="1795" max="1795" width="4.1796875" style="554" customWidth="1"/>
    <col min="1796" max="1796" width="13.453125" style="554" customWidth="1"/>
    <col min="1797" max="1797" width="4.54296875" style="554" customWidth="1"/>
    <col min="1798" max="1801" width="9.453125" style="554" customWidth="1"/>
    <col min="1802" max="1802" width="6.1796875" style="554" customWidth="1"/>
    <col min="1803" max="2040" width="8.7265625" style="554"/>
    <col min="2041" max="2041" width="6" style="554" customWidth="1"/>
    <col min="2042" max="2042" width="18.81640625" style="554" customWidth="1"/>
    <col min="2043" max="2043" width="7.81640625" style="554" customWidth="1"/>
    <col min="2044" max="2045" width="3.1796875" style="554" customWidth="1"/>
    <col min="2046" max="2046" width="3.81640625" style="554" customWidth="1"/>
    <col min="2047" max="2047" width="10.54296875" style="554" customWidth="1"/>
    <col min="2048" max="2048" width="9.453125" style="554" customWidth="1"/>
    <col min="2049" max="2049" width="8.81640625" style="554" customWidth="1"/>
    <col min="2050" max="2050" width="14.81640625" style="554" customWidth="1"/>
    <col min="2051" max="2051" width="4.1796875" style="554" customWidth="1"/>
    <col min="2052" max="2052" width="13.453125" style="554" customWidth="1"/>
    <col min="2053" max="2053" width="4.54296875" style="554" customWidth="1"/>
    <col min="2054" max="2057" width="9.453125" style="554" customWidth="1"/>
    <col min="2058" max="2058" width="6.1796875" style="554" customWidth="1"/>
    <col min="2059" max="2296" width="8.7265625" style="554"/>
    <col min="2297" max="2297" width="6" style="554" customWidth="1"/>
    <col min="2298" max="2298" width="18.81640625" style="554" customWidth="1"/>
    <col min="2299" max="2299" width="7.81640625" style="554" customWidth="1"/>
    <col min="2300" max="2301" width="3.1796875" style="554" customWidth="1"/>
    <col min="2302" max="2302" width="3.81640625" style="554" customWidth="1"/>
    <col min="2303" max="2303" width="10.54296875" style="554" customWidth="1"/>
    <col min="2304" max="2304" width="9.453125" style="554" customWidth="1"/>
    <col min="2305" max="2305" width="8.81640625" style="554" customWidth="1"/>
    <col min="2306" max="2306" width="14.81640625" style="554" customWidth="1"/>
    <col min="2307" max="2307" width="4.1796875" style="554" customWidth="1"/>
    <col min="2308" max="2308" width="13.453125" style="554" customWidth="1"/>
    <col min="2309" max="2309" width="4.54296875" style="554" customWidth="1"/>
    <col min="2310" max="2313" width="9.453125" style="554" customWidth="1"/>
    <col min="2314" max="2314" width="6.1796875" style="554" customWidth="1"/>
    <col min="2315" max="2552" width="8.7265625" style="554"/>
    <col min="2553" max="2553" width="6" style="554" customWidth="1"/>
    <col min="2554" max="2554" width="18.81640625" style="554" customWidth="1"/>
    <col min="2555" max="2555" width="7.81640625" style="554" customWidth="1"/>
    <col min="2556" max="2557" width="3.1796875" style="554" customWidth="1"/>
    <col min="2558" max="2558" width="3.81640625" style="554" customWidth="1"/>
    <col min="2559" max="2559" width="10.54296875" style="554" customWidth="1"/>
    <col min="2560" max="2560" width="9.453125" style="554" customWidth="1"/>
    <col min="2561" max="2561" width="8.81640625" style="554" customWidth="1"/>
    <col min="2562" max="2562" width="14.81640625" style="554" customWidth="1"/>
    <col min="2563" max="2563" width="4.1796875" style="554" customWidth="1"/>
    <col min="2564" max="2564" width="13.453125" style="554" customWidth="1"/>
    <col min="2565" max="2565" width="4.54296875" style="554" customWidth="1"/>
    <col min="2566" max="2569" width="9.453125" style="554" customWidth="1"/>
    <col min="2570" max="2570" width="6.1796875" style="554" customWidth="1"/>
    <col min="2571" max="2808" width="8.7265625" style="554"/>
    <col min="2809" max="2809" width="6" style="554" customWidth="1"/>
    <col min="2810" max="2810" width="18.81640625" style="554" customWidth="1"/>
    <col min="2811" max="2811" width="7.81640625" style="554" customWidth="1"/>
    <col min="2812" max="2813" width="3.1796875" style="554" customWidth="1"/>
    <col min="2814" max="2814" width="3.81640625" style="554" customWidth="1"/>
    <col min="2815" max="2815" width="10.54296875" style="554" customWidth="1"/>
    <col min="2816" max="2816" width="9.453125" style="554" customWidth="1"/>
    <col min="2817" max="2817" width="8.81640625" style="554" customWidth="1"/>
    <col min="2818" max="2818" width="14.81640625" style="554" customWidth="1"/>
    <col min="2819" max="2819" width="4.1796875" style="554" customWidth="1"/>
    <col min="2820" max="2820" width="13.453125" style="554" customWidth="1"/>
    <col min="2821" max="2821" width="4.54296875" style="554" customWidth="1"/>
    <col min="2822" max="2825" width="9.453125" style="554" customWidth="1"/>
    <col min="2826" max="2826" width="6.1796875" style="554" customWidth="1"/>
    <col min="2827" max="3064" width="8.7265625" style="554"/>
    <col min="3065" max="3065" width="6" style="554" customWidth="1"/>
    <col min="3066" max="3066" width="18.81640625" style="554" customWidth="1"/>
    <col min="3067" max="3067" width="7.81640625" style="554" customWidth="1"/>
    <col min="3068" max="3069" width="3.1796875" style="554" customWidth="1"/>
    <col min="3070" max="3070" width="3.81640625" style="554" customWidth="1"/>
    <col min="3071" max="3071" width="10.54296875" style="554" customWidth="1"/>
    <col min="3072" max="3072" width="9.453125" style="554" customWidth="1"/>
    <col min="3073" max="3073" width="8.81640625" style="554" customWidth="1"/>
    <col min="3074" max="3074" width="14.81640625" style="554" customWidth="1"/>
    <col min="3075" max="3075" width="4.1796875" style="554" customWidth="1"/>
    <col min="3076" max="3076" width="13.453125" style="554" customWidth="1"/>
    <col min="3077" max="3077" width="4.54296875" style="554" customWidth="1"/>
    <col min="3078" max="3081" width="9.453125" style="554" customWidth="1"/>
    <col min="3082" max="3082" width="6.1796875" style="554" customWidth="1"/>
    <col min="3083" max="3320" width="8.7265625" style="554"/>
    <col min="3321" max="3321" width="6" style="554" customWidth="1"/>
    <col min="3322" max="3322" width="18.81640625" style="554" customWidth="1"/>
    <col min="3323" max="3323" width="7.81640625" style="554" customWidth="1"/>
    <col min="3324" max="3325" width="3.1796875" style="554" customWidth="1"/>
    <col min="3326" max="3326" width="3.81640625" style="554" customWidth="1"/>
    <col min="3327" max="3327" width="10.54296875" style="554" customWidth="1"/>
    <col min="3328" max="3328" width="9.453125" style="554" customWidth="1"/>
    <col min="3329" max="3329" width="8.81640625" style="554" customWidth="1"/>
    <col min="3330" max="3330" width="14.81640625" style="554" customWidth="1"/>
    <col min="3331" max="3331" width="4.1796875" style="554" customWidth="1"/>
    <col min="3332" max="3332" width="13.453125" style="554" customWidth="1"/>
    <col min="3333" max="3333" width="4.54296875" style="554" customWidth="1"/>
    <col min="3334" max="3337" width="9.453125" style="554" customWidth="1"/>
    <col min="3338" max="3338" width="6.1796875" style="554" customWidth="1"/>
    <col min="3339" max="3576" width="8.7265625" style="554"/>
    <col min="3577" max="3577" width="6" style="554" customWidth="1"/>
    <col min="3578" max="3578" width="18.81640625" style="554" customWidth="1"/>
    <col min="3579" max="3579" width="7.81640625" style="554" customWidth="1"/>
    <col min="3580" max="3581" width="3.1796875" style="554" customWidth="1"/>
    <col min="3582" max="3582" width="3.81640625" style="554" customWidth="1"/>
    <col min="3583" max="3583" width="10.54296875" style="554" customWidth="1"/>
    <col min="3584" max="3584" width="9.453125" style="554" customWidth="1"/>
    <col min="3585" max="3585" width="8.81640625" style="554" customWidth="1"/>
    <col min="3586" max="3586" width="14.81640625" style="554" customWidth="1"/>
    <col min="3587" max="3587" width="4.1796875" style="554" customWidth="1"/>
    <col min="3588" max="3588" width="13.453125" style="554" customWidth="1"/>
    <col min="3589" max="3589" width="4.54296875" style="554" customWidth="1"/>
    <col min="3590" max="3593" width="9.453125" style="554" customWidth="1"/>
    <col min="3594" max="3594" width="6.1796875" style="554" customWidth="1"/>
    <col min="3595" max="3832" width="8.7265625" style="554"/>
    <col min="3833" max="3833" width="6" style="554" customWidth="1"/>
    <col min="3834" max="3834" width="18.81640625" style="554" customWidth="1"/>
    <col min="3835" max="3835" width="7.81640625" style="554" customWidth="1"/>
    <col min="3836" max="3837" width="3.1796875" style="554" customWidth="1"/>
    <col min="3838" max="3838" width="3.81640625" style="554" customWidth="1"/>
    <col min="3839" max="3839" width="10.54296875" style="554" customWidth="1"/>
    <col min="3840" max="3840" width="9.453125" style="554" customWidth="1"/>
    <col min="3841" max="3841" width="8.81640625" style="554" customWidth="1"/>
    <col min="3842" max="3842" width="14.81640625" style="554" customWidth="1"/>
    <col min="3843" max="3843" width="4.1796875" style="554" customWidth="1"/>
    <col min="3844" max="3844" width="13.453125" style="554" customWidth="1"/>
    <col min="3845" max="3845" width="4.54296875" style="554" customWidth="1"/>
    <col min="3846" max="3849" width="9.453125" style="554" customWidth="1"/>
    <col min="3850" max="3850" width="6.1796875" style="554" customWidth="1"/>
    <col min="3851" max="4088" width="8.7265625" style="554"/>
    <col min="4089" max="4089" width="6" style="554" customWidth="1"/>
    <col min="4090" max="4090" width="18.81640625" style="554" customWidth="1"/>
    <col min="4091" max="4091" width="7.81640625" style="554" customWidth="1"/>
    <col min="4092" max="4093" width="3.1796875" style="554" customWidth="1"/>
    <col min="4094" max="4094" width="3.81640625" style="554" customWidth="1"/>
    <col min="4095" max="4095" width="10.54296875" style="554" customWidth="1"/>
    <col min="4096" max="4096" width="9.453125" style="554" customWidth="1"/>
    <col min="4097" max="4097" width="8.81640625" style="554" customWidth="1"/>
    <col min="4098" max="4098" width="14.81640625" style="554" customWidth="1"/>
    <col min="4099" max="4099" width="4.1796875" style="554" customWidth="1"/>
    <col min="4100" max="4100" width="13.453125" style="554" customWidth="1"/>
    <col min="4101" max="4101" width="4.54296875" style="554" customWidth="1"/>
    <col min="4102" max="4105" width="9.453125" style="554" customWidth="1"/>
    <col min="4106" max="4106" width="6.1796875" style="554" customWidth="1"/>
    <col min="4107" max="4344" width="8.7265625" style="554"/>
    <col min="4345" max="4345" width="6" style="554" customWidth="1"/>
    <col min="4346" max="4346" width="18.81640625" style="554" customWidth="1"/>
    <col min="4347" max="4347" width="7.81640625" style="554" customWidth="1"/>
    <col min="4348" max="4349" width="3.1796875" style="554" customWidth="1"/>
    <col min="4350" max="4350" width="3.81640625" style="554" customWidth="1"/>
    <col min="4351" max="4351" width="10.54296875" style="554" customWidth="1"/>
    <col min="4352" max="4352" width="9.453125" style="554" customWidth="1"/>
    <col min="4353" max="4353" width="8.81640625" style="554" customWidth="1"/>
    <col min="4354" max="4354" width="14.81640625" style="554" customWidth="1"/>
    <col min="4355" max="4355" width="4.1796875" style="554" customWidth="1"/>
    <col min="4356" max="4356" width="13.453125" style="554" customWidth="1"/>
    <col min="4357" max="4357" width="4.54296875" style="554" customWidth="1"/>
    <col min="4358" max="4361" width="9.453125" style="554" customWidth="1"/>
    <col min="4362" max="4362" width="6.1796875" style="554" customWidth="1"/>
    <col min="4363" max="4600" width="8.7265625" style="554"/>
    <col min="4601" max="4601" width="6" style="554" customWidth="1"/>
    <col min="4602" max="4602" width="18.81640625" style="554" customWidth="1"/>
    <col min="4603" max="4603" width="7.81640625" style="554" customWidth="1"/>
    <col min="4604" max="4605" width="3.1796875" style="554" customWidth="1"/>
    <col min="4606" max="4606" width="3.81640625" style="554" customWidth="1"/>
    <col min="4607" max="4607" width="10.54296875" style="554" customWidth="1"/>
    <col min="4608" max="4608" width="9.453125" style="554" customWidth="1"/>
    <col min="4609" max="4609" width="8.81640625" style="554" customWidth="1"/>
    <col min="4610" max="4610" width="14.81640625" style="554" customWidth="1"/>
    <col min="4611" max="4611" width="4.1796875" style="554" customWidth="1"/>
    <col min="4612" max="4612" width="13.453125" style="554" customWidth="1"/>
    <col min="4613" max="4613" width="4.54296875" style="554" customWidth="1"/>
    <col min="4614" max="4617" width="9.453125" style="554" customWidth="1"/>
    <col min="4618" max="4618" width="6.1796875" style="554" customWidth="1"/>
    <col min="4619" max="4856" width="8.7265625" style="554"/>
    <col min="4857" max="4857" width="6" style="554" customWidth="1"/>
    <col min="4858" max="4858" width="18.81640625" style="554" customWidth="1"/>
    <col min="4859" max="4859" width="7.81640625" style="554" customWidth="1"/>
    <col min="4860" max="4861" width="3.1796875" style="554" customWidth="1"/>
    <col min="4862" max="4862" width="3.81640625" style="554" customWidth="1"/>
    <col min="4863" max="4863" width="10.54296875" style="554" customWidth="1"/>
    <col min="4864" max="4864" width="9.453125" style="554" customWidth="1"/>
    <col min="4865" max="4865" width="8.81640625" style="554" customWidth="1"/>
    <col min="4866" max="4866" width="14.81640625" style="554" customWidth="1"/>
    <col min="4867" max="4867" width="4.1796875" style="554" customWidth="1"/>
    <col min="4868" max="4868" width="13.453125" style="554" customWidth="1"/>
    <col min="4869" max="4869" width="4.54296875" style="554" customWidth="1"/>
    <col min="4870" max="4873" width="9.453125" style="554" customWidth="1"/>
    <col min="4874" max="4874" width="6.1796875" style="554" customWidth="1"/>
    <col min="4875" max="5112" width="8.7265625" style="554"/>
    <col min="5113" max="5113" width="6" style="554" customWidth="1"/>
    <col min="5114" max="5114" width="18.81640625" style="554" customWidth="1"/>
    <col min="5115" max="5115" width="7.81640625" style="554" customWidth="1"/>
    <col min="5116" max="5117" width="3.1796875" style="554" customWidth="1"/>
    <col min="5118" max="5118" width="3.81640625" style="554" customWidth="1"/>
    <col min="5119" max="5119" width="10.54296875" style="554" customWidth="1"/>
    <col min="5120" max="5120" width="9.453125" style="554" customWidth="1"/>
    <col min="5121" max="5121" width="8.81640625" style="554" customWidth="1"/>
    <col min="5122" max="5122" width="14.81640625" style="554" customWidth="1"/>
    <col min="5123" max="5123" width="4.1796875" style="554" customWidth="1"/>
    <col min="5124" max="5124" width="13.453125" style="554" customWidth="1"/>
    <col min="5125" max="5125" width="4.54296875" style="554" customWidth="1"/>
    <col min="5126" max="5129" width="9.453125" style="554" customWidth="1"/>
    <col min="5130" max="5130" width="6.1796875" style="554" customWidth="1"/>
    <col min="5131" max="5368" width="8.7265625" style="554"/>
    <col min="5369" max="5369" width="6" style="554" customWidth="1"/>
    <col min="5370" max="5370" width="18.81640625" style="554" customWidth="1"/>
    <col min="5371" max="5371" width="7.81640625" style="554" customWidth="1"/>
    <col min="5372" max="5373" width="3.1796875" style="554" customWidth="1"/>
    <col min="5374" max="5374" width="3.81640625" style="554" customWidth="1"/>
    <col min="5375" max="5375" width="10.54296875" style="554" customWidth="1"/>
    <col min="5376" max="5376" width="9.453125" style="554" customWidth="1"/>
    <col min="5377" max="5377" width="8.81640625" style="554" customWidth="1"/>
    <col min="5378" max="5378" width="14.81640625" style="554" customWidth="1"/>
    <col min="5379" max="5379" width="4.1796875" style="554" customWidth="1"/>
    <col min="5380" max="5380" width="13.453125" style="554" customWidth="1"/>
    <col min="5381" max="5381" width="4.54296875" style="554" customWidth="1"/>
    <col min="5382" max="5385" width="9.453125" style="554" customWidth="1"/>
    <col min="5386" max="5386" width="6.1796875" style="554" customWidth="1"/>
    <col min="5387" max="5624" width="8.7265625" style="554"/>
    <col min="5625" max="5625" width="6" style="554" customWidth="1"/>
    <col min="5626" max="5626" width="18.81640625" style="554" customWidth="1"/>
    <col min="5627" max="5627" width="7.81640625" style="554" customWidth="1"/>
    <col min="5628" max="5629" width="3.1796875" style="554" customWidth="1"/>
    <col min="5630" max="5630" width="3.81640625" style="554" customWidth="1"/>
    <col min="5631" max="5631" width="10.54296875" style="554" customWidth="1"/>
    <col min="5632" max="5632" width="9.453125" style="554" customWidth="1"/>
    <col min="5633" max="5633" width="8.81640625" style="554" customWidth="1"/>
    <col min="5634" max="5634" width="14.81640625" style="554" customWidth="1"/>
    <col min="5635" max="5635" width="4.1796875" style="554" customWidth="1"/>
    <col min="5636" max="5636" width="13.453125" style="554" customWidth="1"/>
    <col min="5637" max="5637" width="4.54296875" style="554" customWidth="1"/>
    <col min="5638" max="5641" width="9.453125" style="554" customWidth="1"/>
    <col min="5642" max="5642" width="6.1796875" style="554" customWidth="1"/>
    <col min="5643" max="5880" width="8.7265625" style="554"/>
    <col min="5881" max="5881" width="6" style="554" customWidth="1"/>
    <col min="5882" max="5882" width="18.81640625" style="554" customWidth="1"/>
    <col min="5883" max="5883" width="7.81640625" style="554" customWidth="1"/>
    <col min="5884" max="5885" width="3.1796875" style="554" customWidth="1"/>
    <col min="5886" max="5886" width="3.81640625" style="554" customWidth="1"/>
    <col min="5887" max="5887" width="10.54296875" style="554" customWidth="1"/>
    <col min="5888" max="5888" width="9.453125" style="554" customWidth="1"/>
    <col min="5889" max="5889" width="8.81640625" style="554" customWidth="1"/>
    <col min="5890" max="5890" width="14.81640625" style="554" customWidth="1"/>
    <col min="5891" max="5891" width="4.1796875" style="554" customWidth="1"/>
    <col min="5892" max="5892" width="13.453125" style="554" customWidth="1"/>
    <col min="5893" max="5893" width="4.54296875" style="554" customWidth="1"/>
    <col min="5894" max="5897" width="9.453125" style="554" customWidth="1"/>
    <col min="5898" max="5898" width="6.1796875" style="554" customWidth="1"/>
    <col min="5899" max="6136" width="8.7265625" style="554"/>
    <col min="6137" max="6137" width="6" style="554" customWidth="1"/>
    <col min="6138" max="6138" width="18.81640625" style="554" customWidth="1"/>
    <col min="6139" max="6139" width="7.81640625" style="554" customWidth="1"/>
    <col min="6140" max="6141" width="3.1796875" style="554" customWidth="1"/>
    <col min="6142" max="6142" width="3.81640625" style="554" customWidth="1"/>
    <col min="6143" max="6143" width="10.54296875" style="554" customWidth="1"/>
    <col min="6144" max="6144" width="9.453125" style="554" customWidth="1"/>
    <col min="6145" max="6145" width="8.81640625" style="554" customWidth="1"/>
    <col min="6146" max="6146" width="14.81640625" style="554" customWidth="1"/>
    <col min="6147" max="6147" width="4.1796875" style="554" customWidth="1"/>
    <col min="6148" max="6148" width="13.453125" style="554" customWidth="1"/>
    <col min="6149" max="6149" width="4.54296875" style="554" customWidth="1"/>
    <col min="6150" max="6153" width="9.453125" style="554" customWidth="1"/>
    <col min="6154" max="6154" width="6.1796875" style="554" customWidth="1"/>
    <col min="6155" max="6392" width="8.7265625" style="554"/>
    <col min="6393" max="6393" width="6" style="554" customWidth="1"/>
    <col min="6394" max="6394" width="18.81640625" style="554" customWidth="1"/>
    <col min="6395" max="6395" width="7.81640625" style="554" customWidth="1"/>
    <col min="6396" max="6397" width="3.1796875" style="554" customWidth="1"/>
    <col min="6398" max="6398" width="3.81640625" style="554" customWidth="1"/>
    <col min="6399" max="6399" width="10.54296875" style="554" customWidth="1"/>
    <col min="6400" max="6400" width="9.453125" style="554" customWidth="1"/>
    <col min="6401" max="6401" width="8.81640625" style="554" customWidth="1"/>
    <col min="6402" max="6402" width="14.81640625" style="554" customWidth="1"/>
    <col min="6403" max="6403" width="4.1796875" style="554" customWidth="1"/>
    <col min="6404" max="6404" width="13.453125" style="554" customWidth="1"/>
    <col min="6405" max="6405" width="4.54296875" style="554" customWidth="1"/>
    <col min="6406" max="6409" width="9.453125" style="554" customWidth="1"/>
    <col min="6410" max="6410" width="6.1796875" style="554" customWidth="1"/>
    <col min="6411" max="6648" width="8.7265625" style="554"/>
    <col min="6649" max="6649" width="6" style="554" customWidth="1"/>
    <col min="6650" max="6650" width="18.81640625" style="554" customWidth="1"/>
    <col min="6651" max="6651" width="7.81640625" style="554" customWidth="1"/>
    <col min="6652" max="6653" width="3.1796875" style="554" customWidth="1"/>
    <col min="6654" max="6654" width="3.81640625" style="554" customWidth="1"/>
    <col min="6655" max="6655" width="10.54296875" style="554" customWidth="1"/>
    <col min="6656" max="6656" width="9.453125" style="554" customWidth="1"/>
    <col min="6657" max="6657" width="8.81640625" style="554" customWidth="1"/>
    <col min="6658" max="6658" width="14.81640625" style="554" customWidth="1"/>
    <col min="6659" max="6659" width="4.1796875" style="554" customWidth="1"/>
    <col min="6660" max="6660" width="13.453125" style="554" customWidth="1"/>
    <col min="6661" max="6661" width="4.54296875" style="554" customWidth="1"/>
    <col min="6662" max="6665" width="9.453125" style="554" customWidth="1"/>
    <col min="6666" max="6666" width="6.1796875" style="554" customWidth="1"/>
    <col min="6667" max="6904" width="8.7265625" style="554"/>
    <col min="6905" max="6905" width="6" style="554" customWidth="1"/>
    <col min="6906" max="6906" width="18.81640625" style="554" customWidth="1"/>
    <col min="6907" max="6907" width="7.81640625" style="554" customWidth="1"/>
    <col min="6908" max="6909" width="3.1796875" style="554" customWidth="1"/>
    <col min="6910" max="6910" width="3.81640625" style="554" customWidth="1"/>
    <col min="6911" max="6911" width="10.54296875" style="554" customWidth="1"/>
    <col min="6912" max="6912" width="9.453125" style="554" customWidth="1"/>
    <col min="6913" max="6913" width="8.81640625" style="554" customWidth="1"/>
    <col min="6914" max="6914" width="14.81640625" style="554" customWidth="1"/>
    <col min="6915" max="6915" width="4.1796875" style="554" customWidth="1"/>
    <col min="6916" max="6916" width="13.453125" style="554" customWidth="1"/>
    <col min="6917" max="6917" width="4.54296875" style="554" customWidth="1"/>
    <col min="6918" max="6921" width="9.453125" style="554" customWidth="1"/>
    <col min="6922" max="6922" width="6.1796875" style="554" customWidth="1"/>
    <col min="6923" max="7160" width="8.7265625" style="554"/>
    <col min="7161" max="7161" width="6" style="554" customWidth="1"/>
    <col min="7162" max="7162" width="18.81640625" style="554" customWidth="1"/>
    <col min="7163" max="7163" width="7.81640625" style="554" customWidth="1"/>
    <col min="7164" max="7165" width="3.1796875" style="554" customWidth="1"/>
    <col min="7166" max="7166" width="3.81640625" style="554" customWidth="1"/>
    <col min="7167" max="7167" width="10.54296875" style="554" customWidth="1"/>
    <col min="7168" max="7168" width="9.453125" style="554" customWidth="1"/>
    <col min="7169" max="7169" width="8.81640625" style="554" customWidth="1"/>
    <col min="7170" max="7170" width="14.81640625" style="554" customWidth="1"/>
    <col min="7171" max="7171" width="4.1796875" style="554" customWidth="1"/>
    <col min="7172" max="7172" width="13.453125" style="554" customWidth="1"/>
    <col min="7173" max="7173" width="4.54296875" style="554" customWidth="1"/>
    <col min="7174" max="7177" width="9.453125" style="554" customWidth="1"/>
    <col min="7178" max="7178" width="6.1796875" style="554" customWidth="1"/>
    <col min="7179" max="7416" width="8.7265625" style="554"/>
    <col min="7417" max="7417" width="6" style="554" customWidth="1"/>
    <col min="7418" max="7418" width="18.81640625" style="554" customWidth="1"/>
    <col min="7419" max="7419" width="7.81640625" style="554" customWidth="1"/>
    <col min="7420" max="7421" width="3.1796875" style="554" customWidth="1"/>
    <col min="7422" max="7422" width="3.81640625" style="554" customWidth="1"/>
    <col min="7423" max="7423" width="10.54296875" style="554" customWidth="1"/>
    <col min="7424" max="7424" width="9.453125" style="554" customWidth="1"/>
    <col min="7425" max="7425" width="8.81640625" style="554" customWidth="1"/>
    <col min="7426" max="7426" width="14.81640625" style="554" customWidth="1"/>
    <col min="7427" max="7427" width="4.1796875" style="554" customWidth="1"/>
    <col min="7428" max="7428" width="13.453125" style="554" customWidth="1"/>
    <col min="7429" max="7429" width="4.54296875" style="554" customWidth="1"/>
    <col min="7430" max="7433" width="9.453125" style="554" customWidth="1"/>
    <col min="7434" max="7434" width="6.1796875" style="554" customWidth="1"/>
    <col min="7435" max="7672" width="8.7265625" style="554"/>
    <col min="7673" max="7673" width="6" style="554" customWidth="1"/>
    <col min="7674" max="7674" width="18.81640625" style="554" customWidth="1"/>
    <col min="7675" max="7675" width="7.81640625" style="554" customWidth="1"/>
    <col min="7676" max="7677" width="3.1796875" style="554" customWidth="1"/>
    <col min="7678" max="7678" width="3.81640625" style="554" customWidth="1"/>
    <col min="7679" max="7679" width="10.54296875" style="554" customWidth="1"/>
    <col min="7680" max="7680" width="9.453125" style="554" customWidth="1"/>
    <col min="7681" max="7681" width="8.81640625" style="554" customWidth="1"/>
    <col min="7682" max="7682" width="14.81640625" style="554" customWidth="1"/>
    <col min="7683" max="7683" width="4.1796875" style="554" customWidth="1"/>
    <col min="7684" max="7684" width="13.453125" style="554" customWidth="1"/>
    <col min="7685" max="7685" width="4.54296875" style="554" customWidth="1"/>
    <col min="7686" max="7689" width="9.453125" style="554" customWidth="1"/>
    <col min="7690" max="7690" width="6.1796875" style="554" customWidth="1"/>
    <col min="7691" max="7928" width="8.7265625" style="554"/>
    <col min="7929" max="7929" width="6" style="554" customWidth="1"/>
    <col min="7930" max="7930" width="18.81640625" style="554" customWidth="1"/>
    <col min="7931" max="7931" width="7.81640625" style="554" customWidth="1"/>
    <col min="7932" max="7933" width="3.1796875" style="554" customWidth="1"/>
    <col min="7934" max="7934" width="3.81640625" style="554" customWidth="1"/>
    <col min="7935" max="7935" width="10.54296875" style="554" customWidth="1"/>
    <col min="7936" max="7936" width="9.453125" style="554" customWidth="1"/>
    <col min="7937" max="7937" width="8.81640625" style="554" customWidth="1"/>
    <col min="7938" max="7938" width="14.81640625" style="554" customWidth="1"/>
    <col min="7939" max="7939" width="4.1796875" style="554" customWidth="1"/>
    <col min="7940" max="7940" width="13.453125" style="554" customWidth="1"/>
    <col min="7941" max="7941" width="4.54296875" style="554" customWidth="1"/>
    <col min="7942" max="7945" width="9.453125" style="554" customWidth="1"/>
    <col min="7946" max="7946" width="6.1796875" style="554" customWidth="1"/>
    <col min="7947" max="8184" width="8.7265625" style="554"/>
    <col min="8185" max="8185" width="6" style="554" customWidth="1"/>
    <col min="8186" max="8186" width="18.81640625" style="554" customWidth="1"/>
    <col min="8187" max="8187" width="7.81640625" style="554" customWidth="1"/>
    <col min="8188" max="8189" width="3.1796875" style="554" customWidth="1"/>
    <col min="8190" max="8190" width="3.81640625" style="554" customWidth="1"/>
    <col min="8191" max="8191" width="10.54296875" style="554" customWidth="1"/>
    <col min="8192" max="8192" width="9.453125" style="554" customWidth="1"/>
    <col min="8193" max="8193" width="8.81640625" style="554" customWidth="1"/>
    <col min="8194" max="8194" width="14.81640625" style="554" customWidth="1"/>
    <col min="8195" max="8195" width="4.1796875" style="554" customWidth="1"/>
    <col min="8196" max="8196" width="13.453125" style="554" customWidth="1"/>
    <col min="8197" max="8197" width="4.54296875" style="554" customWidth="1"/>
    <col min="8198" max="8201" width="9.453125" style="554" customWidth="1"/>
    <col min="8202" max="8202" width="6.1796875" style="554" customWidth="1"/>
    <col min="8203" max="8440" width="8.7265625" style="554"/>
    <col min="8441" max="8441" width="6" style="554" customWidth="1"/>
    <col min="8442" max="8442" width="18.81640625" style="554" customWidth="1"/>
    <col min="8443" max="8443" width="7.81640625" style="554" customWidth="1"/>
    <col min="8444" max="8445" width="3.1796875" style="554" customWidth="1"/>
    <col min="8446" max="8446" width="3.81640625" style="554" customWidth="1"/>
    <col min="8447" max="8447" width="10.54296875" style="554" customWidth="1"/>
    <col min="8448" max="8448" width="9.453125" style="554" customWidth="1"/>
    <col min="8449" max="8449" width="8.81640625" style="554" customWidth="1"/>
    <col min="8450" max="8450" width="14.81640625" style="554" customWidth="1"/>
    <col min="8451" max="8451" width="4.1796875" style="554" customWidth="1"/>
    <col min="8452" max="8452" width="13.453125" style="554" customWidth="1"/>
    <col min="8453" max="8453" width="4.54296875" style="554" customWidth="1"/>
    <col min="8454" max="8457" width="9.453125" style="554" customWidth="1"/>
    <col min="8458" max="8458" width="6.1796875" style="554" customWidth="1"/>
    <col min="8459" max="8696" width="8.7265625" style="554"/>
    <col min="8697" max="8697" width="6" style="554" customWidth="1"/>
    <col min="8698" max="8698" width="18.81640625" style="554" customWidth="1"/>
    <col min="8699" max="8699" width="7.81640625" style="554" customWidth="1"/>
    <col min="8700" max="8701" width="3.1796875" style="554" customWidth="1"/>
    <col min="8702" max="8702" width="3.81640625" style="554" customWidth="1"/>
    <col min="8703" max="8703" width="10.54296875" style="554" customWidth="1"/>
    <col min="8704" max="8704" width="9.453125" style="554" customWidth="1"/>
    <col min="8705" max="8705" width="8.81640625" style="554" customWidth="1"/>
    <col min="8706" max="8706" width="14.81640625" style="554" customWidth="1"/>
    <col min="8707" max="8707" width="4.1796875" style="554" customWidth="1"/>
    <col min="8708" max="8708" width="13.453125" style="554" customWidth="1"/>
    <col min="8709" max="8709" width="4.54296875" style="554" customWidth="1"/>
    <col min="8710" max="8713" width="9.453125" style="554" customWidth="1"/>
    <col min="8714" max="8714" width="6.1796875" style="554" customWidth="1"/>
    <col min="8715" max="8952" width="8.7265625" style="554"/>
    <col min="8953" max="8953" width="6" style="554" customWidth="1"/>
    <col min="8954" max="8954" width="18.81640625" style="554" customWidth="1"/>
    <col min="8955" max="8955" width="7.81640625" style="554" customWidth="1"/>
    <col min="8956" max="8957" width="3.1796875" style="554" customWidth="1"/>
    <col min="8958" max="8958" width="3.81640625" style="554" customWidth="1"/>
    <col min="8959" max="8959" width="10.54296875" style="554" customWidth="1"/>
    <col min="8960" max="8960" width="9.453125" style="554" customWidth="1"/>
    <col min="8961" max="8961" width="8.81640625" style="554" customWidth="1"/>
    <col min="8962" max="8962" width="14.81640625" style="554" customWidth="1"/>
    <col min="8963" max="8963" width="4.1796875" style="554" customWidth="1"/>
    <col min="8964" max="8964" width="13.453125" style="554" customWidth="1"/>
    <col min="8965" max="8965" width="4.54296875" style="554" customWidth="1"/>
    <col min="8966" max="8969" width="9.453125" style="554" customWidth="1"/>
    <col min="8970" max="8970" width="6.1796875" style="554" customWidth="1"/>
    <col min="8971" max="9208" width="8.7265625" style="554"/>
    <col min="9209" max="9209" width="6" style="554" customWidth="1"/>
    <col min="9210" max="9210" width="18.81640625" style="554" customWidth="1"/>
    <col min="9211" max="9211" width="7.81640625" style="554" customWidth="1"/>
    <col min="9212" max="9213" width="3.1796875" style="554" customWidth="1"/>
    <col min="9214" max="9214" width="3.81640625" style="554" customWidth="1"/>
    <col min="9215" max="9215" width="10.54296875" style="554" customWidth="1"/>
    <col min="9216" max="9216" width="9.453125" style="554" customWidth="1"/>
    <col min="9217" max="9217" width="8.81640625" style="554" customWidth="1"/>
    <col min="9218" max="9218" width="14.81640625" style="554" customWidth="1"/>
    <col min="9219" max="9219" width="4.1796875" style="554" customWidth="1"/>
    <col min="9220" max="9220" width="13.453125" style="554" customWidth="1"/>
    <col min="9221" max="9221" width="4.54296875" style="554" customWidth="1"/>
    <col min="9222" max="9225" width="9.453125" style="554" customWidth="1"/>
    <col min="9226" max="9226" width="6.1796875" style="554" customWidth="1"/>
    <col min="9227" max="9464" width="8.7265625" style="554"/>
    <col min="9465" max="9465" width="6" style="554" customWidth="1"/>
    <col min="9466" max="9466" width="18.81640625" style="554" customWidth="1"/>
    <col min="9467" max="9467" width="7.81640625" style="554" customWidth="1"/>
    <col min="9468" max="9469" width="3.1796875" style="554" customWidth="1"/>
    <col min="9470" max="9470" width="3.81640625" style="554" customWidth="1"/>
    <col min="9471" max="9471" width="10.54296875" style="554" customWidth="1"/>
    <col min="9472" max="9472" width="9.453125" style="554" customWidth="1"/>
    <col min="9473" max="9473" width="8.81640625" style="554" customWidth="1"/>
    <col min="9474" max="9474" width="14.81640625" style="554" customWidth="1"/>
    <col min="9475" max="9475" width="4.1796875" style="554" customWidth="1"/>
    <col min="9476" max="9476" width="13.453125" style="554" customWidth="1"/>
    <col min="9477" max="9477" width="4.54296875" style="554" customWidth="1"/>
    <col min="9478" max="9481" width="9.453125" style="554" customWidth="1"/>
    <col min="9482" max="9482" width="6.1796875" style="554" customWidth="1"/>
    <col min="9483" max="9720" width="8.7265625" style="554"/>
    <col min="9721" max="9721" width="6" style="554" customWidth="1"/>
    <col min="9722" max="9722" width="18.81640625" style="554" customWidth="1"/>
    <col min="9723" max="9723" width="7.81640625" style="554" customWidth="1"/>
    <col min="9724" max="9725" width="3.1796875" style="554" customWidth="1"/>
    <col min="9726" max="9726" width="3.81640625" style="554" customWidth="1"/>
    <col min="9727" max="9727" width="10.54296875" style="554" customWidth="1"/>
    <col min="9728" max="9728" width="9.453125" style="554" customWidth="1"/>
    <col min="9729" max="9729" width="8.81640625" style="554" customWidth="1"/>
    <col min="9730" max="9730" width="14.81640625" style="554" customWidth="1"/>
    <col min="9731" max="9731" width="4.1796875" style="554" customWidth="1"/>
    <col min="9732" max="9732" width="13.453125" style="554" customWidth="1"/>
    <col min="9733" max="9733" width="4.54296875" style="554" customWidth="1"/>
    <col min="9734" max="9737" width="9.453125" style="554" customWidth="1"/>
    <col min="9738" max="9738" width="6.1796875" style="554" customWidth="1"/>
    <col min="9739" max="9976" width="8.7265625" style="554"/>
    <col min="9977" max="9977" width="6" style="554" customWidth="1"/>
    <col min="9978" max="9978" width="18.81640625" style="554" customWidth="1"/>
    <col min="9979" max="9979" width="7.81640625" style="554" customWidth="1"/>
    <col min="9980" max="9981" width="3.1796875" style="554" customWidth="1"/>
    <col min="9982" max="9982" width="3.81640625" style="554" customWidth="1"/>
    <col min="9983" max="9983" width="10.54296875" style="554" customWidth="1"/>
    <col min="9984" max="9984" width="9.453125" style="554" customWidth="1"/>
    <col min="9985" max="9985" width="8.81640625" style="554" customWidth="1"/>
    <col min="9986" max="9986" width="14.81640625" style="554" customWidth="1"/>
    <col min="9987" max="9987" width="4.1796875" style="554" customWidth="1"/>
    <col min="9988" max="9988" width="13.453125" style="554" customWidth="1"/>
    <col min="9989" max="9989" width="4.54296875" style="554" customWidth="1"/>
    <col min="9990" max="9993" width="9.453125" style="554" customWidth="1"/>
    <col min="9994" max="9994" width="6.1796875" style="554" customWidth="1"/>
    <col min="9995" max="10232" width="8.7265625" style="554"/>
    <col min="10233" max="10233" width="6" style="554" customWidth="1"/>
    <col min="10234" max="10234" width="18.81640625" style="554" customWidth="1"/>
    <col min="10235" max="10235" width="7.81640625" style="554" customWidth="1"/>
    <col min="10236" max="10237" width="3.1796875" style="554" customWidth="1"/>
    <col min="10238" max="10238" width="3.81640625" style="554" customWidth="1"/>
    <col min="10239" max="10239" width="10.54296875" style="554" customWidth="1"/>
    <col min="10240" max="10240" width="9.453125" style="554" customWidth="1"/>
    <col min="10241" max="10241" width="8.81640625" style="554" customWidth="1"/>
    <col min="10242" max="10242" width="14.81640625" style="554" customWidth="1"/>
    <col min="10243" max="10243" width="4.1796875" style="554" customWidth="1"/>
    <col min="10244" max="10244" width="13.453125" style="554" customWidth="1"/>
    <col min="10245" max="10245" width="4.54296875" style="554" customWidth="1"/>
    <col min="10246" max="10249" width="9.453125" style="554" customWidth="1"/>
    <col min="10250" max="10250" width="6.1796875" style="554" customWidth="1"/>
    <col min="10251" max="10488" width="8.7265625" style="554"/>
    <col min="10489" max="10489" width="6" style="554" customWidth="1"/>
    <col min="10490" max="10490" width="18.81640625" style="554" customWidth="1"/>
    <col min="10491" max="10491" width="7.81640625" style="554" customWidth="1"/>
    <col min="10492" max="10493" width="3.1796875" style="554" customWidth="1"/>
    <col min="10494" max="10494" width="3.81640625" style="554" customWidth="1"/>
    <col min="10495" max="10495" width="10.54296875" style="554" customWidth="1"/>
    <col min="10496" max="10496" width="9.453125" style="554" customWidth="1"/>
    <col min="10497" max="10497" width="8.81640625" style="554" customWidth="1"/>
    <col min="10498" max="10498" width="14.81640625" style="554" customWidth="1"/>
    <col min="10499" max="10499" width="4.1796875" style="554" customWidth="1"/>
    <col min="10500" max="10500" width="13.453125" style="554" customWidth="1"/>
    <col min="10501" max="10501" width="4.54296875" style="554" customWidth="1"/>
    <col min="10502" max="10505" width="9.453125" style="554" customWidth="1"/>
    <col min="10506" max="10506" width="6.1796875" style="554" customWidth="1"/>
    <col min="10507" max="10744" width="8.7265625" style="554"/>
    <col min="10745" max="10745" width="6" style="554" customWidth="1"/>
    <col min="10746" max="10746" width="18.81640625" style="554" customWidth="1"/>
    <col min="10747" max="10747" width="7.81640625" style="554" customWidth="1"/>
    <col min="10748" max="10749" width="3.1796875" style="554" customWidth="1"/>
    <col min="10750" max="10750" width="3.81640625" style="554" customWidth="1"/>
    <col min="10751" max="10751" width="10.54296875" style="554" customWidth="1"/>
    <col min="10752" max="10752" width="9.453125" style="554" customWidth="1"/>
    <col min="10753" max="10753" width="8.81640625" style="554" customWidth="1"/>
    <col min="10754" max="10754" width="14.81640625" style="554" customWidth="1"/>
    <col min="10755" max="10755" width="4.1796875" style="554" customWidth="1"/>
    <col min="10756" max="10756" width="13.453125" style="554" customWidth="1"/>
    <col min="10757" max="10757" width="4.54296875" style="554" customWidth="1"/>
    <col min="10758" max="10761" width="9.453125" style="554" customWidth="1"/>
    <col min="10762" max="10762" width="6.1796875" style="554" customWidth="1"/>
    <col min="10763" max="11000" width="8.7265625" style="554"/>
    <col min="11001" max="11001" width="6" style="554" customWidth="1"/>
    <col min="11002" max="11002" width="18.81640625" style="554" customWidth="1"/>
    <col min="11003" max="11003" width="7.81640625" style="554" customWidth="1"/>
    <col min="11004" max="11005" width="3.1796875" style="554" customWidth="1"/>
    <col min="11006" max="11006" width="3.81640625" style="554" customWidth="1"/>
    <col min="11007" max="11007" width="10.54296875" style="554" customWidth="1"/>
    <col min="11008" max="11008" width="9.453125" style="554" customWidth="1"/>
    <col min="11009" max="11009" width="8.81640625" style="554" customWidth="1"/>
    <col min="11010" max="11010" width="14.81640625" style="554" customWidth="1"/>
    <col min="11011" max="11011" width="4.1796875" style="554" customWidth="1"/>
    <col min="11012" max="11012" width="13.453125" style="554" customWidth="1"/>
    <col min="11013" max="11013" width="4.54296875" style="554" customWidth="1"/>
    <col min="11014" max="11017" width="9.453125" style="554" customWidth="1"/>
    <col min="11018" max="11018" width="6.1796875" style="554" customWidth="1"/>
    <col min="11019" max="11256" width="8.7265625" style="554"/>
    <col min="11257" max="11257" width="6" style="554" customWidth="1"/>
    <col min="11258" max="11258" width="18.81640625" style="554" customWidth="1"/>
    <col min="11259" max="11259" width="7.81640625" style="554" customWidth="1"/>
    <col min="11260" max="11261" width="3.1796875" style="554" customWidth="1"/>
    <col min="11262" max="11262" width="3.81640625" style="554" customWidth="1"/>
    <col min="11263" max="11263" width="10.54296875" style="554" customWidth="1"/>
    <col min="11264" max="11264" width="9.453125" style="554" customWidth="1"/>
    <col min="11265" max="11265" width="8.81640625" style="554" customWidth="1"/>
    <col min="11266" max="11266" width="14.81640625" style="554" customWidth="1"/>
    <col min="11267" max="11267" width="4.1796875" style="554" customWidth="1"/>
    <col min="11268" max="11268" width="13.453125" style="554" customWidth="1"/>
    <col min="11269" max="11269" width="4.54296875" style="554" customWidth="1"/>
    <col min="11270" max="11273" width="9.453125" style="554" customWidth="1"/>
    <col min="11274" max="11274" width="6.1796875" style="554" customWidth="1"/>
    <col min="11275" max="11512" width="8.7265625" style="554"/>
    <col min="11513" max="11513" width="6" style="554" customWidth="1"/>
    <col min="11514" max="11514" width="18.81640625" style="554" customWidth="1"/>
    <col min="11515" max="11515" width="7.81640625" style="554" customWidth="1"/>
    <col min="11516" max="11517" width="3.1796875" style="554" customWidth="1"/>
    <col min="11518" max="11518" width="3.81640625" style="554" customWidth="1"/>
    <col min="11519" max="11519" width="10.54296875" style="554" customWidth="1"/>
    <col min="11520" max="11520" width="9.453125" style="554" customWidth="1"/>
    <col min="11521" max="11521" width="8.81640625" style="554" customWidth="1"/>
    <col min="11522" max="11522" width="14.81640625" style="554" customWidth="1"/>
    <col min="11523" max="11523" width="4.1796875" style="554" customWidth="1"/>
    <col min="11524" max="11524" width="13.453125" style="554" customWidth="1"/>
    <col min="11525" max="11525" width="4.54296875" style="554" customWidth="1"/>
    <col min="11526" max="11529" width="9.453125" style="554" customWidth="1"/>
    <col min="11530" max="11530" width="6.1796875" style="554" customWidth="1"/>
    <col min="11531" max="11768" width="8.7265625" style="554"/>
    <col min="11769" max="11769" width="6" style="554" customWidth="1"/>
    <col min="11770" max="11770" width="18.81640625" style="554" customWidth="1"/>
    <col min="11771" max="11771" width="7.81640625" style="554" customWidth="1"/>
    <col min="11772" max="11773" width="3.1796875" style="554" customWidth="1"/>
    <col min="11774" max="11774" width="3.81640625" style="554" customWidth="1"/>
    <col min="11775" max="11775" width="10.54296875" style="554" customWidth="1"/>
    <col min="11776" max="11776" width="9.453125" style="554" customWidth="1"/>
    <col min="11777" max="11777" width="8.81640625" style="554" customWidth="1"/>
    <col min="11778" max="11778" width="14.81640625" style="554" customWidth="1"/>
    <col min="11779" max="11779" width="4.1796875" style="554" customWidth="1"/>
    <col min="11780" max="11780" width="13.453125" style="554" customWidth="1"/>
    <col min="11781" max="11781" width="4.54296875" style="554" customWidth="1"/>
    <col min="11782" max="11785" width="9.453125" style="554" customWidth="1"/>
    <col min="11786" max="11786" width="6.1796875" style="554" customWidth="1"/>
    <col min="11787" max="12024" width="8.7265625" style="554"/>
    <col min="12025" max="12025" width="6" style="554" customWidth="1"/>
    <col min="12026" max="12026" width="18.81640625" style="554" customWidth="1"/>
    <col min="12027" max="12027" width="7.81640625" style="554" customWidth="1"/>
    <col min="12028" max="12029" width="3.1796875" style="554" customWidth="1"/>
    <col min="12030" max="12030" width="3.81640625" style="554" customWidth="1"/>
    <col min="12031" max="12031" width="10.54296875" style="554" customWidth="1"/>
    <col min="12032" max="12032" width="9.453125" style="554" customWidth="1"/>
    <col min="12033" max="12033" width="8.81640625" style="554" customWidth="1"/>
    <col min="12034" max="12034" width="14.81640625" style="554" customWidth="1"/>
    <col min="12035" max="12035" width="4.1796875" style="554" customWidth="1"/>
    <col min="12036" max="12036" width="13.453125" style="554" customWidth="1"/>
    <col min="12037" max="12037" width="4.54296875" style="554" customWidth="1"/>
    <col min="12038" max="12041" width="9.453125" style="554" customWidth="1"/>
    <col min="12042" max="12042" width="6.1796875" style="554" customWidth="1"/>
    <col min="12043" max="12280" width="8.7265625" style="554"/>
    <col min="12281" max="12281" width="6" style="554" customWidth="1"/>
    <col min="12282" max="12282" width="18.81640625" style="554" customWidth="1"/>
    <col min="12283" max="12283" width="7.81640625" style="554" customWidth="1"/>
    <col min="12284" max="12285" width="3.1796875" style="554" customWidth="1"/>
    <col min="12286" max="12286" width="3.81640625" style="554" customWidth="1"/>
    <col min="12287" max="12287" width="10.54296875" style="554" customWidth="1"/>
    <col min="12288" max="12288" width="9.453125" style="554" customWidth="1"/>
    <col min="12289" max="12289" width="8.81640625" style="554" customWidth="1"/>
    <col min="12290" max="12290" width="14.81640625" style="554" customWidth="1"/>
    <col min="12291" max="12291" width="4.1796875" style="554" customWidth="1"/>
    <col min="12292" max="12292" width="13.453125" style="554" customWidth="1"/>
    <col min="12293" max="12293" width="4.54296875" style="554" customWidth="1"/>
    <col min="12294" max="12297" width="9.453125" style="554" customWidth="1"/>
    <col min="12298" max="12298" width="6.1796875" style="554" customWidth="1"/>
    <col min="12299" max="12536" width="8.7265625" style="554"/>
    <col min="12537" max="12537" width="6" style="554" customWidth="1"/>
    <col min="12538" max="12538" width="18.81640625" style="554" customWidth="1"/>
    <col min="12539" max="12539" width="7.81640625" style="554" customWidth="1"/>
    <col min="12540" max="12541" width="3.1796875" style="554" customWidth="1"/>
    <col min="12542" max="12542" width="3.81640625" style="554" customWidth="1"/>
    <col min="12543" max="12543" width="10.54296875" style="554" customWidth="1"/>
    <col min="12544" max="12544" width="9.453125" style="554" customWidth="1"/>
    <col min="12545" max="12545" width="8.81640625" style="554" customWidth="1"/>
    <col min="12546" max="12546" width="14.81640625" style="554" customWidth="1"/>
    <col min="12547" max="12547" width="4.1796875" style="554" customWidth="1"/>
    <col min="12548" max="12548" width="13.453125" style="554" customWidth="1"/>
    <col min="12549" max="12549" width="4.54296875" style="554" customWidth="1"/>
    <col min="12550" max="12553" width="9.453125" style="554" customWidth="1"/>
    <col min="12554" max="12554" width="6.1796875" style="554" customWidth="1"/>
    <col min="12555" max="12792" width="8.7265625" style="554"/>
    <col min="12793" max="12793" width="6" style="554" customWidth="1"/>
    <col min="12794" max="12794" width="18.81640625" style="554" customWidth="1"/>
    <col min="12795" max="12795" width="7.81640625" style="554" customWidth="1"/>
    <col min="12796" max="12797" width="3.1796875" style="554" customWidth="1"/>
    <col min="12798" max="12798" width="3.81640625" style="554" customWidth="1"/>
    <col min="12799" max="12799" width="10.54296875" style="554" customWidth="1"/>
    <col min="12800" max="12800" width="9.453125" style="554" customWidth="1"/>
    <col min="12801" max="12801" width="8.81640625" style="554" customWidth="1"/>
    <col min="12802" max="12802" width="14.81640625" style="554" customWidth="1"/>
    <col min="12803" max="12803" width="4.1796875" style="554" customWidth="1"/>
    <col min="12804" max="12804" width="13.453125" style="554" customWidth="1"/>
    <col min="12805" max="12805" width="4.54296875" style="554" customWidth="1"/>
    <col min="12806" max="12809" width="9.453125" style="554" customWidth="1"/>
    <col min="12810" max="12810" width="6.1796875" style="554" customWidth="1"/>
    <col min="12811" max="13048" width="8.7265625" style="554"/>
    <col min="13049" max="13049" width="6" style="554" customWidth="1"/>
    <col min="13050" max="13050" width="18.81640625" style="554" customWidth="1"/>
    <col min="13051" max="13051" width="7.81640625" style="554" customWidth="1"/>
    <col min="13052" max="13053" width="3.1796875" style="554" customWidth="1"/>
    <col min="13054" max="13054" width="3.81640625" style="554" customWidth="1"/>
    <col min="13055" max="13055" width="10.54296875" style="554" customWidth="1"/>
    <col min="13056" max="13056" width="9.453125" style="554" customWidth="1"/>
    <col min="13057" max="13057" width="8.81640625" style="554" customWidth="1"/>
    <col min="13058" max="13058" width="14.81640625" style="554" customWidth="1"/>
    <col min="13059" max="13059" width="4.1796875" style="554" customWidth="1"/>
    <col min="13060" max="13060" width="13.453125" style="554" customWidth="1"/>
    <col min="13061" max="13061" width="4.54296875" style="554" customWidth="1"/>
    <col min="13062" max="13065" width="9.453125" style="554" customWidth="1"/>
    <col min="13066" max="13066" width="6.1796875" style="554" customWidth="1"/>
    <col min="13067" max="13304" width="8.7265625" style="554"/>
    <col min="13305" max="13305" width="6" style="554" customWidth="1"/>
    <col min="13306" max="13306" width="18.81640625" style="554" customWidth="1"/>
    <col min="13307" max="13307" width="7.81640625" style="554" customWidth="1"/>
    <col min="13308" max="13309" width="3.1796875" style="554" customWidth="1"/>
    <col min="13310" max="13310" width="3.81640625" style="554" customWidth="1"/>
    <col min="13311" max="13311" width="10.54296875" style="554" customWidth="1"/>
    <col min="13312" max="13312" width="9.453125" style="554" customWidth="1"/>
    <col min="13313" max="13313" width="8.81640625" style="554" customWidth="1"/>
    <col min="13314" max="13314" width="14.81640625" style="554" customWidth="1"/>
    <col min="13315" max="13315" width="4.1796875" style="554" customWidth="1"/>
    <col min="13316" max="13316" width="13.453125" style="554" customWidth="1"/>
    <col min="13317" max="13317" width="4.54296875" style="554" customWidth="1"/>
    <col min="13318" max="13321" width="9.453125" style="554" customWidth="1"/>
    <col min="13322" max="13322" width="6.1796875" style="554" customWidth="1"/>
    <col min="13323" max="13560" width="8.7265625" style="554"/>
    <col min="13561" max="13561" width="6" style="554" customWidth="1"/>
    <col min="13562" max="13562" width="18.81640625" style="554" customWidth="1"/>
    <col min="13563" max="13563" width="7.81640625" style="554" customWidth="1"/>
    <col min="13564" max="13565" width="3.1796875" style="554" customWidth="1"/>
    <col min="13566" max="13566" width="3.81640625" style="554" customWidth="1"/>
    <col min="13567" max="13567" width="10.54296875" style="554" customWidth="1"/>
    <col min="13568" max="13568" width="9.453125" style="554" customWidth="1"/>
    <col min="13569" max="13569" width="8.81640625" style="554" customWidth="1"/>
    <col min="13570" max="13570" width="14.81640625" style="554" customWidth="1"/>
    <col min="13571" max="13571" width="4.1796875" style="554" customWidth="1"/>
    <col min="13572" max="13572" width="13.453125" style="554" customWidth="1"/>
    <col min="13573" max="13573" width="4.54296875" style="554" customWidth="1"/>
    <col min="13574" max="13577" width="9.453125" style="554" customWidth="1"/>
    <col min="13578" max="13578" width="6.1796875" style="554" customWidth="1"/>
    <col min="13579" max="13816" width="8.7265625" style="554"/>
    <col min="13817" max="13817" width="6" style="554" customWidth="1"/>
    <col min="13818" max="13818" width="18.81640625" style="554" customWidth="1"/>
    <col min="13819" max="13819" width="7.81640625" style="554" customWidth="1"/>
    <col min="13820" max="13821" width="3.1796875" style="554" customWidth="1"/>
    <col min="13822" max="13822" width="3.81640625" style="554" customWidth="1"/>
    <col min="13823" max="13823" width="10.54296875" style="554" customWidth="1"/>
    <col min="13824" max="13824" width="9.453125" style="554" customWidth="1"/>
    <col min="13825" max="13825" width="8.81640625" style="554" customWidth="1"/>
    <col min="13826" max="13826" width="14.81640625" style="554" customWidth="1"/>
    <col min="13827" max="13827" width="4.1796875" style="554" customWidth="1"/>
    <col min="13828" max="13828" width="13.453125" style="554" customWidth="1"/>
    <col min="13829" max="13829" width="4.54296875" style="554" customWidth="1"/>
    <col min="13830" max="13833" width="9.453125" style="554" customWidth="1"/>
    <col min="13834" max="13834" width="6.1796875" style="554" customWidth="1"/>
    <col min="13835" max="14072" width="8.7265625" style="554"/>
    <col min="14073" max="14073" width="6" style="554" customWidth="1"/>
    <col min="14074" max="14074" width="18.81640625" style="554" customWidth="1"/>
    <col min="14075" max="14075" width="7.81640625" style="554" customWidth="1"/>
    <col min="14076" max="14077" width="3.1796875" style="554" customWidth="1"/>
    <col min="14078" max="14078" width="3.81640625" style="554" customWidth="1"/>
    <col min="14079" max="14079" width="10.54296875" style="554" customWidth="1"/>
    <col min="14080" max="14080" width="9.453125" style="554" customWidth="1"/>
    <col min="14081" max="14081" width="8.81640625" style="554" customWidth="1"/>
    <col min="14082" max="14082" width="14.81640625" style="554" customWidth="1"/>
    <col min="14083" max="14083" width="4.1796875" style="554" customWidth="1"/>
    <col min="14084" max="14084" width="13.453125" style="554" customWidth="1"/>
    <col min="14085" max="14085" width="4.54296875" style="554" customWidth="1"/>
    <col min="14086" max="14089" width="9.453125" style="554" customWidth="1"/>
    <col min="14090" max="14090" width="6.1796875" style="554" customWidth="1"/>
    <col min="14091" max="14328" width="8.7265625" style="554"/>
    <col min="14329" max="14329" width="6" style="554" customWidth="1"/>
    <col min="14330" max="14330" width="18.81640625" style="554" customWidth="1"/>
    <col min="14331" max="14331" width="7.81640625" style="554" customWidth="1"/>
    <col min="14332" max="14333" width="3.1796875" style="554" customWidth="1"/>
    <col min="14334" max="14334" width="3.81640625" style="554" customWidth="1"/>
    <col min="14335" max="14335" width="10.54296875" style="554" customWidth="1"/>
    <col min="14336" max="14336" width="9.453125" style="554" customWidth="1"/>
    <col min="14337" max="14337" width="8.81640625" style="554" customWidth="1"/>
    <col min="14338" max="14338" width="14.81640625" style="554" customWidth="1"/>
    <col min="14339" max="14339" width="4.1796875" style="554" customWidth="1"/>
    <col min="14340" max="14340" width="13.453125" style="554" customWidth="1"/>
    <col min="14341" max="14341" width="4.54296875" style="554" customWidth="1"/>
    <col min="14342" max="14345" width="9.453125" style="554" customWidth="1"/>
    <col min="14346" max="14346" width="6.1796875" style="554" customWidth="1"/>
    <col min="14347" max="14584" width="8.7265625" style="554"/>
    <col min="14585" max="14585" width="6" style="554" customWidth="1"/>
    <col min="14586" max="14586" width="18.81640625" style="554" customWidth="1"/>
    <col min="14587" max="14587" width="7.81640625" style="554" customWidth="1"/>
    <col min="14588" max="14589" width="3.1796875" style="554" customWidth="1"/>
    <col min="14590" max="14590" width="3.81640625" style="554" customWidth="1"/>
    <col min="14591" max="14591" width="10.54296875" style="554" customWidth="1"/>
    <col min="14592" max="14592" width="9.453125" style="554" customWidth="1"/>
    <col min="14593" max="14593" width="8.81640625" style="554" customWidth="1"/>
    <col min="14594" max="14594" width="14.81640625" style="554" customWidth="1"/>
    <col min="14595" max="14595" width="4.1796875" style="554" customWidth="1"/>
    <col min="14596" max="14596" width="13.453125" style="554" customWidth="1"/>
    <col min="14597" max="14597" width="4.54296875" style="554" customWidth="1"/>
    <col min="14598" max="14601" width="9.453125" style="554" customWidth="1"/>
    <col min="14602" max="14602" width="6.1796875" style="554" customWidth="1"/>
    <col min="14603" max="14840" width="8.7265625" style="554"/>
    <col min="14841" max="14841" width="6" style="554" customWidth="1"/>
    <col min="14842" max="14842" width="18.81640625" style="554" customWidth="1"/>
    <col min="14843" max="14843" width="7.81640625" style="554" customWidth="1"/>
    <col min="14844" max="14845" width="3.1796875" style="554" customWidth="1"/>
    <col min="14846" max="14846" width="3.81640625" style="554" customWidth="1"/>
    <col min="14847" max="14847" width="10.54296875" style="554" customWidth="1"/>
    <col min="14848" max="14848" width="9.453125" style="554" customWidth="1"/>
    <col min="14849" max="14849" width="8.81640625" style="554" customWidth="1"/>
    <col min="14850" max="14850" width="14.81640625" style="554" customWidth="1"/>
    <col min="14851" max="14851" width="4.1796875" style="554" customWidth="1"/>
    <col min="14852" max="14852" width="13.453125" style="554" customWidth="1"/>
    <col min="14853" max="14853" width="4.54296875" style="554" customWidth="1"/>
    <col min="14854" max="14857" width="9.453125" style="554" customWidth="1"/>
    <col min="14858" max="14858" width="6.1796875" style="554" customWidth="1"/>
    <col min="14859" max="15096" width="8.7265625" style="554"/>
    <col min="15097" max="15097" width="6" style="554" customWidth="1"/>
    <col min="15098" max="15098" width="18.81640625" style="554" customWidth="1"/>
    <col min="15099" max="15099" width="7.81640625" style="554" customWidth="1"/>
    <col min="15100" max="15101" width="3.1796875" style="554" customWidth="1"/>
    <col min="15102" max="15102" width="3.81640625" style="554" customWidth="1"/>
    <col min="15103" max="15103" width="10.54296875" style="554" customWidth="1"/>
    <col min="15104" max="15104" width="9.453125" style="554" customWidth="1"/>
    <col min="15105" max="15105" width="8.81640625" style="554" customWidth="1"/>
    <col min="15106" max="15106" width="14.81640625" style="554" customWidth="1"/>
    <col min="15107" max="15107" width="4.1796875" style="554" customWidth="1"/>
    <col min="15108" max="15108" width="13.453125" style="554" customWidth="1"/>
    <col min="15109" max="15109" width="4.54296875" style="554" customWidth="1"/>
    <col min="15110" max="15113" width="9.453125" style="554" customWidth="1"/>
    <col min="15114" max="15114" width="6.1796875" style="554" customWidth="1"/>
    <col min="15115" max="15352" width="8.7265625" style="554"/>
    <col min="15353" max="15353" width="6" style="554" customWidth="1"/>
    <col min="15354" max="15354" width="18.81640625" style="554" customWidth="1"/>
    <col min="15355" max="15355" width="7.81640625" style="554" customWidth="1"/>
    <col min="15356" max="15357" width="3.1796875" style="554" customWidth="1"/>
    <col min="15358" max="15358" width="3.81640625" style="554" customWidth="1"/>
    <col min="15359" max="15359" width="10.54296875" style="554" customWidth="1"/>
    <col min="15360" max="15360" width="9.453125" style="554" customWidth="1"/>
    <col min="15361" max="15361" width="8.81640625" style="554" customWidth="1"/>
    <col min="15362" max="15362" width="14.81640625" style="554" customWidth="1"/>
    <col min="15363" max="15363" width="4.1796875" style="554" customWidth="1"/>
    <col min="15364" max="15364" width="13.453125" style="554" customWidth="1"/>
    <col min="15365" max="15365" width="4.54296875" style="554" customWidth="1"/>
    <col min="15366" max="15369" width="9.453125" style="554" customWidth="1"/>
    <col min="15370" max="15370" width="6.1796875" style="554" customWidth="1"/>
    <col min="15371" max="15608" width="8.7265625" style="554"/>
    <col min="15609" max="15609" width="6" style="554" customWidth="1"/>
    <col min="15610" max="15610" width="18.81640625" style="554" customWidth="1"/>
    <col min="15611" max="15611" width="7.81640625" style="554" customWidth="1"/>
    <col min="15612" max="15613" width="3.1796875" style="554" customWidth="1"/>
    <col min="15614" max="15614" width="3.81640625" style="554" customWidth="1"/>
    <col min="15615" max="15615" width="10.54296875" style="554" customWidth="1"/>
    <col min="15616" max="15616" width="9.453125" style="554" customWidth="1"/>
    <col min="15617" max="15617" width="8.81640625" style="554" customWidth="1"/>
    <col min="15618" max="15618" width="14.81640625" style="554" customWidth="1"/>
    <col min="15619" max="15619" width="4.1796875" style="554" customWidth="1"/>
    <col min="15620" max="15620" width="13.453125" style="554" customWidth="1"/>
    <col min="15621" max="15621" width="4.54296875" style="554" customWidth="1"/>
    <col min="15622" max="15625" width="9.453125" style="554" customWidth="1"/>
    <col min="15626" max="15626" width="6.1796875" style="554" customWidth="1"/>
    <col min="15627" max="15864" width="8.7265625" style="554"/>
    <col min="15865" max="15865" width="6" style="554" customWidth="1"/>
    <col min="15866" max="15866" width="18.81640625" style="554" customWidth="1"/>
    <col min="15867" max="15867" width="7.81640625" style="554" customWidth="1"/>
    <col min="15868" max="15869" width="3.1796875" style="554" customWidth="1"/>
    <col min="15870" max="15870" width="3.81640625" style="554" customWidth="1"/>
    <col min="15871" max="15871" width="10.54296875" style="554" customWidth="1"/>
    <col min="15872" max="15872" width="9.453125" style="554" customWidth="1"/>
    <col min="15873" max="15873" width="8.81640625" style="554" customWidth="1"/>
    <col min="15874" max="15874" width="14.81640625" style="554" customWidth="1"/>
    <col min="15875" max="15875" width="4.1796875" style="554" customWidth="1"/>
    <col min="15876" max="15876" width="13.453125" style="554" customWidth="1"/>
    <col min="15877" max="15877" width="4.54296875" style="554" customWidth="1"/>
    <col min="15878" max="15881" width="9.453125" style="554" customWidth="1"/>
    <col min="15882" max="15882" width="6.1796875" style="554" customWidth="1"/>
    <col min="15883" max="16120" width="8.7265625" style="554"/>
    <col min="16121" max="16121" width="6" style="554" customWidth="1"/>
    <col min="16122" max="16122" width="18.81640625" style="554" customWidth="1"/>
    <col min="16123" max="16123" width="7.81640625" style="554" customWidth="1"/>
    <col min="16124" max="16125" width="3.1796875" style="554" customWidth="1"/>
    <col min="16126" max="16126" width="3.81640625" style="554" customWidth="1"/>
    <col min="16127" max="16127" width="10.54296875" style="554" customWidth="1"/>
    <col min="16128" max="16128" width="9.453125" style="554" customWidth="1"/>
    <col min="16129" max="16129" width="8.81640625" style="554" customWidth="1"/>
    <col min="16130" max="16130" width="14.81640625" style="554" customWidth="1"/>
    <col min="16131" max="16131" width="4.1796875" style="554" customWidth="1"/>
    <col min="16132" max="16132" width="13.453125" style="554" customWidth="1"/>
    <col min="16133" max="16133" width="4.54296875" style="554" customWidth="1"/>
    <col min="16134" max="16137" width="9.453125" style="554" customWidth="1"/>
    <col min="16138" max="16138" width="6.1796875" style="554" customWidth="1"/>
    <col min="16139" max="16382" width="8.7265625" style="554"/>
    <col min="16383" max="16384" width="8.81640625" style="554" customWidth="1"/>
  </cols>
  <sheetData>
    <row r="1" spans="1:14" s="553" customFormat="1" ht="25.25" customHeight="1" x14ac:dyDescent="0.35">
      <c r="A1" s="1474" t="str">
        <f>'PF F'!A1:G1</f>
        <v>PUNJAB SAAF PANI AUTHORITY</v>
      </c>
      <c r="B1" s="1474"/>
      <c r="C1" s="1474"/>
      <c r="D1" s="1474"/>
      <c r="E1" s="1474"/>
      <c r="F1" s="1474"/>
      <c r="G1" s="1474"/>
      <c r="H1" s="1474"/>
      <c r="I1" s="1474"/>
      <c r="J1" s="1474"/>
      <c r="K1" s="1474"/>
      <c r="L1" s="1474"/>
      <c r="M1" s="1474"/>
      <c r="N1" s="1474"/>
    </row>
    <row r="2" spans="1:14" s="553" customFormat="1" ht="29.4" customHeight="1" x14ac:dyDescent="0.35">
      <c r="A2" s="1475" t="str">
        <f>'PF F'!A2:G2</f>
        <v>REHABILITATION &amp; O&amp;M OF DYSFUNCTIONAL WATER FILTRATION PLANTS INSTALLED IN DIVISON FAISALABAD</v>
      </c>
      <c r="B2" s="1475"/>
      <c r="C2" s="1475"/>
      <c r="D2" s="1475"/>
      <c r="E2" s="1475"/>
      <c r="F2" s="1475"/>
      <c r="G2" s="1475"/>
      <c r="H2" s="1475"/>
      <c r="I2" s="1475"/>
      <c r="J2" s="1475"/>
      <c r="K2" s="1475"/>
      <c r="L2" s="1475"/>
      <c r="M2" s="1475"/>
      <c r="N2" s="1475"/>
    </row>
    <row r="3" spans="1:14" s="553" customFormat="1" ht="21.65" customHeight="1" x14ac:dyDescent="0.35">
      <c r="A3" s="1475" t="str">
        <f>'PF F'!A3:G3</f>
        <v>BILL OF QUANTITY</v>
      </c>
      <c r="B3" s="1475"/>
      <c r="C3" s="1475"/>
      <c r="D3" s="1475"/>
      <c r="E3" s="1475"/>
      <c r="F3" s="1475"/>
      <c r="G3" s="1475"/>
      <c r="H3" s="1475"/>
      <c r="I3" s="1475"/>
      <c r="J3" s="1475"/>
      <c r="K3" s="1475"/>
      <c r="L3" s="1475"/>
      <c r="M3" s="1475"/>
      <c r="N3" s="1475"/>
    </row>
    <row r="4" spans="1:14" s="553" customFormat="1" ht="16.75" customHeight="1" x14ac:dyDescent="0.35">
      <c r="A4" s="1476" t="s">
        <v>899</v>
      </c>
      <c r="B4" s="1476"/>
      <c r="C4" s="1476"/>
      <c r="D4" s="1476"/>
      <c r="E4" s="1476"/>
      <c r="F4" s="1476"/>
      <c r="G4" s="1476"/>
      <c r="H4" s="1476"/>
      <c r="I4" s="1476"/>
      <c r="J4" s="1476"/>
      <c r="K4" s="1476"/>
      <c r="L4" s="1476"/>
      <c r="M4" s="1476"/>
      <c r="N4" s="1476"/>
    </row>
    <row r="5" spans="1:14" s="553" customFormat="1" ht="21" customHeight="1" x14ac:dyDescent="0.35">
      <c r="A5" s="1477" t="s">
        <v>975</v>
      </c>
      <c r="B5" s="1477"/>
      <c r="C5" s="1477"/>
      <c r="D5" s="1477"/>
      <c r="E5" s="1477"/>
      <c r="F5" s="1477"/>
      <c r="G5" s="1477"/>
      <c r="H5" s="1477"/>
      <c r="I5" s="1477"/>
      <c r="J5" s="1477"/>
      <c r="K5" s="1477"/>
      <c r="L5" s="1477"/>
      <c r="M5" s="1477"/>
      <c r="N5" s="1477"/>
    </row>
    <row r="6" spans="1:14" s="1046" customFormat="1" ht="15.65" customHeight="1" x14ac:dyDescent="0.25">
      <c r="A6" s="1556" t="s">
        <v>980</v>
      </c>
      <c r="B6" s="1557" t="s">
        <v>60</v>
      </c>
      <c r="C6" s="1558" t="s">
        <v>0</v>
      </c>
      <c r="D6" s="1558"/>
      <c r="E6" s="1559" t="s">
        <v>666</v>
      </c>
      <c r="F6" s="1559"/>
      <c r="G6" s="1559"/>
      <c r="H6" s="1560" t="s">
        <v>667</v>
      </c>
      <c r="I6" s="1560"/>
      <c r="J6" s="1560"/>
      <c r="K6" s="1558" t="s">
        <v>153</v>
      </c>
      <c r="L6" s="1558"/>
      <c r="M6" s="1558" t="s">
        <v>62</v>
      </c>
      <c r="N6" s="1557" t="s">
        <v>668</v>
      </c>
    </row>
    <row r="7" spans="1:14" s="1046" customFormat="1" ht="12" customHeight="1" x14ac:dyDescent="0.25">
      <c r="A7" s="1556"/>
      <c r="B7" s="1557"/>
      <c r="C7" s="1558"/>
      <c r="D7" s="1558"/>
      <c r="E7" s="1559"/>
      <c r="F7" s="1559"/>
      <c r="G7" s="1559"/>
      <c r="H7" s="1045" t="s">
        <v>669</v>
      </c>
      <c r="I7" s="1045" t="s">
        <v>670</v>
      </c>
      <c r="J7" s="1045" t="s">
        <v>671</v>
      </c>
      <c r="K7" s="1558"/>
      <c r="L7" s="1558"/>
      <c r="M7" s="1558"/>
      <c r="N7" s="1557"/>
    </row>
    <row r="8" spans="1:14" s="555" customFormat="1" ht="28.25" customHeight="1" x14ac:dyDescent="0.25">
      <c r="A8" s="1047">
        <v>1</v>
      </c>
      <c r="B8" s="1048" t="s">
        <v>675</v>
      </c>
      <c r="C8" s="1483" t="s">
        <v>967</v>
      </c>
      <c r="D8" s="1483"/>
      <c r="E8" s="1050"/>
      <c r="F8" s="1050"/>
      <c r="G8" s="1050"/>
      <c r="H8" s="1051"/>
      <c r="I8" s="1051"/>
      <c r="J8" s="1051"/>
      <c r="K8" s="1052">
        <f>SUM(K10:K10)</f>
        <v>1.1286071999999998</v>
      </c>
      <c r="L8" s="637" t="s">
        <v>674</v>
      </c>
      <c r="M8" s="1053"/>
      <c r="N8" s="1054"/>
    </row>
    <row r="9" spans="1:14" s="555" customFormat="1" ht="13.4" hidden="1" customHeight="1" x14ac:dyDescent="0.25">
      <c r="A9" s="1055"/>
      <c r="B9" s="1056"/>
      <c r="C9" s="995"/>
      <c r="D9" s="995"/>
      <c r="E9" s="995"/>
      <c r="F9" s="995"/>
      <c r="G9" s="995"/>
      <c r="H9" s="995"/>
      <c r="I9" s="995"/>
      <c r="J9" s="995"/>
      <c r="K9" s="1057"/>
      <c r="L9" s="1058"/>
      <c r="M9" s="1058"/>
      <c r="N9" s="1059"/>
    </row>
    <row r="10" spans="1:14" s="555" customFormat="1" ht="14.4" hidden="1" customHeight="1" x14ac:dyDescent="0.3">
      <c r="A10" s="1055"/>
      <c r="B10" s="1060" t="s">
        <v>675</v>
      </c>
      <c r="C10" s="1061" t="s">
        <v>673</v>
      </c>
      <c r="D10" s="995"/>
      <c r="E10" s="636">
        <v>1</v>
      </c>
      <c r="F10" s="636" t="s">
        <v>31</v>
      </c>
      <c r="G10" s="636">
        <v>1</v>
      </c>
      <c r="H10" s="1062">
        <f>3.658+0.229+0.229</f>
        <v>4.1159999999999997</v>
      </c>
      <c r="I10" s="1063">
        <v>0.91400000000000003</v>
      </c>
      <c r="J10" s="1064">
        <v>0.3</v>
      </c>
      <c r="K10" s="1062">
        <f>PRODUCT(E10:J10)</f>
        <v>1.1286071999999998</v>
      </c>
      <c r="L10" s="1058" t="s">
        <v>674</v>
      </c>
      <c r="M10" s="1058"/>
      <c r="N10" s="1059"/>
    </row>
    <row r="11" spans="1:14" s="555" customFormat="1" ht="17.399999999999999" hidden="1" customHeight="1" x14ac:dyDescent="0.3">
      <c r="A11" s="1055"/>
      <c r="B11" s="1065"/>
      <c r="C11" s="1484"/>
      <c r="D11" s="1484"/>
      <c r="E11" s="636"/>
      <c r="F11" s="636"/>
      <c r="G11" s="636"/>
      <c r="H11" s="1063"/>
      <c r="I11" s="1063"/>
      <c r="J11" s="1066" t="s">
        <v>34</v>
      </c>
      <c r="K11" s="1067"/>
      <c r="L11" s="1067"/>
      <c r="M11" s="1068"/>
      <c r="N11" s="1069"/>
    </row>
    <row r="12" spans="1:14" s="555" customFormat="1" ht="9.65" hidden="1" customHeight="1" x14ac:dyDescent="0.25">
      <c r="A12" s="1055"/>
      <c r="B12" s="1000"/>
      <c r="C12" s="1473"/>
      <c r="D12" s="1473"/>
      <c r="E12" s="636"/>
      <c r="F12" s="636"/>
      <c r="G12" s="636"/>
      <c r="H12" s="1063"/>
      <c r="I12" s="1063"/>
      <c r="J12" s="1070"/>
      <c r="K12" s="1070"/>
      <c r="L12" s="637"/>
      <c r="M12" s="637"/>
      <c r="N12" s="1071"/>
    </row>
    <row r="13" spans="1:14" s="584" customFormat="1" ht="18" customHeight="1" x14ac:dyDescent="0.35">
      <c r="A13" s="1072">
        <v>2</v>
      </c>
      <c r="B13" s="1048" t="s">
        <v>679</v>
      </c>
      <c r="C13" s="1486" t="s">
        <v>676</v>
      </c>
      <c r="D13" s="1486"/>
      <c r="E13" s="1486"/>
      <c r="F13" s="1486"/>
      <c r="G13" s="1486"/>
      <c r="H13" s="1486"/>
      <c r="I13" s="1486"/>
      <c r="J13" s="1486"/>
      <c r="K13" s="1073">
        <f>SUM(K14:K17)</f>
        <v>57.387959999999993</v>
      </c>
      <c r="L13" s="637" t="s">
        <v>678</v>
      </c>
      <c r="M13" s="637"/>
      <c r="N13" s="1074"/>
    </row>
    <row r="14" spans="1:14" s="584" customFormat="1" ht="15" hidden="1" customHeight="1" x14ac:dyDescent="0.35">
      <c r="A14" s="1072"/>
      <c r="B14" s="998"/>
      <c r="C14" s="1061" t="s">
        <v>677</v>
      </c>
      <c r="D14" s="1075"/>
      <c r="E14" s="1076">
        <v>1</v>
      </c>
      <c r="F14" s="1076" t="s">
        <v>31</v>
      </c>
      <c r="G14" s="1076">
        <v>4</v>
      </c>
      <c r="H14" s="1077">
        <v>4.1159999999999997</v>
      </c>
      <c r="I14" s="1073"/>
      <c r="J14" s="1078">
        <v>3.15</v>
      </c>
      <c r="K14" s="1073">
        <f>PRODUCT(E14:J14)</f>
        <v>51.861599999999996</v>
      </c>
      <c r="L14" s="637" t="s">
        <v>678</v>
      </c>
      <c r="M14" s="637"/>
      <c r="N14" s="1074"/>
    </row>
    <row r="15" spans="1:14" s="584" customFormat="1" ht="15" hidden="1" customHeight="1" x14ac:dyDescent="0.35">
      <c r="A15" s="1072"/>
      <c r="B15" s="998"/>
      <c r="C15" s="1061" t="str">
        <f>+C10</f>
        <v>Dispenser Platform</v>
      </c>
      <c r="D15" s="1075"/>
      <c r="E15" s="1076">
        <v>1</v>
      </c>
      <c r="F15" s="1076" t="s">
        <v>31</v>
      </c>
      <c r="G15" s="1076">
        <v>1</v>
      </c>
      <c r="H15" s="1077">
        <v>4.1159999999999997</v>
      </c>
      <c r="I15" s="1073"/>
      <c r="J15" s="1078">
        <v>0.91</v>
      </c>
      <c r="K15" s="1073">
        <f>PRODUCT(E15:J15)</f>
        <v>3.7455599999999998</v>
      </c>
      <c r="L15" s="637" t="s">
        <v>678</v>
      </c>
      <c r="M15" s="637"/>
      <c r="N15" s="1074"/>
    </row>
    <row r="16" spans="1:14" s="584" customFormat="1" ht="15" hidden="1" customHeight="1" x14ac:dyDescent="0.35">
      <c r="A16" s="1072"/>
      <c r="B16" s="998"/>
      <c r="C16" s="1061"/>
      <c r="D16" s="1075"/>
      <c r="E16" s="1076">
        <v>1</v>
      </c>
      <c r="F16" s="1076" t="s">
        <v>31</v>
      </c>
      <c r="G16" s="1076">
        <v>1</v>
      </c>
      <c r="H16" s="1077">
        <v>4.1159999999999997</v>
      </c>
      <c r="I16" s="1073"/>
      <c r="J16" s="1078">
        <v>0.3</v>
      </c>
      <c r="K16" s="1073">
        <f>PRODUCT(E16:J16)</f>
        <v>1.2347999999999999</v>
      </c>
      <c r="L16" s="637" t="s">
        <v>678</v>
      </c>
      <c r="M16" s="637"/>
      <c r="N16" s="1074"/>
    </row>
    <row r="17" spans="1:14" s="584" customFormat="1" ht="15" hidden="1" customHeight="1" x14ac:dyDescent="0.35">
      <c r="A17" s="1072"/>
      <c r="B17" s="998"/>
      <c r="C17" s="1061"/>
      <c r="D17" s="1075"/>
      <c r="E17" s="1076">
        <v>1</v>
      </c>
      <c r="F17" s="1076" t="s">
        <v>31</v>
      </c>
      <c r="G17" s="1076">
        <v>2</v>
      </c>
      <c r="H17" s="1077">
        <v>0.91</v>
      </c>
      <c r="I17" s="1073"/>
      <c r="J17" s="1078">
        <v>0.3</v>
      </c>
      <c r="K17" s="1073">
        <f>PRODUCT(E17:J17)</f>
        <v>0.54600000000000004</v>
      </c>
      <c r="L17" s="637" t="s">
        <v>678</v>
      </c>
      <c r="M17" s="637"/>
      <c r="N17" s="1074"/>
    </row>
    <row r="18" spans="1:14" s="584" customFormat="1" ht="15" hidden="1" customHeight="1" x14ac:dyDescent="0.25">
      <c r="A18" s="1072"/>
      <c r="B18" s="998"/>
      <c r="C18" s="1079"/>
      <c r="D18" s="1075"/>
      <c r="E18" s="1076"/>
      <c r="F18" s="1076"/>
      <c r="G18" s="1076"/>
      <c r="H18" s="1073"/>
      <c r="I18" s="1073"/>
      <c r="J18" s="1045" t="s">
        <v>34</v>
      </c>
      <c r="K18" s="1079"/>
      <c r="L18" s="1079"/>
      <c r="M18" s="1068"/>
      <c r="N18" s="1080"/>
    </row>
    <row r="19" spans="1:14" s="555" customFormat="1" ht="20.149999999999999" hidden="1" customHeight="1" x14ac:dyDescent="0.25">
      <c r="A19" s="1081"/>
      <c r="B19" s="1000"/>
      <c r="C19" s="1082"/>
      <c r="D19" s="1083"/>
      <c r="E19" s="636"/>
      <c r="F19" s="636"/>
      <c r="G19" s="636"/>
      <c r="H19" s="1063"/>
      <c r="I19" s="1063"/>
      <c r="J19" s="1070"/>
      <c r="K19" s="1070"/>
      <c r="L19" s="637"/>
      <c r="M19" s="637"/>
      <c r="N19" s="1071"/>
    </row>
    <row r="20" spans="1:14" s="584" customFormat="1" ht="145.25" customHeight="1" x14ac:dyDescent="0.35">
      <c r="A20" s="1072">
        <v>3</v>
      </c>
      <c r="B20" s="1048" t="s">
        <v>686</v>
      </c>
      <c r="C20" s="1486" t="s">
        <v>968</v>
      </c>
      <c r="D20" s="1486"/>
      <c r="E20" s="1486"/>
      <c r="F20" s="1486"/>
      <c r="G20" s="1486"/>
      <c r="H20" s="1486"/>
      <c r="I20" s="1486"/>
      <c r="J20" s="1486"/>
      <c r="K20" s="1077">
        <f>SUM(K21:K22)</f>
        <v>25.930799999999998</v>
      </c>
      <c r="L20" s="637" t="s">
        <v>678</v>
      </c>
      <c r="M20" s="1045"/>
      <c r="N20" s="1080"/>
    </row>
    <row r="21" spans="1:14" s="584" customFormat="1" ht="20.149999999999999" hidden="1" customHeight="1" x14ac:dyDescent="0.35">
      <c r="A21" s="1072"/>
      <c r="B21" s="998"/>
      <c r="C21" s="1061" t="s">
        <v>681</v>
      </c>
      <c r="D21" s="1075"/>
      <c r="E21" s="1084">
        <v>0.5</v>
      </c>
      <c r="F21" s="1076" t="s">
        <v>31</v>
      </c>
      <c r="G21" s="637">
        <v>4</v>
      </c>
      <c r="H21" s="1073">
        <f>+H14</f>
        <v>4.1159999999999997</v>
      </c>
      <c r="I21" s="1073"/>
      <c r="J21" s="1078">
        <f>+J14</f>
        <v>3.15</v>
      </c>
      <c r="K21" s="1077">
        <f>PRODUCT(E21:J21)</f>
        <v>25.930799999999998</v>
      </c>
      <c r="L21" s="637" t="s">
        <v>678</v>
      </c>
      <c r="M21" s="637"/>
      <c r="N21" s="1074"/>
    </row>
    <row r="22" spans="1:14" s="584" customFormat="1" ht="20.149999999999999" hidden="1" customHeight="1" x14ac:dyDescent="0.35">
      <c r="A22" s="1072"/>
      <c r="B22" s="998"/>
      <c r="C22" s="1061"/>
      <c r="D22" s="1075"/>
      <c r="E22" s="1076"/>
      <c r="F22" s="1076"/>
      <c r="G22" s="1076"/>
      <c r="H22" s="1073"/>
      <c r="I22" s="1073"/>
      <c r="J22" s="1078"/>
      <c r="K22" s="1077"/>
      <c r="L22" s="637"/>
      <c r="M22" s="637"/>
      <c r="N22" s="1074"/>
    </row>
    <row r="23" spans="1:14" s="584" customFormat="1" ht="20.149999999999999" hidden="1" customHeight="1" x14ac:dyDescent="0.25">
      <c r="A23" s="1072"/>
      <c r="B23" s="998"/>
      <c r="C23" s="1079"/>
      <c r="D23" s="1085"/>
      <c r="E23" s="1076"/>
      <c r="F23" s="1076"/>
      <c r="G23" s="1076"/>
      <c r="H23" s="1073"/>
      <c r="I23" s="1073"/>
      <c r="J23" s="1045" t="s">
        <v>34</v>
      </c>
      <c r="K23" s="1079"/>
      <c r="L23" s="1079"/>
      <c r="M23" s="1068"/>
      <c r="N23" s="1080"/>
    </row>
    <row r="24" spans="1:14" s="584" customFormat="1" ht="11.4" hidden="1" customHeight="1" x14ac:dyDescent="0.35">
      <c r="A24" s="1072"/>
      <c r="B24" s="998"/>
      <c r="C24" s="1048"/>
      <c r="D24" s="1075"/>
      <c r="E24" s="1076"/>
      <c r="F24" s="1076"/>
      <c r="G24" s="1076"/>
      <c r="H24" s="1073"/>
      <c r="I24" s="1073"/>
      <c r="J24" s="1045"/>
      <c r="K24" s="1070"/>
      <c r="L24" s="637"/>
      <c r="M24" s="1045"/>
      <c r="N24" s="1080"/>
    </row>
    <row r="25" spans="1:14" s="584" customFormat="1" ht="32" customHeight="1" x14ac:dyDescent="0.35">
      <c r="A25" s="1072">
        <v>4</v>
      </c>
      <c r="B25" s="1086" t="s">
        <v>915</v>
      </c>
      <c r="C25" s="1487" t="s">
        <v>914</v>
      </c>
      <c r="D25" s="1488"/>
      <c r="E25" s="1076"/>
      <c r="F25" s="1076"/>
      <c r="G25" s="1076"/>
      <c r="H25" s="1073"/>
      <c r="I25" s="1073"/>
      <c r="J25" s="1045"/>
      <c r="K25" s="1077">
        <v>20.745000000000001</v>
      </c>
      <c r="L25" s="637" t="s">
        <v>678</v>
      </c>
      <c r="M25" s="1045"/>
      <c r="N25" s="1080"/>
    </row>
    <row r="26" spans="1:14" s="555" customFormat="1" ht="136.75" customHeight="1" x14ac:dyDescent="0.25">
      <c r="A26" s="1072">
        <v>5</v>
      </c>
      <c r="B26" s="1056" t="s">
        <v>969</v>
      </c>
      <c r="C26" s="1486" t="s">
        <v>687</v>
      </c>
      <c r="D26" s="1486"/>
      <c r="E26" s="1486"/>
      <c r="F26" s="1486"/>
      <c r="G26" s="1486"/>
      <c r="H26" s="1486"/>
      <c r="I26" s="1486"/>
      <c r="J26" s="1486"/>
      <c r="K26" s="1077">
        <f>SUM(K27:K28)</f>
        <v>12.512639999999999</v>
      </c>
      <c r="L26" s="637" t="s">
        <v>678</v>
      </c>
      <c r="M26" s="637"/>
      <c r="N26" s="1071"/>
    </row>
    <row r="27" spans="1:14" s="555" customFormat="1" ht="12.5" hidden="1" x14ac:dyDescent="0.25">
      <c r="A27" s="1081"/>
      <c r="B27" s="1000"/>
      <c r="C27" s="1087"/>
      <c r="D27" s="1088"/>
      <c r="E27" s="636">
        <v>1</v>
      </c>
      <c r="F27" s="636" t="s">
        <v>31</v>
      </c>
      <c r="G27" s="636">
        <v>1</v>
      </c>
      <c r="H27" s="1063">
        <f>3.658+0.229+0.229</f>
        <v>4.1159999999999997</v>
      </c>
      <c r="I27" s="1063">
        <v>3.04</v>
      </c>
      <c r="J27" s="1063"/>
      <c r="K27" s="1063">
        <f>PRODUCT(E27:J27)</f>
        <v>12.512639999999999</v>
      </c>
      <c r="L27" s="637" t="s">
        <v>678</v>
      </c>
      <c r="M27" s="637"/>
      <c r="N27" s="1074"/>
    </row>
    <row r="28" spans="1:14" s="555" customFormat="1" ht="12.5" hidden="1" x14ac:dyDescent="0.25">
      <c r="A28" s="1081"/>
      <c r="B28" s="1000"/>
      <c r="C28" s="1087"/>
      <c r="D28" s="1088"/>
      <c r="E28" s="636"/>
      <c r="F28" s="636"/>
      <c r="G28" s="636"/>
      <c r="H28" s="1063"/>
      <c r="I28" s="1063"/>
      <c r="J28" s="1063"/>
      <c r="K28" s="1063"/>
      <c r="L28" s="637"/>
      <c r="M28" s="637"/>
      <c r="N28" s="1074"/>
    </row>
    <row r="29" spans="1:14" s="555" customFormat="1" ht="23.25" hidden="1" customHeight="1" x14ac:dyDescent="0.3">
      <c r="A29" s="1081"/>
      <c r="B29" s="1000"/>
      <c r="C29" s="1089" t="s">
        <v>688</v>
      </c>
      <c r="D29" s="1075"/>
      <c r="E29" s="1076"/>
      <c r="F29" s="1076"/>
      <c r="G29" s="1076"/>
      <c r="H29" s="1073"/>
      <c r="I29" s="1073"/>
      <c r="J29" s="1045" t="s">
        <v>34</v>
      </c>
      <c r="K29" s="1067"/>
      <c r="L29" s="1067"/>
      <c r="M29" s="1090"/>
      <c r="N29" s="1080"/>
    </row>
    <row r="30" spans="1:14" s="555" customFormat="1" ht="127.25" customHeight="1" x14ac:dyDescent="0.25">
      <c r="A30" s="1072">
        <v>6</v>
      </c>
      <c r="B30" s="1089" t="s">
        <v>690</v>
      </c>
      <c r="C30" s="1486" t="s">
        <v>689</v>
      </c>
      <c r="D30" s="1486"/>
      <c r="E30" s="1486"/>
      <c r="F30" s="1486"/>
      <c r="G30" s="1486"/>
      <c r="H30" s="1486"/>
      <c r="I30" s="1486"/>
      <c r="J30" s="1486"/>
      <c r="K30" s="1077">
        <f>SUM(K31:K31)</f>
        <v>8.2319999999999993</v>
      </c>
      <c r="L30" s="637" t="s">
        <v>678</v>
      </c>
      <c r="M30" s="637"/>
      <c r="N30" s="1071"/>
    </row>
    <row r="31" spans="1:14" s="555" customFormat="1" ht="12.5" hidden="1" x14ac:dyDescent="0.25">
      <c r="A31" s="1081"/>
      <c r="B31" s="1000"/>
      <c r="C31" s="1087"/>
      <c r="D31" s="1088"/>
      <c r="E31" s="636">
        <v>1</v>
      </c>
      <c r="F31" s="636" t="s">
        <v>31</v>
      </c>
      <c r="G31" s="636">
        <v>1</v>
      </c>
      <c r="H31" s="1063">
        <v>4.1159999999999997</v>
      </c>
      <c r="I31" s="1063">
        <v>2</v>
      </c>
      <c r="J31" s="1063"/>
      <c r="K31" s="1063">
        <f>PRODUCT(E31:J31)</f>
        <v>8.2319999999999993</v>
      </c>
      <c r="L31" s="637" t="s">
        <v>678</v>
      </c>
      <c r="M31" s="637"/>
      <c r="N31" s="1074"/>
    </row>
    <row r="32" spans="1:14" s="555" customFormat="1" ht="23.25" hidden="1" customHeight="1" x14ac:dyDescent="0.25">
      <c r="A32" s="1081"/>
      <c r="B32" s="1000"/>
      <c r="C32" s="1067"/>
      <c r="D32" s="1075"/>
      <c r="E32" s="1076"/>
      <c r="F32" s="1076"/>
      <c r="G32" s="1076"/>
      <c r="H32" s="1073"/>
      <c r="I32" s="1073"/>
      <c r="J32" s="1045" t="s">
        <v>34</v>
      </c>
      <c r="K32" s="1067"/>
      <c r="L32" s="1067"/>
      <c r="M32" s="1068"/>
      <c r="N32" s="1080"/>
    </row>
    <row r="33" spans="1:14" s="555" customFormat="1" ht="13" hidden="1" x14ac:dyDescent="0.25">
      <c r="A33" s="1081"/>
      <c r="B33" s="1000"/>
      <c r="C33" s="1082"/>
      <c r="D33" s="1083"/>
      <c r="E33" s="636"/>
      <c r="F33" s="636"/>
      <c r="G33" s="636"/>
      <c r="H33" s="1063"/>
      <c r="I33" s="1063"/>
      <c r="J33" s="1070"/>
      <c r="K33" s="1070"/>
      <c r="L33" s="637"/>
      <c r="M33" s="637"/>
      <c r="N33" s="1071"/>
    </row>
    <row r="34" spans="1:14" s="584" customFormat="1" ht="48.65" customHeight="1" x14ac:dyDescent="0.35">
      <c r="A34" s="1072">
        <v>7</v>
      </c>
      <c r="B34" s="1091" t="s">
        <v>692</v>
      </c>
      <c r="C34" s="1486" t="s">
        <v>970</v>
      </c>
      <c r="D34" s="1486"/>
      <c r="E34" s="1486"/>
      <c r="F34" s="1486"/>
      <c r="G34" s="1486"/>
      <c r="H34" s="1486"/>
      <c r="I34" s="1486"/>
      <c r="J34" s="1486"/>
      <c r="K34" s="1092">
        <f>SUM(K35:K35)</f>
        <v>51.861599999999996</v>
      </c>
      <c r="L34" s="637" t="s">
        <v>678</v>
      </c>
      <c r="M34" s="637"/>
      <c r="N34" s="1074"/>
    </row>
    <row r="35" spans="1:14" s="584" customFormat="1" ht="27.75" hidden="1" customHeight="1" x14ac:dyDescent="0.35">
      <c r="A35" s="1072"/>
      <c r="B35" s="998"/>
      <c r="C35" s="1486"/>
      <c r="D35" s="1486"/>
      <c r="E35" s="1076">
        <v>1</v>
      </c>
      <c r="F35" s="1076" t="s">
        <v>31</v>
      </c>
      <c r="G35" s="1076">
        <v>1</v>
      </c>
      <c r="H35" s="1073">
        <f>+K14</f>
        <v>51.861599999999996</v>
      </c>
      <c r="I35" s="1093"/>
      <c r="J35" s="1078"/>
      <c r="K35" s="1070">
        <f>PRODUCT(E35:J35)</f>
        <v>51.861599999999996</v>
      </c>
      <c r="L35" s="637" t="s">
        <v>678</v>
      </c>
      <c r="M35" s="1094"/>
      <c r="N35" s="1074"/>
    </row>
    <row r="36" spans="1:14" s="584" customFormat="1" ht="15" hidden="1" customHeight="1" x14ac:dyDescent="0.25">
      <c r="A36" s="1072"/>
      <c r="B36" s="998"/>
      <c r="C36" s="1079"/>
      <c r="D36" s="1075"/>
      <c r="E36" s="1076"/>
      <c r="F36" s="1076"/>
      <c r="G36" s="1076"/>
      <c r="H36" s="1073"/>
      <c r="I36" s="1073"/>
      <c r="J36" s="1045" t="s">
        <v>34</v>
      </c>
      <c r="K36" s="1079"/>
      <c r="L36" s="1079"/>
      <c r="M36" s="1068"/>
      <c r="N36" s="1080"/>
    </row>
    <row r="37" spans="1:14" s="555" customFormat="1" ht="8.25" hidden="1" customHeight="1" x14ac:dyDescent="0.25">
      <c r="A37" s="1081"/>
      <c r="B37" s="1000"/>
      <c r="C37" s="1082"/>
      <c r="D37" s="1083"/>
      <c r="E37" s="636"/>
      <c r="F37" s="636"/>
      <c r="G37" s="636"/>
      <c r="H37" s="1063"/>
      <c r="I37" s="1063"/>
      <c r="J37" s="1070"/>
      <c r="K37" s="1070"/>
      <c r="L37" s="637"/>
      <c r="M37" s="637"/>
      <c r="N37" s="1071"/>
    </row>
    <row r="38" spans="1:14" s="584" customFormat="1" ht="58.75" customHeight="1" x14ac:dyDescent="0.35">
      <c r="A38" s="1072">
        <v>8</v>
      </c>
      <c r="B38" s="1095" t="s">
        <v>695</v>
      </c>
      <c r="C38" s="1486" t="s">
        <v>693</v>
      </c>
      <c r="D38" s="1486"/>
      <c r="E38" s="1486"/>
      <c r="F38" s="1486"/>
      <c r="G38" s="1486"/>
      <c r="H38" s="1486"/>
      <c r="I38" s="1486"/>
      <c r="J38" s="1486"/>
      <c r="K38" s="1092">
        <f>SUM(K39:K39)</f>
        <v>4</v>
      </c>
      <c r="L38" s="637" t="s">
        <v>64</v>
      </c>
      <c r="M38" s="637"/>
      <c r="N38" s="1074"/>
    </row>
    <row r="39" spans="1:14" s="584" customFormat="1" ht="15" hidden="1" customHeight="1" x14ac:dyDescent="0.35">
      <c r="A39" s="1072"/>
      <c r="B39" s="998"/>
      <c r="C39" s="1061" t="s">
        <v>694</v>
      </c>
      <c r="D39" s="1075"/>
      <c r="E39" s="1076">
        <v>1</v>
      </c>
      <c r="F39" s="1076" t="s">
        <v>31</v>
      </c>
      <c r="G39" s="1076">
        <v>1</v>
      </c>
      <c r="H39" s="1073">
        <v>4</v>
      </c>
      <c r="I39" s="1073"/>
      <c r="J39" s="1078"/>
      <c r="K39" s="1073">
        <f>PRODUCT(E39:J39)</f>
        <v>4</v>
      </c>
      <c r="L39" s="637"/>
      <c r="M39" s="637"/>
      <c r="N39" s="1074"/>
    </row>
    <row r="40" spans="1:14" s="584" customFormat="1" ht="15" hidden="1" customHeight="1" x14ac:dyDescent="0.25">
      <c r="A40" s="1072"/>
      <c r="B40" s="998"/>
      <c r="C40" s="1079"/>
      <c r="D40" s="1075"/>
      <c r="E40" s="1076"/>
      <c r="F40" s="1076"/>
      <c r="G40" s="1076"/>
      <c r="H40" s="1073"/>
      <c r="I40" s="1073"/>
      <c r="J40" s="1045" t="s">
        <v>34</v>
      </c>
      <c r="K40" s="1079"/>
      <c r="L40" s="1079"/>
      <c r="M40" s="1068"/>
      <c r="N40" s="1080"/>
    </row>
    <row r="41" spans="1:14" s="584" customFormat="1" ht="7.5" hidden="1" customHeight="1" x14ac:dyDescent="0.35">
      <c r="A41" s="1072"/>
      <c r="B41" s="998"/>
      <c r="C41" s="1061"/>
      <c r="D41" s="1075"/>
      <c r="E41" s="1076"/>
      <c r="F41" s="1076"/>
      <c r="G41" s="1076"/>
      <c r="H41" s="1073"/>
      <c r="I41" s="1073"/>
      <c r="J41" s="1078"/>
      <c r="K41" s="1070"/>
      <c r="L41" s="637"/>
      <c r="M41" s="637"/>
      <c r="N41" s="1074"/>
    </row>
    <row r="42" spans="1:14" s="584" customFormat="1" ht="45.65" customHeight="1" x14ac:dyDescent="0.35">
      <c r="A42" s="1072">
        <v>9</v>
      </c>
      <c r="B42" s="1095" t="s">
        <v>697</v>
      </c>
      <c r="C42" s="1486" t="s">
        <v>696</v>
      </c>
      <c r="D42" s="1486"/>
      <c r="E42" s="1486"/>
      <c r="F42" s="1486"/>
      <c r="G42" s="1486"/>
      <c r="H42" s="1486"/>
      <c r="I42" s="1486"/>
      <c r="J42" s="1486"/>
      <c r="K42" s="1070">
        <f>SUM(K43:K43)</f>
        <v>2</v>
      </c>
      <c r="L42" s="637" t="s">
        <v>56</v>
      </c>
      <c r="M42" s="637"/>
      <c r="N42" s="1074"/>
    </row>
    <row r="43" spans="1:14" s="584" customFormat="1" ht="15" hidden="1" customHeight="1" x14ac:dyDescent="0.35">
      <c r="A43" s="1072"/>
      <c r="B43" s="998"/>
      <c r="C43" s="1061" t="s">
        <v>694</v>
      </c>
      <c r="D43" s="1075"/>
      <c r="E43" s="1076">
        <v>1</v>
      </c>
      <c r="F43" s="1076" t="s">
        <v>31</v>
      </c>
      <c r="G43" s="1076">
        <v>2</v>
      </c>
      <c r="H43" s="1073"/>
      <c r="I43" s="1073"/>
      <c r="J43" s="1078"/>
      <c r="K43" s="1073">
        <f>PRODUCT(E43:J43)</f>
        <v>2</v>
      </c>
      <c r="L43" s="637"/>
      <c r="M43" s="637"/>
      <c r="N43" s="1074"/>
    </row>
    <row r="44" spans="1:14" s="584" customFormat="1" ht="15" hidden="1" customHeight="1" x14ac:dyDescent="0.25">
      <c r="A44" s="1072"/>
      <c r="B44" s="998"/>
      <c r="C44" s="1079"/>
      <c r="D44" s="1075"/>
      <c r="E44" s="1076"/>
      <c r="F44" s="1076"/>
      <c r="G44" s="1076"/>
      <c r="H44" s="1073"/>
      <c r="I44" s="1073"/>
      <c r="J44" s="1045" t="s">
        <v>34</v>
      </c>
      <c r="K44" s="1079"/>
      <c r="L44" s="1079"/>
      <c r="M44" s="1068"/>
      <c r="N44" s="1080"/>
    </row>
    <row r="45" spans="1:14" s="584" customFormat="1" ht="12.65" hidden="1" customHeight="1" x14ac:dyDescent="0.35">
      <c r="A45" s="1072"/>
      <c r="B45" s="998"/>
      <c r="C45" s="1061"/>
      <c r="D45" s="1075"/>
      <c r="E45" s="1076"/>
      <c r="F45" s="1076"/>
      <c r="G45" s="1076"/>
      <c r="H45" s="1073"/>
      <c r="I45" s="1073"/>
      <c r="J45" s="1078"/>
      <c r="K45" s="1070"/>
      <c r="L45" s="637"/>
      <c r="M45" s="637"/>
      <c r="N45" s="1074"/>
    </row>
    <row r="46" spans="1:14" s="584" customFormat="1" ht="37.25" customHeight="1" x14ac:dyDescent="0.35">
      <c r="A46" s="1072">
        <v>10</v>
      </c>
      <c r="B46" s="1095" t="s">
        <v>700</v>
      </c>
      <c r="C46" s="1486" t="s">
        <v>699</v>
      </c>
      <c r="D46" s="1486"/>
      <c r="E46" s="1486"/>
      <c r="F46" s="1486"/>
      <c r="G46" s="1486"/>
      <c r="H46" s="1486"/>
      <c r="I46" s="1486"/>
      <c r="J46" s="1486"/>
      <c r="K46" s="1070">
        <f>SUM(K47:K47)</f>
        <v>2</v>
      </c>
      <c r="L46" s="637" t="s">
        <v>56</v>
      </c>
      <c r="M46" s="637"/>
      <c r="N46" s="1074"/>
    </row>
    <row r="47" spans="1:14" s="584" customFormat="1" ht="15" hidden="1" customHeight="1" x14ac:dyDescent="0.35">
      <c r="A47" s="1072"/>
      <c r="B47" s="998"/>
      <c r="C47" s="1061" t="s">
        <v>694</v>
      </c>
      <c r="D47" s="1075"/>
      <c r="E47" s="1076">
        <v>1</v>
      </c>
      <c r="F47" s="1076" t="s">
        <v>31</v>
      </c>
      <c r="G47" s="1076">
        <v>2</v>
      </c>
      <c r="H47" s="1073"/>
      <c r="I47" s="1073"/>
      <c r="J47" s="1078"/>
      <c r="K47" s="1073">
        <f>PRODUCT(E47:J47)</f>
        <v>2</v>
      </c>
      <c r="L47" s="637"/>
      <c r="M47" s="637"/>
      <c r="N47" s="1074"/>
    </row>
    <row r="48" spans="1:14" s="584" customFormat="1" ht="15" hidden="1" customHeight="1" x14ac:dyDescent="0.25">
      <c r="A48" s="1072"/>
      <c r="B48" s="998"/>
      <c r="C48" s="1079"/>
      <c r="D48" s="1075"/>
      <c r="E48" s="1076"/>
      <c r="F48" s="1076"/>
      <c r="G48" s="1076"/>
      <c r="H48" s="1073"/>
      <c r="I48" s="1073"/>
      <c r="J48" s="1045" t="s">
        <v>34</v>
      </c>
      <c r="K48" s="1079"/>
      <c r="L48" s="1079"/>
      <c r="M48" s="1068"/>
      <c r="N48" s="1080"/>
    </row>
    <row r="49" spans="1:14" s="555" customFormat="1" ht="9" hidden="1" customHeight="1" x14ac:dyDescent="0.25">
      <c r="A49" s="1081"/>
      <c r="B49" s="1000"/>
      <c r="C49" s="1082"/>
      <c r="D49" s="1083"/>
      <c r="E49" s="636"/>
      <c r="F49" s="636"/>
      <c r="G49" s="636"/>
      <c r="H49" s="1063"/>
      <c r="I49" s="1063"/>
      <c r="J49" s="1070"/>
      <c r="K49" s="1070"/>
      <c r="L49" s="637"/>
      <c r="M49" s="637"/>
      <c r="N49" s="1071"/>
    </row>
    <row r="50" spans="1:14" s="555" customFormat="1" ht="82.75" customHeight="1" x14ac:dyDescent="0.25">
      <c r="A50" s="1072">
        <v>11</v>
      </c>
      <c r="B50" s="1048" t="s">
        <v>702</v>
      </c>
      <c r="C50" s="1489" t="s">
        <v>701</v>
      </c>
      <c r="D50" s="1486"/>
      <c r="E50" s="1486"/>
      <c r="F50" s="1486"/>
      <c r="G50" s="1486"/>
      <c r="H50" s="1486"/>
      <c r="I50" s="1486"/>
      <c r="J50" s="1486"/>
      <c r="K50" s="1070">
        <f>SUM(K51:K51)</f>
        <v>300</v>
      </c>
      <c r="L50" s="637" t="s">
        <v>101</v>
      </c>
      <c r="M50" s="637"/>
      <c r="N50" s="1074"/>
    </row>
    <row r="51" spans="1:14" s="555" customFormat="1" ht="16.5" hidden="1" customHeight="1" x14ac:dyDescent="0.25">
      <c r="A51" s="1072"/>
      <c r="B51" s="998"/>
      <c r="C51" s="1061"/>
      <c r="D51" s="1075"/>
      <c r="E51" s="1076">
        <v>1</v>
      </c>
      <c r="F51" s="1076" t="s">
        <v>31</v>
      </c>
      <c r="G51" s="1076">
        <v>1</v>
      </c>
      <c r="H51" s="1073">
        <v>300</v>
      </c>
      <c r="I51" s="1078" t="s">
        <v>101</v>
      </c>
      <c r="J51" s="1078"/>
      <c r="K51" s="1073">
        <v>300</v>
      </c>
      <c r="L51" s="637"/>
      <c r="M51" s="637"/>
      <c r="N51" s="1074"/>
    </row>
    <row r="52" spans="1:14" s="555" customFormat="1" ht="16.5" hidden="1" customHeight="1" x14ac:dyDescent="0.25">
      <c r="A52" s="1072"/>
      <c r="B52" s="998"/>
      <c r="C52" s="1067"/>
      <c r="D52" s="1075"/>
      <c r="E52" s="1076"/>
      <c r="F52" s="1076"/>
      <c r="G52" s="1076"/>
      <c r="H52" s="1073"/>
      <c r="I52" s="1073"/>
      <c r="J52" s="1045" t="s">
        <v>34</v>
      </c>
      <c r="K52" s="1067"/>
      <c r="L52" s="1067"/>
      <c r="M52" s="1068"/>
      <c r="N52" s="1080"/>
    </row>
    <row r="53" spans="1:14" s="555" customFormat="1" ht="17.25" hidden="1" customHeight="1" x14ac:dyDescent="0.25">
      <c r="A53" s="1081"/>
      <c r="B53" s="1000"/>
      <c r="C53" s="1082"/>
      <c r="D53" s="1083"/>
      <c r="E53" s="636"/>
      <c r="F53" s="636"/>
      <c r="G53" s="636"/>
      <c r="H53" s="1063"/>
      <c r="I53" s="1063"/>
      <c r="J53" s="1070"/>
      <c r="K53" s="1070"/>
      <c r="L53" s="637"/>
      <c r="M53" s="637"/>
      <c r="N53" s="1071"/>
    </row>
    <row r="54" spans="1:14" s="555" customFormat="1" ht="49.25" customHeight="1" x14ac:dyDescent="0.25">
      <c r="A54" s="1072">
        <v>12</v>
      </c>
      <c r="B54" s="1048" t="s">
        <v>704</v>
      </c>
      <c r="C54" s="1485" t="s">
        <v>703</v>
      </c>
      <c r="D54" s="1485"/>
      <c r="E54" s="1485"/>
      <c r="F54" s="1485"/>
      <c r="G54" s="1485"/>
      <c r="H54" s="1485"/>
      <c r="I54" s="1485"/>
      <c r="J54" s="1485"/>
      <c r="K54" s="1077">
        <f ca="1">SUM(K54:K55)</f>
        <v>1.4172</v>
      </c>
      <c r="L54" s="637" t="s">
        <v>678</v>
      </c>
      <c r="M54" s="637"/>
      <c r="N54" s="1080"/>
    </row>
    <row r="55" spans="1:14" s="555" customFormat="1" ht="12.5" hidden="1" x14ac:dyDescent="0.25">
      <c r="A55" s="1081"/>
      <c r="B55" s="1096"/>
      <c r="C55" s="1490"/>
      <c r="D55" s="1490"/>
      <c r="E55" s="1076">
        <v>1</v>
      </c>
      <c r="F55" s="1076" t="s">
        <v>31</v>
      </c>
      <c r="G55" s="1076">
        <v>1</v>
      </c>
      <c r="H55" s="1073">
        <v>4.7240000000000002</v>
      </c>
      <c r="I55" s="1073">
        <v>0.3</v>
      </c>
      <c r="J55" s="1073"/>
      <c r="K55" s="1077">
        <f>PRODUCT(E55:J55)</f>
        <v>1.4172</v>
      </c>
      <c r="L55" s="637"/>
      <c r="M55" s="637"/>
      <c r="N55" s="1074"/>
    </row>
    <row r="56" spans="1:14" s="555" customFormat="1" ht="13" hidden="1" x14ac:dyDescent="0.25">
      <c r="A56" s="1081"/>
      <c r="B56" s="1096"/>
      <c r="C56" s="1067"/>
      <c r="D56" s="1075"/>
      <c r="E56" s="1076"/>
      <c r="F56" s="1076"/>
      <c r="G56" s="1076"/>
      <c r="H56" s="1073"/>
      <c r="I56" s="1073"/>
      <c r="J56" s="1045" t="s">
        <v>34</v>
      </c>
      <c r="K56" s="1067"/>
      <c r="L56" s="1067"/>
      <c r="M56" s="1097"/>
      <c r="N56" s="1098"/>
    </row>
    <row r="57" spans="1:14" s="555" customFormat="1" ht="12.5" hidden="1" x14ac:dyDescent="0.25">
      <c r="A57" s="1081"/>
      <c r="B57" s="1096"/>
      <c r="C57" s="1087"/>
      <c r="D57" s="1083"/>
      <c r="E57" s="636"/>
      <c r="F57" s="636"/>
      <c r="G57" s="636"/>
      <c r="H57" s="1063"/>
      <c r="I57" s="1063"/>
      <c r="J57" s="1070"/>
      <c r="K57" s="1070"/>
      <c r="L57" s="637"/>
      <c r="M57" s="637"/>
      <c r="N57" s="1080"/>
    </row>
    <row r="58" spans="1:14" s="555" customFormat="1" ht="80.400000000000006" customHeight="1" x14ac:dyDescent="0.25">
      <c r="A58" s="1072">
        <v>13</v>
      </c>
      <c r="B58" s="1095" t="s">
        <v>708</v>
      </c>
      <c r="C58" s="1485" t="s">
        <v>705</v>
      </c>
      <c r="D58" s="1485"/>
      <c r="E58" s="1485"/>
      <c r="F58" s="1485"/>
      <c r="G58" s="1485"/>
      <c r="H58" s="1485"/>
      <c r="I58" s="1485"/>
      <c r="J58" s="1485"/>
      <c r="K58" s="1077">
        <f>SUM(K59:K60)</f>
        <v>20.724</v>
      </c>
      <c r="L58" s="637" t="s">
        <v>678</v>
      </c>
      <c r="M58" s="637"/>
      <c r="N58" s="1080"/>
    </row>
    <row r="59" spans="1:14" s="555" customFormat="1" ht="30.75" hidden="1" customHeight="1" x14ac:dyDescent="0.25">
      <c r="A59" s="1072"/>
      <c r="B59" s="1056"/>
      <c r="C59" s="995" t="s">
        <v>706</v>
      </c>
      <c r="D59" s="995"/>
      <c r="E59" s="1076">
        <v>1</v>
      </c>
      <c r="F59" s="1076" t="s">
        <v>31</v>
      </c>
      <c r="G59" s="1076">
        <v>2</v>
      </c>
      <c r="H59" s="1073">
        <v>4.7240000000000002</v>
      </c>
      <c r="I59" s="1073">
        <v>0.5</v>
      </c>
      <c r="J59" s="1073"/>
      <c r="K59" s="1077">
        <f>PRODUCT(E59:J59)</f>
        <v>4.7240000000000002</v>
      </c>
      <c r="L59" s="637"/>
      <c r="M59" s="637"/>
      <c r="N59" s="1080"/>
    </row>
    <row r="60" spans="1:14" s="555" customFormat="1" ht="30.75" hidden="1" customHeight="1" x14ac:dyDescent="0.25">
      <c r="A60" s="1072"/>
      <c r="B60" s="1056"/>
      <c r="C60" s="995" t="s">
        <v>707</v>
      </c>
      <c r="D60" s="995"/>
      <c r="E60" s="1076">
        <v>2</v>
      </c>
      <c r="F60" s="1076" t="s">
        <v>31</v>
      </c>
      <c r="G60" s="1076">
        <v>2</v>
      </c>
      <c r="H60" s="1073">
        <v>4</v>
      </c>
      <c r="I60" s="1073">
        <v>1</v>
      </c>
      <c r="J60" s="1073"/>
      <c r="K60" s="1077">
        <f>PRODUCT(E60:J60)</f>
        <v>16</v>
      </c>
      <c r="L60" s="637"/>
      <c r="M60" s="637"/>
      <c r="N60" s="1080"/>
    </row>
    <row r="61" spans="1:14" s="555" customFormat="1" ht="13" hidden="1" x14ac:dyDescent="0.25">
      <c r="A61" s="1081"/>
      <c r="B61" s="1096"/>
      <c r="C61" s="1048"/>
      <c r="D61" s="1083"/>
      <c r="E61" s="636"/>
      <c r="F61" s="636"/>
      <c r="G61" s="636"/>
      <c r="H61" s="1063"/>
      <c r="I61" s="1063"/>
      <c r="J61" s="1045" t="s">
        <v>34</v>
      </c>
      <c r="K61" s="1067"/>
      <c r="L61" s="1067"/>
      <c r="M61" s="1045"/>
      <c r="N61" s="1098"/>
    </row>
    <row r="62" spans="1:14" s="555" customFormat="1" ht="13" hidden="1" x14ac:dyDescent="0.25">
      <c r="A62" s="1081"/>
      <c r="B62" s="1096"/>
      <c r="C62" s="1048"/>
      <c r="D62" s="1083"/>
      <c r="E62" s="636"/>
      <c r="F62" s="636"/>
      <c r="G62" s="636"/>
      <c r="H62" s="1063"/>
      <c r="I62" s="1063"/>
      <c r="J62" s="1045"/>
      <c r="K62" s="1099"/>
      <c r="L62" s="1100"/>
      <c r="M62" s="1045"/>
      <c r="N62" s="1098"/>
    </row>
    <row r="63" spans="1:14" s="555" customFormat="1" ht="13" hidden="1" x14ac:dyDescent="0.25">
      <c r="A63" s="1081"/>
      <c r="B63" s="1096"/>
      <c r="C63" s="1067"/>
      <c r="D63" s="1085"/>
      <c r="E63" s="636"/>
      <c r="F63" s="636"/>
      <c r="G63" s="636"/>
      <c r="H63" s="1063"/>
      <c r="I63" s="1063"/>
      <c r="J63" s="1045"/>
      <c r="K63" s="1101"/>
      <c r="L63" s="1100"/>
      <c r="M63" s="1045"/>
      <c r="N63" s="1080"/>
    </row>
    <row r="64" spans="1:14" s="555" customFormat="1" ht="12.5" hidden="1" x14ac:dyDescent="0.25">
      <c r="A64" s="1081"/>
      <c r="B64" s="1096"/>
      <c r="C64" s="1087"/>
      <c r="D64" s="1083"/>
      <c r="E64" s="636"/>
      <c r="F64" s="636"/>
      <c r="G64" s="636"/>
      <c r="H64" s="1063"/>
      <c r="I64" s="1063"/>
      <c r="J64" s="1070"/>
      <c r="K64" s="1070"/>
      <c r="L64" s="637"/>
      <c r="M64" s="637"/>
      <c r="N64" s="1080"/>
    </row>
    <row r="65" spans="1:14" s="555" customFormat="1" ht="159" customHeight="1" x14ac:dyDescent="0.25">
      <c r="A65" s="1491">
        <v>14</v>
      </c>
      <c r="B65" s="1492" t="s">
        <v>712</v>
      </c>
      <c r="C65" s="1486" t="s">
        <v>971</v>
      </c>
      <c r="D65" s="1477"/>
      <c r="E65" s="1477"/>
      <c r="F65" s="1477"/>
      <c r="G65" s="1477"/>
      <c r="H65" s="1477"/>
      <c r="I65" s="1477"/>
      <c r="J65" s="1477"/>
      <c r="K65" s="1070"/>
      <c r="L65" s="637"/>
      <c r="M65" s="637"/>
      <c r="N65" s="1080"/>
    </row>
    <row r="66" spans="1:14" s="555" customFormat="1" ht="27.65" customHeight="1" x14ac:dyDescent="0.25">
      <c r="A66" s="1491"/>
      <c r="B66" s="1492"/>
      <c r="C66" s="1493" t="s">
        <v>710</v>
      </c>
      <c r="D66" s="1493"/>
      <c r="E66" s="1076">
        <v>1</v>
      </c>
      <c r="F66" s="1076" t="s">
        <v>31</v>
      </c>
      <c r="G66" s="1076">
        <v>1</v>
      </c>
      <c r="H66" s="1073">
        <v>15</v>
      </c>
      <c r="I66" s="1073"/>
      <c r="J66" s="1073"/>
      <c r="K66" s="1092">
        <f>PRODUCT(E66:J66)</f>
        <v>15</v>
      </c>
      <c r="L66" s="637" t="s">
        <v>64</v>
      </c>
      <c r="M66" s="637"/>
      <c r="N66" s="1080"/>
    </row>
    <row r="67" spans="1:14" s="555" customFormat="1" ht="26.4" customHeight="1" x14ac:dyDescent="0.25">
      <c r="A67" s="1491"/>
      <c r="B67" s="1492"/>
      <c r="C67" s="1493" t="s">
        <v>711</v>
      </c>
      <c r="D67" s="1493"/>
      <c r="E67" s="1076">
        <v>1</v>
      </c>
      <c r="F67" s="1076" t="s">
        <v>31</v>
      </c>
      <c r="G67" s="1076">
        <v>1</v>
      </c>
      <c r="H67" s="1073">
        <v>10</v>
      </c>
      <c r="I67" s="1073"/>
      <c r="J67" s="1073"/>
      <c r="K67" s="1092">
        <f>PRODUCT(E67:J67)</f>
        <v>10</v>
      </c>
      <c r="L67" s="637" t="s">
        <v>64</v>
      </c>
      <c r="M67" s="637"/>
      <c r="N67" s="1080"/>
    </row>
    <row r="68" spans="1:14" s="555" customFormat="1" ht="20.149999999999999" hidden="1" customHeight="1" x14ac:dyDescent="0.25">
      <c r="A68" s="1081"/>
      <c r="B68" s="1096"/>
      <c r="C68" s="1067"/>
      <c r="D68" s="1075"/>
      <c r="E68" s="1076"/>
      <c r="F68" s="1076"/>
      <c r="G68" s="1076"/>
      <c r="H68" s="1073"/>
      <c r="I68" s="1073"/>
      <c r="J68" s="1045"/>
      <c r="K68" s="1092"/>
      <c r="L68" s="1100"/>
      <c r="M68" s="1045"/>
      <c r="N68" s="1080"/>
    </row>
    <row r="69" spans="1:14" s="555" customFormat="1" ht="77.400000000000006" customHeight="1" x14ac:dyDescent="0.25">
      <c r="A69" s="1072">
        <v>15</v>
      </c>
      <c r="B69" s="1048" t="s">
        <v>714</v>
      </c>
      <c r="C69" s="1485" t="s">
        <v>713</v>
      </c>
      <c r="D69" s="1485"/>
      <c r="E69" s="1485"/>
      <c r="F69" s="1485"/>
      <c r="G69" s="1485"/>
      <c r="H69" s="1485"/>
      <c r="I69" s="1485"/>
      <c r="J69" s="1485"/>
      <c r="K69" s="1092">
        <f>SUM(K70)</f>
        <v>10</v>
      </c>
      <c r="L69" s="637" t="s">
        <v>64</v>
      </c>
      <c r="M69" s="637"/>
      <c r="N69" s="1080"/>
    </row>
    <row r="70" spans="1:14" s="555" customFormat="1" ht="30" hidden="1" customHeight="1" x14ac:dyDescent="0.25">
      <c r="A70" s="1081"/>
      <c r="B70" s="1096"/>
      <c r="C70" s="995"/>
      <c r="D70" s="995"/>
      <c r="E70" s="1076">
        <v>1</v>
      </c>
      <c r="F70" s="1076" t="s">
        <v>31</v>
      </c>
      <c r="G70" s="1076">
        <v>1</v>
      </c>
      <c r="H70" s="1073">
        <v>10</v>
      </c>
      <c r="I70" s="1073"/>
      <c r="J70" s="1073"/>
      <c r="K70" s="1077">
        <f>PRODUCT(E70:J70)</f>
        <v>10</v>
      </c>
      <c r="L70" s="637"/>
      <c r="M70" s="637"/>
      <c r="N70" s="1080"/>
    </row>
    <row r="71" spans="1:14" s="555" customFormat="1" ht="20.149999999999999" hidden="1" customHeight="1" x14ac:dyDescent="0.25">
      <c r="A71" s="1081"/>
      <c r="B71" s="1096"/>
      <c r="C71" s="1085"/>
      <c r="D71" s="1085"/>
      <c r="E71" s="1085"/>
      <c r="F71" s="1085"/>
      <c r="G71" s="636"/>
      <c r="H71" s="1063"/>
      <c r="I71" s="1063"/>
      <c r="J71" s="1045" t="s">
        <v>34</v>
      </c>
      <c r="K71" s="1067"/>
      <c r="L71" s="1067"/>
      <c r="M71" s="1068"/>
      <c r="N71" s="1080"/>
    </row>
    <row r="72" spans="1:14" s="555" customFormat="1" ht="20.149999999999999" hidden="1" customHeight="1" x14ac:dyDescent="0.25">
      <c r="A72" s="1081"/>
      <c r="B72" s="1096"/>
      <c r="C72" s="1067"/>
      <c r="D72" s="1085"/>
      <c r="E72" s="636"/>
      <c r="F72" s="636"/>
      <c r="G72" s="636"/>
      <c r="H72" s="1063"/>
      <c r="I72" s="1063"/>
      <c r="J72" s="1070"/>
      <c r="K72" s="1070"/>
      <c r="L72" s="637"/>
      <c r="M72" s="637"/>
      <c r="N72" s="1080"/>
    </row>
    <row r="73" spans="1:14" s="555" customFormat="1" ht="20.149999999999999" hidden="1" customHeight="1" x14ac:dyDescent="0.25">
      <c r="A73" s="1081"/>
      <c r="B73" s="1096"/>
      <c r="C73" s="1048"/>
      <c r="D73" s="1075"/>
      <c r="E73" s="1076"/>
      <c r="F73" s="1076"/>
      <c r="G73" s="1076"/>
      <c r="H73" s="1073"/>
      <c r="I73" s="1073"/>
      <c r="J73" s="1045"/>
      <c r="K73" s="1101"/>
      <c r="L73" s="1100"/>
      <c r="M73" s="1045"/>
      <c r="N73" s="1080"/>
    </row>
    <row r="74" spans="1:14" s="555" customFormat="1" ht="43.75" customHeight="1" x14ac:dyDescent="0.25">
      <c r="A74" s="1072">
        <v>16</v>
      </c>
      <c r="B74" s="1048" t="s">
        <v>716</v>
      </c>
      <c r="C74" s="1485" t="s">
        <v>715</v>
      </c>
      <c r="D74" s="1485"/>
      <c r="E74" s="1485"/>
      <c r="F74" s="1485"/>
      <c r="G74" s="1485"/>
      <c r="H74" s="1485"/>
      <c r="I74" s="1485"/>
      <c r="J74" s="1485"/>
      <c r="K74" s="1092">
        <v>6</v>
      </c>
      <c r="L74" s="637" t="s">
        <v>56</v>
      </c>
      <c r="M74" s="637"/>
      <c r="N74" s="1080"/>
    </row>
    <row r="75" spans="1:14" s="555" customFormat="1" ht="20.149999999999999" hidden="1" customHeight="1" x14ac:dyDescent="0.25">
      <c r="A75" s="1081"/>
      <c r="B75" s="1096"/>
      <c r="C75" s="1067"/>
      <c r="D75" s="1083"/>
      <c r="E75" s="636"/>
      <c r="F75" s="636"/>
      <c r="G75" s="636"/>
      <c r="H75" s="1063"/>
      <c r="I75" s="1063"/>
      <c r="J75" s="1045" t="s">
        <v>34</v>
      </c>
      <c r="K75" s="1070">
        <f>SUM(K74:K74)</f>
        <v>6</v>
      </c>
      <c r="L75" s="637" t="s">
        <v>56</v>
      </c>
      <c r="M75" s="1102"/>
      <c r="N75" s="1080"/>
    </row>
    <row r="76" spans="1:14" s="555" customFormat="1" ht="20.149999999999999" hidden="1" customHeight="1" x14ac:dyDescent="0.25">
      <c r="A76" s="1081"/>
      <c r="B76" s="1096"/>
      <c r="C76" s="1048"/>
      <c r="D76" s="1075"/>
      <c r="E76" s="1076"/>
      <c r="F76" s="1076"/>
      <c r="G76" s="1076"/>
      <c r="H76" s="1073"/>
      <c r="I76" s="1073"/>
      <c r="J76" s="1045"/>
      <c r="K76" s="1101"/>
      <c r="L76" s="1100"/>
      <c r="M76" s="1045"/>
      <c r="N76" s="1080"/>
    </row>
    <row r="77" spans="1:14" s="555" customFormat="1" ht="55.25" customHeight="1" x14ac:dyDescent="0.25">
      <c r="A77" s="1072">
        <v>17</v>
      </c>
      <c r="B77" s="1085" t="s">
        <v>718</v>
      </c>
      <c r="C77" s="1485" t="s">
        <v>717</v>
      </c>
      <c r="D77" s="1485"/>
      <c r="E77" s="1485"/>
      <c r="F77" s="1485"/>
      <c r="G77" s="1485"/>
      <c r="H77" s="1485"/>
      <c r="I77" s="1485"/>
      <c r="J77" s="1485"/>
      <c r="K77" s="1070">
        <v>2</v>
      </c>
      <c r="L77" s="637" t="s">
        <v>56</v>
      </c>
      <c r="M77" s="637"/>
      <c r="N77" s="1080"/>
    </row>
    <row r="78" spans="1:14" s="555" customFormat="1" ht="23.25" hidden="1" customHeight="1" x14ac:dyDescent="0.25">
      <c r="A78" s="1072"/>
      <c r="B78" s="1056"/>
      <c r="C78" s="1067"/>
      <c r="D78" s="1085"/>
      <c r="E78" s="636"/>
      <c r="F78" s="636"/>
      <c r="G78" s="636"/>
      <c r="H78" s="1063"/>
      <c r="I78" s="1063"/>
      <c r="J78" s="1045" t="s">
        <v>34</v>
      </c>
      <c r="K78" s="1070">
        <f>SUM(K77:K77)</f>
        <v>2</v>
      </c>
      <c r="L78" s="637" t="s">
        <v>56</v>
      </c>
      <c r="M78" s="1068"/>
      <c r="N78" s="1080"/>
    </row>
    <row r="79" spans="1:14" s="555" customFormat="1" ht="11.25" hidden="1" customHeight="1" x14ac:dyDescent="0.25">
      <c r="A79" s="1072"/>
      <c r="B79" s="1056"/>
      <c r="C79" s="1048"/>
      <c r="D79" s="1083"/>
      <c r="E79" s="636"/>
      <c r="F79" s="636"/>
      <c r="G79" s="636"/>
      <c r="H79" s="1063"/>
      <c r="I79" s="1063"/>
      <c r="J79" s="1045"/>
      <c r="K79" s="1101"/>
      <c r="L79" s="1100"/>
      <c r="M79" s="1045"/>
      <c r="N79" s="1080"/>
    </row>
    <row r="80" spans="1:14" s="555" customFormat="1" ht="98.4" customHeight="1" x14ac:dyDescent="0.25">
      <c r="A80" s="1072">
        <v>18</v>
      </c>
      <c r="B80" s="1085" t="s">
        <v>720</v>
      </c>
      <c r="C80" s="1485" t="s">
        <v>719</v>
      </c>
      <c r="D80" s="1485"/>
      <c r="E80" s="1485"/>
      <c r="F80" s="1485"/>
      <c r="G80" s="1485"/>
      <c r="H80" s="1485"/>
      <c r="I80" s="1485"/>
      <c r="J80" s="1485"/>
      <c r="K80" s="1070">
        <f>SUM(K81:K81)</f>
        <v>7</v>
      </c>
      <c r="L80" s="637" t="s">
        <v>64</v>
      </c>
      <c r="M80" s="1045"/>
      <c r="N80" s="1080"/>
    </row>
    <row r="81" spans="1:14" s="555" customFormat="1" ht="20.149999999999999" hidden="1" customHeight="1" x14ac:dyDescent="0.25">
      <c r="A81" s="1072"/>
      <c r="B81" s="1056"/>
      <c r="C81" s="1048"/>
      <c r="D81" s="1083"/>
      <c r="E81" s="1076">
        <v>1</v>
      </c>
      <c r="F81" s="1076" t="s">
        <v>31</v>
      </c>
      <c r="G81" s="1076">
        <v>1</v>
      </c>
      <c r="H81" s="1073">
        <v>7</v>
      </c>
      <c r="I81" s="1073"/>
      <c r="J81" s="1073"/>
      <c r="K81" s="1073">
        <f>PRODUCT(E81:J81)</f>
        <v>7</v>
      </c>
      <c r="L81" s="1100"/>
      <c r="M81" s="1045"/>
      <c r="N81" s="1080"/>
    </row>
    <row r="82" spans="1:14" s="555" customFormat="1" ht="12" hidden="1" customHeight="1" x14ac:dyDescent="0.25">
      <c r="A82" s="1072"/>
      <c r="B82" s="1056"/>
      <c r="C82" s="1067"/>
      <c r="D82" s="1085"/>
      <c r="E82" s="636"/>
      <c r="F82" s="636"/>
      <c r="G82" s="636"/>
      <c r="H82" s="1063"/>
      <c r="I82" s="1063"/>
      <c r="J82" s="1045" t="s">
        <v>34</v>
      </c>
      <c r="K82" s="1067"/>
      <c r="L82" s="1067"/>
      <c r="M82" s="1068"/>
      <c r="N82" s="1080"/>
    </row>
    <row r="83" spans="1:14" s="555" customFormat="1" ht="52.25" customHeight="1" x14ac:dyDescent="0.25">
      <c r="A83" s="1072">
        <v>19</v>
      </c>
      <c r="B83" s="1056" t="s">
        <v>722</v>
      </c>
      <c r="C83" s="1485" t="s">
        <v>721</v>
      </c>
      <c r="D83" s="1485"/>
      <c r="E83" s="1485"/>
      <c r="F83" s="1485"/>
      <c r="G83" s="1485"/>
      <c r="H83" s="1485"/>
      <c r="I83" s="1485"/>
      <c r="J83" s="1485"/>
      <c r="K83" s="1073">
        <f>SUM(K84:K84)</f>
        <v>25.930799999999998</v>
      </c>
      <c r="L83" s="637" t="s">
        <v>678</v>
      </c>
      <c r="M83" s="1045"/>
      <c r="N83" s="1080"/>
    </row>
    <row r="84" spans="1:14" s="555" customFormat="1" ht="20.149999999999999" hidden="1" customHeight="1" x14ac:dyDescent="0.25">
      <c r="A84" s="1072"/>
      <c r="B84" s="1056"/>
      <c r="C84" s="1500"/>
      <c r="D84" s="1500"/>
      <c r="E84" s="1076"/>
      <c r="F84" s="1076"/>
      <c r="G84" s="1076"/>
      <c r="H84" s="1073"/>
      <c r="I84" s="1073"/>
      <c r="J84" s="1073"/>
      <c r="K84" s="1073">
        <f>K20</f>
        <v>25.930799999999998</v>
      </c>
      <c r="L84" s="1100"/>
      <c r="M84" s="1045"/>
      <c r="N84" s="1080"/>
    </row>
    <row r="85" spans="1:14" s="555" customFormat="1" ht="20.149999999999999" hidden="1" customHeight="1" x14ac:dyDescent="0.25">
      <c r="A85" s="1072"/>
      <c r="B85" s="1056"/>
      <c r="C85" s="1501" t="s">
        <v>722</v>
      </c>
      <c r="D85" s="1500"/>
      <c r="E85" s="636"/>
      <c r="F85" s="636"/>
      <c r="G85" s="636"/>
      <c r="H85" s="1063"/>
      <c r="I85" s="1063"/>
      <c r="J85" s="1045" t="s">
        <v>34</v>
      </c>
      <c r="K85" s="1067"/>
      <c r="L85" s="1067"/>
      <c r="M85" s="1102"/>
      <c r="N85" s="1080"/>
    </row>
    <row r="86" spans="1:14" s="555" customFormat="1" ht="219.65" customHeight="1" x14ac:dyDescent="0.25">
      <c r="A86" s="1072">
        <v>20</v>
      </c>
      <c r="B86" s="1056" t="s">
        <v>724</v>
      </c>
      <c r="C86" s="1502" t="s">
        <v>723</v>
      </c>
      <c r="D86" s="1502"/>
      <c r="E86" s="1502"/>
      <c r="F86" s="1502"/>
      <c r="G86" s="1502"/>
      <c r="H86" s="1502"/>
      <c r="I86" s="1502"/>
      <c r="J86" s="1502"/>
      <c r="K86" s="1073">
        <f>SUM(K87:K87)</f>
        <v>9</v>
      </c>
      <c r="L86" s="637" t="s">
        <v>678</v>
      </c>
      <c r="M86" s="637"/>
      <c r="N86" s="1071"/>
    </row>
    <row r="87" spans="1:14" s="555" customFormat="1" ht="18" hidden="1" customHeight="1" x14ac:dyDescent="0.25">
      <c r="A87" s="1081"/>
      <c r="B87" s="1000"/>
      <c r="C87" s="1500"/>
      <c r="D87" s="1500"/>
      <c r="E87" s="1076">
        <v>1</v>
      </c>
      <c r="F87" s="1076" t="s">
        <v>31</v>
      </c>
      <c r="G87" s="1076">
        <v>1</v>
      </c>
      <c r="H87" s="1073">
        <v>3</v>
      </c>
      <c r="I87" s="1073">
        <v>3</v>
      </c>
      <c r="J87" s="1073"/>
      <c r="K87" s="1073">
        <f>PRODUCT(E87:J87)</f>
        <v>9</v>
      </c>
      <c r="L87" s="1100"/>
      <c r="M87" s="1045"/>
      <c r="N87" s="1080"/>
    </row>
    <row r="88" spans="1:14" s="555" customFormat="1" ht="40.25" customHeight="1" x14ac:dyDescent="0.3">
      <c r="A88" s="1081">
        <v>21</v>
      </c>
      <c r="B88" s="1056" t="s">
        <v>750</v>
      </c>
      <c r="C88" s="1503" t="s">
        <v>732</v>
      </c>
      <c r="D88" s="1503"/>
      <c r="E88" s="1503"/>
      <c r="F88" s="1503"/>
      <c r="G88" s="1503"/>
      <c r="H88" s="1503"/>
      <c r="I88" s="1503"/>
      <c r="J88" s="1503"/>
      <c r="K88" s="1070">
        <v>1</v>
      </c>
      <c r="L88" s="637" t="s">
        <v>730</v>
      </c>
      <c r="M88" s="1090"/>
      <c r="N88" s="1080"/>
    </row>
    <row r="89" spans="1:14" s="555" customFormat="1" ht="38.4" customHeight="1" x14ac:dyDescent="0.3">
      <c r="A89" s="1081">
        <v>22</v>
      </c>
      <c r="B89" s="998" t="s">
        <v>750</v>
      </c>
      <c r="C89" s="1504" t="s">
        <v>733</v>
      </c>
      <c r="D89" s="1504"/>
      <c r="E89" s="1504"/>
      <c r="F89" s="1504"/>
      <c r="G89" s="1504"/>
      <c r="H89" s="1504"/>
      <c r="I89" s="1504"/>
      <c r="J89" s="1504"/>
      <c r="K89" s="1070">
        <v>1</v>
      </c>
      <c r="L89" s="637" t="s">
        <v>730</v>
      </c>
      <c r="M89" s="1090"/>
      <c r="N89" s="1080"/>
    </row>
    <row r="90" spans="1:14" s="555" customFormat="1" ht="72" customHeight="1" x14ac:dyDescent="0.3">
      <c r="A90" s="1494">
        <v>23</v>
      </c>
      <c r="B90" s="1496" t="s">
        <v>951</v>
      </c>
      <c r="C90" s="1498" t="s">
        <v>828</v>
      </c>
      <c r="D90" s="1499"/>
      <c r="E90" s="999"/>
      <c r="F90" s="999"/>
      <c r="G90" s="999"/>
      <c r="H90" s="999"/>
      <c r="I90" s="999"/>
      <c r="J90" s="999"/>
      <c r="K90" s="1105">
        <v>41.2</v>
      </c>
      <c r="L90" s="637" t="s">
        <v>950</v>
      </c>
      <c r="M90" s="1090"/>
      <c r="N90" s="1080"/>
    </row>
    <row r="91" spans="1:14" s="555" customFormat="1" ht="23" customHeight="1" x14ac:dyDescent="0.3">
      <c r="A91" s="1495"/>
      <c r="B91" s="1497"/>
      <c r="C91" s="1103" t="s">
        <v>829</v>
      </c>
      <c r="D91" s="1104"/>
      <c r="E91" s="999"/>
      <c r="F91" s="999"/>
      <c r="G91" s="999"/>
      <c r="H91" s="999"/>
      <c r="I91" s="999"/>
      <c r="J91" s="999"/>
      <c r="K91" s="1105">
        <v>16.100000000000001</v>
      </c>
      <c r="L91" s="637" t="s">
        <v>950</v>
      </c>
      <c r="M91" s="1090"/>
      <c r="N91" s="1080"/>
    </row>
    <row r="92" spans="1:14" s="555" customFormat="1" ht="86.5" customHeight="1" x14ac:dyDescent="0.3">
      <c r="A92" s="1072">
        <v>24</v>
      </c>
      <c r="B92" s="998" t="s">
        <v>952</v>
      </c>
      <c r="C92" s="1498" t="s">
        <v>833</v>
      </c>
      <c r="D92" s="1499"/>
      <c r="E92" s="999"/>
      <c r="F92" s="999"/>
      <c r="G92" s="999"/>
      <c r="H92" s="999"/>
      <c r="I92" s="999"/>
      <c r="J92" s="999"/>
      <c r="K92" s="1105">
        <v>23.4</v>
      </c>
      <c r="L92" s="637" t="s">
        <v>950</v>
      </c>
      <c r="M92" s="1090"/>
      <c r="N92" s="1080"/>
    </row>
    <row r="93" spans="1:14" s="555" customFormat="1" ht="93" customHeight="1" x14ac:dyDescent="0.3">
      <c r="A93" s="1494">
        <v>25</v>
      </c>
      <c r="B93" s="1496" t="s">
        <v>953</v>
      </c>
      <c r="C93" s="1498" t="s">
        <v>835</v>
      </c>
      <c r="D93" s="1499"/>
      <c r="E93" s="999"/>
      <c r="F93" s="999"/>
      <c r="G93" s="999"/>
      <c r="H93" s="999"/>
      <c r="I93" s="999"/>
      <c r="J93" s="999"/>
      <c r="K93" s="1105">
        <v>52.4</v>
      </c>
      <c r="L93" s="637" t="s">
        <v>950</v>
      </c>
      <c r="M93" s="1090"/>
      <c r="N93" s="1080"/>
    </row>
    <row r="94" spans="1:14" s="555" customFormat="1" ht="23" customHeight="1" x14ac:dyDescent="0.3">
      <c r="A94" s="1508"/>
      <c r="B94" s="1509"/>
      <c r="C94" s="1103" t="s">
        <v>836</v>
      </c>
      <c r="D94" s="1104"/>
      <c r="E94" s="999"/>
      <c r="F94" s="999"/>
      <c r="G94" s="999"/>
      <c r="H94" s="999"/>
      <c r="I94" s="999"/>
      <c r="J94" s="999"/>
      <c r="K94" s="1105">
        <v>54.5</v>
      </c>
      <c r="L94" s="637" t="s">
        <v>950</v>
      </c>
      <c r="M94" s="1090"/>
      <c r="N94" s="1080"/>
    </row>
    <row r="95" spans="1:14" s="555" customFormat="1" ht="23" customHeight="1" x14ac:dyDescent="0.3">
      <c r="A95" s="1508"/>
      <c r="B95" s="1509"/>
      <c r="C95" s="1103" t="s">
        <v>837</v>
      </c>
      <c r="D95" s="1104"/>
      <c r="E95" s="999"/>
      <c r="F95" s="999"/>
      <c r="G95" s="999"/>
      <c r="H95" s="999"/>
      <c r="I95" s="999"/>
      <c r="J95" s="999"/>
      <c r="K95" s="1105">
        <v>35.4</v>
      </c>
      <c r="L95" s="637" t="s">
        <v>950</v>
      </c>
      <c r="M95" s="1090"/>
      <c r="N95" s="1080"/>
    </row>
    <row r="96" spans="1:14" s="555" customFormat="1" ht="23" customHeight="1" x14ac:dyDescent="0.3">
      <c r="A96" s="1495"/>
      <c r="B96" s="1497"/>
      <c r="C96" s="1103" t="s">
        <v>838</v>
      </c>
      <c r="D96" s="1104"/>
      <c r="E96" s="999"/>
      <c r="F96" s="999"/>
      <c r="G96" s="999"/>
      <c r="H96" s="999"/>
      <c r="I96" s="999"/>
      <c r="J96" s="999"/>
      <c r="K96" s="1105">
        <v>9.8000000000000007</v>
      </c>
      <c r="L96" s="637" t="s">
        <v>950</v>
      </c>
      <c r="M96" s="1090"/>
      <c r="N96" s="1080"/>
    </row>
    <row r="97" spans="1:14" s="555" customFormat="1" ht="38.4" customHeight="1" x14ac:dyDescent="0.3">
      <c r="A97" s="1072">
        <v>26</v>
      </c>
      <c r="B97" s="998" t="s">
        <v>70</v>
      </c>
      <c r="C97" s="1498" t="s">
        <v>954</v>
      </c>
      <c r="D97" s="1499"/>
      <c r="E97" s="999"/>
      <c r="F97" s="999"/>
      <c r="G97" s="999"/>
      <c r="H97" s="999"/>
      <c r="I97" s="999"/>
      <c r="J97" s="999"/>
      <c r="K97" s="1070">
        <v>2</v>
      </c>
      <c r="L97" s="637" t="s">
        <v>5</v>
      </c>
      <c r="M97" s="1090"/>
      <c r="N97" s="1080"/>
    </row>
    <row r="98" spans="1:14" s="555" customFormat="1" ht="38.4" customHeight="1" x14ac:dyDescent="0.3">
      <c r="A98" s="1072">
        <v>27</v>
      </c>
      <c r="B98" s="998" t="s">
        <v>955</v>
      </c>
      <c r="C98" s="1498" t="s">
        <v>841</v>
      </c>
      <c r="D98" s="1499"/>
      <c r="E98" s="999"/>
      <c r="F98" s="999"/>
      <c r="G98" s="999"/>
      <c r="H98" s="999"/>
      <c r="I98" s="999"/>
      <c r="J98" s="999"/>
      <c r="K98" s="1070">
        <v>2</v>
      </c>
      <c r="L98" s="637" t="s">
        <v>5</v>
      </c>
      <c r="M98" s="1090"/>
      <c r="N98" s="1080"/>
    </row>
    <row r="99" spans="1:14" s="555" customFormat="1" ht="38.4" customHeight="1" x14ac:dyDescent="0.3">
      <c r="A99" s="1072">
        <v>28</v>
      </c>
      <c r="B99" s="998" t="s">
        <v>956</v>
      </c>
      <c r="C99" s="1498" t="s">
        <v>843</v>
      </c>
      <c r="D99" s="1499"/>
      <c r="E99" s="999"/>
      <c r="F99" s="999"/>
      <c r="G99" s="999"/>
      <c r="H99" s="999"/>
      <c r="I99" s="999"/>
      <c r="J99" s="999"/>
      <c r="K99" s="1070">
        <v>4</v>
      </c>
      <c r="L99" s="637" t="s">
        <v>5</v>
      </c>
      <c r="M99" s="1090"/>
      <c r="N99" s="1080"/>
    </row>
    <row r="100" spans="1:14" s="555" customFormat="1" ht="38.4" customHeight="1" x14ac:dyDescent="0.3">
      <c r="A100" s="1072">
        <v>29</v>
      </c>
      <c r="B100" s="998" t="s">
        <v>70</v>
      </c>
      <c r="C100" s="1498" t="s">
        <v>844</v>
      </c>
      <c r="D100" s="1499"/>
      <c r="E100" s="999"/>
      <c r="F100" s="999"/>
      <c r="G100" s="999"/>
      <c r="H100" s="999"/>
      <c r="I100" s="999"/>
      <c r="J100" s="999"/>
      <c r="K100" s="1070">
        <v>1</v>
      </c>
      <c r="L100" s="637" t="s">
        <v>5</v>
      </c>
      <c r="M100" s="1090"/>
      <c r="N100" s="1080"/>
    </row>
    <row r="101" spans="1:14" s="555" customFormat="1" ht="81" customHeight="1" x14ac:dyDescent="0.3">
      <c r="A101" s="1072">
        <v>30</v>
      </c>
      <c r="B101" s="1086" t="s">
        <v>957</v>
      </c>
      <c r="C101" s="1498" t="s">
        <v>849</v>
      </c>
      <c r="D101" s="1499"/>
      <c r="E101" s="999"/>
      <c r="F101" s="999"/>
      <c r="G101" s="999"/>
      <c r="H101" s="999"/>
      <c r="I101" s="999"/>
      <c r="J101" s="999"/>
      <c r="K101" s="1070">
        <v>1</v>
      </c>
      <c r="L101" s="637" t="s">
        <v>5</v>
      </c>
      <c r="M101" s="1090"/>
      <c r="N101" s="1080"/>
    </row>
    <row r="102" spans="1:14" s="555" customFormat="1" ht="42" customHeight="1" x14ac:dyDescent="0.25">
      <c r="A102" s="1505" t="s">
        <v>964</v>
      </c>
      <c r="B102" s="1506"/>
      <c r="C102" s="1506"/>
      <c r="D102" s="1506"/>
      <c r="E102" s="1506"/>
      <c r="F102" s="1506"/>
      <c r="G102" s="1506"/>
      <c r="H102" s="1506"/>
      <c r="I102" s="1506"/>
      <c r="J102" s="1506"/>
      <c r="K102" s="1506"/>
      <c r="L102" s="1506"/>
      <c r="M102" s="1507"/>
      <c r="N102" s="1106"/>
    </row>
    <row r="103" spans="1:14" s="555" customFormat="1" ht="15" customHeight="1" x14ac:dyDescent="0.25">
      <c r="A103" s="1107"/>
      <c r="B103" s="648"/>
      <c r="C103" s="649"/>
      <c r="D103" s="650"/>
      <c r="E103" s="651"/>
      <c r="F103" s="651"/>
      <c r="G103" s="651"/>
      <c r="H103" s="1108"/>
      <c r="I103" s="1108"/>
      <c r="J103" s="1108"/>
      <c r="K103" s="1109"/>
      <c r="L103" s="652"/>
      <c r="M103" s="652"/>
      <c r="N103" s="1110"/>
    </row>
    <row r="104" spans="1:14" s="555" customFormat="1" ht="15" customHeight="1" x14ac:dyDescent="0.25">
      <c r="A104" s="1107"/>
      <c r="B104" s="648"/>
      <c r="C104" s="649"/>
      <c r="D104" s="650"/>
      <c r="E104" s="651"/>
      <c r="F104" s="651"/>
      <c r="G104" s="651"/>
      <c r="H104" s="1108"/>
      <c r="I104" s="1108"/>
      <c r="J104" s="1108"/>
      <c r="K104" s="1109"/>
      <c r="L104" s="652"/>
      <c r="M104" s="652"/>
      <c r="N104" s="1110"/>
    </row>
    <row r="105" spans="1:14" s="555" customFormat="1" ht="15" customHeight="1" x14ac:dyDescent="0.25">
      <c r="A105" s="1107"/>
      <c r="B105" s="648"/>
      <c r="C105" s="649"/>
      <c r="D105" s="650"/>
      <c r="E105" s="651"/>
      <c r="F105" s="651"/>
      <c r="G105" s="651"/>
      <c r="H105" s="1108"/>
      <c r="I105" s="1108"/>
      <c r="J105" s="1108"/>
      <c r="K105" s="1109"/>
      <c r="L105" s="652"/>
      <c r="M105" s="652"/>
      <c r="N105" s="1110"/>
    </row>
    <row r="106" spans="1:14" s="555" customFormat="1" ht="15" customHeight="1" x14ac:dyDescent="0.25">
      <c r="A106" s="1107"/>
      <c r="B106" s="648"/>
      <c r="C106" s="649"/>
      <c r="D106" s="650"/>
      <c r="E106" s="651"/>
      <c r="F106" s="651"/>
      <c r="G106" s="651"/>
      <c r="H106" s="1108"/>
      <c r="I106" s="1108"/>
      <c r="J106" s="1108"/>
      <c r="K106" s="1109"/>
      <c r="L106" s="652"/>
      <c r="M106" s="652"/>
      <c r="N106" s="1110"/>
    </row>
    <row r="107" spans="1:14" s="555" customFormat="1" ht="15" customHeight="1" x14ac:dyDescent="0.25">
      <c r="A107" s="1107"/>
      <c r="B107" s="648"/>
      <c r="C107" s="649"/>
      <c r="D107" s="650"/>
      <c r="E107" s="651"/>
      <c r="F107" s="651"/>
      <c r="G107" s="651"/>
      <c r="H107" s="1108"/>
      <c r="I107" s="1108"/>
      <c r="J107" s="1108"/>
      <c r="K107" s="1109"/>
      <c r="L107" s="652"/>
      <c r="M107" s="652"/>
      <c r="N107" s="1110"/>
    </row>
    <row r="108" spans="1:14" s="555" customFormat="1" ht="15" customHeight="1" x14ac:dyDescent="0.25">
      <c r="A108" s="1107"/>
      <c r="B108" s="648"/>
      <c r="C108" s="649"/>
      <c r="D108" s="650"/>
      <c r="E108" s="651"/>
      <c r="F108" s="651"/>
      <c r="G108" s="651"/>
      <c r="H108" s="1108"/>
      <c r="I108" s="1108"/>
      <c r="J108" s="1108"/>
      <c r="K108" s="1109"/>
      <c r="L108" s="652"/>
      <c r="M108" s="652"/>
      <c r="N108" s="1110"/>
    </row>
    <row r="109" spans="1:14" s="555" customFormat="1" ht="15" customHeight="1" x14ac:dyDescent="0.25">
      <c r="A109" s="1107"/>
      <c r="B109" s="648"/>
      <c r="C109" s="649"/>
      <c r="D109" s="650"/>
      <c r="E109" s="651"/>
      <c r="F109" s="651"/>
      <c r="G109" s="651"/>
      <c r="H109" s="1108"/>
      <c r="I109" s="1108"/>
      <c r="J109" s="1108"/>
      <c r="K109" s="1109"/>
      <c r="L109" s="652"/>
      <c r="M109" s="652"/>
      <c r="N109" s="1110"/>
    </row>
    <row r="110" spans="1:14" s="555" customFormat="1" ht="15" customHeight="1" x14ac:dyDescent="0.25">
      <c r="A110" s="1107"/>
      <c r="B110" s="648"/>
      <c r="C110" s="649"/>
      <c r="D110" s="650"/>
      <c r="E110" s="651"/>
      <c r="F110" s="651"/>
      <c r="G110" s="651"/>
      <c r="H110" s="1108"/>
      <c r="I110" s="1108"/>
      <c r="J110" s="1108"/>
      <c r="K110" s="1109"/>
      <c r="L110" s="652"/>
      <c r="M110" s="652"/>
      <c r="N110" s="1110"/>
    </row>
    <row r="111" spans="1:14" s="555" customFormat="1" ht="8.25" customHeight="1" x14ac:dyDescent="0.25">
      <c r="A111" s="1111"/>
      <c r="B111" s="654"/>
      <c r="C111" s="655"/>
      <c r="D111" s="650"/>
      <c r="E111" s="651"/>
      <c r="F111" s="651"/>
      <c r="G111" s="651"/>
      <c r="H111" s="1108"/>
      <c r="I111" s="1108"/>
      <c r="J111" s="1112"/>
      <c r="K111" s="1109"/>
      <c r="L111" s="652"/>
      <c r="M111" s="652"/>
      <c r="N111" s="1110"/>
    </row>
    <row r="112" spans="1:14" s="555" customFormat="1" ht="10.5" customHeight="1" x14ac:dyDescent="0.25">
      <c r="A112" s="1111"/>
      <c r="B112" s="654"/>
      <c r="C112" s="655"/>
      <c r="D112" s="650"/>
      <c r="E112" s="651"/>
      <c r="F112" s="651"/>
      <c r="G112" s="651"/>
      <c r="H112" s="1108"/>
      <c r="I112" s="1108"/>
      <c r="J112" s="1112"/>
      <c r="K112" s="1109"/>
      <c r="L112" s="652"/>
      <c r="M112" s="652"/>
      <c r="N112" s="1110"/>
    </row>
    <row r="113" spans="1:14" s="555" customFormat="1" ht="14.15" customHeight="1" x14ac:dyDescent="0.25">
      <c r="A113" s="1111"/>
      <c r="B113" s="654"/>
      <c r="C113" s="655"/>
      <c r="D113" s="650"/>
      <c r="E113" s="651"/>
      <c r="F113" s="651"/>
      <c r="G113" s="651"/>
      <c r="H113" s="1108"/>
      <c r="I113" s="1108"/>
      <c r="J113" s="1112"/>
      <c r="K113" s="1109"/>
      <c r="L113" s="652"/>
      <c r="M113" s="652"/>
      <c r="N113" s="1110"/>
    </row>
  </sheetData>
  <mergeCells count="59">
    <mergeCell ref="C99:D99"/>
    <mergeCell ref="C100:D100"/>
    <mergeCell ref="C101:D101"/>
    <mergeCell ref="A102:M102"/>
    <mergeCell ref="C92:D92"/>
    <mergeCell ref="A93:A96"/>
    <mergeCell ref="B93:B96"/>
    <mergeCell ref="C93:D93"/>
    <mergeCell ref="C97:D97"/>
    <mergeCell ref="C98:D98"/>
    <mergeCell ref="A90:A91"/>
    <mergeCell ref="B90:B91"/>
    <mergeCell ref="C90:D90"/>
    <mergeCell ref="C69:J69"/>
    <mergeCell ref="C74:J74"/>
    <mergeCell ref="C77:J77"/>
    <mergeCell ref="C80:J80"/>
    <mergeCell ref="C83:J83"/>
    <mergeCell ref="C84:D84"/>
    <mergeCell ref="C85:D85"/>
    <mergeCell ref="C86:J86"/>
    <mergeCell ref="C87:D87"/>
    <mergeCell ref="C88:J88"/>
    <mergeCell ref="C89:J89"/>
    <mergeCell ref="C55:D55"/>
    <mergeCell ref="C58:J58"/>
    <mergeCell ref="A65:A67"/>
    <mergeCell ref="B65:B67"/>
    <mergeCell ref="C65:J65"/>
    <mergeCell ref="C66:D66"/>
    <mergeCell ref="C67:D67"/>
    <mergeCell ref="C54:J54"/>
    <mergeCell ref="C13:J13"/>
    <mergeCell ref="C20:J20"/>
    <mergeCell ref="C25:D25"/>
    <mergeCell ref="C26:J26"/>
    <mergeCell ref="C30:J30"/>
    <mergeCell ref="C34:J34"/>
    <mergeCell ref="C35:D35"/>
    <mergeCell ref="C38:J38"/>
    <mergeCell ref="C42:J42"/>
    <mergeCell ref="C46:J46"/>
    <mergeCell ref="C50:J50"/>
    <mergeCell ref="C12:D12"/>
    <mergeCell ref="A1:N1"/>
    <mergeCell ref="A2:N2"/>
    <mergeCell ref="A3:N3"/>
    <mergeCell ref="A4:N4"/>
    <mergeCell ref="A5:N5"/>
    <mergeCell ref="A6:A7"/>
    <mergeCell ref="B6:B7"/>
    <mergeCell ref="C6:D7"/>
    <mergeCell ref="E6:G7"/>
    <mergeCell ref="H6:J6"/>
    <mergeCell ref="K6:L7"/>
    <mergeCell ref="M6:M7"/>
    <mergeCell ref="N6:N7"/>
    <mergeCell ref="C8:D8"/>
    <mergeCell ref="C11:D11"/>
  </mergeCells>
  <printOptions horizontalCentered="1"/>
  <pageMargins left="0.15" right="0" top="0.25" bottom="0.5" header="0.31496062992126" footer="0.56496062999999996"/>
  <pageSetup paperSize="9" fitToWidth="0" fitToHeight="0" orientation="portrait" blackAndWhite="1" r:id="rId1"/>
  <headerFooter scaleWithDoc="0" alignWithMargins="0"/>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C11E9C-BC24-469E-960C-30498C66E00A}">
  <sheetPr>
    <tabColor rgb="FF00B050"/>
  </sheetPr>
  <dimension ref="A1:N113"/>
  <sheetViews>
    <sheetView showGridLines="0" view="pageBreakPreview" zoomScaleNormal="100" zoomScaleSheetLayoutView="100" workbookViewId="0">
      <selection activeCell="A6" sqref="A6:N7"/>
    </sheetView>
  </sheetViews>
  <sheetFormatPr defaultRowHeight="20.149999999999999" customHeight="1" x14ac:dyDescent="0.3"/>
  <cols>
    <col min="1" max="1" width="7.1796875" style="1113" bestFit="1" customWidth="1"/>
    <col min="2" max="2" width="11.81640625" style="656" customWidth="1"/>
    <col min="3" max="3" width="17" style="554" customWidth="1"/>
    <col min="4" max="4" width="27.36328125" style="554" customWidth="1"/>
    <col min="5" max="5" width="3.81640625" style="562" hidden="1" customWidth="1"/>
    <col min="6" max="6" width="3.1796875" style="562" hidden="1" customWidth="1"/>
    <col min="7" max="7" width="4.81640625" style="562" hidden="1" customWidth="1"/>
    <col min="8" max="8" width="10.54296875" style="1114" hidden="1" customWidth="1"/>
    <col min="9" max="9" width="9.453125" style="1114" hidden="1" customWidth="1"/>
    <col min="10" max="10" width="8.81640625" style="1114" hidden="1" customWidth="1"/>
    <col min="11" max="11" width="9" style="1108" customWidth="1"/>
    <col min="12" max="12" width="5" style="656" customWidth="1"/>
    <col min="13" max="13" width="10.54296875" style="656" customWidth="1"/>
    <col min="14" max="14" width="12.54296875" style="554" customWidth="1"/>
    <col min="15" max="248" width="8.7265625" style="554"/>
    <col min="249" max="249" width="6" style="554" customWidth="1"/>
    <col min="250" max="250" width="18.81640625" style="554" customWidth="1"/>
    <col min="251" max="251" width="7.81640625" style="554" customWidth="1"/>
    <col min="252" max="253" width="3.1796875" style="554" customWidth="1"/>
    <col min="254" max="254" width="3.81640625" style="554" customWidth="1"/>
    <col min="255" max="255" width="10.54296875" style="554" customWidth="1"/>
    <col min="256" max="256" width="9.453125" style="554" customWidth="1"/>
    <col min="257" max="257" width="8.81640625" style="554" customWidth="1"/>
    <col min="258" max="258" width="14.81640625" style="554" customWidth="1"/>
    <col min="259" max="259" width="4.1796875" style="554" customWidth="1"/>
    <col min="260" max="260" width="13.453125" style="554" customWidth="1"/>
    <col min="261" max="261" width="4.54296875" style="554" customWidth="1"/>
    <col min="262" max="265" width="9.453125" style="554" customWidth="1"/>
    <col min="266" max="266" width="6.1796875" style="554" customWidth="1"/>
    <col min="267" max="504" width="8.7265625" style="554"/>
    <col min="505" max="505" width="6" style="554" customWidth="1"/>
    <col min="506" max="506" width="18.81640625" style="554" customWidth="1"/>
    <col min="507" max="507" width="7.81640625" style="554" customWidth="1"/>
    <col min="508" max="509" width="3.1796875" style="554" customWidth="1"/>
    <col min="510" max="510" width="3.81640625" style="554" customWidth="1"/>
    <col min="511" max="511" width="10.54296875" style="554" customWidth="1"/>
    <col min="512" max="512" width="9.453125" style="554" customWidth="1"/>
    <col min="513" max="513" width="8.81640625" style="554" customWidth="1"/>
    <col min="514" max="514" width="14.81640625" style="554" customWidth="1"/>
    <col min="515" max="515" width="4.1796875" style="554" customWidth="1"/>
    <col min="516" max="516" width="13.453125" style="554" customWidth="1"/>
    <col min="517" max="517" width="4.54296875" style="554" customWidth="1"/>
    <col min="518" max="521" width="9.453125" style="554" customWidth="1"/>
    <col min="522" max="522" width="6.1796875" style="554" customWidth="1"/>
    <col min="523" max="760" width="8.7265625" style="554"/>
    <col min="761" max="761" width="6" style="554" customWidth="1"/>
    <col min="762" max="762" width="18.81640625" style="554" customWidth="1"/>
    <col min="763" max="763" width="7.81640625" style="554" customWidth="1"/>
    <col min="764" max="765" width="3.1796875" style="554" customWidth="1"/>
    <col min="766" max="766" width="3.81640625" style="554" customWidth="1"/>
    <col min="767" max="767" width="10.54296875" style="554" customWidth="1"/>
    <col min="768" max="768" width="9.453125" style="554" customWidth="1"/>
    <col min="769" max="769" width="8.81640625" style="554" customWidth="1"/>
    <col min="770" max="770" width="14.81640625" style="554" customWidth="1"/>
    <col min="771" max="771" width="4.1796875" style="554" customWidth="1"/>
    <col min="772" max="772" width="13.453125" style="554" customWidth="1"/>
    <col min="773" max="773" width="4.54296875" style="554" customWidth="1"/>
    <col min="774" max="777" width="9.453125" style="554" customWidth="1"/>
    <col min="778" max="778" width="6.1796875" style="554" customWidth="1"/>
    <col min="779" max="1016" width="8.7265625" style="554"/>
    <col min="1017" max="1017" width="6" style="554" customWidth="1"/>
    <col min="1018" max="1018" width="18.81640625" style="554" customWidth="1"/>
    <col min="1019" max="1019" width="7.81640625" style="554" customWidth="1"/>
    <col min="1020" max="1021" width="3.1796875" style="554" customWidth="1"/>
    <col min="1022" max="1022" width="3.81640625" style="554" customWidth="1"/>
    <col min="1023" max="1023" width="10.54296875" style="554" customWidth="1"/>
    <col min="1024" max="1024" width="9.453125" style="554" customWidth="1"/>
    <col min="1025" max="1025" width="8.81640625" style="554" customWidth="1"/>
    <col min="1026" max="1026" width="14.81640625" style="554" customWidth="1"/>
    <col min="1027" max="1027" width="4.1796875" style="554" customWidth="1"/>
    <col min="1028" max="1028" width="13.453125" style="554" customWidth="1"/>
    <col min="1029" max="1029" width="4.54296875" style="554" customWidth="1"/>
    <col min="1030" max="1033" width="9.453125" style="554" customWidth="1"/>
    <col min="1034" max="1034" width="6.1796875" style="554" customWidth="1"/>
    <col min="1035" max="1272" width="8.7265625" style="554"/>
    <col min="1273" max="1273" width="6" style="554" customWidth="1"/>
    <col min="1274" max="1274" width="18.81640625" style="554" customWidth="1"/>
    <col min="1275" max="1275" width="7.81640625" style="554" customWidth="1"/>
    <col min="1276" max="1277" width="3.1796875" style="554" customWidth="1"/>
    <col min="1278" max="1278" width="3.81640625" style="554" customWidth="1"/>
    <col min="1279" max="1279" width="10.54296875" style="554" customWidth="1"/>
    <col min="1280" max="1280" width="9.453125" style="554" customWidth="1"/>
    <col min="1281" max="1281" width="8.81640625" style="554" customWidth="1"/>
    <col min="1282" max="1282" width="14.81640625" style="554" customWidth="1"/>
    <col min="1283" max="1283" width="4.1796875" style="554" customWidth="1"/>
    <col min="1284" max="1284" width="13.453125" style="554" customWidth="1"/>
    <col min="1285" max="1285" width="4.54296875" style="554" customWidth="1"/>
    <col min="1286" max="1289" width="9.453125" style="554" customWidth="1"/>
    <col min="1290" max="1290" width="6.1796875" style="554" customWidth="1"/>
    <col min="1291" max="1528" width="8.7265625" style="554"/>
    <col min="1529" max="1529" width="6" style="554" customWidth="1"/>
    <col min="1530" max="1530" width="18.81640625" style="554" customWidth="1"/>
    <col min="1531" max="1531" width="7.81640625" style="554" customWidth="1"/>
    <col min="1532" max="1533" width="3.1796875" style="554" customWidth="1"/>
    <col min="1534" max="1534" width="3.81640625" style="554" customWidth="1"/>
    <col min="1535" max="1535" width="10.54296875" style="554" customWidth="1"/>
    <col min="1536" max="1536" width="9.453125" style="554" customWidth="1"/>
    <col min="1537" max="1537" width="8.81640625" style="554" customWidth="1"/>
    <col min="1538" max="1538" width="14.81640625" style="554" customWidth="1"/>
    <col min="1539" max="1539" width="4.1796875" style="554" customWidth="1"/>
    <col min="1540" max="1540" width="13.453125" style="554" customWidth="1"/>
    <col min="1541" max="1541" width="4.54296875" style="554" customWidth="1"/>
    <col min="1542" max="1545" width="9.453125" style="554" customWidth="1"/>
    <col min="1546" max="1546" width="6.1796875" style="554" customWidth="1"/>
    <col min="1547" max="1784" width="8.7265625" style="554"/>
    <col min="1785" max="1785" width="6" style="554" customWidth="1"/>
    <col min="1786" max="1786" width="18.81640625" style="554" customWidth="1"/>
    <col min="1787" max="1787" width="7.81640625" style="554" customWidth="1"/>
    <col min="1788" max="1789" width="3.1796875" style="554" customWidth="1"/>
    <col min="1790" max="1790" width="3.81640625" style="554" customWidth="1"/>
    <col min="1791" max="1791" width="10.54296875" style="554" customWidth="1"/>
    <col min="1792" max="1792" width="9.453125" style="554" customWidth="1"/>
    <col min="1793" max="1793" width="8.81640625" style="554" customWidth="1"/>
    <col min="1794" max="1794" width="14.81640625" style="554" customWidth="1"/>
    <col min="1795" max="1795" width="4.1796875" style="554" customWidth="1"/>
    <col min="1796" max="1796" width="13.453125" style="554" customWidth="1"/>
    <col min="1797" max="1797" width="4.54296875" style="554" customWidth="1"/>
    <col min="1798" max="1801" width="9.453125" style="554" customWidth="1"/>
    <col min="1802" max="1802" width="6.1796875" style="554" customWidth="1"/>
    <col min="1803" max="2040" width="8.7265625" style="554"/>
    <col min="2041" max="2041" width="6" style="554" customWidth="1"/>
    <col min="2042" max="2042" width="18.81640625" style="554" customWidth="1"/>
    <col min="2043" max="2043" width="7.81640625" style="554" customWidth="1"/>
    <col min="2044" max="2045" width="3.1796875" style="554" customWidth="1"/>
    <col min="2046" max="2046" width="3.81640625" style="554" customWidth="1"/>
    <col min="2047" max="2047" width="10.54296875" style="554" customWidth="1"/>
    <col min="2048" max="2048" width="9.453125" style="554" customWidth="1"/>
    <col min="2049" max="2049" width="8.81640625" style="554" customWidth="1"/>
    <col min="2050" max="2050" width="14.81640625" style="554" customWidth="1"/>
    <col min="2051" max="2051" width="4.1796875" style="554" customWidth="1"/>
    <col min="2052" max="2052" width="13.453125" style="554" customWidth="1"/>
    <col min="2053" max="2053" width="4.54296875" style="554" customWidth="1"/>
    <col min="2054" max="2057" width="9.453125" style="554" customWidth="1"/>
    <col min="2058" max="2058" width="6.1796875" style="554" customWidth="1"/>
    <col min="2059" max="2296" width="8.7265625" style="554"/>
    <col min="2297" max="2297" width="6" style="554" customWidth="1"/>
    <col min="2298" max="2298" width="18.81640625" style="554" customWidth="1"/>
    <col min="2299" max="2299" width="7.81640625" style="554" customWidth="1"/>
    <col min="2300" max="2301" width="3.1796875" style="554" customWidth="1"/>
    <col min="2302" max="2302" width="3.81640625" style="554" customWidth="1"/>
    <col min="2303" max="2303" width="10.54296875" style="554" customWidth="1"/>
    <col min="2304" max="2304" width="9.453125" style="554" customWidth="1"/>
    <col min="2305" max="2305" width="8.81640625" style="554" customWidth="1"/>
    <col min="2306" max="2306" width="14.81640625" style="554" customWidth="1"/>
    <col min="2307" max="2307" width="4.1796875" style="554" customWidth="1"/>
    <col min="2308" max="2308" width="13.453125" style="554" customWidth="1"/>
    <col min="2309" max="2309" width="4.54296875" style="554" customWidth="1"/>
    <col min="2310" max="2313" width="9.453125" style="554" customWidth="1"/>
    <col min="2314" max="2314" width="6.1796875" style="554" customWidth="1"/>
    <col min="2315" max="2552" width="8.7265625" style="554"/>
    <col min="2553" max="2553" width="6" style="554" customWidth="1"/>
    <col min="2554" max="2554" width="18.81640625" style="554" customWidth="1"/>
    <col min="2555" max="2555" width="7.81640625" style="554" customWidth="1"/>
    <col min="2556" max="2557" width="3.1796875" style="554" customWidth="1"/>
    <col min="2558" max="2558" width="3.81640625" style="554" customWidth="1"/>
    <col min="2559" max="2559" width="10.54296875" style="554" customWidth="1"/>
    <col min="2560" max="2560" width="9.453125" style="554" customWidth="1"/>
    <col min="2561" max="2561" width="8.81640625" style="554" customWidth="1"/>
    <col min="2562" max="2562" width="14.81640625" style="554" customWidth="1"/>
    <col min="2563" max="2563" width="4.1796875" style="554" customWidth="1"/>
    <col min="2564" max="2564" width="13.453125" style="554" customWidth="1"/>
    <col min="2565" max="2565" width="4.54296875" style="554" customWidth="1"/>
    <col min="2566" max="2569" width="9.453125" style="554" customWidth="1"/>
    <col min="2570" max="2570" width="6.1796875" style="554" customWidth="1"/>
    <col min="2571" max="2808" width="8.7265625" style="554"/>
    <col min="2809" max="2809" width="6" style="554" customWidth="1"/>
    <col min="2810" max="2810" width="18.81640625" style="554" customWidth="1"/>
    <col min="2811" max="2811" width="7.81640625" style="554" customWidth="1"/>
    <col min="2812" max="2813" width="3.1796875" style="554" customWidth="1"/>
    <col min="2814" max="2814" width="3.81640625" style="554" customWidth="1"/>
    <col min="2815" max="2815" width="10.54296875" style="554" customWidth="1"/>
    <col min="2816" max="2816" width="9.453125" style="554" customWidth="1"/>
    <col min="2817" max="2817" width="8.81640625" style="554" customWidth="1"/>
    <col min="2818" max="2818" width="14.81640625" style="554" customWidth="1"/>
    <col min="2819" max="2819" width="4.1796875" style="554" customWidth="1"/>
    <col min="2820" max="2820" width="13.453125" style="554" customWidth="1"/>
    <col min="2821" max="2821" width="4.54296875" style="554" customWidth="1"/>
    <col min="2822" max="2825" width="9.453125" style="554" customWidth="1"/>
    <col min="2826" max="2826" width="6.1796875" style="554" customWidth="1"/>
    <col min="2827" max="3064" width="8.7265625" style="554"/>
    <col min="3065" max="3065" width="6" style="554" customWidth="1"/>
    <col min="3066" max="3066" width="18.81640625" style="554" customWidth="1"/>
    <col min="3067" max="3067" width="7.81640625" style="554" customWidth="1"/>
    <col min="3068" max="3069" width="3.1796875" style="554" customWidth="1"/>
    <col min="3070" max="3070" width="3.81640625" style="554" customWidth="1"/>
    <col min="3071" max="3071" width="10.54296875" style="554" customWidth="1"/>
    <col min="3072" max="3072" width="9.453125" style="554" customWidth="1"/>
    <col min="3073" max="3073" width="8.81640625" style="554" customWidth="1"/>
    <col min="3074" max="3074" width="14.81640625" style="554" customWidth="1"/>
    <col min="3075" max="3075" width="4.1796875" style="554" customWidth="1"/>
    <col min="3076" max="3076" width="13.453125" style="554" customWidth="1"/>
    <col min="3077" max="3077" width="4.54296875" style="554" customWidth="1"/>
    <col min="3078" max="3081" width="9.453125" style="554" customWidth="1"/>
    <col min="3082" max="3082" width="6.1796875" style="554" customWidth="1"/>
    <col min="3083" max="3320" width="8.7265625" style="554"/>
    <col min="3321" max="3321" width="6" style="554" customWidth="1"/>
    <col min="3322" max="3322" width="18.81640625" style="554" customWidth="1"/>
    <col min="3323" max="3323" width="7.81640625" style="554" customWidth="1"/>
    <col min="3324" max="3325" width="3.1796875" style="554" customWidth="1"/>
    <col min="3326" max="3326" width="3.81640625" style="554" customWidth="1"/>
    <col min="3327" max="3327" width="10.54296875" style="554" customWidth="1"/>
    <col min="3328" max="3328" width="9.453125" style="554" customWidth="1"/>
    <col min="3329" max="3329" width="8.81640625" style="554" customWidth="1"/>
    <col min="3330" max="3330" width="14.81640625" style="554" customWidth="1"/>
    <col min="3331" max="3331" width="4.1796875" style="554" customWidth="1"/>
    <col min="3332" max="3332" width="13.453125" style="554" customWidth="1"/>
    <col min="3333" max="3333" width="4.54296875" style="554" customWidth="1"/>
    <col min="3334" max="3337" width="9.453125" style="554" customWidth="1"/>
    <col min="3338" max="3338" width="6.1796875" style="554" customWidth="1"/>
    <col min="3339" max="3576" width="8.7265625" style="554"/>
    <col min="3577" max="3577" width="6" style="554" customWidth="1"/>
    <col min="3578" max="3578" width="18.81640625" style="554" customWidth="1"/>
    <col min="3579" max="3579" width="7.81640625" style="554" customWidth="1"/>
    <col min="3580" max="3581" width="3.1796875" style="554" customWidth="1"/>
    <col min="3582" max="3582" width="3.81640625" style="554" customWidth="1"/>
    <col min="3583" max="3583" width="10.54296875" style="554" customWidth="1"/>
    <col min="3584" max="3584" width="9.453125" style="554" customWidth="1"/>
    <col min="3585" max="3585" width="8.81640625" style="554" customWidth="1"/>
    <col min="3586" max="3586" width="14.81640625" style="554" customWidth="1"/>
    <col min="3587" max="3587" width="4.1796875" style="554" customWidth="1"/>
    <col min="3588" max="3588" width="13.453125" style="554" customWidth="1"/>
    <col min="3589" max="3589" width="4.54296875" style="554" customWidth="1"/>
    <col min="3590" max="3593" width="9.453125" style="554" customWidth="1"/>
    <col min="3594" max="3594" width="6.1796875" style="554" customWidth="1"/>
    <col min="3595" max="3832" width="8.7265625" style="554"/>
    <col min="3833" max="3833" width="6" style="554" customWidth="1"/>
    <col min="3834" max="3834" width="18.81640625" style="554" customWidth="1"/>
    <col min="3835" max="3835" width="7.81640625" style="554" customWidth="1"/>
    <col min="3836" max="3837" width="3.1796875" style="554" customWidth="1"/>
    <col min="3838" max="3838" width="3.81640625" style="554" customWidth="1"/>
    <col min="3839" max="3839" width="10.54296875" style="554" customWidth="1"/>
    <col min="3840" max="3840" width="9.453125" style="554" customWidth="1"/>
    <col min="3841" max="3841" width="8.81640625" style="554" customWidth="1"/>
    <col min="3842" max="3842" width="14.81640625" style="554" customWidth="1"/>
    <col min="3843" max="3843" width="4.1796875" style="554" customWidth="1"/>
    <col min="3844" max="3844" width="13.453125" style="554" customWidth="1"/>
    <col min="3845" max="3845" width="4.54296875" style="554" customWidth="1"/>
    <col min="3846" max="3849" width="9.453125" style="554" customWidth="1"/>
    <col min="3850" max="3850" width="6.1796875" style="554" customWidth="1"/>
    <col min="3851" max="4088" width="8.7265625" style="554"/>
    <col min="4089" max="4089" width="6" style="554" customWidth="1"/>
    <col min="4090" max="4090" width="18.81640625" style="554" customWidth="1"/>
    <col min="4091" max="4091" width="7.81640625" style="554" customWidth="1"/>
    <col min="4092" max="4093" width="3.1796875" style="554" customWidth="1"/>
    <col min="4094" max="4094" width="3.81640625" style="554" customWidth="1"/>
    <col min="4095" max="4095" width="10.54296875" style="554" customWidth="1"/>
    <col min="4096" max="4096" width="9.453125" style="554" customWidth="1"/>
    <col min="4097" max="4097" width="8.81640625" style="554" customWidth="1"/>
    <col min="4098" max="4098" width="14.81640625" style="554" customWidth="1"/>
    <col min="4099" max="4099" width="4.1796875" style="554" customWidth="1"/>
    <col min="4100" max="4100" width="13.453125" style="554" customWidth="1"/>
    <col min="4101" max="4101" width="4.54296875" style="554" customWidth="1"/>
    <col min="4102" max="4105" width="9.453125" style="554" customWidth="1"/>
    <col min="4106" max="4106" width="6.1796875" style="554" customWidth="1"/>
    <col min="4107" max="4344" width="8.7265625" style="554"/>
    <col min="4345" max="4345" width="6" style="554" customWidth="1"/>
    <col min="4346" max="4346" width="18.81640625" style="554" customWidth="1"/>
    <col min="4347" max="4347" width="7.81640625" style="554" customWidth="1"/>
    <col min="4348" max="4349" width="3.1796875" style="554" customWidth="1"/>
    <col min="4350" max="4350" width="3.81640625" style="554" customWidth="1"/>
    <col min="4351" max="4351" width="10.54296875" style="554" customWidth="1"/>
    <col min="4352" max="4352" width="9.453125" style="554" customWidth="1"/>
    <col min="4353" max="4353" width="8.81640625" style="554" customWidth="1"/>
    <col min="4354" max="4354" width="14.81640625" style="554" customWidth="1"/>
    <col min="4355" max="4355" width="4.1796875" style="554" customWidth="1"/>
    <col min="4356" max="4356" width="13.453125" style="554" customWidth="1"/>
    <col min="4357" max="4357" width="4.54296875" style="554" customWidth="1"/>
    <col min="4358" max="4361" width="9.453125" style="554" customWidth="1"/>
    <col min="4362" max="4362" width="6.1796875" style="554" customWidth="1"/>
    <col min="4363" max="4600" width="8.7265625" style="554"/>
    <col min="4601" max="4601" width="6" style="554" customWidth="1"/>
    <col min="4602" max="4602" width="18.81640625" style="554" customWidth="1"/>
    <col min="4603" max="4603" width="7.81640625" style="554" customWidth="1"/>
    <col min="4604" max="4605" width="3.1796875" style="554" customWidth="1"/>
    <col min="4606" max="4606" width="3.81640625" style="554" customWidth="1"/>
    <col min="4607" max="4607" width="10.54296875" style="554" customWidth="1"/>
    <col min="4608" max="4608" width="9.453125" style="554" customWidth="1"/>
    <col min="4609" max="4609" width="8.81640625" style="554" customWidth="1"/>
    <col min="4610" max="4610" width="14.81640625" style="554" customWidth="1"/>
    <col min="4611" max="4611" width="4.1796875" style="554" customWidth="1"/>
    <col min="4612" max="4612" width="13.453125" style="554" customWidth="1"/>
    <col min="4613" max="4613" width="4.54296875" style="554" customWidth="1"/>
    <col min="4614" max="4617" width="9.453125" style="554" customWidth="1"/>
    <col min="4618" max="4618" width="6.1796875" style="554" customWidth="1"/>
    <col min="4619" max="4856" width="8.7265625" style="554"/>
    <col min="4857" max="4857" width="6" style="554" customWidth="1"/>
    <col min="4858" max="4858" width="18.81640625" style="554" customWidth="1"/>
    <col min="4859" max="4859" width="7.81640625" style="554" customWidth="1"/>
    <col min="4860" max="4861" width="3.1796875" style="554" customWidth="1"/>
    <col min="4862" max="4862" width="3.81640625" style="554" customWidth="1"/>
    <col min="4863" max="4863" width="10.54296875" style="554" customWidth="1"/>
    <col min="4864" max="4864" width="9.453125" style="554" customWidth="1"/>
    <col min="4865" max="4865" width="8.81640625" style="554" customWidth="1"/>
    <col min="4866" max="4866" width="14.81640625" style="554" customWidth="1"/>
    <col min="4867" max="4867" width="4.1796875" style="554" customWidth="1"/>
    <col min="4868" max="4868" width="13.453125" style="554" customWidth="1"/>
    <col min="4869" max="4869" width="4.54296875" style="554" customWidth="1"/>
    <col min="4870" max="4873" width="9.453125" style="554" customWidth="1"/>
    <col min="4874" max="4874" width="6.1796875" style="554" customWidth="1"/>
    <col min="4875" max="5112" width="8.7265625" style="554"/>
    <col min="5113" max="5113" width="6" style="554" customWidth="1"/>
    <col min="5114" max="5114" width="18.81640625" style="554" customWidth="1"/>
    <col min="5115" max="5115" width="7.81640625" style="554" customWidth="1"/>
    <col min="5116" max="5117" width="3.1796875" style="554" customWidth="1"/>
    <col min="5118" max="5118" width="3.81640625" style="554" customWidth="1"/>
    <col min="5119" max="5119" width="10.54296875" style="554" customWidth="1"/>
    <col min="5120" max="5120" width="9.453125" style="554" customWidth="1"/>
    <col min="5121" max="5121" width="8.81640625" style="554" customWidth="1"/>
    <col min="5122" max="5122" width="14.81640625" style="554" customWidth="1"/>
    <col min="5123" max="5123" width="4.1796875" style="554" customWidth="1"/>
    <col min="5124" max="5124" width="13.453125" style="554" customWidth="1"/>
    <col min="5125" max="5125" width="4.54296875" style="554" customWidth="1"/>
    <col min="5126" max="5129" width="9.453125" style="554" customWidth="1"/>
    <col min="5130" max="5130" width="6.1796875" style="554" customWidth="1"/>
    <col min="5131" max="5368" width="8.7265625" style="554"/>
    <col min="5369" max="5369" width="6" style="554" customWidth="1"/>
    <col min="5370" max="5370" width="18.81640625" style="554" customWidth="1"/>
    <col min="5371" max="5371" width="7.81640625" style="554" customWidth="1"/>
    <col min="5372" max="5373" width="3.1796875" style="554" customWidth="1"/>
    <col min="5374" max="5374" width="3.81640625" style="554" customWidth="1"/>
    <col min="5375" max="5375" width="10.54296875" style="554" customWidth="1"/>
    <col min="5376" max="5376" width="9.453125" style="554" customWidth="1"/>
    <col min="5377" max="5377" width="8.81640625" style="554" customWidth="1"/>
    <col min="5378" max="5378" width="14.81640625" style="554" customWidth="1"/>
    <col min="5379" max="5379" width="4.1796875" style="554" customWidth="1"/>
    <col min="5380" max="5380" width="13.453125" style="554" customWidth="1"/>
    <col min="5381" max="5381" width="4.54296875" style="554" customWidth="1"/>
    <col min="5382" max="5385" width="9.453125" style="554" customWidth="1"/>
    <col min="5386" max="5386" width="6.1796875" style="554" customWidth="1"/>
    <col min="5387" max="5624" width="8.7265625" style="554"/>
    <col min="5625" max="5625" width="6" style="554" customWidth="1"/>
    <col min="5626" max="5626" width="18.81640625" style="554" customWidth="1"/>
    <col min="5627" max="5627" width="7.81640625" style="554" customWidth="1"/>
    <col min="5628" max="5629" width="3.1796875" style="554" customWidth="1"/>
    <col min="5630" max="5630" width="3.81640625" style="554" customWidth="1"/>
    <col min="5631" max="5631" width="10.54296875" style="554" customWidth="1"/>
    <col min="5632" max="5632" width="9.453125" style="554" customWidth="1"/>
    <col min="5633" max="5633" width="8.81640625" style="554" customWidth="1"/>
    <col min="5634" max="5634" width="14.81640625" style="554" customWidth="1"/>
    <col min="5635" max="5635" width="4.1796875" style="554" customWidth="1"/>
    <col min="5636" max="5636" width="13.453125" style="554" customWidth="1"/>
    <col min="5637" max="5637" width="4.54296875" style="554" customWidth="1"/>
    <col min="5638" max="5641" width="9.453125" style="554" customWidth="1"/>
    <col min="5642" max="5642" width="6.1796875" style="554" customWidth="1"/>
    <col min="5643" max="5880" width="8.7265625" style="554"/>
    <col min="5881" max="5881" width="6" style="554" customWidth="1"/>
    <col min="5882" max="5882" width="18.81640625" style="554" customWidth="1"/>
    <col min="5883" max="5883" width="7.81640625" style="554" customWidth="1"/>
    <col min="5884" max="5885" width="3.1796875" style="554" customWidth="1"/>
    <col min="5886" max="5886" width="3.81640625" style="554" customWidth="1"/>
    <col min="5887" max="5887" width="10.54296875" style="554" customWidth="1"/>
    <col min="5888" max="5888" width="9.453125" style="554" customWidth="1"/>
    <col min="5889" max="5889" width="8.81640625" style="554" customWidth="1"/>
    <col min="5890" max="5890" width="14.81640625" style="554" customWidth="1"/>
    <col min="5891" max="5891" width="4.1796875" style="554" customWidth="1"/>
    <col min="5892" max="5892" width="13.453125" style="554" customWidth="1"/>
    <col min="5893" max="5893" width="4.54296875" style="554" customWidth="1"/>
    <col min="5894" max="5897" width="9.453125" style="554" customWidth="1"/>
    <col min="5898" max="5898" width="6.1796875" style="554" customWidth="1"/>
    <col min="5899" max="6136" width="8.7265625" style="554"/>
    <col min="6137" max="6137" width="6" style="554" customWidth="1"/>
    <col min="6138" max="6138" width="18.81640625" style="554" customWidth="1"/>
    <col min="6139" max="6139" width="7.81640625" style="554" customWidth="1"/>
    <col min="6140" max="6141" width="3.1796875" style="554" customWidth="1"/>
    <col min="6142" max="6142" width="3.81640625" style="554" customWidth="1"/>
    <col min="6143" max="6143" width="10.54296875" style="554" customWidth="1"/>
    <col min="6144" max="6144" width="9.453125" style="554" customWidth="1"/>
    <col min="6145" max="6145" width="8.81640625" style="554" customWidth="1"/>
    <col min="6146" max="6146" width="14.81640625" style="554" customWidth="1"/>
    <col min="6147" max="6147" width="4.1796875" style="554" customWidth="1"/>
    <col min="6148" max="6148" width="13.453125" style="554" customWidth="1"/>
    <col min="6149" max="6149" width="4.54296875" style="554" customWidth="1"/>
    <col min="6150" max="6153" width="9.453125" style="554" customWidth="1"/>
    <col min="6154" max="6154" width="6.1796875" style="554" customWidth="1"/>
    <col min="6155" max="6392" width="8.7265625" style="554"/>
    <col min="6393" max="6393" width="6" style="554" customWidth="1"/>
    <col min="6394" max="6394" width="18.81640625" style="554" customWidth="1"/>
    <col min="6395" max="6395" width="7.81640625" style="554" customWidth="1"/>
    <col min="6396" max="6397" width="3.1796875" style="554" customWidth="1"/>
    <col min="6398" max="6398" width="3.81640625" style="554" customWidth="1"/>
    <col min="6399" max="6399" width="10.54296875" style="554" customWidth="1"/>
    <col min="6400" max="6400" width="9.453125" style="554" customWidth="1"/>
    <col min="6401" max="6401" width="8.81640625" style="554" customWidth="1"/>
    <col min="6402" max="6402" width="14.81640625" style="554" customWidth="1"/>
    <col min="6403" max="6403" width="4.1796875" style="554" customWidth="1"/>
    <col min="6404" max="6404" width="13.453125" style="554" customWidth="1"/>
    <col min="6405" max="6405" width="4.54296875" style="554" customWidth="1"/>
    <col min="6406" max="6409" width="9.453125" style="554" customWidth="1"/>
    <col min="6410" max="6410" width="6.1796875" style="554" customWidth="1"/>
    <col min="6411" max="6648" width="8.7265625" style="554"/>
    <col min="6649" max="6649" width="6" style="554" customWidth="1"/>
    <col min="6650" max="6650" width="18.81640625" style="554" customWidth="1"/>
    <col min="6651" max="6651" width="7.81640625" style="554" customWidth="1"/>
    <col min="6652" max="6653" width="3.1796875" style="554" customWidth="1"/>
    <col min="6654" max="6654" width="3.81640625" style="554" customWidth="1"/>
    <col min="6655" max="6655" width="10.54296875" style="554" customWidth="1"/>
    <col min="6656" max="6656" width="9.453125" style="554" customWidth="1"/>
    <col min="6657" max="6657" width="8.81640625" style="554" customWidth="1"/>
    <col min="6658" max="6658" width="14.81640625" style="554" customWidth="1"/>
    <col min="6659" max="6659" width="4.1796875" style="554" customWidth="1"/>
    <col min="6660" max="6660" width="13.453125" style="554" customWidth="1"/>
    <col min="6661" max="6661" width="4.54296875" style="554" customWidth="1"/>
    <col min="6662" max="6665" width="9.453125" style="554" customWidth="1"/>
    <col min="6666" max="6666" width="6.1796875" style="554" customWidth="1"/>
    <col min="6667" max="6904" width="8.7265625" style="554"/>
    <col min="6905" max="6905" width="6" style="554" customWidth="1"/>
    <col min="6906" max="6906" width="18.81640625" style="554" customWidth="1"/>
    <col min="6907" max="6907" width="7.81640625" style="554" customWidth="1"/>
    <col min="6908" max="6909" width="3.1796875" style="554" customWidth="1"/>
    <col min="6910" max="6910" width="3.81640625" style="554" customWidth="1"/>
    <col min="6911" max="6911" width="10.54296875" style="554" customWidth="1"/>
    <col min="6912" max="6912" width="9.453125" style="554" customWidth="1"/>
    <col min="6913" max="6913" width="8.81640625" style="554" customWidth="1"/>
    <col min="6914" max="6914" width="14.81640625" style="554" customWidth="1"/>
    <col min="6915" max="6915" width="4.1796875" style="554" customWidth="1"/>
    <col min="6916" max="6916" width="13.453125" style="554" customWidth="1"/>
    <col min="6917" max="6917" width="4.54296875" style="554" customWidth="1"/>
    <col min="6918" max="6921" width="9.453125" style="554" customWidth="1"/>
    <col min="6922" max="6922" width="6.1796875" style="554" customWidth="1"/>
    <col min="6923" max="7160" width="8.7265625" style="554"/>
    <col min="7161" max="7161" width="6" style="554" customWidth="1"/>
    <col min="7162" max="7162" width="18.81640625" style="554" customWidth="1"/>
    <col min="7163" max="7163" width="7.81640625" style="554" customWidth="1"/>
    <col min="7164" max="7165" width="3.1796875" style="554" customWidth="1"/>
    <col min="7166" max="7166" width="3.81640625" style="554" customWidth="1"/>
    <col min="7167" max="7167" width="10.54296875" style="554" customWidth="1"/>
    <col min="7168" max="7168" width="9.453125" style="554" customWidth="1"/>
    <col min="7169" max="7169" width="8.81640625" style="554" customWidth="1"/>
    <col min="7170" max="7170" width="14.81640625" style="554" customWidth="1"/>
    <col min="7171" max="7171" width="4.1796875" style="554" customWidth="1"/>
    <col min="7172" max="7172" width="13.453125" style="554" customWidth="1"/>
    <col min="7173" max="7173" width="4.54296875" style="554" customWidth="1"/>
    <col min="7174" max="7177" width="9.453125" style="554" customWidth="1"/>
    <col min="7178" max="7178" width="6.1796875" style="554" customWidth="1"/>
    <col min="7179" max="7416" width="8.7265625" style="554"/>
    <col min="7417" max="7417" width="6" style="554" customWidth="1"/>
    <col min="7418" max="7418" width="18.81640625" style="554" customWidth="1"/>
    <col min="7419" max="7419" width="7.81640625" style="554" customWidth="1"/>
    <col min="7420" max="7421" width="3.1796875" style="554" customWidth="1"/>
    <col min="7422" max="7422" width="3.81640625" style="554" customWidth="1"/>
    <col min="7423" max="7423" width="10.54296875" style="554" customWidth="1"/>
    <col min="7424" max="7424" width="9.453125" style="554" customWidth="1"/>
    <col min="7425" max="7425" width="8.81640625" style="554" customWidth="1"/>
    <col min="7426" max="7426" width="14.81640625" style="554" customWidth="1"/>
    <col min="7427" max="7427" width="4.1796875" style="554" customWidth="1"/>
    <col min="7428" max="7428" width="13.453125" style="554" customWidth="1"/>
    <col min="7429" max="7429" width="4.54296875" style="554" customWidth="1"/>
    <col min="7430" max="7433" width="9.453125" style="554" customWidth="1"/>
    <col min="7434" max="7434" width="6.1796875" style="554" customWidth="1"/>
    <col min="7435" max="7672" width="8.7265625" style="554"/>
    <col min="7673" max="7673" width="6" style="554" customWidth="1"/>
    <col min="7674" max="7674" width="18.81640625" style="554" customWidth="1"/>
    <col min="7675" max="7675" width="7.81640625" style="554" customWidth="1"/>
    <col min="7676" max="7677" width="3.1796875" style="554" customWidth="1"/>
    <col min="7678" max="7678" width="3.81640625" style="554" customWidth="1"/>
    <col min="7679" max="7679" width="10.54296875" style="554" customWidth="1"/>
    <col min="7680" max="7680" width="9.453125" style="554" customWidth="1"/>
    <col min="7681" max="7681" width="8.81640625" style="554" customWidth="1"/>
    <col min="7682" max="7682" width="14.81640625" style="554" customWidth="1"/>
    <col min="7683" max="7683" width="4.1796875" style="554" customWidth="1"/>
    <col min="7684" max="7684" width="13.453125" style="554" customWidth="1"/>
    <col min="7685" max="7685" width="4.54296875" style="554" customWidth="1"/>
    <col min="7686" max="7689" width="9.453125" style="554" customWidth="1"/>
    <col min="7690" max="7690" width="6.1796875" style="554" customWidth="1"/>
    <col min="7691" max="7928" width="8.7265625" style="554"/>
    <col min="7929" max="7929" width="6" style="554" customWidth="1"/>
    <col min="7930" max="7930" width="18.81640625" style="554" customWidth="1"/>
    <col min="7931" max="7931" width="7.81640625" style="554" customWidth="1"/>
    <col min="7932" max="7933" width="3.1796875" style="554" customWidth="1"/>
    <col min="7934" max="7934" width="3.81640625" style="554" customWidth="1"/>
    <col min="7935" max="7935" width="10.54296875" style="554" customWidth="1"/>
    <col min="7936" max="7936" width="9.453125" style="554" customWidth="1"/>
    <col min="7937" max="7937" width="8.81640625" style="554" customWidth="1"/>
    <col min="7938" max="7938" width="14.81640625" style="554" customWidth="1"/>
    <col min="7939" max="7939" width="4.1796875" style="554" customWidth="1"/>
    <col min="7940" max="7940" width="13.453125" style="554" customWidth="1"/>
    <col min="7941" max="7941" width="4.54296875" style="554" customWidth="1"/>
    <col min="7942" max="7945" width="9.453125" style="554" customWidth="1"/>
    <col min="7946" max="7946" width="6.1796875" style="554" customWidth="1"/>
    <col min="7947" max="8184" width="8.7265625" style="554"/>
    <col min="8185" max="8185" width="6" style="554" customWidth="1"/>
    <col min="8186" max="8186" width="18.81640625" style="554" customWidth="1"/>
    <col min="8187" max="8187" width="7.81640625" style="554" customWidth="1"/>
    <col min="8188" max="8189" width="3.1796875" style="554" customWidth="1"/>
    <col min="8190" max="8190" width="3.81640625" style="554" customWidth="1"/>
    <col min="8191" max="8191" width="10.54296875" style="554" customWidth="1"/>
    <col min="8192" max="8192" width="9.453125" style="554" customWidth="1"/>
    <col min="8193" max="8193" width="8.81640625" style="554" customWidth="1"/>
    <col min="8194" max="8194" width="14.81640625" style="554" customWidth="1"/>
    <col min="8195" max="8195" width="4.1796875" style="554" customWidth="1"/>
    <col min="8196" max="8196" width="13.453125" style="554" customWidth="1"/>
    <col min="8197" max="8197" width="4.54296875" style="554" customWidth="1"/>
    <col min="8198" max="8201" width="9.453125" style="554" customWidth="1"/>
    <col min="8202" max="8202" width="6.1796875" style="554" customWidth="1"/>
    <col min="8203" max="8440" width="8.7265625" style="554"/>
    <col min="8441" max="8441" width="6" style="554" customWidth="1"/>
    <col min="8442" max="8442" width="18.81640625" style="554" customWidth="1"/>
    <col min="8443" max="8443" width="7.81640625" style="554" customWidth="1"/>
    <col min="8444" max="8445" width="3.1796875" style="554" customWidth="1"/>
    <col min="8446" max="8446" width="3.81640625" style="554" customWidth="1"/>
    <col min="8447" max="8447" width="10.54296875" style="554" customWidth="1"/>
    <col min="8448" max="8448" width="9.453125" style="554" customWidth="1"/>
    <col min="8449" max="8449" width="8.81640625" style="554" customWidth="1"/>
    <col min="8450" max="8450" width="14.81640625" style="554" customWidth="1"/>
    <col min="8451" max="8451" width="4.1796875" style="554" customWidth="1"/>
    <col min="8452" max="8452" width="13.453125" style="554" customWidth="1"/>
    <col min="8453" max="8453" width="4.54296875" style="554" customWidth="1"/>
    <col min="8454" max="8457" width="9.453125" style="554" customWidth="1"/>
    <col min="8458" max="8458" width="6.1796875" style="554" customWidth="1"/>
    <col min="8459" max="8696" width="8.7265625" style="554"/>
    <col min="8697" max="8697" width="6" style="554" customWidth="1"/>
    <col min="8698" max="8698" width="18.81640625" style="554" customWidth="1"/>
    <col min="8699" max="8699" width="7.81640625" style="554" customWidth="1"/>
    <col min="8700" max="8701" width="3.1796875" style="554" customWidth="1"/>
    <col min="8702" max="8702" width="3.81640625" style="554" customWidth="1"/>
    <col min="8703" max="8703" width="10.54296875" style="554" customWidth="1"/>
    <col min="8704" max="8704" width="9.453125" style="554" customWidth="1"/>
    <col min="8705" max="8705" width="8.81640625" style="554" customWidth="1"/>
    <col min="8706" max="8706" width="14.81640625" style="554" customWidth="1"/>
    <col min="8707" max="8707" width="4.1796875" style="554" customWidth="1"/>
    <col min="8708" max="8708" width="13.453125" style="554" customWidth="1"/>
    <col min="8709" max="8709" width="4.54296875" style="554" customWidth="1"/>
    <col min="8710" max="8713" width="9.453125" style="554" customWidth="1"/>
    <col min="8714" max="8714" width="6.1796875" style="554" customWidth="1"/>
    <col min="8715" max="8952" width="8.7265625" style="554"/>
    <col min="8953" max="8953" width="6" style="554" customWidth="1"/>
    <col min="8954" max="8954" width="18.81640625" style="554" customWidth="1"/>
    <col min="8955" max="8955" width="7.81640625" style="554" customWidth="1"/>
    <col min="8956" max="8957" width="3.1796875" style="554" customWidth="1"/>
    <col min="8958" max="8958" width="3.81640625" style="554" customWidth="1"/>
    <col min="8959" max="8959" width="10.54296875" style="554" customWidth="1"/>
    <col min="8960" max="8960" width="9.453125" style="554" customWidth="1"/>
    <col min="8961" max="8961" width="8.81640625" style="554" customWidth="1"/>
    <col min="8962" max="8962" width="14.81640625" style="554" customWidth="1"/>
    <col min="8963" max="8963" width="4.1796875" style="554" customWidth="1"/>
    <col min="8964" max="8964" width="13.453125" style="554" customWidth="1"/>
    <col min="8965" max="8965" width="4.54296875" style="554" customWidth="1"/>
    <col min="8966" max="8969" width="9.453125" style="554" customWidth="1"/>
    <col min="8970" max="8970" width="6.1796875" style="554" customWidth="1"/>
    <col min="8971" max="9208" width="8.7265625" style="554"/>
    <col min="9209" max="9209" width="6" style="554" customWidth="1"/>
    <col min="9210" max="9210" width="18.81640625" style="554" customWidth="1"/>
    <col min="9211" max="9211" width="7.81640625" style="554" customWidth="1"/>
    <col min="9212" max="9213" width="3.1796875" style="554" customWidth="1"/>
    <col min="9214" max="9214" width="3.81640625" style="554" customWidth="1"/>
    <col min="9215" max="9215" width="10.54296875" style="554" customWidth="1"/>
    <col min="9216" max="9216" width="9.453125" style="554" customWidth="1"/>
    <col min="9217" max="9217" width="8.81640625" style="554" customWidth="1"/>
    <col min="9218" max="9218" width="14.81640625" style="554" customWidth="1"/>
    <col min="9219" max="9219" width="4.1796875" style="554" customWidth="1"/>
    <col min="9220" max="9220" width="13.453125" style="554" customWidth="1"/>
    <col min="9221" max="9221" width="4.54296875" style="554" customWidth="1"/>
    <col min="9222" max="9225" width="9.453125" style="554" customWidth="1"/>
    <col min="9226" max="9226" width="6.1796875" style="554" customWidth="1"/>
    <col min="9227" max="9464" width="8.7265625" style="554"/>
    <col min="9465" max="9465" width="6" style="554" customWidth="1"/>
    <col min="9466" max="9466" width="18.81640625" style="554" customWidth="1"/>
    <col min="9467" max="9467" width="7.81640625" style="554" customWidth="1"/>
    <col min="9468" max="9469" width="3.1796875" style="554" customWidth="1"/>
    <col min="9470" max="9470" width="3.81640625" style="554" customWidth="1"/>
    <col min="9471" max="9471" width="10.54296875" style="554" customWidth="1"/>
    <col min="9472" max="9472" width="9.453125" style="554" customWidth="1"/>
    <col min="9473" max="9473" width="8.81640625" style="554" customWidth="1"/>
    <col min="9474" max="9474" width="14.81640625" style="554" customWidth="1"/>
    <col min="9475" max="9475" width="4.1796875" style="554" customWidth="1"/>
    <col min="9476" max="9476" width="13.453125" style="554" customWidth="1"/>
    <col min="9477" max="9477" width="4.54296875" style="554" customWidth="1"/>
    <col min="9478" max="9481" width="9.453125" style="554" customWidth="1"/>
    <col min="9482" max="9482" width="6.1796875" style="554" customWidth="1"/>
    <col min="9483" max="9720" width="8.7265625" style="554"/>
    <col min="9721" max="9721" width="6" style="554" customWidth="1"/>
    <col min="9722" max="9722" width="18.81640625" style="554" customWidth="1"/>
    <col min="9723" max="9723" width="7.81640625" style="554" customWidth="1"/>
    <col min="9724" max="9725" width="3.1796875" style="554" customWidth="1"/>
    <col min="9726" max="9726" width="3.81640625" style="554" customWidth="1"/>
    <col min="9727" max="9727" width="10.54296875" style="554" customWidth="1"/>
    <col min="9728" max="9728" width="9.453125" style="554" customWidth="1"/>
    <col min="9729" max="9729" width="8.81640625" style="554" customWidth="1"/>
    <col min="9730" max="9730" width="14.81640625" style="554" customWidth="1"/>
    <col min="9731" max="9731" width="4.1796875" style="554" customWidth="1"/>
    <col min="9732" max="9732" width="13.453125" style="554" customWidth="1"/>
    <col min="9733" max="9733" width="4.54296875" style="554" customWidth="1"/>
    <col min="9734" max="9737" width="9.453125" style="554" customWidth="1"/>
    <col min="9738" max="9738" width="6.1796875" style="554" customWidth="1"/>
    <col min="9739" max="9976" width="8.7265625" style="554"/>
    <col min="9977" max="9977" width="6" style="554" customWidth="1"/>
    <col min="9978" max="9978" width="18.81640625" style="554" customWidth="1"/>
    <col min="9979" max="9979" width="7.81640625" style="554" customWidth="1"/>
    <col min="9980" max="9981" width="3.1796875" style="554" customWidth="1"/>
    <col min="9982" max="9982" width="3.81640625" style="554" customWidth="1"/>
    <col min="9983" max="9983" width="10.54296875" style="554" customWidth="1"/>
    <col min="9984" max="9984" width="9.453125" style="554" customWidth="1"/>
    <col min="9985" max="9985" width="8.81640625" style="554" customWidth="1"/>
    <col min="9986" max="9986" width="14.81640625" style="554" customWidth="1"/>
    <col min="9987" max="9987" width="4.1796875" style="554" customWidth="1"/>
    <col min="9988" max="9988" width="13.453125" style="554" customWidth="1"/>
    <col min="9989" max="9989" width="4.54296875" style="554" customWidth="1"/>
    <col min="9990" max="9993" width="9.453125" style="554" customWidth="1"/>
    <col min="9994" max="9994" width="6.1796875" style="554" customWidth="1"/>
    <col min="9995" max="10232" width="8.7265625" style="554"/>
    <col min="10233" max="10233" width="6" style="554" customWidth="1"/>
    <col min="10234" max="10234" width="18.81640625" style="554" customWidth="1"/>
    <col min="10235" max="10235" width="7.81640625" style="554" customWidth="1"/>
    <col min="10236" max="10237" width="3.1796875" style="554" customWidth="1"/>
    <col min="10238" max="10238" width="3.81640625" style="554" customWidth="1"/>
    <col min="10239" max="10239" width="10.54296875" style="554" customWidth="1"/>
    <col min="10240" max="10240" width="9.453125" style="554" customWidth="1"/>
    <col min="10241" max="10241" width="8.81640625" style="554" customWidth="1"/>
    <col min="10242" max="10242" width="14.81640625" style="554" customWidth="1"/>
    <col min="10243" max="10243" width="4.1796875" style="554" customWidth="1"/>
    <col min="10244" max="10244" width="13.453125" style="554" customWidth="1"/>
    <col min="10245" max="10245" width="4.54296875" style="554" customWidth="1"/>
    <col min="10246" max="10249" width="9.453125" style="554" customWidth="1"/>
    <col min="10250" max="10250" width="6.1796875" style="554" customWidth="1"/>
    <col min="10251" max="10488" width="8.7265625" style="554"/>
    <col min="10489" max="10489" width="6" style="554" customWidth="1"/>
    <col min="10490" max="10490" width="18.81640625" style="554" customWidth="1"/>
    <col min="10491" max="10491" width="7.81640625" style="554" customWidth="1"/>
    <col min="10492" max="10493" width="3.1796875" style="554" customWidth="1"/>
    <col min="10494" max="10494" width="3.81640625" style="554" customWidth="1"/>
    <col min="10495" max="10495" width="10.54296875" style="554" customWidth="1"/>
    <col min="10496" max="10496" width="9.453125" style="554" customWidth="1"/>
    <col min="10497" max="10497" width="8.81640625" style="554" customWidth="1"/>
    <col min="10498" max="10498" width="14.81640625" style="554" customWidth="1"/>
    <col min="10499" max="10499" width="4.1796875" style="554" customWidth="1"/>
    <col min="10500" max="10500" width="13.453125" style="554" customWidth="1"/>
    <col min="10501" max="10501" width="4.54296875" style="554" customWidth="1"/>
    <col min="10502" max="10505" width="9.453125" style="554" customWidth="1"/>
    <col min="10506" max="10506" width="6.1796875" style="554" customWidth="1"/>
    <col min="10507" max="10744" width="8.7265625" style="554"/>
    <col min="10745" max="10745" width="6" style="554" customWidth="1"/>
    <col min="10746" max="10746" width="18.81640625" style="554" customWidth="1"/>
    <col min="10747" max="10747" width="7.81640625" style="554" customWidth="1"/>
    <col min="10748" max="10749" width="3.1796875" style="554" customWidth="1"/>
    <col min="10750" max="10750" width="3.81640625" style="554" customWidth="1"/>
    <col min="10751" max="10751" width="10.54296875" style="554" customWidth="1"/>
    <col min="10752" max="10752" width="9.453125" style="554" customWidth="1"/>
    <col min="10753" max="10753" width="8.81640625" style="554" customWidth="1"/>
    <col min="10754" max="10754" width="14.81640625" style="554" customWidth="1"/>
    <col min="10755" max="10755" width="4.1796875" style="554" customWidth="1"/>
    <col min="10756" max="10756" width="13.453125" style="554" customWidth="1"/>
    <col min="10757" max="10757" width="4.54296875" style="554" customWidth="1"/>
    <col min="10758" max="10761" width="9.453125" style="554" customWidth="1"/>
    <col min="10762" max="10762" width="6.1796875" style="554" customWidth="1"/>
    <col min="10763" max="11000" width="8.7265625" style="554"/>
    <col min="11001" max="11001" width="6" style="554" customWidth="1"/>
    <col min="11002" max="11002" width="18.81640625" style="554" customWidth="1"/>
    <col min="11003" max="11003" width="7.81640625" style="554" customWidth="1"/>
    <col min="11004" max="11005" width="3.1796875" style="554" customWidth="1"/>
    <col min="11006" max="11006" width="3.81640625" style="554" customWidth="1"/>
    <col min="11007" max="11007" width="10.54296875" style="554" customWidth="1"/>
    <col min="11008" max="11008" width="9.453125" style="554" customWidth="1"/>
    <col min="11009" max="11009" width="8.81640625" style="554" customWidth="1"/>
    <col min="11010" max="11010" width="14.81640625" style="554" customWidth="1"/>
    <col min="11011" max="11011" width="4.1796875" style="554" customWidth="1"/>
    <col min="11012" max="11012" width="13.453125" style="554" customWidth="1"/>
    <col min="11013" max="11013" width="4.54296875" style="554" customWidth="1"/>
    <col min="11014" max="11017" width="9.453125" style="554" customWidth="1"/>
    <col min="11018" max="11018" width="6.1796875" style="554" customWidth="1"/>
    <col min="11019" max="11256" width="8.7265625" style="554"/>
    <col min="11257" max="11257" width="6" style="554" customWidth="1"/>
    <col min="11258" max="11258" width="18.81640625" style="554" customWidth="1"/>
    <col min="11259" max="11259" width="7.81640625" style="554" customWidth="1"/>
    <col min="11260" max="11261" width="3.1796875" style="554" customWidth="1"/>
    <col min="11262" max="11262" width="3.81640625" style="554" customWidth="1"/>
    <col min="11263" max="11263" width="10.54296875" style="554" customWidth="1"/>
    <col min="11264" max="11264" width="9.453125" style="554" customWidth="1"/>
    <col min="11265" max="11265" width="8.81640625" style="554" customWidth="1"/>
    <col min="11266" max="11266" width="14.81640625" style="554" customWidth="1"/>
    <col min="11267" max="11267" width="4.1796875" style="554" customWidth="1"/>
    <col min="11268" max="11268" width="13.453125" style="554" customWidth="1"/>
    <col min="11269" max="11269" width="4.54296875" style="554" customWidth="1"/>
    <col min="11270" max="11273" width="9.453125" style="554" customWidth="1"/>
    <col min="11274" max="11274" width="6.1796875" style="554" customWidth="1"/>
    <col min="11275" max="11512" width="8.7265625" style="554"/>
    <col min="11513" max="11513" width="6" style="554" customWidth="1"/>
    <col min="11514" max="11514" width="18.81640625" style="554" customWidth="1"/>
    <col min="11515" max="11515" width="7.81640625" style="554" customWidth="1"/>
    <col min="11516" max="11517" width="3.1796875" style="554" customWidth="1"/>
    <col min="11518" max="11518" width="3.81640625" style="554" customWidth="1"/>
    <col min="11519" max="11519" width="10.54296875" style="554" customWidth="1"/>
    <col min="11520" max="11520" width="9.453125" style="554" customWidth="1"/>
    <col min="11521" max="11521" width="8.81640625" style="554" customWidth="1"/>
    <col min="11522" max="11522" width="14.81640625" style="554" customWidth="1"/>
    <col min="11523" max="11523" width="4.1796875" style="554" customWidth="1"/>
    <col min="11524" max="11524" width="13.453125" style="554" customWidth="1"/>
    <col min="11525" max="11525" width="4.54296875" style="554" customWidth="1"/>
    <col min="11526" max="11529" width="9.453125" style="554" customWidth="1"/>
    <col min="11530" max="11530" width="6.1796875" style="554" customWidth="1"/>
    <col min="11531" max="11768" width="8.7265625" style="554"/>
    <col min="11769" max="11769" width="6" style="554" customWidth="1"/>
    <col min="11770" max="11770" width="18.81640625" style="554" customWidth="1"/>
    <col min="11771" max="11771" width="7.81640625" style="554" customWidth="1"/>
    <col min="11772" max="11773" width="3.1796875" style="554" customWidth="1"/>
    <col min="11774" max="11774" width="3.81640625" style="554" customWidth="1"/>
    <col min="11775" max="11775" width="10.54296875" style="554" customWidth="1"/>
    <col min="11776" max="11776" width="9.453125" style="554" customWidth="1"/>
    <col min="11777" max="11777" width="8.81640625" style="554" customWidth="1"/>
    <col min="11778" max="11778" width="14.81640625" style="554" customWidth="1"/>
    <col min="11779" max="11779" width="4.1796875" style="554" customWidth="1"/>
    <col min="11780" max="11780" width="13.453125" style="554" customWidth="1"/>
    <col min="11781" max="11781" width="4.54296875" style="554" customWidth="1"/>
    <col min="11782" max="11785" width="9.453125" style="554" customWidth="1"/>
    <col min="11786" max="11786" width="6.1796875" style="554" customWidth="1"/>
    <col min="11787" max="12024" width="8.7265625" style="554"/>
    <col min="12025" max="12025" width="6" style="554" customWidth="1"/>
    <col min="12026" max="12026" width="18.81640625" style="554" customWidth="1"/>
    <col min="12027" max="12027" width="7.81640625" style="554" customWidth="1"/>
    <col min="12028" max="12029" width="3.1796875" style="554" customWidth="1"/>
    <col min="12030" max="12030" width="3.81640625" style="554" customWidth="1"/>
    <col min="12031" max="12031" width="10.54296875" style="554" customWidth="1"/>
    <col min="12032" max="12032" width="9.453125" style="554" customWidth="1"/>
    <col min="12033" max="12033" width="8.81640625" style="554" customWidth="1"/>
    <col min="12034" max="12034" width="14.81640625" style="554" customWidth="1"/>
    <col min="12035" max="12035" width="4.1796875" style="554" customWidth="1"/>
    <col min="12036" max="12036" width="13.453125" style="554" customWidth="1"/>
    <col min="12037" max="12037" width="4.54296875" style="554" customWidth="1"/>
    <col min="12038" max="12041" width="9.453125" style="554" customWidth="1"/>
    <col min="12042" max="12042" width="6.1796875" style="554" customWidth="1"/>
    <col min="12043" max="12280" width="8.7265625" style="554"/>
    <col min="12281" max="12281" width="6" style="554" customWidth="1"/>
    <col min="12282" max="12282" width="18.81640625" style="554" customWidth="1"/>
    <col min="12283" max="12283" width="7.81640625" style="554" customWidth="1"/>
    <col min="12284" max="12285" width="3.1796875" style="554" customWidth="1"/>
    <col min="12286" max="12286" width="3.81640625" style="554" customWidth="1"/>
    <col min="12287" max="12287" width="10.54296875" style="554" customWidth="1"/>
    <col min="12288" max="12288" width="9.453125" style="554" customWidth="1"/>
    <col min="12289" max="12289" width="8.81640625" style="554" customWidth="1"/>
    <col min="12290" max="12290" width="14.81640625" style="554" customWidth="1"/>
    <col min="12291" max="12291" width="4.1796875" style="554" customWidth="1"/>
    <col min="12292" max="12292" width="13.453125" style="554" customWidth="1"/>
    <col min="12293" max="12293" width="4.54296875" style="554" customWidth="1"/>
    <col min="12294" max="12297" width="9.453125" style="554" customWidth="1"/>
    <col min="12298" max="12298" width="6.1796875" style="554" customWidth="1"/>
    <col min="12299" max="12536" width="8.7265625" style="554"/>
    <col min="12537" max="12537" width="6" style="554" customWidth="1"/>
    <col min="12538" max="12538" width="18.81640625" style="554" customWidth="1"/>
    <col min="12539" max="12539" width="7.81640625" style="554" customWidth="1"/>
    <col min="12540" max="12541" width="3.1796875" style="554" customWidth="1"/>
    <col min="12542" max="12542" width="3.81640625" style="554" customWidth="1"/>
    <col min="12543" max="12543" width="10.54296875" style="554" customWidth="1"/>
    <col min="12544" max="12544" width="9.453125" style="554" customWidth="1"/>
    <col min="12545" max="12545" width="8.81640625" style="554" customWidth="1"/>
    <col min="12546" max="12546" width="14.81640625" style="554" customWidth="1"/>
    <col min="12547" max="12547" width="4.1796875" style="554" customWidth="1"/>
    <col min="12548" max="12548" width="13.453125" style="554" customWidth="1"/>
    <col min="12549" max="12549" width="4.54296875" style="554" customWidth="1"/>
    <col min="12550" max="12553" width="9.453125" style="554" customWidth="1"/>
    <col min="12554" max="12554" width="6.1796875" style="554" customWidth="1"/>
    <col min="12555" max="12792" width="8.7265625" style="554"/>
    <col min="12793" max="12793" width="6" style="554" customWidth="1"/>
    <col min="12794" max="12794" width="18.81640625" style="554" customWidth="1"/>
    <col min="12795" max="12795" width="7.81640625" style="554" customWidth="1"/>
    <col min="12796" max="12797" width="3.1796875" style="554" customWidth="1"/>
    <col min="12798" max="12798" width="3.81640625" style="554" customWidth="1"/>
    <col min="12799" max="12799" width="10.54296875" style="554" customWidth="1"/>
    <col min="12800" max="12800" width="9.453125" style="554" customWidth="1"/>
    <col min="12801" max="12801" width="8.81640625" style="554" customWidth="1"/>
    <col min="12802" max="12802" width="14.81640625" style="554" customWidth="1"/>
    <col min="12803" max="12803" width="4.1796875" style="554" customWidth="1"/>
    <col min="12804" max="12804" width="13.453125" style="554" customWidth="1"/>
    <col min="12805" max="12805" width="4.54296875" style="554" customWidth="1"/>
    <col min="12806" max="12809" width="9.453125" style="554" customWidth="1"/>
    <col min="12810" max="12810" width="6.1796875" style="554" customWidth="1"/>
    <col min="12811" max="13048" width="8.7265625" style="554"/>
    <col min="13049" max="13049" width="6" style="554" customWidth="1"/>
    <col min="13050" max="13050" width="18.81640625" style="554" customWidth="1"/>
    <col min="13051" max="13051" width="7.81640625" style="554" customWidth="1"/>
    <col min="13052" max="13053" width="3.1796875" style="554" customWidth="1"/>
    <col min="13054" max="13054" width="3.81640625" style="554" customWidth="1"/>
    <col min="13055" max="13055" width="10.54296875" style="554" customWidth="1"/>
    <col min="13056" max="13056" width="9.453125" style="554" customWidth="1"/>
    <col min="13057" max="13057" width="8.81640625" style="554" customWidth="1"/>
    <col min="13058" max="13058" width="14.81640625" style="554" customWidth="1"/>
    <col min="13059" max="13059" width="4.1796875" style="554" customWidth="1"/>
    <col min="13060" max="13060" width="13.453125" style="554" customWidth="1"/>
    <col min="13061" max="13061" width="4.54296875" style="554" customWidth="1"/>
    <col min="13062" max="13065" width="9.453125" style="554" customWidth="1"/>
    <col min="13066" max="13066" width="6.1796875" style="554" customWidth="1"/>
    <col min="13067" max="13304" width="8.7265625" style="554"/>
    <col min="13305" max="13305" width="6" style="554" customWidth="1"/>
    <col min="13306" max="13306" width="18.81640625" style="554" customWidth="1"/>
    <col min="13307" max="13307" width="7.81640625" style="554" customWidth="1"/>
    <col min="13308" max="13309" width="3.1796875" style="554" customWidth="1"/>
    <col min="13310" max="13310" width="3.81640625" style="554" customWidth="1"/>
    <col min="13311" max="13311" width="10.54296875" style="554" customWidth="1"/>
    <col min="13312" max="13312" width="9.453125" style="554" customWidth="1"/>
    <col min="13313" max="13313" width="8.81640625" style="554" customWidth="1"/>
    <col min="13314" max="13314" width="14.81640625" style="554" customWidth="1"/>
    <col min="13315" max="13315" width="4.1796875" style="554" customWidth="1"/>
    <col min="13316" max="13316" width="13.453125" style="554" customWidth="1"/>
    <col min="13317" max="13317" width="4.54296875" style="554" customWidth="1"/>
    <col min="13318" max="13321" width="9.453125" style="554" customWidth="1"/>
    <col min="13322" max="13322" width="6.1796875" style="554" customWidth="1"/>
    <col min="13323" max="13560" width="8.7265625" style="554"/>
    <col min="13561" max="13561" width="6" style="554" customWidth="1"/>
    <col min="13562" max="13562" width="18.81640625" style="554" customWidth="1"/>
    <col min="13563" max="13563" width="7.81640625" style="554" customWidth="1"/>
    <col min="13564" max="13565" width="3.1796875" style="554" customWidth="1"/>
    <col min="13566" max="13566" width="3.81640625" style="554" customWidth="1"/>
    <col min="13567" max="13567" width="10.54296875" style="554" customWidth="1"/>
    <col min="13568" max="13568" width="9.453125" style="554" customWidth="1"/>
    <col min="13569" max="13569" width="8.81640625" style="554" customWidth="1"/>
    <col min="13570" max="13570" width="14.81640625" style="554" customWidth="1"/>
    <col min="13571" max="13571" width="4.1796875" style="554" customWidth="1"/>
    <col min="13572" max="13572" width="13.453125" style="554" customWidth="1"/>
    <col min="13573" max="13573" width="4.54296875" style="554" customWidth="1"/>
    <col min="13574" max="13577" width="9.453125" style="554" customWidth="1"/>
    <col min="13578" max="13578" width="6.1796875" style="554" customWidth="1"/>
    <col min="13579" max="13816" width="8.7265625" style="554"/>
    <col min="13817" max="13817" width="6" style="554" customWidth="1"/>
    <col min="13818" max="13818" width="18.81640625" style="554" customWidth="1"/>
    <col min="13819" max="13819" width="7.81640625" style="554" customWidth="1"/>
    <col min="13820" max="13821" width="3.1796875" style="554" customWidth="1"/>
    <col min="13822" max="13822" width="3.81640625" style="554" customWidth="1"/>
    <col min="13823" max="13823" width="10.54296875" style="554" customWidth="1"/>
    <col min="13824" max="13824" width="9.453125" style="554" customWidth="1"/>
    <col min="13825" max="13825" width="8.81640625" style="554" customWidth="1"/>
    <col min="13826" max="13826" width="14.81640625" style="554" customWidth="1"/>
    <col min="13827" max="13827" width="4.1796875" style="554" customWidth="1"/>
    <col min="13828" max="13828" width="13.453125" style="554" customWidth="1"/>
    <col min="13829" max="13829" width="4.54296875" style="554" customWidth="1"/>
    <col min="13830" max="13833" width="9.453125" style="554" customWidth="1"/>
    <col min="13834" max="13834" width="6.1796875" style="554" customWidth="1"/>
    <col min="13835" max="14072" width="8.7265625" style="554"/>
    <col min="14073" max="14073" width="6" style="554" customWidth="1"/>
    <col min="14074" max="14074" width="18.81640625" style="554" customWidth="1"/>
    <col min="14075" max="14075" width="7.81640625" style="554" customWidth="1"/>
    <col min="14076" max="14077" width="3.1796875" style="554" customWidth="1"/>
    <col min="14078" max="14078" width="3.81640625" style="554" customWidth="1"/>
    <col min="14079" max="14079" width="10.54296875" style="554" customWidth="1"/>
    <col min="14080" max="14080" width="9.453125" style="554" customWidth="1"/>
    <col min="14081" max="14081" width="8.81640625" style="554" customWidth="1"/>
    <col min="14082" max="14082" width="14.81640625" style="554" customWidth="1"/>
    <col min="14083" max="14083" width="4.1796875" style="554" customWidth="1"/>
    <col min="14084" max="14084" width="13.453125" style="554" customWidth="1"/>
    <col min="14085" max="14085" width="4.54296875" style="554" customWidth="1"/>
    <col min="14086" max="14089" width="9.453125" style="554" customWidth="1"/>
    <col min="14090" max="14090" width="6.1796875" style="554" customWidth="1"/>
    <col min="14091" max="14328" width="8.7265625" style="554"/>
    <col min="14329" max="14329" width="6" style="554" customWidth="1"/>
    <col min="14330" max="14330" width="18.81640625" style="554" customWidth="1"/>
    <col min="14331" max="14331" width="7.81640625" style="554" customWidth="1"/>
    <col min="14332" max="14333" width="3.1796875" style="554" customWidth="1"/>
    <col min="14334" max="14334" width="3.81640625" style="554" customWidth="1"/>
    <col min="14335" max="14335" width="10.54296875" style="554" customWidth="1"/>
    <col min="14336" max="14336" width="9.453125" style="554" customWidth="1"/>
    <col min="14337" max="14337" width="8.81640625" style="554" customWidth="1"/>
    <col min="14338" max="14338" width="14.81640625" style="554" customWidth="1"/>
    <col min="14339" max="14339" width="4.1796875" style="554" customWidth="1"/>
    <col min="14340" max="14340" width="13.453125" style="554" customWidth="1"/>
    <col min="14341" max="14341" width="4.54296875" style="554" customWidth="1"/>
    <col min="14342" max="14345" width="9.453125" style="554" customWidth="1"/>
    <col min="14346" max="14346" width="6.1796875" style="554" customWidth="1"/>
    <col min="14347" max="14584" width="8.7265625" style="554"/>
    <col min="14585" max="14585" width="6" style="554" customWidth="1"/>
    <col min="14586" max="14586" width="18.81640625" style="554" customWidth="1"/>
    <col min="14587" max="14587" width="7.81640625" style="554" customWidth="1"/>
    <col min="14588" max="14589" width="3.1796875" style="554" customWidth="1"/>
    <col min="14590" max="14590" width="3.81640625" style="554" customWidth="1"/>
    <col min="14591" max="14591" width="10.54296875" style="554" customWidth="1"/>
    <col min="14592" max="14592" width="9.453125" style="554" customWidth="1"/>
    <col min="14593" max="14593" width="8.81640625" style="554" customWidth="1"/>
    <col min="14594" max="14594" width="14.81640625" style="554" customWidth="1"/>
    <col min="14595" max="14595" width="4.1796875" style="554" customWidth="1"/>
    <col min="14596" max="14596" width="13.453125" style="554" customWidth="1"/>
    <col min="14597" max="14597" width="4.54296875" style="554" customWidth="1"/>
    <col min="14598" max="14601" width="9.453125" style="554" customWidth="1"/>
    <col min="14602" max="14602" width="6.1796875" style="554" customWidth="1"/>
    <col min="14603" max="14840" width="8.7265625" style="554"/>
    <col min="14841" max="14841" width="6" style="554" customWidth="1"/>
    <col min="14842" max="14842" width="18.81640625" style="554" customWidth="1"/>
    <col min="14843" max="14843" width="7.81640625" style="554" customWidth="1"/>
    <col min="14844" max="14845" width="3.1796875" style="554" customWidth="1"/>
    <col min="14846" max="14846" width="3.81640625" style="554" customWidth="1"/>
    <col min="14847" max="14847" width="10.54296875" style="554" customWidth="1"/>
    <col min="14848" max="14848" width="9.453125" style="554" customWidth="1"/>
    <col min="14849" max="14849" width="8.81640625" style="554" customWidth="1"/>
    <col min="14850" max="14850" width="14.81640625" style="554" customWidth="1"/>
    <col min="14851" max="14851" width="4.1796875" style="554" customWidth="1"/>
    <col min="14852" max="14852" width="13.453125" style="554" customWidth="1"/>
    <col min="14853" max="14853" width="4.54296875" style="554" customWidth="1"/>
    <col min="14854" max="14857" width="9.453125" style="554" customWidth="1"/>
    <col min="14858" max="14858" width="6.1796875" style="554" customWidth="1"/>
    <col min="14859" max="15096" width="8.7265625" style="554"/>
    <col min="15097" max="15097" width="6" style="554" customWidth="1"/>
    <col min="15098" max="15098" width="18.81640625" style="554" customWidth="1"/>
    <col min="15099" max="15099" width="7.81640625" style="554" customWidth="1"/>
    <col min="15100" max="15101" width="3.1796875" style="554" customWidth="1"/>
    <col min="15102" max="15102" width="3.81640625" style="554" customWidth="1"/>
    <col min="15103" max="15103" width="10.54296875" style="554" customWidth="1"/>
    <col min="15104" max="15104" width="9.453125" style="554" customWidth="1"/>
    <col min="15105" max="15105" width="8.81640625" style="554" customWidth="1"/>
    <col min="15106" max="15106" width="14.81640625" style="554" customWidth="1"/>
    <col min="15107" max="15107" width="4.1796875" style="554" customWidth="1"/>
    <col min="15108" max="15108" width="13.453125" style="554" customWidth="1"/>
    <col min="15109" max="15109" width="4.54296875" style="554" customWidth="1"/>
    <col min="15110" max="15113" width="9.453125" style="554" customWidth="1"/>
    <col min="15114" max="15114" width="6.1796875" style="554" customWidth="1"/>
    <col min="15115" max="15352" width="8.7265625" style="554"/>
    <col min="15353" max="15353" width="6" style="554" customWidth="1"/>
    <col min="15354" max="15354" width="18.81640625" style="554" customWidth="1"/>
    <col min="15355" max="15355" width="7.81640625" style="554" customWidth="1"/>
    <col min="15356" max="15357" width="3.1796875" style="554" customWidth="1"/>
    <col min="15358" max="15358" width="3.81640625" style="554" customWidth="1"/>
    <col min="15359" max="15359" width="10.54296875" style="554" customWidth="1"/>
    <col min="15360" max="15360" width="9.453125" style="554" customWidth="1"/>
    <col min="15361" max="15361" width="8.81640625" style="554" customWidth="1"/>
    <col min="15362" max="15362" width="14.81640625" style="554" customWidth="1"/>
    <col min="15363" max="15363" width="4.1796875" style="554" customWidth="1"/>
    <col min="15364" max="15364" width="13.453125" style="554" customWidth="1"/>
    <col min="15365" max="15365" width="4.54296875" style="554" customWidth="1"/>
    <col min="15366" max="15369" width="9.453125" style="554" customWidth="1"/>
    <col min="15370" max="15370" width="6.1796875" style="554" customWidth="1"/>
    <col min="15371" max="15608" width="8.7265625" style="554"/>
    <col min="15609" max="15609" width="6" style="554" customWidth="1"/>
    <col min="15610" max="15610" width="18.81640625" style="554" customWidth="1"/>
    <col min="15611" max="15611" width="7.81640625" style="554" customWidth="1"/>
    <col min="15612" max="15613" width="3.1796875" style="554" customWidth="1"/>
    <col min="15614" max="15614" width="3.81640625" style="554" customWidth="1"/>
    <col min="15615" max="15615" width="10.54296875" style="554" customWidth="1"/>
    <col min="15616" max="15616" width="9.453125" style="554" customWidth="1"/>
    <col min="15617" max="15617" width="8.81640625" style="554" customWidth="1"/>
    <col min="15618" max="15618" width="14.81640625" style="554" customWidth="1"/>
    <col min="15619" max="15619" width="4.1796875" style="554" customWidth="1"/>
    <col min="15620" max="15620" width="13.453125" style="554" customWidth="1"/>
    <col min="15621" max="15621" width="4.54296875" style="554" customWidth="1"/>
    <col min="15622" max="15625" width="9.453125" style="554" customWidth="1"/>
    <col min="15626" max="15626" width="6.1796875" style="554" customWidth="1"/>
    <col min="15627" max="15864" width="8.7265625" style="554"/>
    <col min="15865" max="15865" width="6" style="554" customWidth="1"/>
    <col min="15866" max="15866" width="18.81640625" style="554" customWidth="1"/>
    <col min="15867" max="15867" width="7.81640625" style="554" customWidth="1"/>
    <col min="15868" max="15869" width="3.1796875" style="554" customWidth="1"/>
    <col min="15870" max="15870" width="3.81640625" style="554" customWidth="1"/>
    <col min="15871" max="15871" width="10.54296875" style="554" customWidth="1"/>
    <col min="15872" max="15872" width="9.453125" style="554" customWidth="1"/>
    <col min="15873" max="15873" width="8.81640625" style="554" customWidth="1"/>
    <col min="15874" max="15874" width="14.81640625" style="554" customWidth="1"/>
    <col min="15875" max="15875" width="4.1796875" style="554" customWidth="1"/>
    <col min="15876" max="15876" width="13.453125" style="554" customWidth="1"/>
    <col min="15877" max="15877" width="4.54296875" style="554" customWidth="1"/>
    <col min="15878" max="15881" width="9.453125" style="554" customWidth="1"/>
    <col min="15882" max="15882" width="6.1796875" style="554" customWidth="1"/>
    <col min="15883" max="16120" width="8.7265625" style="554"/>
    <col min="16121" max="16121" width="6" style="554" customWidth="1"/>
    <col min="16122" max="16122" width="18.81640625" style="554" customWidth="1"/>
    <col min="16123" max="16123" width="7.81640625" style="554" customWidth="1"/>
    <col min="16124" max="16125" width="3.1796875" style="554" customWidth="1"/>
    <col min="16126" max="16126" width="3.81640625" style="554" customWidth="1"/>
    <col min="16127" max="16127" width="10.54296875" style="554" customWidth="1"/>
    <col min="16128" max="16128" width="9.453125" style="554" customWidth="1"/>
    <col min="16129" max="16129" width="8.81640625" style="554" customWidth="1"/>
    <col min="16130" max="16130" width="14.81640625" style="554" customWidth="1"/>
    <col min="16131" max="16131" width="4.1796875" style="554" customWidth="1"/>
    <col min="16132" max="16132" width="13.453125" style="554" customWidth="1"/>
    <col min="16133" max="16133" width="4.54296875" style="554" customWidth="1"/>
    <col min="16134" max="16137" width="9.453125" style="554" customWidth="1"/>
    <col min="16138" max="16138" width="6.1796875" style="554" customWidth="1"/>
    <col min="16139" max="16382" width="8.7265625" style="554"/>
    <col min="16383" max="16384" width="8.81640625" style="554" customWidth="1"/>
  </cols>
  <sheetData>
    <row r="1" spans="1:14" s="553" customFormat="1" ht="25.25" customHeight="1" x14ac:dyDescent="0.35">
      <c r="A1" s="1474" t="str">
        <f>'PF F'!A1:G1</f>
        <v>PUNJAB SAAF PANI AUTHORITY</v>
      </c>
      <c r="B1" s="1474"/>
      <c r="C1" s="1474"/>
      <c r="D1" s="1474"/>
      <c r="E1" s="1474"/>
      <c r="F1" s="1474"/>
      <c r="G1" s="1474"/>
      <c r="H1" s="1474"/>
      <c r="I1" s="1474"/>
      <c r="J1" s="1474"/>
      <c r="K1" s="1474"/>
      <c r="L1" s="1474"/>
      <c r="M1" s="1474"/>
      <c r="N1" s="1474"/>
    </row>
    <row r="2" spans="1:14" s="553" customFormat="1" ht="29.4" customHeight="1" x14ac:dyDescent="0.35">
      <c r="A2" s="1475" t="str">
        <f>'PF F'!A2:G2</f>
        <v>REHABILITATION &amp; O&amp;M OF DYSFUNCTIONAL WATER FILTRATION PLANTS INSTALLED IN DIVISON FAISALABAD</v>
      </c>
      <c r="B2" s="1475"/>
      <c r="C2" s="1475"/>
      <c r="D2" s="1475"/>
      <c r="E2" s="1475"/>
      <c r="F2" s="1475"/>
      <c r="G2" s="1475"/>
      <c r="H2" s="1475"/>
      <c r="I2" s="1475"/>
      <c r="J2" s="1475"/>
      <c r="K2" s="1475"/>
      <c r="L2" s="1475"/>
      <c r="M2" s="1475"/>
      <c r="N2" s="1475"/>
    </row>
    <row r="3" spans="1:14" s="553" customFormat="1" ht="21.65" customHeight="1" x14ac:dyDescent="0.35">
      <c r="A3" s="1475" t="str">
        <f>'PF F'!A3:G3</f>
        <v>BILL OF QUANTITY</v>
      </c>
      <c r="B3" s="1475"/>
      <c r="C3" s="1475"/>
      <c r="D3" s="1475"/>
      <c r="E3" s="1475"/>
      <c r="F3" s="1475"/>
      <c r="G3" s="1475"/>
      <c r="H3" s="1475"/>
      <c r="I3" s="1475"/>
      <c r="J3" s="1475"/>
      <c r="K3" s="1475"/>
      <c r="L3" s="1475"/>
      <c r="M3" s="1475"/>
      <c r="N3" s="1475"/>
    </row>
    <row r="4" spans="1:14" s="553" customFormat="1" ht="16.75" customHeight="1" x14ac:dyDescent="0.35">
      <c r="A4" s="1476" t="s">
        <v>900</v>
      </c>
      <c r="B4" s="1476"/>
      <c r="C4" s="1476"/>
      <c r="D4" s="1476"/>
      <c r="E4" s="1476"/>
      <c r="F4" s="1476"/>
      <c r="G4" s="1476"/>
      <c r="H4" s="1476"/>
      <c r="I4" s="1476"/>
      <c r="J4" s="1476"/>
      <c r="K4" s="1476"/>
      <c r="L4" s="1476"/>
      <c r="M4" s="1476"/>
      <c r="N4" s="1476"/>
    </row>
    <row r="5" spans="1:14" s="553" customFormat="1" ht="21" customHeight="1" x14ac:dyDescent="0.35">
      <c r="A5" s="1477" t="s">
        <v>976</v>
      </c>
      <c r="B5" s="1477"/>
      <c r="C5" s="1477"/>
      <c r="D5" s="1477"/>
      <c r="E5" s="1477"/>
      <c r="F5" s="1477"/>
      <c r="G5" s="1477"/>
      <c r="H5" s="1477"/>
      <c r="I5" s="1477"/>
      <c r="J5" s="1477"/>
      <c r="K5" s="1477"/>
      <c r="L5" s="1477"/>
      <c r="M5" s="1477"/>
      <c r="N5" s="1477"/>
    </row>
    <row r="6" spans="1:14" s="1046" customFormat="1" ht="15.65" customHeight="1" x14ac:dyDescent="0.25">
      <c r="A6" s="1478" t="s">
        <v>980</v>
      </c>
      <c r="B6" s="1479" t="s">
        <v>60</v>
      </c>
      <c r="C6" s="1480" t="s">
        <v>0</v>
      </c>
      <c r="D6" s="1480"/>
      <c r="E6" s="1481" t="s">
        <v>666</v>
      </c>
      <c r="F6" s="1481"/>
      <c r="G6" s="1481"/>
      <c r="H6" s="1482" t="s">
        <v>667</v>
      </c>
      <c r="I6" s="1482"/>
      <c r="J6" s="1482"/>
      <c r="K6" s="1480" t="s">
        <v>153</v>
      </c>
      <c r="L6" s="1480"/>
      <c r="M6" s="1480" t="s">
        <v>62</v>
      </c>
      <c r="N6" s="1479" t="s">
        <v>668</v>
      </c>
    </row>
    <row r="7" spans="1:14" s="1046" customFormat="1" ht="12" customHeight="1" x14ac:dyDescent="0.25">
      <c r="A7" s="1478"/>
      <c r="B7" s="1479"/>
      <c r="C7" s="1480"/>
      <c r="D7" s="1480"/>
      <c r="E7" s="1481"/>
      <c r="F7" s="1481"/>
      <c r="G7" s="1481"/>
      <c r="H7" s="1117" t="s">
        <v>669</v>
      </c>
      <c r="I7" s="1117" t="s">
        <v>670</v>
      </c>
      <c r="J7" s="1117" t="s">
        <v>671</v>
      </c>
      <c r="K7" s="1480"/>
      <c r="L7" s="1480"/>
      <c r="M7" s="1480"/>
      <c r="N7" s="1479"/>
    </row>
    <row r="8" spans="1:14" s="555" customFormat="1" ht="28.25" customHeight="1" x14ac:dyDescent="0.25">
      <c r="A8" s="1047">
        <v>1</v>
      </c>
      <c r="B8" s="1048" t="s">
        <v>675</v>
      </c>
      <c r="C8" s="1483" t="s">
        <v>967</v>
      </c>
      <c r="D8" s="1483"/>
      <c r="E8" s="1050"/>
      <c r="F8" s="1050"/>
      <c r="G8" s="1050"/>
      <c r="H8" s="1051"/>
      <c r="I8" s="1051"/>
      <c r="J8" s="1051"/>
      <c r="K8" s="1052">
        <f>SUM(K10:K10)</f>
        <v>1.1286071999999998</v>
      </c>
      <c r="L8" s="637" t="s">
        <v>674</v>
      </c>
      <c r="M8" s="1053"/>
      <c r="N8" s="1054"/>
    </row>
    <row r="9" spans="1:14" s="555" customFormat="1" ht="13.4" hidden="1" customHeight="1" x14ac:dyDescent="0.25">
      <c r="A9" s="1055"/>
      <c r="B9" s="1056"/>
      <c r="C9" s="995"/>
      <c r="D9" s="995"/>
      <c r="E9" s="995"/>
      <c r="F9" s="995"/>
      <c r="G9" s="995"/>
      <c r="H9" s="995"/>
      <c r="I9" s="995"/>
      <c r="J9" s="995"/>
      <c r="K9" s="1057"/>
      <c r="L9" s="1058"/>
      <c r="M9" s="1058"/>
      <c r="N9" s="1059"/>
    </row>
    <row r="10" spans="1:14" s="555" customFormat="1" ht="14.4" hidden="1" customHeight="1" x14ac:dyDescent="0.3">
      <c r="A10" s="1055"/>
      <c r="B10" s="1060" t="s">
        <v>675</v>
      </c>
      <c r="C10" s="1061" t="s">
        <v>673</v>
      </c>
      <c r="D10" s="995"/>
      <c r="E10" s="636">
        <v>1</v>
      </c>
      <c r="F10" s="636" t="s">
        <v>31</v>
      </c>
      <c r="G10" s="636">
        <v>1</v>
      </c>
      <c r="H10" s="1062">
        <f>3.658+0.229+0.229</f>
        <v>4.1159999999999997</v>
      </c>
      <c r="I10" s="1063">
        <v>0.91400000000000003</v>
      </c>
      <c r="J10" s="1064">
        <v>0.3</v>
      </c>
      <c r="K10" s="1062">
        <f>PRODUCT(E10:J10)</f>
        <v>1.1286071999999998</v>
      </c>
      <c r="L10" s="1058" t="s">
        <v>674</v>
      </c>
      <c r="M10" s="1058"/>
      <c r="N10" s="1059"/>
    </row>
    <row r="11" spans="1:14" s="555" customFormat="1" ht="17.399999999999999" hidden="1" customHeight="1" x14ac:dyDescent="0.3">
      <c r="A11" s="1055"/>
      <c r="B11" s="1065"/>
      <c r="C11" s="1484"/>
      <c r="D11" s="1484"/>
      <c r="E11" s="636"/>
      <c r="F11" s="636"/>
      <c r="G11" s="636"/>
      <c r="H11" s="1063"/>
      <c r="I11" s="1063"/>
      <c r="J11" s="1066" t="s">
        <v>34</v>
      </c>
      <c r="K11" s="1067"/>
      <c r="L11" s="1067"/>
      <c r="M11" s="1068"/>
      <c r="N11" s="1069"/>
    </row>
    <row r="12" spans="1:14" s="555" customFormat="1" ht="9.65" hidden="1" customHeight="1" x14ac:dyDescent="0.25">
      <c r="A12" s="1055"/>
      <c r="B12" s="1000"/>
      <c r="C12" s="1473"/>
      <c r="D12" s="1473"/>
      <c r="E12" s="636"/>
      <c r="F12" s="636"/>
      <c r="G12" s="636"/>
      <c r="H12" s="1063"/>
      <c r="I12" s="1063"/>
      <c r="J12" s="1070"/>
      <c r="K12" s="1070"/>
      <c r="L12" s="637"/>
      <c r="M12" s="637"/>
      <c r="N12" s="1071"/>
    </row>
    <row r="13" spans="1:14" s="584" customFormat="1" ht="18" customHeight="1" x14ac:dyDescent="0.35">
      <c r="A13" s="1072">
        <v>2</v>
      </c>
      <c r="B13" s="1048" t="s">
        <v>679</v>
      </c>
      <c r="C13" s="1486" t="s">
        <v>676</v>
      </c>
      <c r="D13" s="1486"/>
      <c r="E13" s="1486"/>
      <c r="F13" s="1486"/>
      <c r="G13" s="1486"/>
      <c r="H13" s="1486"/>
      <c r="I13" s="1486"/>
      <c r="J13" s="1486"/>
      <c r="K13" s="1073">
        <f>SUM(K14:K17)</f>
        <v>57.387959999999993</v>
      </c>
      <c r="L13" s="637" t="s">
        <v>678</v>
      </c>
      <c r="M13" s="637"/>
      <c r="N13" s="1074"/>
    </row>
    <row r="14" spans="1:14" s="584" customFormat="1" ht="15" hidden="1" customHeight="1" x14ac:dyDescent="0.35">
      <c r="A14" s="1072"/>
      <c r="B14" s="998"/>
      <c r="C14" s="1061" t="s">
        <v>677</v>
      </c>
      <c r="D14" s="1075"/>
      <c r="E14" s="1076">
        <v>1</v>
      </c>
      <c r="F14" s="1076" t="s">
        <v>31</v>
      </c>
      <c r="G14" s="1076">
        <v>4</v>
      </c>
      <c r="H14" s="1077">
        <v>4.1159999999999997</v>
      </c>
      <c r="I14" s="1073"/>
      <c r="J14" s="1078">
        <v>3.15</v>
      </c>
      <c r="K14" s="1073">
        <f>PRODUCT(E14:J14)</f>
        <v>51.861599999999996</v>
      </c>
      <c r="L14" s="637" t="s">
        <v>678</v>
      </c>
      <c r="M14" s="637"/>
      <c r="N14" s="1074"/>
    </row>
    <row r="15" spans="1:14" s="584" customFormat="1" ht="15" hidden="1" customHeight="1" x14ac:dyDescent="0.35">
      <c r="A15" s="1072"/>
      <c r="B15" s="998"/>
      <c r="C15" s="1061" t="str">
        <f>+C10</f>
        <v>Dispenser Platform</v>
      </c>
      <c r="D15" s="1075"/>
      <c r="E15" s="1076">
        <v>1</v>
      </c>
      <c r="F15" s="1076" t="s">
        <v>31</v>
      </c>
      <c r="G15" s="1076">
        <v>1</v>
      </c>
      <c r="H15" s="1077">
        <v>4.1159999999999997</v>
      </c>
      <c r="I15" s="1073"/>
      <c r="J15" s="1078">
        <v>0.91</v>
      </c>
      <c r="K15" s="1073">
        <f>PRODUCT(E15:J15)</f>
        <v>3.7455599999999998</v>
      </c>
      <c r="L15" s="637" t="s">
        <v>678</v>
      </c>
      <c r="M15" s="637"/>
      <c r="N15" s="1074"/>
    </row>
    <row r="16" spans="1:14" s="584" customFormat="1" ht="15" hidden="1" customHeight="1" x14ac:dyDescent="0.35">
      <c r="A16" s="1072"/>
      <c r="B16" s="998"/>
      <c r="C16" s="1061"/>
      <c r="D16" s="1075"/>
      <c r="E16" s="1076">
        <v>1</v>
      </c>
      <c r="F16" s="1076" t="s">
        <v>31</v>
      </c>
      <c r="G16" s="1076">
        <v>1</v>
      </c>
      <c r="H16" s="1077">
        <v>4.1159999999999997</v>
      </c>
      <c r="I16" s="1073"/>
      <c r="J16" s="1078">
        <v>0.3</v>
      </c>
      <c r="K16" s="1073">
        <f>PRODUCT(E16:J16)</f>
        <v>1.2347999999999999</v>
      </c>
      <c r="L16" s="637" t="s">
        <v>678</v>
      </c>
      <c r="M16" s="637"/>
      <c r="N16" s="1074"/>
    </row>
    <row r="17" spans="1:14" s="584" customFormat="1" ht="15" hidden="1" customHeight="1" x14ac:dyDescent="0.35">
      <c r="A17" s="1072"/>
      <c r="B17" s="998"/>
      <c r="C17" s="1061"/>
      <c r="D17" s="1075"/>
      <c r="E17" s="1076">
        <v>1</v>
      </c>
      <c r="F17" s="1076" t="s">
        <v>31</v>
      </c>
      <c r="G17" s="1076">
        <v>2</v>
      </c>
      <c r="H17" s="1077">
        <v>0.91</v>
      </c>
      <c r="I17" s="1073"/>
      <c r="J17" s="1078">
        <v>0.3</v>
      </c>
      <c r="K17" s="1073">
        <f>PRODUCT(E17:J17)</f>
        <v>0.54600000000000004</v>
      </c>
      <c r="L17" s="637" t="s">
        <v>678</v>
      </c>
      <c r="M17" s="637"/>
      <c r="N17" s="1074"/>
    </row>
    <row r="18" spans="1:14" s="584" customFormat="1" ht="15" hidden="1" customHeight="1" x14ac:dyDescent="0.25">
      <c r="A18" s="1072"/>
      <c r="B18" s="998"/>
      <c r="C18" s="1079"/>
      <c r="D18" s="1075"/>
      <c r="E18" s="1076"/>
      <c r="F18" s="1076"/>
      <c r="G18" s="1076"/>
      <c r="H18" s="1073"/>
      <c r="I18" s="1073"/>
      <c r="J18" s="1045" t="s">
        <v>34</v>
      </c>
      <c r="K18" s="1079"/>
      <c r="L18" s="1079"/>
      <c r="M18" s="1068"/>
      <c r="N18" s="1080"/>
    </row>
    <row r="19" spans="1:14" s="555" customFormat="1" ht="20.149999999999999" hidden="1" customHeight="1" x14ac:dyDescent="0.25">
      <c r="A19" s="1081"/>
      <c r="B19" s="1000"/>
      <c r="C19" s="1082"/>
      <c r="D19" s="1083"/>
      <c r="E19" s="636"/>
      <c r="F19" s="636"/>
      <c r="G19" s="636"/>
      <c r="H19" s="1063"/>
      <c r="I19" s="1063"/>
      <c r="J19" s="1070"/>
      <c r="K19" s="1070"/>
      <c r="L19" s="637"/>
      <c r="M19" s="637"/>
      <c r="N19" s="1071"/>
    </row>
    <row r="20" spans="1:14" s="584" customFormat="1" ht="145.25" customHeight="1" x14ac:dyDescent="0.35">
      <c r="A20" s="1072">
        <v>3</v>
      </c>
      <c r="B20" s="1048" t="s">
        <v>686</v>
      </c>
      <c r="C20" s="1486" t="s">
        <v>968</v>
      </c>
      <c r="D20" s="1486"/>
      <c r="E20" s="1486"/>
      <c r="F20" s="1486"/>
      <c r="G20" s="1486"/>
      <c r="H20" s="1486"/>
      <c r="I20" s="1486"/>
      <c r="J20" s="1486"/>
      <c r="K20" s="1077">
        <f>SUM(K21:K22)</f>
        <v>25.930799999999998</v>
      </c>
      <c r="L20" s="637" t="s">
        <v>678</v>
      </c>
      <c r="M20" s="1045"/>
      <c r="N20" s="1080"/>
    </row>
    <row r="21" spans="1:14" s="584" customFormat="1" ht="20.149999999999999" hidden="1" customHeight="1" x14ac:dyDescent="0.35">
      <c r="A21" s="1072"/>
      <c r="B21" s="998"/>
      <c r="C21" s="1061" t="s">
        <v>681</v>
      </c>
      <c r="D21" s="1075"/>
      <c r="E21" s="1084">
        <v>0.5</v>
      </c>
      <c r="F21" s="1076" t="s">
        <v>31</v>
      </c>
      <c r="G21" s="637">
        <v>4</v>
      </c>
      <c r="H21" s="1073">
        <f>+H14</f>
        <v>4.1159999999999997</v>
      </c>
      <c r="I21" s="1073"/>
      <c r="J21" s="1078">
        <f>+J14</f>
        <v>3.15</v>
      </c>
      <c r="K21" s="1077">
        <f>PRODUCT(E21:J21)</f>
        <v>25.930799999999998</v>
      </c>
      <c r="L21" s="637" t="s">
        <v>678</v>
      </c>
      <c r="M21" s="637"/>
      <c r="N21" s="1074"/>
    </row>
    <row r="22" spans="1:14" s="584" customFormat="1" ht="20.149999999999999" hidden="1" customHeight="1" x14ac:dyDescent="0.35">
      <c r="A22" s="1072"/>
      <c r="B22" s="998"/>
      <c r="C22" s="1061"/>
      <c r="D22" s="1075"/>
      <c r="E22" s="1076"/>
      <c r="F22" s="1076"/>
      <c r="G22" s="1076"/>
      <c r="H22" s="1073"/>
      <c r="I22" s="1073"/>
      <c r="J22" s="1078"/>
      <c r="K22" s="1077"/>
      <c r="L22" s="637"/>
      <c r="M22" s="637"/>
      <c r="N22" s="1074"/>
    </row>
    <row r="23" spans="1:14" s="584" customFormat="1" ht="20.149999999999999" hidden="1" customHeight="1" x14ac:dyDescent="0.25">
      <c r="A23" s="1072"/>
      <c r="B23" s="998"/>
      <c r="C23" s="1079"/>
      <c r="D23" s="1085"/>
      <c r="E23" s="1076"/>
      <c r="F23" s="1076"/>
      <c r="G23" s="1076"/>
      <c r="H23" s="1073"/>
      <c r="I23" s="1073"/>
      <c r="J23" s="1045" t="s">
        <v>34</v>
      </c>
      <c r="K23" s="1079"/>
      <c r="L23" s="1079"/>
      <c r="M23" s="1068"/>
      <c r="N23" s="1080"/>
    </row>
    <row r="24" spans="1:14" s="584" customFormat="1" ht="11.4" hidden="1" customHeight="1" x14ac:dyDescent="0.35">
      <c r="A24" s="1072"/>
      <c r="B24" s="998"/>
      <c r="C24" s="1048"/>
      <c r="D24" s="1075"/>
      <c r="E24" s="1076"/>
      <c r="F24" s="1076"/>
      <c r="G24" s="1076"/>
      <c r="H24" s="1073"/>
      <c r="I24" s="1073"/>
      <c r="J24" s="1045"/>
      <c r="K24" s="1070"/>
      <c r="L24" s="637"/>
      <c r="M24" s="1045"/>
      <c r="N24" s="1080"/>
    </row>
    <row r="25" spans="1:14" s="584" customFormat="1" ht="32" customHeight="1" x14ac:dyDescent="0.35">
      <c r="A25" s="1072">
        <v>4</v>
      </c>
      <c r="B25" s="1086" t="s">
        <v>915</v>
      </c>
      <c r="C25" s="1487" t="s">
        <v>914</v>
      </c>
      <c r="D25" s="1488"/>
      <c r="E25" s="1076"/>
      <c r="F25" s="1076"/>
      <c r="G25" s="1076"/>
      <c r="H25" s="1073"/>
      <c r="I25" s="1073"/>
      <c r="J25" s="1045"/>
      <c r="K25" s="1077">
        <v>20.745000000000001</v>
      </c>
      <c r="L25" s="637" t="s">
        <v>678</v>
      </c>
      <c r="M25" s="1045"/>
      <c r="N25" s="1080"/>
    </row>
    <row r="26" spans="1:14" s="555" customFormat="1" ht="136.75" customHeight="1" x14ac:dyDescent="0.25">
      <c r="A26" s="1072">
        <v>5</v>
      </c>
      <c r="B26" s="1056" t="s">
        <v>969</v>
      </c>
      <c r="C26" s="1486" t="s">
        <v>687</v>
      </c>
      <c r="D26" s="1486"/>
      <c r="E26" s="1486"/>
      <c r="F26" s="1486"/>
      <c r="G26" s="1486"/>
      <c r="H26" s="1486"/>
      <c r="I26" s="1486"/>
      <c r="J26" s="1486"/>
      <c r="K26" s="1077">
        <f>SUM(K27:K28)</f>
        <v>12.512639999999999</v>
      </c>
      <c r="L26" s="637" t="s">
        <v>678</v>
      </c>
      <c r="M26" s="637"/>
      <c r="N26" s="1071"/>
    </row>
    <row r="27" spans="1:14" s="555" customFormat="1" ht="12.5" hidden="1" x14ac:dyDescent="0.25">
      <c r="A27" s="1081"/>
      <c r="B27" s="1000"/>
      <c r="C27" s="1087"/>
      <c r="D27" s="1088"/>
      <c r="E27" s="636">
        <v>1</v>
      </c>
      <c r="F27" s="636" t="s">
        <v>31</v>
      </c>
      <c r="G27" s="636">
        <v>1</v>
      </c>
      <c r="H27" s="1063">
        <f>3.658+0.229+0.229</f>
        <v>4.1159999999999997</v>
      </c>
      <c r="I27" s="1063">
        <v>3.04</v>
      </c>
      <c r="J27" s="1063"/>
      <c r="K27" s="1063">
        <f>PRODUCT(E27:J27)</f>
        <v>12.512639999999999</v>
      </c>
      <c r="L27" s="637" t="s">
        <v>678</v>
      </c>
      <c r="M27" s="637"/>
      <c r="N27" s="1074"/>
    </row>
    <row r="28" spans="1:14" s="555" customFormat="1" ht="12.5" hidden="1" x14ac:dyDescent="0.25">
      <c r="A28" s="1081"/>
      <c r="B28" s="1000"/>
      <c r="C28" s="1087"/>
      <c r="D28" s="1088"/>
      <c r="E28" s="636"/>
      <c r="F28" s="636"/>
      <c r="G28" s="636"/>
      <c r="H28" s="1063"/>
      <c r="I28" s="1063"/>
      <c r="J28" s="1063"/>
      <c r="K28" s="1063"/>
      <c r="L28" s="637"/>
      <c r="M28" s="637"/>
      <c r="N28" s="1074"/>
    </row>
    <row r="29" spans="1:14" s="555" customFormat="1" ht="23.25" hidden="1" customHeight="1" x14ac:dyDescent="0.3">
      <c r="A29" s="1081"/>
      <c r="B29" s="1000"/>
      <c r="C29" s="1089" t="s">
        <v>688</v>
      </c>
      <c r="D29" s="1075"/>
      <c r="E29" s="1076"/>
      <c r="F29" s="1076"/>
      <c r="G29" s="1076"/>
      <c r="H29" s="1073"/>
      <c r="I29" s="1073"/>
      <c r="J29" s="1045" t="s">
        <v>34</v>
      </c>
      <c r="K29" s="1067"/>
      <c r="L29" s="1067"/>
      <c r="M29" s="1090"/>
      <c r="N29" s="1080"/>
    </row>
    <row r="30" spans="1:14" s="555" customFormat="1" ht="127.25" customHeight="1" x14ac:dyDescent="0.25">
      <c r="A30" s="1072">
        <v>6</v>
      </c>
      <c r="B30" s="1089" t="s">
        <v>690</v>
      </c>
      <c r="C30" s="1486" t="s">
        <v>689</v>
      </c>
      <c r="D30" s="1486"/>
      <c r="E30" s="1486"/>
      <c r="F30" s="1486"/>
      <c r="G30" s="1486"/>
      <c r="H30" s="1486"/>
      <c r="I30" s="1486"/>
      <c r="J30" s="1486"/>
      <c r="K30" s="1077">
        <f>SUM(K31:K31)</f>
        <v>8.2319999999999993</v>
      </c>
      <c r="L30" s="637" t="s">
        <v>678</v>
      </c>
      <c r="M30" s="637"/>
      <c r="N30" s="1071"/>
    </row>
    <row r="31" spans="1:14" s="555" customFormat="1" ht="12.5" hidden="1" x14ac:dyDescent="0.25">
      <c r="A31" s="1081"/>
      <c r="B31" s="1000"/>
      <c r="C31" s="1087"/>
      <c r="D31" s="1088"/>
      <c r="E31" s="636">
        <v>1</v>
      </c>
      <c r="F31" s="636" t="s">
        <v>31</v>
      </c>
      <c r="G31" s="636">
        <v>1</v>
      </c>
      <c r="H31" s="1063">
        <v>4.1159999999999997</v>
      </c>
      <c r="I31" s="1063">
        <v>2</v>
      </c>
      <c r="J31" s="1063"/>
      <c r="K31" s="1063">
        <f>PRODUCT(E31:J31)</f>
        <v>8.2319999999999993</v>
      </c>
      <c r="L31" s="637" t="s">
        <v>678</v>
      </c>
      <c r="M31" s="637"/>
      <c r="N31" s="1074"/>
    </row>
    <row r="32" spans="1:14" s="555" customFormat="1" ht="23.25" hidden="1" customHeight="1" x14ac:dyDescent="0.25">
      <c r="A32" s="1081"/>
      <c r="B32" s="1000"/>
      <c r="C32" s="1067"/>
      <c r="D32" s="1075"/>
      <c r="E32" s="1076"/>
      <c r="F32" s="1076"/>
      <c r="G32" s="1076"/>
      <c r="H32" s="1073"/>
      <c r="I32" s="1073"/>
      <c r="J32" s="1045" t="s">
        <v>34</v>
      </c>
      <c r="K32" s="1067"/>
      <c r="L32" s="1067"/>
      <c r="M32" s="1068"/>
      <c r="N32" s="1080"/>
    </row>
    <row r="33" spans="1:14" s="555" customFormat="1" ht="13" hidden="1" x14ac:dyDescent="0.25">
      <c r="A33" s="1081"/>
      <c r="B33" s="1000"/>
      <c r="C33" s="1082"/>
      <c r="D33" s="1083"/>
      <c r="E33" s="636"/>
      <c r="F33" s="636"/>
      <c r="G33" s="636"/>
      <c r="H33" s="1063"/>
      <c r="I33" s="1063"/>
      <c r="J33" s="1070"/>
      <c r="K33" s="1070"/>
      <c r="L33" s="637"/>
      <c r="M33" s="637"/>
      <c r="N33" s="1071"/>
    </row>
    <row r="34" spans="1:14" s="584" customFormat="1" ht="48.65" customHeight="1" x14ac:dyDescent="0.35">
      <c r="A34" s="1072">
        <v>7</v>
      </c>
      <c r="B34" s="1091" t="s">
        <v>692</v>
      </c>
      <c r="C34" s="1486" t="s">
        <v>970</v>
      </c>
      <c r="D34" s="1486"/>
      <c r="E34" s="1486"/>
      <c r="F34" s="1486"/>
      <c r="G34" s="1486"/>
      <c r="H34" s="1486"/>
      <c r="I34" s="1486"/>
      <c r="J34" s="1486"/>
      <c r="K34" s="1092">
        <f>SUM(K35:K35)</f>
        <v>51.861599999999996</v>
      </c>
      <c r="L34" s="637" t="s">
        <v>678</v>
      </c>
      <c r="M34" s="637"/>
      <c r="N34" s="1074"/>
    </row>
    <row r="35" spans="1:14" s="584" customFormat="1" ht="27.75" hidden="1" customHeight="1" x14ac:dyDescent="0.35">
      <c r="A35" s="1072"/>
      <c r="B35" s="998"/>
      <c r="C35" s="1486"/>
      <c r="D35" s="1486"/>
      <c r="E35" s="1076">
        <v>1</v>
      </c>
      <c r="F35" s="1076" t="s">
        <v>31</v>
      </c>
      <c r="G35" s="1076">
        <v>1</v>
      </c>
      <c r="H35" s="1073">
        <f>+K14</f>
        <v>51.861599999999996</v>
      </c>
      <c r="I35" s="1093"/>
      <c r="J35" s="1078"/>
      <c r="K35" s="1070">
        <f>PRODUCT(E35:J35)</f>
        <v>51.861599999999996</v>
      </c>
      <c r="L35" s="637" t="s">
        <v>678</v>
      </c>
      <c r="M35" s="1094"/>
      <c r="N35" s="1074"/>
    </row>
    <row r="36" spans="1:14" s="584" customFormat="1" ht="15" hidden="1" customHeight="1" x14ac:dyDescent="0.25">
      <c r="A36" s="1072"/>
      <c r="B36" s="998"/>
      <c r="C36" s="1079"/>
      <c r="D36" s="1075"/>
      <c r="E36" s="1076"/>
      <c r="F36" s="1076"/>
      <c r="G36" s="1076"/>
      <c r="H36" s="1073"/>
      <c r="I36" s="1073"/>
      <c r="J36" s="1045" t="s">
        <v>34</v>
      </c>
      <c r="K36" s="1079"/>
      <c r="L36" s="1079"/>
      <c r="M36" s="1068"/>
      <c r="N36" s="1080"/>
    </row>
    <row r="37" spans="1:14" s="555" customFormat="1" ht="8.25" hidden="1" customHeight="1" x14ac:dyDescent="0.25">
      <c r="A37" s="1081"/>
      <c r="B37" s="1000"/>
      <c r="C37" s="1082"/>
      <c r="D37" s="1083"/>
      <c r="E37" s="636"/>
      <c r="F37" s="636"/>
      <c r="G37" s="636"/>
      <c r="H37" s="1063"/>
      <c r="I37" s="1063"/>
      <c r="J37" s="1070"/>
      <c r="K37" s="1070"/>
      <c r="L37" s="637"/>
      <c r="M37" s="637"/>
      <c r="N37" s="1071"/>
    </row>
    <row r="38" spans="1:14" s="584" customFormat="1" ht="58.75" customHeight="1" x14ac:dyDescent="0.35">
      <c r="A38" s="1072">
        <v>8</v>
      </c>
      <c r="B38" s="1095" t="s">
        <v>695</v>
      </c>
      <c r="C38" s="1486" t="s">
        <v>693</v>
      </c>
      <c r="D38" s="1486"/>
      <c r="E38" s="1486"/>
      <c r="F38" s="1486"/>
      <c r="G38" s="1486"/>
      <c r="H38" s="1486"/>
      <c r="I38" s="1486"/>
      <c r="J38" s="1486"/>
      <c r="K38" s="1092">
        <f>SUM(K39:K39)</f>
        <v>4</v>
      </c>
      <c r="L38" s="637" t="s">
        <v>64</v>
      </c>
      <c r="M38" s="637"/>
      <c r="N38" s="1074"/>
    </row>
    <row r="39" spans="1:14" s="584" customFormat="1" ht="15" hidden="1" customHeight="1" x14ac:dyDescent="0.35">
      <c r="A39" s="1072"/>
      <c r="B39" s="998"/>
      <c r="C39" s="1061" t="s">
        <v>694</v>
      </c>
      <c r="D39" s="1075"/>
      <c r="E39" s="1076">
        <v>1</v>
      </c>
      <c r="F39" s="1076" t="s">
        <v>31</v>
      </c>
      <c r="G39" s="1076">
        <v>1</v>
      </c>
      <c r="H39" s="1073">
        <v>4</v>
      </c>
      <c r="I39" s="1073"/>
      <c r="J39" s="1078"/>
      <c r="K39" s="1073">
        <f>PRODUCT(E39:J39)</f>
        <v>4</v>
      </c>
      <c r="L39" s="637"/>
      <c r="M39" s="637"/>
      <c r="N39" s="1074"/>
    </row>
    <row r="40" spans="1:14" s="584" customFormat="1" ht="15" hidden="1" customHeight="1" x14ac:dyDescent="0.25">
      <c r="A40" s="1072"/>
      <c r="B40" s="998"/>
      <c r="C40" s="1079"/>
      <c r="D40" s="1075"/>
      <c r="E40" s="1076"/>
      <c r="F40" s="1076"/>
      <c r="G40" s="1076"/>
      <c r="H40" s="1073"/>
      <c r="I40" s="1073"/>
      <c r="J40" s="1045" t="s">
        <v>34</v>
      </c>
      <c r="K40" s="1079"/>
      <c r="L40" s="1079"/>
      <c r="M40" s="1068"/>
      <c r="N40" s="1080"/>
    </row>
    <row r="41" spans="1:14" s="584" customFormat="1" ht="7.5" hidden="1" customHeight="1" x14ac:dyDescent="0.35">
      <c r="A41" s="1072"/>
      <c r="B41" s="998"/>
      <c r="C41" s="1061"/>
      <c r="D41" s="1075"/>
      <c r="E41" s="1076"/>
      <c r="F41" s="1076"/>
      <c r="G41" s="1076"/>
      <c r="H41" s="1073"/>
      <c r="I41" s="1073"/>
      <c r="J41" s="1078"/>
      <c r="K41" s="1070"/>
      <c r="L41" s="637"/>
      <c r="M41" s="637"/>
      <c r="N41" s="1074"/>
    </row>
    <row r="42" spans="1:14" s="584" customFormat="1" ht="45.65" customHeight="1" x14ac:dyDescent="0.35">
      <c r="A42" s="1072">
        <v>9</v>
      </c>
      <c r="B42" s="1095" t="s">
        <v>697</v>
      </c>
      <c r="C42" s="1486" t="s">
        <v>696</v>
      </c>
      <c r="D42" s="1486"/>
      <c r="E42" s="1486"/>
      <c r="F42" s="1486"/>
      <c r="G42" s="1486"/>
      <c r="H42" s="1486"/>
      <c r="I42" s="1486"/>
      <c r="J42" s="1486"/>
      <c r="K42" s="1070">
        <f>SUM(K43:K43)</f>
        <v>2</v>
      </c>
      <c r="L42" s="637" t="s">
        <v>56</v>
      </c>
      <c r="M42" s="637"/>
      <c r="N42" s="1074"/>
    </row>
    <row r="43" spans="1:14" s="584" customFormat="1" ht="15" hidden="1" customHeight="1" x14ac:dyDescent="0.35">
      <c r="A43" s="1072"/>
      <c r="B43" s="998"/>
      <c r="C43" s="1061" t="s">
        <v>694</v>
      </c>
      <c r="D43" s="1075"/>
      <c r="E43" s="1076">
        <v>1</v>
      </c>
      <c r="F43" s="1076" t="s">
        <v>31</v>
      </c>
      <c r="G43" s="1076">
        <v>2</v>
      </c>
      <c r="H43" s="1073"/>
      <c r="I43" s="1073"/>
      <c r="J43" s="1078"/>
      <c r="K43" s="1073">
        <f>PRODUCT(E43:J43)</f>
        <v>2</v>
      </c>
      <c r="L43" s="637"/>
      <c r="M43" s="637"/>
      <c r="N43" s="1074"/>
    </row>
    <row r="44" spans="1:14" s="584" customFormat="1" ht="15" hidden="1" customHeight="1" x14ac:dyDescent="0.25">
      <c r="A44" s="1072"/>
      <c r="B44" s="998"/>
      <c r="C44" s="1079"/>
      <c r="D44" s="1075"/>
      <c r="E44" s="1076"/>
      <c r="F44" s="1076"/>
      <c r="G44" s="1076"/>
      <c r="H44" s="1073"/>
      <c r="I44" s="1073"/>
      <c r="J44" s="1045" t="s">
        <v>34</v>
      </c>
      <c r="K44" s="1079"/>
      <c r="L44" s="1079"/>
      <c r="M44" s="1068"/>
      <c r="N44" s="1080"/>
    </row>
    <row r="45" spans="1:14" s="584" customFormat="1" ht="12.65" hidden="1" customHeight="1" x14ac:dyDescent="0.35">
      <c r="A45" s="1072"/>
      <c r="B45" s="998"/>
      <c r="C45" s="1061"/>
      <c r="D45" s="1075"/>
      <c r="E45" s="1076"/>
      <c r="F45" s="1076"/>
      <c r="G45" s="1076"/>
      <c r="H45" s="1073"/>
      <c r="I45" s="1073"/>
      <c r="J45" s="1078"/>
      <c r="K45" s="1070"/>
      <c r="L45" s="637"/>
      <c r="M45" s="637"/>
      <c r="N45" s="1074"/>
    </row>
    <row r="46" spans="1:14" s="584" customFormat="1" ht="37.25" customHeight="1" x14ac:dyDescent="0.35">
      <c r="A46" s="1072">
        <v>10</v>
      </c>
      <c r="B46" s="1095" t="s">
        <v>700</v>
      </c>
      <c r="C46" s="1486" t="s">
        <v>699</v>
      </c>
      <c r="D46" s="1486"/>
      <c r="E46" s="1486"/>
      <c r="F46" s="1486"/>
      <c r="G46" s="1486"/>
      <c r="H46" s="1486"/>
      <c r="I46" s="1486"/>
      <c r="J46" s="1486"/>
      <c r="K46" s="1070">
        <f>SUM(K47:K47)</f>
        <v>2</v>
      </c>
      <c r="L46" s="637" t="s">
        <v>56</v>
      </c>
      <c r="M46" s="637"/>
      <c r="N46" s="1074"/>
    </row>
    <row r="47" spans="1:14" s="584" customFormat="1" ht="15" hidden="1" customHeight="1" x14ac:dyDescent="0.35">
      <c r="A47" s="1072"/>
      <c r="B47" s="998"/>
      <c r="C47" s="1061" t="s">
        <v>694</v>
      </c>
      <c r="D47" s="1075"/>
      <c r="E47" s="1076">
        <v>1</v>
      </c>
      <c r="F47" s="1076" t="s">
        <v>31</v>
      </c>
      <c r="G47" s="1076">
        <v>2</v>
      </c>
      <c r="H47" s="1073"/>
      <c r="I47" s="1073"/>
      <c r="J47" s="1078"/>
      <c r="K47" s="1073">
        <f>PRODUCT(E47:J47)</f>
        <v>2</v>
      </c>
      <c r="L47" s="637"/>
      <c r="M47" s="637"/>
      <c r="N47" s="1074"/>
    </row>
    <row r="48" spans="1:14" s="584" customFormat="1" ht="15" hidden="1" customHeight="1" x14ac:dyDescent="0.25">
      <c r="A48" s="1072"/>
      <c r="B48" s="998"/>
      <c r="C48" s="1079"/>
      <c r="D48" s="1075"/>
      <c r="E48" s="1076"/>
      <c r="F48" s="1076"/>
      <c r="G48" s="1076"/>
      <c r="H48" s="1073"/>
      <c r="I48" s="1073"/>
      <c r="J48" s="1045" t="s">
        <v>34</v>
      </c>
      <c r="K48" s="1079"/>
      <c r="L48" s="1079"/>
      <c r="M48" s="1068"/>
      <c r="N48" s="1080"/>
    </row>
    <row r="49" spans="1:14" s="555" customFormat="1" ht="9" hidden="1" customHeight="1" x14ac:dyDescent="0.25">
      <c r="A49" s="1081"/>
      <c r="B49" s="1000"/>
      <c r="C49" s="1082"/>
      <c r="D49" s="1083"/>
      <c r="E49" s="636"/>
      <c r="F49" s="636"/>
      <c r="G49" s="636"/>
      <c r="H49" s="1063"/>
      <c r="I49" s="1063"/>
      <c r="J49" s="1070"/>
      <c r="K49" s="1070"/>
      <c r="L49" s="637"/>
      <c r="M49" s="637"/>
      <c r="N49" s="1071"/>
    </row>
    <row r="50" spans="1:14" s="555" customFormat="1" ht="82.75" customHeight="1" x14ac:dyDescent="0.25">
      <c r="A50" s="1072">
        <v>11</v>
      </c>
      <c r="B50" s="1048" t="s">
        <v>702</v>
      </c>
      <c r="C50" s="1489" t="s">
        <v>701</v>
      </c>
      <c r="D50" s="1486"/>
      <c r="E50" s="1486"/>
      <c r="F50" s="1486"/>
      <c r="G50" s="1486"/>
      <c r="H50" s="1486"/>
      <c r="I50" s="1486"/>
      <c r="J50" s="1486"/>
      <c r="K50" s="1070">
        <f>SUM(K51:K51)</f>
        <v>300</v>
      </c>
      <c r="L50" s="637" t="s">
        <v>101</v>
      </c>
      <c r="M50" s="637"/>
      <c r="N50" s="1074"/>
    </row>
    <row r="51" spans="1:14" s="555" customFormat="1" ht="16.5" hidden="1" customHeight="1" x14ac:dyDescent="0.25">
      <c r="A51" s="1072"/>
      <c r="B51" s="998"/>
      <c r="C51" s="1061"/>
      <c r="D51" s="1075"/>
      <c r="E51" s="1076">
        <v>1</v>
      </c>
      <c r="F51" s="1076" t="s">
        <v>31</v>
      </c>
      <c r="G51" s="1076">
        <v>1</v>
      </c>
      <c r="H51" s="1073">
        <v>300</v>
      </c>
      <c r="I51" s="1078" t="s">
        <v>101</v>
      </c>
      <c r="J51" s="1078"/>
      <c r="K51" s="1073">
        <v>300</v>
      </c>
      <c r="L51" s="637"/>
      <c r="M51" s="637"/>
      <c r="N51" s="1074"/>
    </row>
    <row r="52" spans="1:14" s="555" customFormat="1" ht="16.5" hidden="1" customHeight="1" x14ac:dyDescent="0.25">
      <c r="A52" s="1072"/>
      <c r="B52" s="998"/>
      <c r="C52" s="1067"/>
      <c r="D52" s="1075"/>
      <c r="E52" s="1076"/>
      <c r="F52" s="1076"/>
      <c r="G52" s="1076"/>
      <c r="H52" s="1073"/>
      <c r="I52" s="1073"/>
      <c r="J52" s="1045" t="s">
        <v>34</v>
      </c>
      <c r="K52" s="1067"/>
      <c r="L52" s="1067"/>
      <c r="M52" s="1068"/>
      <c r="N52" s="1080"/>
    </row>
    <row r="53" spans="1:14" s="555" customFormat="1" ht="17.25" hidden="1" customHeight="1" x14ac:dyDescent="0.25">
      <c r="A53" s="1081"/>
      <c r="B53" s="1000"/>
      <c r="C53" s="1082"/>
      <c r="D53" s="1083"/>
      <c r="E53" s="636"/>
      <c r="F53" s="636"/>
      <c r="G53" s="636"/>
      <c r="H53" s="1063"/>
      <c r="I53" s="1063"/>
      <c r="J53" s="1070"/>
      <c r="K53" s="1070"/>
      <c r="L53" s="637"/>
      <c r="M53" s="637"/>
      <c r="N53" s="1071"/>
    </row>
    <row r="54" spans="1:14" s="555" customFormat="1" ht="49.25" customHeight="1" x14ac:dyDescent="0.25">
      <c r="A54" s="1072">
        <v>12</v>
      </c>
      <c r="B54" s="1048" t="s">
        <v>704</v>
      </c>
      <c r="C54" s="1485" t="s">
        <v>703</v>
      </c>
      <c r="D54" s="1485"/>
      <c r="E54" s="1485"/>
      <c r="F54" s="1485"/>
      <c r="G54" s="1485"/>
      <c r="H54" s="1485"/>
      <c r="I54" s="1485"/>
      <c r="J54" s="1485"/>
      <c r="K54" s="1077">
        <f ca="1">SUM(K54:K55)</f>
        <v>1.4172</v>
      </c>
      <c r="L54" s="637" t="s">
        <v>678</v>
      </c>
      <c r="M54" s="637"/>
      <c r="N54" s="1080"/>
    </row>
    <row r="55" spans="1:14" s="555" customFormat="1" ht="12.5" hidden="1" x14ac:dyDescent="0.25">
      <c r="A55" s="1081"/>
      <c r="B55" s="1096"/>
      <c r="C55" s="1490"/>
      <c r="D55" s="1490"/>
      <c r="E55" s="1076">
        <v>1</v>
      </c>
      <c r="F55" s="1076" t="s">
        <v>31</v>
      </c>
      <c r="G55" s="1076">
        <v>1</v>
      </c>
      <c r="H55" s="1073">
        <v>4.7240000000000002</v>
      </c>
      <c r="I55" s="1073">
        <v>0.3</v>
      </c>
      <c r="J55" s="1073"/>
      <c r="K55" s="1077">
        <f>PRODUCT(E55:J55)</f>
        <v>1.4172</v>
      </c>
      <c r="L55" s="637"/>
      <c r="M55" s="637"/>
      <c r="N55" s="1074"/>
    </row>
    <row r="56" spans="1:14" s="555" customFormat="1" ht="13" hidden="1" x14ac:dyDescent="0.25">
      <c r="A56" s="1081"/>
      <c r="B56" s="1096"/>
      <c r="C56" s="1067"/>
      <c r="D56" s="1075"/>
      <c r="E56" s="1076"/>
      <c r="F56" s="1076"/>
      <c r="G56" s="1076"/>
      <c r="H56" s="1073"/>
      <c r="I56" s="1073"/>
      <c r="J56" s="1045" t="s">
        <v>34</v>
      </c>
      <c r="K56" s="1067"/>
      <c r="L56" s="1067"/>
      <c r="M56" s="1097"/>
      <c r="N56" s="1098"/>
    </row>
    <row r="57" spans="1:14" s="555" customFormat="1" ht="12.5" hidden="1" x14ac:dyDescent="0.25">
      <c r="A57" s="1081"/>
      <c r="B57" s="1096"/>
      <c r="C57" s="1087"/>
      <c r="D57" s="1083"/>
      <c r="E57" s="636"/>
      <c r="F57" s="636"/>
      <c r="G57" s="636"/>
      <c r="H57" s="1063"/>
      <c r="I57" s="1063"/>
      <c r="J57" s="1070"/>
      <c r="K57" s="1070"/>
      <c r="L57" s="637"/>
      <c r="M57" s="637"/>
      <c r="N57" s="1080"/>
    </row>
    <row r="58" spans="1:14" s="555" customFormat="1" ht="80.400000000000006" customHeight="1" x14ac:dyDescent="0.25">
      <c r="A58" s="1072">
        <v>13</v>
      </c>
      <c r="B58" s="1095" t="s">
        <v>708</v>
      </c>
      <c r="C58" s="1485" t="s">
        <v>705</v>
      </c>
      <c r="D58" s="1485"/>
      <c r="E58" s="1485"/>
      <c r="F58" s="1485"/>
      <c r="G58" s="1485"/>
      <c r="H58" s="1485"/>
      <c r="I58" s="1485"/>
      <c r="J58" s="1485"/>
      <c r="K58" s="1077">
        <f>SUM(K59:K60)</f>
        <v>20.724</v>
      </c>
      <c r="L58" s="637" t="s">
        <v>678</v>
      </c>
      <c r="M58" s="637"/>
      <c r="N58" s="1080"/>
    </row>
    <row r="59" spans="1:14" s="555" customFormat="1" ht="30.75" hidden="1" customHeight="1" x14ac:dyDescent="0.25">
      <c r="A59" s="1072"/>
      <c r="B59" s="1056"/>
      <c r="C59" s="995" t="s">
        <v>706</v>
      </c>
      <c r="D59" s="995"/>
      <c r="E59" s="1076">
        <v>1</v>
      </c>
      <c r="F59" s="1076" t="s">
        <v>31</v>
      </c>
      <c r="G59" s="1076">
        <v>2</v>
      </c>
      <c r="H59" s="1073">
        <v>4.7240000000000002</v>
      </c>
      <c r="I59" s="1073">
        <v>0.5</v>
      </c>
      <c r="J59" s="1073"/>
      <c r="K59" s="1077">
        <f>PRODUCT(E59:J59)</f>
        <v>4.7240000000000002</v>
      </c>
      <c r="L59" s="637"/>
      <c r="M59" s="637"/>
      <c r="N59" s="1080"/>
    </row>
    <row r="60" spans="1:14" s="555" customFormat="1" ht="30.75" hidden="1" customHeight="1" x14ac:dyDescent="0.25">
      <c r="A60" s="1072"/>
      <c r="B60" s="1056"/>
      <c r="C60" s="995" t="s">
        <v>707</v>
      </c>
      <c r="D60" s="995"/>
      <c r="E60" s="1076">
        <v>2</v>
      </c>
      <c r="F60" s="1076" t="s">
        <v>31</v>
      </c>
      <c r="G60" s="1076">
        <v>2</v>
      </c>
      <c r="H60" s="1073">
        <v>4</v>
      </c>
      <c r="I60" s="1073">
        <v>1</v>
      </c>
      <c r="J60" s="1073"/>
      <c r="K60" s="1077">
        <f>PRODUCT(E60:J60)</f>
        <v>16</v>
      </c>
      <c r="L60" s="637"/>
      <c r="M60" s="637"/>
      <c r="N60" s="1080"/>
    </row>
    <row r="61" spans="1:14" s="555" customFormat="1" ht="13" hidden="1" x14ac:dyDescent="0.25">
      <c r="A61" s="1081"/>
      <c r="B61" s="1096"/>
      <c r="C61" s="1048"/>
      <c r="D61" s="1083"/>
      <c r="E61" s="636"/>
      <c r="F61" s="636"/>
      <c r="G61" s="636"/>
      <c r="H61" s="1063"/>
      <c r="I61" s="1063"/>
      <c r="J61" s="1045" t="s">
        <v>34</v>
      </c>
      <c r="K61" s="1067"/>
      <c r="L61" s="1067"/>
      <c r="M61" s="1045"/>
      <c r="N61" s="1098"/>
    </row>
    <row r="62" spans="1:14" s="555" customFormat="1" ht="13" hidden="1" x14ac:dyDescent="0.25">
      <c r="A62" s="1081"/>
      <c r="B62" s="1096"/>
      <c r="C62" s="1048"/>
      <c r="D62" s="1083"/>
      <c r="E62" s="636"/>
      <c r="F62" s="636"/>
      <c r="G62" s="636"/>
      <c r="H62" s="1063"/>
      <c r="I62" s="1063"/>
      <c r="J62" s="1045"/>
      <c r="K62" s="1099"/>
      <c r="L62" s="1100"/>
      <c r="M62" s="1045"/>
      <c r="N62" s="1098"/>
    </row>
    <row r="63" spans="1:14" s="555" customFormat="1" ht="13" hidden="1" x14ac:dyDescent="0.25">
      <c r="A63" s="1081"/>
      <c r="B63" s="1096"/>
      <c r="C63" s="1067"/>
      <c r="D63" s="1085"/>
      <c r="E63" s="636"/>
      <c r="F63" s="636"/>
      <c r="G63" s="636"/>
      <c r="H63" s="1063"/>
      <c r="I63" s="1063"/>
      <c r="J63" s="1045"/>
      <c r="K63" s="1101"/>
      <c r="L63" s="1100"/>
      <c r="M63" s="1045"/>
      <c r="N63" s="1080"/>
    </row>
    <row r="64" spans="1:14" s="555" customFormat="1" ht="12.5" hidden="1" x14ac:dyDescent="0.25">
      <c r="A64" s="1081"/>
      <c r="B64" s="1096"/>
      <c r="C64" s="1087"/>
      <c r="D64" s="1083"/>
      <c r="E64" s="636"/>
      <c r="F64" s="636"/>
      <c r="G64" s="636"/>
      <c r="H64" s="1063"/>
      <c r="I64" s="1063"/>
      <c r="J64" s="1070"/>
      <c r="K64" s="1070"/>
      <c r="L64" s="637"/>
      <c r="M64" s="637"/>
      <c r="N64" s="1080"/>
    </row>
    <row r="65" spans="1:14" s="555" customFormat="1" ht="159" customHeight="1" x14ac:dyDescent="0.25">
      <c r="A65" s="1491">
        <v>14</v>
      </c>
      <c r="B65" s="1492" t="s">
        <v>712</v>
      </c>
      <c r="C65" s="1486" t="s">
        <v>971</v>
      </c>
      <c r="D65" s="1477"/>
      <c r="E65" s="1477"/>
      <c r="F65" s="1477"/>
      <c r="G65" s="1477"/>
      <c r="H65" s="1477"/>
      <c r="I65" s="1477"/>
      <c r="J65" s="1477"/>
      <c r="K65" s="1070"/>
      <c r="L65" s="637"/>
      <c r="M65" s="637"/>
      <c r="N65" s="1080"/>
    </row>
    <row r="66" spans="1:14" s="555" customFormat="1" ht="27.65" customHeight="1" x14ac:dyDescent="0.25">
      <c r="A66" s="1491"/>
      <c r="B66" s="1492"/>
      <c r="C66" s="1493" t="s">
        <v>710</v>
      </c>
      <c r="D66" s="1493"/>
      <c r="E66" s="1076">
        <v>1</v>
      </c>
      <c r="F66" s="1076" t="s">
        <v>31</v>
      </c>
      <c r="G66" s="1076">
        <v>1</v>
      </c>
      <c r="H66" s="1073">
        <v>15</v>
      </c>
      <c r="I66" s="1073"/>
      <c r="J66" s="1073"/>
      <c r="K66" s="1092">
        <f>PRODUCT(E66:J66)</f>
        <v>15</v>
      </c>
      <c r="L66" s="637" t="s">
        <v>64</v>
      </c>
      <c r="M66" s="637"/>
      <c r="N66" s="1080"/>
    </row>
    <row r="67" spans="1:14" s="555" customFormat="1" ht="26.4" customHeight="1" x14ac:dyDescent="0.25">
      <c r="A67" s="1491"/>
      <c r="B67" s="1492"/>
      <c r="C67" s="1493" t="s">
        <v>711</v>
      </c>
      <c r="D67" s="1493"/>
      <c r="E67" s="1076">
        <v>1</v>
      </c>
      <c r="F67" s="1076" t="s">
        <v>31</v>
      </c>
      <c r="G67" s="1076">
        <v>1</v>
      </c>
      <c r="H67" s="1073">
        <v>10</v>
      </c>
      <c r="I67" s="1073"/>
      <c r="J67" s="1073"/>
      <c r="K67" s="1092">
        <f>PRODUCT(E67:J67)</f>
        <v>10</v>
      </c>
      <c r="L67" s="637" t="s">
        <v>64</v>
      </c>
      <c r="M67" s="637"/>
      <c r="N67" s="1080"/>
    </row>
    <row r="68" spans="1:14" s="555" customFormat="1" ht="20.149999999999999" hidden="1" customHeight="1" x14ac:dyDescent="0.25">
      <c r="A68" s="1081"/>
      <c r="B68" s="1096"/>
      <c r="C68" s="1067"/>
      <c r="D68" s="1075"/>
      <c r="E68" s="1076"/>
      <c r="F68" s="1076"/>
      <c r="G68" s="1076"/>
      <c r="H68" s="1073"/>
      <c r="I68" s="1073"/>
      <c r="J68" s="1045"/>
      <c r="K68" s="1092"/>
      <c r="L68" s="1100"/>
      <c r="M68" s="1045"/>
      <c r="N68" s="1080"/>
    </row>
    <row r="69" spans="1:14" s="555" customFormat="1" ht="77.400000000000006" customHeight="1" x14ac:dyDescent="0.25">
      <c r="A69" s="1072">
        <v>15</v>
      </c>
      <c r="B69" s="1048" t="s">
        <v>714</v>
      </c>
      <c r="C69" s="1485" t="s">
        <v>713</v>
      </c>
      <c r="D69" s="1485"/>
      <c r="E69" s="1485"/>
      <c r="F69" s="1485"/>
      <c r="G69" s="1485"/>
      <c r="H69" s="1485"/>
      <c r="I69" s="1485"/>
      <c r="J69" s="1485"/>
      <c r="K69" s="1092">
        <f>SUM(K70)</f>
        <v>10</v>
      </c>
      <c r="L69" s="637" t="s">
        <v>64</v>
      </c>
      <c r="M69" s="637"/>
      <c r="N69" s="1080"/>
    </row>
    <row r="70" spans="1:14" s="555" customFormat="1" ht="30" hidden="1" customHeight="1" x14ac:dyDescent="0.25">
      <c r="A70" s="1081"/>
      <c r="B70" s="1096"/>
      <c r="C70" s="995"/>
      <c r="D70" s="995"/>
      <c r="E70" s="1076">
        <v>1</v>
      </c>
      <c r="F70" s="1076" t="s">
        <v>31</v>
      </c>
      <c r="G70" s="1076">
        <v>1</v>
      </c>
      <c r="H70" s="1073">
        <v>10</v>
      </c>
      <c r="I70" s="1073"/>
      <c r="J70" s="1073"/>
      <c r="K70" s="1077">
        <f>PRODUCT(E70:J70)</f>
        <v>10</v>
      </c>
      <c r="L70" s="637"/>
      <c r="M70" s="637"/>
      <c r="N70" s="1080"/>
    </row>
    <row r="71" spans="1:14" s="555" customFormat="1" ht="20.149999999999999" hidden="1" customHeight="1" x14ac:dyDescent="0.25">
      <c r="A71" s="1081"/>
      <c r="B71" s="1096"/>
      <c r="C71" s="1085"/>
      <c r="D71" s="1085"/>
      <c r="E71" s="1085"/>
      <c r="F71" s="1085"/>
      <c r="G71" s="636"/>
      <c r="H71" s="1063"/>
      <c r="I71" s="1063"/>
      <c r="J71" s="1045" t="s">
        <v>34</v>
      </c>
      <c r="K71" s="1067"/>
      <c r="L71" s="1067"/>
      <c r="M71" s="1068"/>
      <c r="N71" s="1080"/>
    </row>
    <row r="72" spans="1:14" s="555" customFormat="1" ht="20.149999999999999" hidden="1" customHeight="1" x14ac:dyDescent="0.25">
      <c r="A72" s="1081"/>
      <c r="B72" s="1096"/>
      <c r="C72" s="1067"/>
      <c r="D72" s="1085"/>
      <c r="E72" s="636"/>
      <c r="F72" s="636"/>
      <c r="G72" s="636"/>
      <c r="H72" s="1063"/>
      <c r="I72" s="1063"/>
      <c r="J72" s="1070"/>
      <c r="K72" s="1070"/>
      <c r="L72" s="637"/>
      <c r="M72" s="637"/>
      <c r="N72" s="1080"/>
    </row>
    <row r="73" spans="1:14" s="555" customFormat="1" ht="20.149999999999999" hidden="1" customHeight="1" x14ac:dyDescent="0.25">
      <c r="A73" s="1081"/>
      <c r="B73" s="1096"/>
      <c r="C73" s="1048"/>
      <c r="D73" s="1075"/>
      <c r="E73" s="1076"/>
      <c r="F73" s="1076"/>
      <c r="G73" s="1076"/>
      <c r="H73" s="1073"/>
      <c r="I73" s="1073"/>
      <c r="J73" s="1045"/>
      <c r="K73" s="1101"/>
      <c r="L73" s="1100"/>
      <c r="M73" s="1045"/>
      <c r="N73" s="1080"/>
    </row>
    <row r="74" spans="1:14" s="555" customFormat="1" ht="43.75" customHeight="1" x14ac:dyDescent="0.25">
      <c r="A74" s="1072">
        <v>16</v>
      </c>
      <c r="B74" s="1048" t="s">
        <v>716</v>
      </c>
      <c r="C74" s="1485" t="s">
        <v>715</v>
      </c>
      <c r="D74" s="1485"/>
      <c r="E74" s="1485"/>
      <c r="F74" s="1485"/>
      <c r="G74" s="1485"/>
      <c r="H74" s="1485"/>
      <c r="I74" s="1485"/>
      <c r="J74" s="1485"/>
      <c r="K74" s="1092">
        <v>6</v>
      </c>
      <c r="L74" s="637" t="s">
        <v>56</v>
      </c>
      <c r="M74" s="637"/>
      <c r="N74" s="1080"/>
    </row>
    <row r="75" spans="1:14" s="555" customFormat="1" ht="20.149999999999999" hidden="1" customHeight="1" x14ac:dyDescent="0.25">
      <c r="A75" s="1081"/>
      <c r="B75" s="1096"/>
      <c r="C75" s="1067"/>
      <c r="D75" s="1083"/>
      <c r="E75" s="636"/>
      <c r="F75" s="636"/>
      <c r="G75" s="636"/>
      <c r="H75" s="1063"/>
      <c r="I75" s="1063"/>
      <c r="J75" s="1045" t="s">
        <v>34</v>
      </c>
      <c r="K75" s="1070">
        <f>SUM(K74:K74)</f>
        <v>6</v>
      </c>
      <c r="L75" s="637" t="s">
        <v>56</v>
      </c>
      <c r="M75" s="1102"/>
      <c r="N75" s="1080"/>
    </row>
    <row r="76" spans="1:14" s="555" customFormat="1" ht="20.149999999999999" hidden="1" customHeight="1" x14ac:dyDescent="0.25">
      <c r="A76" s="1081"/>
      <c r="B76" s="1096"/>
      <c r="C76" s="1048"/>
      <c r="D76" s="1075"/>
      <c r="E76" s="1076"/>
      <c r="F76" s="1076"/>
      <c r="G76" s="1076"/>
      <c r="H76" s="1073"/>
      <c r="I76" s="1073"/>
      <c r="J76" s="1045"/>
      <c r="K76" s="1101"/>
      <c r="L76" s="1100"/>
      <c r="M76" s="1045"/>
      <c r="N76" s="1080"/>
    </row>
    <row r="77" spans="1:14" s="555" customFormat="1" ht="55.25" customHeight="1" x14ac:dyDescent="0.25">
      <c r="A77" s="1072">
        <v>17</v>
      </c>
      <c r="B77" s="1085" t="s">
        <v>718</v>
      </c>
      <c r="C77" s="1485" t="s">
        <v>717</v>
      </c>
      <c r="D77" s="1485"/>
      <c r="E77" s="1485"/>
      <c r="F77" s="1485"/>
      <c r="G77" s="1485"/>
      <c r="H77" s="1485"/>
      <c r="I77" s="1485"/>
      <c r="J77" s="1485"/>
      <c r="K77" s="1070">
        <v>2</v>
      </c>
      <c r="L77" s="637" t="s">
        <v>56</v>
      </c>
      <c r="M77" s="637"/>
      <c r="N77" s="1080"/>
    </row>
    <row r="78" spans="1:14" s="555" customFormat="1" ht="23.25" hidden="1" customHeight="1" x14ac:dyDescent="0.25">
      <c r="A78" s="1072"/>
      <c r="B78" s="1056"/>
      <c r="C78" s="1067"/>
      <c r="D78" s="1085"/>
      <c r="E78" s="636"/>
      <c r="F78" s="636"/>
      <c r="G78" s="636"/>
      <c r="H78" s="1063"/>
      <c r="I78" s="1063"/>
      <c r="J78" s="1045" t="s">
        <v>34</v>
      </c>
      <c r="K78" s="1070">
        <f>SUM(K77:K77)</f>
        <v>2</v>
      </c>
      <c r="L78" s="637" t="s">
        <v>56</v>
      </c>
      <c r="M78" s="1068"/>
      <c r="N78" s="1080"/>
    </row>
    <row r="79" spans="1:14" s="555" customFormat="1" ht="11.25" hidden="1" customHeight="1" x14ac:dyDescent="0.25">
      <c r="A79" s="1072"/>
      <c r="B79" s="1056"/>
      <c r="C79" s="1048"/>
      <c r="D79" s="1083"/>
      <c r="E79" s="636"/>
      <c r="F79" s="636"/>
      <c r="G79" s="636"/>
      <c r="H79" s="1063"/>
      <c r="I79" s="1063"/>
      <c r="J79" s="1045"/>
      <c r="K79" s="1101"/>
      <c r="L79" s="1100"/>
      <c r="M79" s="1045"/>
      <c r="N79" s="1080"/>
    </row>
    <row r="80" spans="1:14" s="555" customFormat="1" ht="98.4" customHeight="1" x14ac:dyDescent="0.25">
      <c r="A80" s="1072">
        <v>18</v>
      </c>
      <c r="B80" s="1085" t="s">
        <v>720</v>
      </c>
      <c r="C80" s="1485" t="s">
        <v>719</v>
      </c>
      <c r="D80" s="1485"/>
      <c r="E80" s="1485"/>
      <c r="F80" s="1485"/>
      <c r="G80" s="1485"/>
      <c r="H80" s="1485"/>
      <c r="I80" s="1485"/>
      <c r="J80" s="1485"/>
      <c r="K80" s="1070">
        <f>SUM(K81:K81)</f>
        <v>7</v>
      </c>
      <c r="L80" s="637" t="s">
        <v>64</v>
      </c>
      <c r="M80" s="1045"/>
      <c r="N80" s="1080"/>
    </row>
    <row r="81" spans="1:14" s="555" customFormat="1" ht="20.149999999999999" hidden="1" customHeight="1" x14ac:dyDescent="0.25">
      <c r="A81" s="1072"/>
      <c r="B81" s="1056"/>
      <c r="C81" s="1048"/>
      <c r="D81" s="1083"/>
      <c r="E81" s="1076">
        <v>1</v>
      </c>
      <c r="F81" s="1076" t="s">
        <v>31</v>
      </c>
      <c r="G81" s="1076">
        <v>1</v>
      </c>
      <c r="H81" s="1073">
        <v>7</v>
      </c>
      <c r="I81" s="1073"/>
      <c r="J81" s="1073"/>
      <c r="K81" s="1073">
        <f>PRODUCT(E81:J81)</f>
        <v>7</v>
      </c>
      <c r="L81" s="1100"/>
      <c r="M81" s="1045"/>
      <c r="N81" s="1080"/>
    </row>
    <row r="82" spans="1:14" s="555" customFormat="1" ht="12" hidden="1" customHeight="1" x14ac:dyDescent="0.25">
      <c r="A82" s="1072"/>
      <c r="B82" s="1056"/>
      <c r="C82" s="1067"/>
      <c r="D82" s="1085"/>
      <c r="E82" s="636"/>
      <c r="F82" s="636"/>
      <c r="G82" s="636"/>
      <c r="H82" s="1063"/>
      <c r="I82" s="1063"/>
      <c r="J82" s="1045" t="s">
        <v>34</v>
      </c>
      <c r="K82" s="1067"/>
      <c r="L82" s="1067"/>
      <c r="M82" s="1068"/>
      <c r="N82" s="1080"/>
    </row>
    <row r="83" spans="1:14" s="555" customFormat="1" ht="52.25" customHeight="1" x14ac:dyDescent="0.25">
      <c r="A83" s="1072">
        <v>19</v>
      </c>
      <c r="B83" s="1056" t="s">
        <v>722</v>
      </c>
      <c r="C83" s="1485" t="s">
        <v>721</v>
      </c>
      <c r="D83" s="1485"/>
      <c r="E83" s="1485"/>
      <c r="F83" s="1485"/>
      <c r="G83" s="1485"/>
      <c r="H83" s="1485"/>
      <c r="I83" s="1485"/>
      <c r="J83" s="1485"/>
      <c r="K83" s="1073">
        <f>SUM(K84:K84)</f>
        <v>25.930799999999998</v>
      </c>
      <c r="L83" s="637" t="s">
        <v>678</v>
      </c>
      <c r="M83" s="1045"/>
      <c r="N83" s="1080"/>
    </row>
    <row r="84" spans="1:14" s="555" customFormat="1" ht="20.149999999999999" hidden="1" customHeight="1" x14ac:dyDescent="0.25">
      <c r="A84" s="1072"/>
      <c r="B84" s="1056"/>
      <c r="C84" s="1500"/>
      <c r="D84" s="1500"/>
      <c r="E84" s="1076"/>
      <c r="F84" s="1076"/>
      <c r="G84" s="1076"/>
      <c r="H84" s="1073"/>
      <c r="I84" s="1073"/>
      <c r="J84" s="1073"/>
      <c r="K84" s="1073">
        <f>K20</f>
        <v>25.930799999999998</v>
      </c>
      <c r="L84" s="1100"/>
      <c r="M84" s="1045"/>
      <c r="N84" s="1080"/>
    </row>
    <row r="85" spans="1:14" s="555" customFormat="1" ht="20.149999999999999" hidden="1" customHeight="1" x14ac:dyDescent="0.25">
      <c r="A85" s="1072"/>
      <c r="B85" s="1056"/>
      <c r="C85" s="1501" t="s">
        <v>722</v>
      </c>
      <c r="D85" s="1500"/>
      <c r="E85" s="636"/>
      <c r="F85" s="636"/>
      <c r="G85" s="636"/>
      <c r="H85" s="1063"/>
      <c r="I85" s="1063"/>
      <c r="J85" s="1045" t="s">
        <v>34</v>
      </c>
      <c r="K85" s="1067"/>
      <c r="L85" s="1067"/>
      <c r="M85" s="1102"/>
      <c r="N85" s="1080"/>
    </row>
    <row r="86" spans="1:14" s="555" customFormat="1" ht="219.65" customHeight="1" x14ac:dyDescent="0.25">
      <c r="A86" s="1072">
        <v>20</v>
      </c>
      <c r="B86" s="1056" t="s">
        <v>724</v>
      </c>
      <c r="C86" s="1502" t="s">
        <v>723</v>
      </c>
      <c r="D86" s="1502"/>
      <c r="E86" s="1502"/>
      <c r="F86" s="1502"/>
      <c r="G86" s="1502"/>
      <c r="H86" s="1502"/>
      <c r="I86" s="1502"/>
      <c r="J86" s="1502"/>
      <c r="K86" s="1073">
        <f>SUM(K87:K87)</f>
        <v>9</v>
      </c>
      <c r="L86" s="637" t="s">
        <v>678</v>
      </c>
      <c r="M86" s="637"/>
      <c r="N86" s="1071"/>
    </row>
    <row r="87" spans="1:14" s="555" customFormat="1" ht="18" hidden="1" customHeight="1" x14ac:dyDescent="0.25">
      <c r="A87" s="1081"/>
      <c r="B87" s="1000"/>
      <c r="C87" s="1500"/>
      <c r="D87" s="1500"/>
      <c r="E87" s="1076">
        <v>1</v>
      </c>
      <c r="F87" s="1076" t="s">
        <v>31</v>
      </c>
      <c r="G87" s="1076">
        <v>1</v>
      </c>
      <c r="H87" s="1073">
        <v>3</v>
      </c>
      <c r="I87" s="1073">
        <v>3</v>
      </c>
      <c r="J87" s="1073"/>
      <c r="K87" s="1073">
        <f>PRODUCT(E87:J87)</f>
        <v>9</v>
      </c>
      <c r="L87" s="1100"/>
      <c r="M87" s="1045"/>
      <c r="N87" s="1080"/>
    </row>
    <row r="88" spans="1:14" s="555" customFormat="1" ht="40.25" customHeight="1" x14ac:dyDescent="0.3">
      <c r="A88" s="1081">
        <v>21</v>
      </c>
      <c r="B88" s="1056" t="s">
        <v>750</v>
      </c>
      <c r="C88" s="1503" t="s">
        <v>732</v>
      </c>
      <c r="D88" s="1503"/>
      <c r="E88" s="1503"/>
      <c r="F88" s="1503"/>
      <c r="G88" s="1503"/>
      <c r="H88" s="1503"/>
      <c r="I88" s="1503"/>
      <c r="J88" s="1503"/>
      <c r="K88" s="1070">
        <v>1</v>
      </c>
      <c r="L88" s="637" t="s">
        <v>730</v>
      </c>
      <c r="M88" s="1090"/>
      <c r="N88" s="1080"/>
    </row>
    <row r="89" spans="1:14" s="555" customFormat="1" ht="38.4" customHeight="1" x14ac:dyDescent="0.3">
      <c r="A89" s="1081">
        <v>22</v>
      </c>
      <c r="B89" s="998" t="s">
        <v>750</v>
      </c>
      <c r="C89" s="1504" t="s">
        <v>733</v>
      </c>
      <c r="D89" s="1504"/>
      <c r="E89" s="1504"/>
      <c r="F89" s="1504"/>
      <c r="G89" s="1504"/>
      <c r="H89" s="1504"/>
      <c r="I89" s="1504"/>
      <c r="J89" s="1504"/>
      <c r="K89" s="1070">
        <v>1</v>
      </c>
      <c r="L89" s="637" t="s">
        <v>730</v>
      </c>
      <c r="M89" s="1090"/>
      <c r="N89" s="1080"/>
    </row>
    <row r="90" spans="1:14" s="555" customFormat="1" ht="72" customHeight="1" x14ac:dyDescent="0.3">
      <c r="A90" s="1494">
        <v>23</v>
      </c>
      <c r="B90" s="1496" t="s">
        <v>951</v>
      </c>
      <c r="C90" s="1498" t="s">
        <v>828</v>
      </c>
      <c r="D90" s="1499"/>
      <c r="E90" s="999"/>
      <c r="F90" s="999"/>
      <c r="G90" s="999"/>
      <c r="H90" s="999"/>
      <c r="I90" s="999"/>
      <c r="J90" s="999"/>
      <c r="K90" s="1105">
        <v>41.2</v>
      </c>
      <c r="L90" s="637" t="s">
        <v>950</v>
      </c>
      <c r="M90" s="1090"/>
      <c r="N90" s="1080"/>
    </row>
    <row r="91" spans="1:14" s="555" customFormat="1" ht="23" customHeight="1" x14ac:dyDescent="0.3">
      <c r="A91" s="1495"/>
      <c r="B91" s="1497"/>
      <c r="C91" s="1103" t="s">
        <v>829</v>
      </c>
      <c r="D91" s="1104"/>
      <c r="E91" s="999"/>
      <c r="F91" s="999"/>
      <c r="G91" s="999"/>
      <c r="H91" s="999"/>
      <c r="I91" s="999"/>
      <c r="J91" s="999"/>
      <c r="K91" s="1105">
        <v>16.100000000000001</v>
      </c>
      <c r="L91" s="637" t="s">
        <v>950</v>
      </c>
      <c r="M91" s="1090"/>
      <c r="N91" s="1080"/>
    </row>
    <row r="92" spans="1:14" s="555" customFormat="1" ht="86.5" customHeight="1" x14ac:dyDescent="0.3">
      <c r="A92" s="1072">
        <v>24</v>
      </c>
      <c r="B92" s="998" t="s">
        <v>952</v>
      </c>
      <c r="C92" s="1498" t="s">
        <v>833</v>
      </c>
      <c r="D92" s="1499"/>
      <c r="E92" s="999"/>
      <c r="F92" s="999"/>
      <c r="G92" s="999"/>
      <c r="H92" s="999"/>
      <c r="I92" s="999"/>
      <c r="J92" s="999"/>
      <c r="K92" s="1105">
        <v>23.4</v>
      </c>
      <c r="L92" s="637" t="s">
        <v>950</v>
      </c>
      <c r="M92" s="1090"/>
      <c r="N92" s="1080"/>
    </row>
    <row r="93" spans="1:14" s="555" customFormat="1" ht="93" customHeight="1" x14ac:dyDescent="0.3">
      <c r="A93" s="1494">
        <v>25</v>
      </c>
      <c r="B93" s="1496" t="s">
        <v>953</v>
      </c>
      <c r="C93" s="1498" t="s">
        <v>835</v>
      </c>
      <c r="D93" s="1499"/>
      <c r="E93" s="999"/>
      <c r="F93" s="999"/>
      <c r="G93" s="999"/>
      <c r="H93" s="999"/>
      <c r="I93" s="999"/>
      <c r="J93" s="999"/>
      <c r="K93" s="1105">
        <v>52.4</v>
      </c>
      <c r="L93" s="637" t="s">
        <v>950</v>
      </c>
      <c r="M93" s="1090"/>
      <c r="N93" s="1080"/>
    </row>
    <row r="94" spans="1:14" s="555" customFormat="1" ht="23" customHeight="1" x14ac:dyDescent="0.3">
      <c r="A94" s="1508"/>
      <c r="B94" s="1509"/>
      <c r="C94" s="1103" t="s">
        <v>836</v>
      </c>
      <c r="D94" s="1104"/>
      <c r="E94" s="999"/>
      <c r="F94" s="999"/>
      <c r="G94" s="999"/>
      <c r="H94" s="999"/>
      <c r="I94" s="999"/>
      <c r="J94" s="999"/>
      <c r="K94" s="1105">
        <v>54.5</v>
      </c>
      <c r="L94" s="637" t="s">
        <v>950</v>
      </c>
      <c r="M94" s="1090"/>
      <c r="N94" s="1080"/>
    </row>
    <row r="95" spans="1:14" s="555" customFormat="1" ht="23" customHeight="1" x14ac:dyDescent="0.3">
      <c r="A95" s="1508"/>
      <c r="B95" s="1509"/>
      <c r="C95" s="1103" t="s">
        <v>837</v>
      </c>
      <c r="D95" s="1104"/>
      <c r="E95" s="999"/>
      <c r="F95" s="999"/>
      <c r="G95" s="999"/>
      <c r="H95" s="999"/>
      <c r="I95" s="999"/>
      <c r="J95" s="999"/>
      <c r="K95" s="1105">
        <v>35.4</v>
      </c>
      <c r="L95" s="637" t="s">
        <v>950</v>
      </c>
      <c r="M95" s="1090"/>
      <c r="N95" s="1080"/>
    </row>
    <row r="96" spans="1:14" s="555" customFormat="1" ht="23" customHeight="1" x14ac:dyDescent="0.3">
      <c r="A96" s="1495"/>
      <c r="B96" s="1497"/>
      <c r="C96" s="1103" t="s">
        <v>838</v>
      </c>
      <c r="D96" s="1104"/>
      <c r="E96" s="999"/>
      <c r="F96" s="999"/>
      <c r="G96" s="999"/>
      <c r="H96" s="999"/>
      <c r="I96" s="999"/>
      <c r="J96" s="999"/>
      <c r="K96" s="1105">
        <v>9.8000000000000007</v>
      </c>
      <c r="L96" s="637" t="s">
        <v>950</v>
      </c>
      <c r="M96" s="1090"/>
      <c r="N96" s="1080"/>
    </row>
    <row r="97" spans="1:14" s="555" customFormat="1" ht="38.4" customHeight="1" x14ac:dyDescent="0.3">
      <c r="A97" s="1072">
        <v>26</v>
      </c>
      <c r="B97" s="998" t="s">
        <v>70</v>
      </c>
      <c r="C97" s="1498" t="s">
        <v>954</v>
      </c>
      <c r="D97" s="1499"/>
      <c r="E97" s="999"/>
      <c r="F97" s="999"/>
      <c r="G97" s="999"/>
      <c r="H97" s="999"/>
      <c r="I97" s="999"/>
      <c r="J97" s="999"/>
      <c r="K97" s="1070">
        <v>2</v>
      </c>
      <c r="L97" s="637" t="s">
        <v>5</v>
      </c>
      <c r="M97" s="1090"/>
      <c r="N97" s="1080"/>
    </row>
    <row r="98" spans="1:14" s="555" customFormat="1" ht="38.4" customHeight="1" x14ac:dyDescent="0.3">
      <c r="A98" s="1072">
        <v>27</v>
      </c>
      <c r="B98" s="998" t="s">
        <v>955</v>
      </c>
      <c r="C98" s="1498" t="s">
        <v>841</v>
      </c>
      <c r="D98" s="1499"/>
      <c r="E98" s="999"/>
      <c r="F98" s="999"/>
      <c r="G98" s="999"/>
      <c r="H98" s="999"/>
      <c r="I98" s="999"/>
      <c r="J98" s="999"/>
      <c r="K98" s="1070">
        <v>2</v>
      </c>
      <c r="L98" s="637" t="s">
        <v>5</v>
      </c>
      <c r="M98" s="1090"/>
      <c r="N98" s="1080"/>
    </row>
    <row r="99" spans="1:14" s="555" customFormat="1" ht="38.4" customHeight="1" x14ac:dyDescent="0.3">
      <c r="A99" s="1072">
        <v>28</v>
      </c>
      <c r="B99" s="998" t="s">
        <v>956</v>
      </c>
      <c r="C99" s="1498" t="s">
        <v>843</v>
      </c>
      <c r="D99" s="1499"/>
      <c r="E99" s="999"/>
      <c r="F99" s="999"/>
      <c r="G99" s="999"/>
      <c r="H99" s="999"/>
      <c r="I99" s="999"/>
      <c r="J99" s="999"/>
      <c r="K99" s="1070">
        <v>4</v>
      </c>
      <c r="L99" s="637" t="s">
        <v>5</v>
      </c>
      <c r="M99" s="1090"/>
      <c r="N99" s="1080"/>
    </row>
    <row r="100" spans="1:14" s="555" customFormat="1" ht="38.4" customHeight="1" x14ac:dyDescent="0.3">
      <c r="A100" s="1072">
        <v>29</v>
      </c>
      <c r="B100" s="998" t="s">
        <v>70</v>
      </c>
      <c r="C100" s="1498" t="s">
        <v>844</v>
      </c>
      <c r="D100" s="1499"/>
      <c r="E100" s="999"/>
      <c r="F100" s="999"/>
      <c r="G100" s="999"/>
      <c r="H100" s="999"/>
      <c r="I100" s="999"/>
      <c r="J100" s="999"/>
      <c r="K100" s="1070">
        <v>1</v>
      </c>
      <c r="L100" s="637" t="s">
        <v>5</v>
      </c>
      <c r="M100" s="1090"/>
      <c r="N100" s="1080"/>
    </row>
    <row r="101" spans="1:14" s="555" customFormat="1" ht="81" customHeight="1" x14ac:dyDescent="0.3">
      <c r="A101" s="1072">
        <v>30</v>
      </c>
      <c r="B101" s="1086" t="s">
        <v>957</v>
      </c>
      <c r="C101" s="1498" t="s">
        <v>849</v>
      </c>
      <c r="D101" s="1499"/>
      <c r="E101" s="999"/>
      <c r="F101" s="999"/>
      <c r="G101" s="999"/>
      <c r="H101" s="999"/>
      <c r="I101" s="999"/>
      <c r="J101" s="999"/>
      <c r="K101" s="1070">
        <v>1</v>
      </c>
      <c r="L101" s="637" t="s">
        <v>5</v>
      </c>
      <c r="M101" s="1090"/>
      <c r="N101" s="1080"/>
    </row>
    <row r="102" spans="1:14" s="555" customFormat="1" ht="42" customHeight="1" x14ac:dyDescent="0.25">
      <c r="A102" s="1505" t="s">
        <v>964</v>
      </c>
      <c r="B102" s="1506"/>
      <c r="C102" s="1506"/>
      <c r="D102" s="1506"/>
      <c r="E102" s="1506"/>
      <c r="F102" s="1506"/>
      <c r="G102" s="1506"/>
      <c r="H102" s="1506"/>
      <c r="I102" s="1506"/>
      <c r="J102" s="1506"/>
      <c r="K102" s="1506"/>
      <c r="L102" s="1506"/>
      <c r="M102" s="1507"/>
      <c r="N102" s="1106"/>
    </row>
    <row r="103" spans="1:14" s="555" customFormat="1" ht="15" customHeight="1" x14ac:dyDescent="0.25">
      <c r="A103" s="1107"/>
      <c r="B103" s="648"/>
      <c r="C103" s="649"/>
      <c r="D103" s="650"/>
      <c r="E103" s="651"/>
      <c r="F103" s="651"/>
      <c r="G103" s="651"/>
      <c r="H103" s="1108"/>
      <c r="I103" s="1108"/>
      <c r="J103" s="1108"/>
      <c r="K103" s="1109"/>
      <c r="L103" s="652"/>
      <c r="M103" s="652"/>
      <c r="N103" s="1110"/>
    </row>
    <row r="104" spans="1:14" s="555" customFormat="1" ht="15" customHeight="1" x14ac:dyDescent="0.25">
      <c r="A104" s="1107"/>
      <c r="B104" s="648"/>
      <c r="C104" s="649"/>
      <c r="D104" s="650"/>
      <c r="E104" s="651"/>
      <c r="F104" s="651"/>
      <c r="G104" s="651"/>
      <c r="H104" s="1108"/>
      <c r="I104" s="1108"/>
      <c r="J104" s="1108"/>
      <c r="K104" s="1109"/>
      <c r="L104" s="652"/>
      <c r="M104" s="652"/>
      <c r="N104" s="1110"/>
    </row>
    <row r="105" spans="1:14" s="555" customFormat="1" ht="15" customHeight="1" x14ac:dyDescent="0.25">
      <c r="A105" s="1107"/>
      <c r="B105" s="648"/>
      <c r="C105" s="649"/>
      <c r="D105" s="650"/>
      <c r="E105" s="651"/>
      <c r="F105" s="651"/>
      <c r="G105" s="651"/>
      <c r="H105" s="1108"/>
      <c r="I105" s="1108"/>
      <c r="J105" s="1108"/>
      <c r="K105" s="1109"/>
      <c r="L105" s="652"/>
      <c r="M105" s="652"/>
      <c r="N105" s="1110"/>
    </row>
    <row r="106" spans="1:14" s="555" customFormat="1" ht="15" customHeight="1" x14ac:dyDescent="0.25">
      <c r="A106" s="1107"/>
      <c r="B106" s="648"/>
      <c r="C106" s="649"/>
      <c r="D106" s="650"/>
      <c r="E106" s="651"/>
      <c r="F106" s="651"/>
      <c r="G106" s="651"/>
      <c r="H106" s="1108"/>
      <c r="I106" s="1108"/>
      <c r="J106" s="1108"/>
      <c r="K106" s="1109"/>
      <c r="L106" s="652"/>
      <c r="M106" s="652"/>
      <c r="N106" s="1110"/>
    </row>
    <row r="107" spans="1:14" s="555" customFormat="1" ht="15" customHeight="1" x14ac:dyDescent="0.25">
      <c r="A107" s="1107"/>
      <c r="B107" s="648"/>
      <c r="C107" s="649"/>
      <c r="D107" s="650"/>
      <c r="E107" s="651"/>
      <c r="F107" s="651"/>
      <c r="G107" s="651"/>
      <c r="H107" s="1108"/>
      <c r="I107" s="1108"/>
      <c r="J107" s="1108"/>
      <c r="K107" s="1109"/>
      <c r="L107" s="652"/>
      <c r="M107" s="652"/>
      <c r="N107" s="1110"/>
    </row>
    <row r="108" spans="1:14" s="555" customFormat="1" ht="15" customHeight="1" x14ac:dyDescent="0.25">
      <c r="A108" s="1107"/>
      <c r="B108" s="648"/>
      <c r="C108" s="649"/>
      <c r="D108" s="650"/>
      <c r="E108" s="651"/>
      <c r="F108" s="651"/>
      <c r="G108" s="651"/>
      <c r="H108" s="1108"/>
      <c r="I108" s="1108"/>
      <c r="J108" s="1108"/>
      <c r="K108" s="1109"/>
      <c r="L108" s="652"/>
      <c r="M108" s="652"/>
      <c r="N108" s="1110"/>
    </row>
    <row r="109" spans="1:14" s="555" customFormat="1" ht="15" customHeight="1" x14ac:dyDescent="0.25">
      <c r="A109" s="1107"/>
      <c r="B109" s="648"/>
      <c r="C109" s="649"/>
      <c r="D109" s="650"/>
      <c r="E109" s="651"/>
      <c r="F109" s="651"/>
      <c r="G109" s="651"/>
      <c r="H109" s="1108"/>
      <c r="I109" s="1108"/>
      <c r="J109" s="1108"/>
      <c r="K109" s="1109"/>
      <c r="L109" s="652"/>
      <c r="M109" s="652"/>
      <c r="N109" s="1110"/>
    </row>
    <row r="110" spans="1:14" s="555" customFormat="1" ht="15" customHeight="1" x14ac:dyDescent="0.25">
      <c r="A110" s="1107"/>
      <c r="B110" s="648"/>
      <c r="C110" s="649"/>
      <c r="D110" s="650"/>
      <c r="E110" s="651"/>
      <c r="F110" s="651"/>
      <c r="G110" s="651"/>
      <c r="H110" s="1108"/>
      <c r="I110" s="1108"/>
      <c r="J110" s="1108"/>
      <c r="K110" s="1109"/>
      <c r="L110" s="652"/>
      <c r="M110" s="652"/>
      <c r="N110" s="1110"/>
    </row>
    <row r="111" spans="1:14" s="555" customFormat="1" ht="8.25" customHeight="1" x14ac:dyDescent="0.25">
      <c r="A111" s="1111"/>
      <c r="B111" s="654"/>
      <c r="C111" s="655"/>
      <c r="D111" s="650"/>
      <c r="E111" s="651"/>
      <c r="F111" s="651"/>
      <c r="G111" s="651"/>
      <c r="H111" s="1108"/>
      <c r="I111" s="1108"/>
      <c r="J111" s="1112"/>
      <c r="K111" s="1109"/>
      <c r="L111" s="652"/>
      <c r="M111" s="652"/>
      <c r="N111" s="1110"/>
    </row>
    <row r="112" spans="1:14" s="555" customFormat="1" ht="10.5" customHeight="1" x14ac:dyDescent="0.25">
      <c r="A112" s="1111"/>
      <c r="B112" s="654"/>
      <c r="C112" s="655"/>
      <c r="D112" s="650"/>
      <c r="E112" s="651"/>
      <c r="F112" s="651"/>
      <c r="G112" s="651"/>
      <c r="H112" s="1108"/>
      <c r="I112" s="1108"/>
      <c r="J112" s="1112"/>
      <c r="K112" s="1109"/>
      <c r="L112" s="652"/>
      <c r="M112" s="652"/>
      <c r="N112" s="1110"/>
    </row>
    <row r="113" spans="1:14" s="555" customFormat="1" ht="14.15" customHeight="1" x14ac:dyDescent="0.25">
      <c r="A113" s="1111"/>
      <c r="B113" s="654"/>
      <c r="C113" s="655"/>
      <c r="D113" s="650"/>
      <c r="E113" s="651"/>
      <c r="F113" s="651"/>
      <c r="G113" s="651"/>
      <c r="H113" s="1108"/>
      <c r="I113" s="1108"/>
      <c r="J113" s="1112"/>
      <c r="K113" s="1109"/>
      <c r="L113" s="652"/>
      <c r="M113" s="652"/>
      <c r="N113" s="1110"/>
    </row>
  </sheetData>
  <mergeCells count="59">
    <mergeCell ref="C99:D99"/>
    <mergeCell ref="C100:D100"/>
    <mergeCell ref="C101:D101"/>
    <mergeCell ref="A102:M102"/>
    <mergeCell ref="C92:D92"/>
    <mergeCell ref="A93:A96"/>
    <mergeCell ref="B93:B96"/>
    <mergeCell ref="C93:D93"/>
    <mergeCell ref="C97:D97"/>
    <mergeCell ref="C98:D98"/>
    <mergeCell ref="A90:A91"/>
    <mergeCell ref="B90:B91"/>
    <mergeCell ref="C90:D90"/>
    <mergeCell ref="C69:J69"/>
    <mergeCell ref="C74:J74"/>
    <mergeCell ref="C77:J77"/>
    <mergeCell ref="C80:J80"/>
    <mergeCell ref="C83:J83"/>
    <mergeCell ref="C84:D84"/>
    <mergeCell ref="C85:D85"/>
    <mergeCell ref="C86:J86"/>
    <mergeCell ref="C87:D87"/>
    <mergeCell ref="C88:J88"/>
    <mergeCell ref="C89:J89"/>
    <mergeCell ref="C55:D55"/>
    <mergeCell ref="C58:J58"/>
    <mergeCell ref="A65:A67"/>
    <mergeCell ref="B65:B67"/>
    <mergeCell ref="C65:J65"/>
    <mergeCell ref="C66:D66"/>
    <mergeCell ref="C67:D67"/>
    <mergeCell ref="C54:J54"/>
    <mergeCell ref="C13:J13"/>
    <mergeCell ref="C20:J20"/>
    <mergeCell ref="C25:D25"/>
    <mergeCell ref="C26:J26"/>
    <mergeCell ref="C30:J30"/>
    <mergeCell ref="C34:J34"/>
    <mergeCell ref="C35:D35"/>
    <mergeCell ref="C38:J38"/>
    <mergeCell ref="C42:J42"/>
    <mergeCell ref="C46:J46"/>
    <mergeCell ref="C50:J50"/>
    <mergeCell ref="C12:D12"/>
    <mergeCell ref="A1:N1"/>
    <mergeCell ref="A2:N2"/>
    <mergeCell ref="A3:N3"/>
    <mergeCell ref="A4:N4"/>
    <mergeCell ref="A5:N5"/>
    <mergeCell ref="A6:A7"/>
    <mergeCell ref="B6:B7"/>
    <mergeCell ref="C6:D7"/>
    <mergeCell ref="E6:G7"/>
    <mergeCell ref="H6:J6"/>
    <mergeCell ref="K6:L7"/>
    <mergeCell ref="M6:M7"/>
    <mergeCell ref="N6:N7"/>
    <mergeCell ref="C8:D8"/>
    <mergeCell ref="C11:D11"/>
  </mergeCells>
  <printOptions horizontalCentered="1"/>
  <pageMargins left="0.15" right="0" top="0.25" bottom="0.5" header="0.31496062992126" footer="0.56496062999999996"/>
  <pageSetup paperSize="9" fitToWidth="0" fitToHeight="0" orientation="portrait" blackAndWhite="1" r:id="rId1"/>
  <headerFooter scaleWithDoc="0" alignWithMargin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EF4567-1946-4472-9E29-8D2DD342913D}">
  <sheetPr>
    <tabColor rgb="FF00B050"/>
  </sheetPr>
  <dimension ref="A1:N113"/>
  <sheetViews>
    <sheetView showGridLines="0" view="pageBreakPreview" zoomScaleNormal="100" zoomScaleSheetLayoutView="100" workbookViewId="0">
      <selection activeCell="A6" sqref="A6:N7"/>
    </sheetView>
  </sheetViews>
  <sheetFormatPr defaultRowHeight="20.149999999999999" customHeight="1" x14ac:dyDescent="0.3"/>
  <cols>
    <col min="1" max="1" width="7.1796875" style="1113" bestFit="1" customWidth="1"/>
    <col min="2" max="2" width="11.81640625" style="656" customWidth="1"/>
    <col min="3" max="3" width="17" style="554" customWidth="1"/>
    <col min="4" max="4" width="27.36328125" style="554" customWidth="1"/>
    <col min="5" max="5" width="3.81640625" style="562" hidden="1" customWidth="1"/>
    <col min="6" max="6" width="3.1796875" style="562" hidden="1" customWidth="1"/>
    <col min="7" max="7" width="4.81640625" style="562" hidden="1" customWidth="1"/>
    <col min="8" max="8" width="10.54296875" style="1114" hidden="1" customWidth="1"/>
    <col min="9" max="9" width="9.453125" style="1114" hidden="1" customWidth="1"/>
    <col min="10" max="10" width="8.81640625" style="1114" hidden="1" customWidth="1"/>
    <col min="11" max="11" width="9" style="1108" customWidth="1"/>
    <col min="12" max="12" width="5" style="656" customWidth="1"/>
    <col min="13" max="13" width="10.54296875" style="656" customWidth="1"/>
    <col min="14" max="14" width="12.54296875" style="554" customWidth="1"/>
    <col min="15" max="248" width="8.7265625" style="554"/>
    <col min="249" max="249" width="6" style="554" customWidth="1"/>
    <col min="250" max="250" width="18.81640625" style="554" customWidth="1"/>
    <col min="251" max="251" width="7.81640625" style="554" customWidth="1"/>
    <col min="252" max="253" width="3.1796875" style="554" customWidth="1"/>
    <col min="254" max="254" width="3.81640625" style="554" customWidth="1"/>
    <col min="255" max="255" width="10.54296875" style="554" customWidth="1"/>
    <col min="256" max="256" width="9.453125" style="554" customWidth="1"/>
    <col min="257" max="257" width="8.81640625" style="554" customWidth="1"/>
    <col min="258" max="258" width="14.81640625" style="554" customWidth="1"/>
    <col min="259" max="259" width="4.1796875" style="554" customWidth="1"/>
    <col min="260" max="260" width="13.453125" style="554" customWidth="1"/>
    <col min="261" max="261" width="4.54296875" style="554" customWidth="1"/>
    <col min="262" max="265" width="9.453125" style="554" customWidth="1"/>
    <col min="266" max="266" width="6.1796875" style="554" customWidth="1"/>
    <col min="267" max="504" width="8.7265625" style="554"/>
    <col min="505" max="505" width="6" style="554" customWidth="1"/>
    <col min="506" max="506" width="18.81640625" style="554" customWidth="1"/>
    <col min="507" max="507" width="7.81640625" style="554" customWidth="1"/>
    <col min="508" max="509" width="3.1796875" style="554" customWidth="1"/>
    <col min="510" max="510" width="3.81640625" style="554" customWidth="1"/>
    <col min="511" max="511" width="10.54296875" style="554" customWidth="1"/>
    <col min="512" max="512" width="9.453125" style="554" customWidth="1"/>
    <col min="513" max="513" width="8.81640625" style="554" customWidth="1"/>
    <col min="514" max="514" width="14.81640625" style="554" customWidth="1"/>
    <col min="515" max="515" width="4.1796875" style="554" customWidth="1"/>
    <col min="516" max="516" width="13.453125" style="554" customWidth="1"/>
    <col min="517" max="517" width="4.54296875" style="554" customWidth="1"/>
    <col min="518" max="521" width="9.453125" style="554" customWidth="1"/>
    <col min="522" max="522" width="6.1796875" style="554" customWidth="1"/>
    <col min="523" max="760" width="8.7265625" style="554"/>
    <col min="761" max="761" width="6" style="554" customWidth="1"/>
    <col min="762" max="762" width="18.81640625" style="554" customWidth="1"/>
    <col min="763" max="763" width="7.81640625" style="554" customWidth="1"/>
    <col min="764" max="765" width="3.1796875" style="554" customWidth="1"/>
    <col min="766" max="766" width="3.81640625" style="554" customWidth="1"/>
    <col min="767" max="767" width="10.54296875" style="554" customWidth="1"/>
    <col min="768" max="768" width="9.453125" style="554" customWidth="1"/>
    <col min="769" max="769" width="8.81640625" style="554" customWidth="1"/>
    <col min="770" max="770" width="14.81640625" style="554" customWidth="1"/>
    <col min="771" max="771" width="4.1796875" style="554" customWidth="1"/>
    <col min="772" max="772" width="13.453125" style="554" customWidth="1"/>
    <col min="773" max="773" width="4.54296875" style="554" customWidth="1"/>
    <col min="774" max="777" width="9.453125" style="554" customWidth="1"/>
    <col min="778" max="778" width="6.1796875" style="554" customWidth="1"/>
    <col min="779" max="1016" width="8.7265625" style="554"/>
    <col min="1017" max="1017" width="6" style="554" customWidth="1"/>
    <col min="1018" max="1018" width="18.81640625" style="554" customWidth="1"/>
    <col min="1019" max="1019" width="7.81640625" style="554" customWidth="1"/>
    <col min="1020" max="1021" width="3.1796875" style="554" customWidth="1"/>
    <col min="1022" max="1022" width="3.81640625" style="554" customWidth="1"/>
    <col min="1023" max="1023" width="10.54296875" style="554" customWidth="1"/>
    <col min="1024" max="1024" width="9.453125" style="554" customWidth="1"/>
    <col min="1025" max="1025" width="8.81640625" style="554" customWidth="1"/>
    <col min="1026" max="1026" width="14.81640625" style="554" customWidth="1"/>
    <col min="1027" max="1027" width="4.1796875" style="554" customWidth="1"/>
    <col min="1028" max="1028" width="13.453125" style="554" customWidth="1"/>
    <col min="1029" max="1029" width="4.54296875" style="554" customWidth="1"/>
    <col min="1030" max="1033" width="9.453125" style="554" customWidth="1"/>
    <col min="1034" max="1034" width="6.1796875" style="554" customWidth="1"/>
    <col min="1035" max="1272" width="8.7265625" style="554"/>
    <col min="1273" max="1273" width="6" style="554" customWidth="1"/>
    <col min="1274" max="1274" width="18.81640625" style="554" customWidth="1"/>
    <col min="1275" max="1275" width="7.81640625" style="554" customWidth="1"/>
    <col min="1276" max="1277" width="3.1796875" style="554" customWidth="1"/>
    <col min="1278" max="1278" width="3.81640625" style="554" customWidth="1"/>
    <col min="1279" max="1279" width="10.54296875" style="554" customWidth="1"/>
    <col min="1280" max="1280" width="9.453125" style="554" customWidth="1"/>
    <col min="1281" max="1281" width="8.81640625" style="554" customWidth="1"/>
    <col min="1282" max="1282" width="14.81640625" style="554" customWidth="1"/>
    <col min="1283" max="1283" width="4.1796875" style="554" customWidth="1"/>
    <col min="1284" max="1284" width="13.453125" style="554" customWidth="1"/>
    <col min="1285" max="1285" width="4.54296875" style="554" customWidth="1"/>
    <col min="1286" max="1289" width="9.453125" style="554" customWidth="1"/>
    <col min="1290" max="1290" width="6.1796875" style="554" customWidth="1"/>
    <col min="1291" max="1528" width="8.7265625" style="554"/>
    <col min="1529" max="1529" width="6" style="554" customWidth="1"/>
    <col min="1530" max="1530" width="18.81640625" style="554" customWidth="1"/>
    <col min="1531" max="1531" width="7.81640625" style="554" customWidth="1"/>
    <col min="1532" max="1533" width="3.1796875" style="554" customWidth="1"/>
    <col min="1534" max="1534" width="3.81640625" style="554" customWidth="1"/>
    <col min="1535" max="1535" width="10.54296875" style="554" customWidth="1"/>
    <col min="1536" max="1536" width="9.453125" style="554" customWidth="1"/>
    <col min="1537" max="1537" width="8.81640625" style="554" customWidth="1"/>
    <col min="1538" max="1538" width="14.81640625" style="554" customWidth="1"/>
    <col min="1539" max="1539" width="4.1796875" style="554" customWidth="1"/>
    <col min="1540" max="1540" width="13.453125" style="554" customWidth="1"/>
    <col min="1541" max="1541" width="4.54296875" style="554" customWidth="1"/>
    <col min="1542" max="1545" width="9.453125" style="554" customWidth="1"/>
    <col min="1546" max="1546" width="6.1796875" style="554" customWidth="1"/>
    <col min="1547" max="1784" width="8.7265625" style="554"/>
    <col min="1785" max="1785" width="6" style="554" customWidth="1"/>
    <col min="1786" max="1786" width="18.81640625" style="554" customWidth="1"/>
    <col min="1787" max="1787" width="7.81640625" style="554" customWidth="1"/>
    <col min="1788" max="1789" width="3.1796875" style="554" customWidth="1"/>
    <col min="1790" max="1790" width="3.81640625" style="554" customWidth="1"/>
    <col min="1791" max="1791" width="10.54296875" style="554" customWidth="1"/>
    <col min="1792" max="1792" width="9.453125" style="554" customWidth="1"/>
    <col min="1793" max="1793" width="8.81640625" style="554" customWidth="1"/>
    <col min="1794" max="1794" width="14.81640625" style="554" customWidth="1"/>
    <col min="1795" max="1795" width="4.1796875" style="554" customWidth="1"/>
    <col min="1796" max="1796" width="13.453125" style="554" customWidth="1"/>
    <col min="1797" max="1797" width="4.54296875" style="554" customWidth="1"/>
    <col min="1798" max="1801" width="9.453125" style="554" customWidth="1"/>
    <col min="1802" max="1802" width="6.1796875" style="554" customWidth="1"/>
    <col min="1803" max="2040" width="8.7265625" style="554"/>
    <col min="2041" max="2041" width="6" style="554" customWidth="1"/>
    <col min="2042" max="2042" width="18.81640625" style="554" customWidth="1"/>
    <col min="2043" max="2043" width="7.81640625" style="554" customWidth="1"/>
    <col min="2044" max="2045" width="3.1796875" style="554" customWidth="1"/>
    <col min="2046" max="2046" width="3.81640625" style="554" customWidth="1"/>
    <col min="2047" max="2047" width="10.54296875" style="554" customWidth="1"/>
    <col min="2048" max="2048" width="9.453125" style="554" customWidth="1"/>
    <col min="2049" max="2049" width="8.81640625" style="554" customWidth="1"/>
    <col min="2050" max="2050" width="14.81640625" style="554" customWidth="1"/>
    <col min="2051" max="2051" width="4.1796875" style="554" customWidth="1"/>
    <col min="2052" max="2052" width="13.453125" style="554" customWidth="1"/>
    <col min="2053" max="2053" width="4.54296875" style="554" customWidth="1"/>
    <col min="2054" max="2057" width="9.453125" style="554" customWidth="1"/>
    <col min="2058" max="2058" width="6.1796875" style="554" customWidth="1"/>
    <col min="2059" max="2296" width="8.7265625" style="554"/>
    <col min="2297" max="2297" width="6" style="554" customWidth="1"/>
    <col min="2298" max="2298" width="18.81640625" style="554" customWidth="1"/>
    <col min="2299" max="2299" width="7.81640625" style="554" customWidth="1"/>
    <col min="2300" max="2301" width="3.1796875" style="554" customWidth="1"/>
    <col min="2302" max="2302" width="3.81640625" style="554" customWidth="1"/>
    <col min="2303" max="2303" width="10.54296875" style="554" customWidth="1"/>
    <col min="2304" max="2304" width="9.453125" style="554" customWidth="1"/>
    <col min="2305" max="2305" width="8.81640625" style="554" customWidth="1"/>
    <col min="2306" max="2306" width="14.81640625" style="554" customWidth="1"/>
    <col min="2307" max="2307" width="4.1796875" style="554" customWidth="1"/>
    <col min="2308" max="2308" width="13.453125" style="554" customWidth="1"/>
    <col min="2309" max="2309" width="4.54296875" style="554" customWidth="1"/>
    <col min="2310" max="2313" width="9.453125" style="554" customWidth="1"/>
    <col min="2314" max="2314" width="6.1796875" style="554" customWidth="1"/>
    <col min="2315" max="2552" width="8.7265625" style="554"/>
    <col min="2553" max="2553" width="6" style="554" customWidth="1"/>
    <col min="2554" max="2554" width="18.81640625" style="554" customWidth="1"/>
    <col min="2555" max="2555" width="7.81640625" style="554" customWidth="1"/>
    <col min="2556" max="2557" width="3.1796875" style="554" customWidth="1"/>
    <col min="2558" max="2558" width="3.81640625" style="554" customWidth="1"/>
    <col min="2559" max="2559" width="10.54296875" style="554" customWidth="1"/>
    <col min="2560" max="2560" width="9.453125" style="554" customWidth="1"/>
    <col min="2561" max="2561" width="8.81640625" style="554" customWidth="1"/>
    <col min="2562" max="2562" width="14.81640625" style="554" customWidth="1"/>
    <col min="2563" max="2563" width="4.1796875" style="554" customWidth="1"/>
    <col min="2564" max="2564" width="13.453125" style="554" customWidth="1"/>
    <col min="2565" max="2565" width="4.54296875" style="554" customWidth="1"/>
    <col min="2566" max="2569" width="9.453125" style="554" customWidth="1"/>
    <col min="2570" max="2570" width="6.1796875" style="554" customWidth="1"/>
    <col min="2571" max="2808" width="8.7265625" style="554"/>
    <col min="2809" max="2809" width="6" style="554" customWidth="1"/>
    <col min="2810" max="2810" width="18.81640625" style="554" customWidth="1"/>
    <col min="2811" max="2811" width="7.81640625" style="554" customWidth="1"/>
    <col min="2812" max="2813" width="3.1796875" style="554" customWidth="1"/>
    <col min="2814" max="2814" width="3.81640625" style="554" customWidth="1"/>
    <col min="2815" max="2815" width="10.54296875" style="554" customWidth="1"/>
    <col min="2816" max="2816" width="9.453125" style="554" customWidth="1"/>
    <col min="2817" max="2817" width="8.81640625" style="554" customWidth="1"/>
    <col min="2818" max="2818" width="14.81640625" style="554" customWidth="1"/>
    <col min="2819" max="2819" width="4.1796875" style="554" customWidth="1"/>
    <col min="2820" max="2820" width="13.453125" style="554" customWidth="1"/>
    <col min="2821" max="2821" width="4.54296875" style="554" customWidth="1"/>
    <col min="2822" max="2825" width="9.453125" style="554" customWidth="1"/>
    <col min="2826" max="2826" width="6.1796875" style="554" customWidth="1"/>
    <col min="2827" max="3064" width="8.7265625" style="554"/>
    <col min="3065" max="3065" width="6" style="554" customWidth="1"/>
    <col min="3066" max="3066" width="18.81640625" style="554" customWidth="1"/>
    <col min="3067" max="3067" width="7.81640625" style="554" customWidth="1"/>
    <col min="3068" max="3069" width="3.1796875" style="554" customWidth="1"/>
    <col min="3070" max="3070" width="3.81640625" style="554" customWidth="1"/>
    <col min="3071" max="3071" width="10.54296875" style="554" customWidth="1"/>
    <col min="3072" max="3072" width="9.453125" style="554" customWidth="1"/>
    <col min="3073" max="3073" width="8.81640625" style="554" customWidth="1"/>
    <col min="3074" max="3074" width="14.81640625" style="554" customWidth="1"/>
    <col min="3075" max="3075" width="4.1796875" style="554" customWidth="1"/>
    <col min="3076" max="3076" width="13.453125" style="554" customWidth="1"/>
    <col min="3077" max="3077" width="4.54296875" style="554" customWidth="1"/>
    <col min="3078" max="3081" width="9.453125" style="554" customWidth="1"/>
    <col min="3082" max="3082" width="6.1796875" style="554" customWidth="1"/>
    <col min="3083" max="3320" width="8.7265625" style="554"/>
    <col min="3321" max="3321" width="6" style="554" customWidth="1"/>
    <col min="3322" max="3322" width="18.81640625" style="554" customWidth="1"/>
    <col min="3323" max="3323" width="7.81640625" style="554" customWidth="1"/>
    <col min="3324" max="3325" width="3.1796875" style="554" customWidth="1"/>
    <col min="3326" max="3326" width="3.81640625" style="554" customWidth="1"/>
    <col min="3327" max="3327" width="10.54296875" style="554" customWidth="1"/>
    <col min="3328" max="3328" width="9.453125" style="554" customWidth="1"/>
    <col min="3329" max="3329" width="8.81640625" style="554" customWidth="1"/>
    <col min="3330" max="3330" width="14.81640625" style="554" customWidth="1"/>
    <col min="3331" max="3331" width="4.1796875" style="554" customWidth="1"/>
    <col min="3332" max="3332" width="13.453125" style="554" customWidth="1"/>
    <col min="3333" max="3333" width="4.54296875" style="554" customWidth="1"/>
    <col min="3334" max="3337" width="9.453125" style="554" customWidth="1"/>
    <col min="3338" max="3338" width="6.1796875" style="554" customWidth="1"/>
    <col min="3339" max="3576" width="8.7265625" style="554"/>
    <col min="3577" max="3577" width="6" style="554" customWidth="1"/>
    <col min="3578" max="3578" width="18.81640625" style="554" customWidth="1"/>
    <col min="3579" max="3579" width="7.81640625" style="554" customWidth="1"/>
    <col min="3580" max="3581" width="3.1796875" style="554" customWidth="1"/>
    <col min="3582" max="3582" width="3.81640625" style="554" customWidth="1"/>
    <col min="3583" max="3583" width="10.54296875" style="554" customWidth="1"/>
    <col min="3584" max="3584" width="9.453125" style="554" customWidth="1"/>
    <col min="3585" max="3585" width="8.81640625" style="554" customWidth="1"/>
    <col min="3586" max="3586" width="14.81640625" style="554" customWidth="1"/>
    <col min="3587" max="3587" width="4.1796875" style="554" customWidth="1"/>
    <col min="3588" max="3588" width="13.453125" style="554" customWidth="1"/>
    <col min="3589" max="3589" width="4.54296875" style="554" customWidth="1"/>
    <col min="3590" max="3593" width="9.453125" style="554" customWidth="1"/>
    <col min="3594" max="3594" width="6.1796875" style="554" customWidth="1"/>
    <col min="3595" max="3832" width="8.7265625" style="554"/>
    <col min="3833" max="3833" width="6" style="554" customWidth="1"/>
    <col min="3834" max="3834" width="18.81640625" style="554" customWidth="1"/>
    <col min="3835" max="3835" width="7.81640625" style="554" customWidth="1"/>
    <col min="3836" max="3837" width="3.1796875" style="554" customWidth="1"/>
    <col min="3838" max="3838" width="3.81640625" style="554" customWidth="1"/>
    <col min="3839" max="3839" width="10.54296875" style="554" customWidth="1"/>
    <col min="3840" max="3840" width="9.453125" style="554" customWidth="1"/>
    <col min="3841" max="3841" width="8.81640625" style="554" customWidth="1"/>
    <col min="3842" max="3842" width="14.81640625" style="554" customWidth="1"/>
    <col min="3843" max="3843" width="4.1796875" style="554" customWidth="1"/>
    <col min="3844" max="3844" width="13.453125" style="554" customWidth="1"/>
    <col min="3845" max="3845" width="4.54296875" style="554" customWidth="1"/>
    <col min="3846" max="3849" width="9.453125" style="554" customWidth="1"/>
    <col min="3850" max="3850" width="6.1796875" style="554" customWidth="1"/>
    <col min="3851" max="4088" width="8.7265625" style="554"/>
    <col min="4089" max="4089" width="6" style="554" customWidth="1"/>
    <col min="4090" max="4090" width="18.81640625" style="554" customWidth="1"/>
    <col min="4091" max="4091" width="7.81640625" style="554" customWidth="1"/>
    <col min="4092" max="4093" width="3.1796875" style="554" customWidth="1"/>
    <col min="4094" max="4094" width="3.81640625" style="554" customWidth="1"/>
    <col min="4095" max="4095" width="10.54296875" style="554" customWidth="1"/>
    <col min="4096" max="4096" width="9.453125" style="554" customWidth="1"/>
    <col min="4097" max="4097" width="8.81640625" style="554" customWidth="1"/>
    <col min="4098" max="4098" width="14.81640625" style="554" customWidth="1"/>
    <col min="4099" max="4099" width="4.1796875" style="554" customWidth="1"/>
    <col min="4100" max="4100" width="13.453125" style="554" customWidth="1"/>
    <col min="4101" max="4101" width="4.54296875" style="554" customWidth="1"/>
    <col min="4102" max="4105" width="9.453125" style="554" customWidth="1"/>
    <col min="4106" max="4106" width="6.1796875" style="554" customWidth="1"/>
    <col min="4107" max="4344" width="8.7265625" style="554"/>
    <col min="4345" max="4345" width="6" style="554" customWidth="1"/>
    <col min="4346" max="4346" width="18.81640625" style="554" customWidth="1"/>
    <col min="4347" max="4347" width="7.81640625" style="554" customWidth="1"/>
    <col min="4348" max="4349" width="3.1796875" style="554" customWidth="1"/>
    <col min="4350" max="4350" width="3.81640625" style="554" customWidth="1"/>
    <col min="4351" max="4351" width="10.54296875" style="554" customWidth="1"/>
    <col min="4352" max="4352" width="9.453125" style="554" customWidth="1"/>
    <col min="4353" max="4353" width="8.81640625" style="554" customWidth="1"/>
    <col min="4354" max="4354" width="14.81640625" style="554" customWidth="1"/>
    <col min="4355" max="4355" width="4.1796875" style="554" customWidth="1"/>
    <col min="4356" max="4356" width="13.453125" style="554" customWidth="1"/>
    <col min="4357" max="4357" width="4.54296875" style="554" customWidth="1"/>
    <col min="4358" max="4361" width="9.453125" style="554" customWidth="1"/>
    <col min="4362" max="4362" width="6.1796875" style="554" customWidth="1"/>
    <col min="4363" max="4600" width="8.7265625" style="554"/>
    <col min="4601" max="4601" width="6" style="554" customWidth="1"/>
    <col min="4602" max="4602" width="18.81640625" style="554" customWidth="1"/>
    <col min="4603" max="4603" width="7.81640625" style="554" customWidth="1"/>
    <col min="4604" max="4605" width="3.1796875" style="554" customWidth="1"/>
    <col min="4606" max="4606" width="3.81640625" style="554" customWidth="1"/>
    <col min="4607" max="4607" width="10.54296875" style="554" customWidth="1"/>
    <col min="4608" max="4608" width="9.453125" style="554" customWidth="1"/>
    <col min="4609" max="4609" width="8.81640625" style="554" customWidth="1"/>
    <col min="4610" max="4610" width="14.81640625" style="554" customWidth="1"/>
    <col min="4611" max="4611" width="4.1796875" style="554" customWidth="1"/>
    <col min="4612" max="4612" width="13.453125" style="554" customWidth="1"/>
    <col min="4613" max="4613" width="4.54296875" style="554" customWidth="1"/>
    <col min="4614" max="4617" width="9.453125" style="554" customWidth="1"/>
    <col min="4618" max="4618" width="6.1796875" style="554" customWidth="1"/>
    <col min="4619" max="4856" width="8.7265625" style="554"/>
    <col min="4857" max="4857" width="6" style="554" customWidth="1"/>
    <col min="4858" max="4858" width="18.81640625" style="554" customWidth="1"/>
    <col min="4859" max="4859" width="7.81640625" style="554" customWidth="1"/>
    <col min="4860" max="4861" width="3.1796875" style="554" customWidth="1"/>
    <col min="4862" max="4862" width="3.81640625" style="554" customWidth="1"/>
    <col min="4863" max="4863" width="10.54296875" style="554" customWidth="1"/>
    <col min="4864" max="4864" width="9.453125" style="554" customWidth="1"/>
    <col min="4865" max="4865" width="8.81640625" style="554" customWidth="1"/>
    <col min="4866" max="4866" width="14.81640625" style="554" customWidth="1"/>
    <col min="4867" max="4867" width="4.1796875" style="554" customWidth="1"/>
    <col min="4868" max="4868" width="13.453125" style="554" customWidth="1"/>
    <col min="4869" max="4869" width="4.54296875" style="554" customWidth="1"/>
    <col min="4870" max="4873" width="9.453125" style="554" customWidth="1"/>
    <col min="4874" max="4874" width="6.1796875" style="554" customWidth="1"/>
    <col min="4875" max="5112" width="8.7265625" style="554"/>
    <col min="5113" max="5113" width="6" style="554" customWidth="1"/>
    <col min="5114" max="5114" width="18.81640625" style="554" customWidth="1"/>
    <col min="5115" max="5115" width="7.81640625" style="554" customWidth="1"/>
    <col min="5116" max="5117" width="3.1796875" style="554" customWidth="1"/>
    <col min="5118" max="5118" width="3.81640625" style="554" customWidth="1"/>
    <col min="5119" max="5119" width="10.54296875" style="554" customWidth="1"/>
    <col min="5120" max="5120" width="9.453125" style="554" customWidth="1"/>
    <col min="5121" max="5121" width="8.81640625" style="554" customWidth="1"/>
    <col min="5122" max="5122" width="14.81640625" style="554" customWidth="1"/>
    <col min="5123" max="5123" width="4.1796875" style="554" customWidth="1"/>
    <col min="5124" max="5124" width="13.453125" style="554" customWidth="1"/>
    <col min="5125" max="5125" width="4.54296875" style="554" customWidth="1"/>
    <col min="5126" max="5129" width="9.453125" style="554" customWidth="1"/>
    <col min="5130" max="5130" width="6.1796875" style="554" customWidth="1"/>
    <col min="5131" max="5368" width="8.7265625" style="554"/>
    <col min="5369" max="5369" width="6" style="554" customWidth="1"/>
    <col min="5370" max="5370" width="18.81640625" style="554" customWidth="1"/>
    <col min="5371" max="5371" width="7.81640625" style="554" customWidth="1"/>
    <col min="5372" max="5373" width="3.1796875" style="554" customWidth="1"/>
    <col min="5374" max="5374" width="3.81640625" style="554" customWidth="1"/>
    <col min="5375" max="5375" width="10.54296875" style="554" customWidth="1"/>
    <col min="5376" max="5376" width="9.453125" style="554" customWidth="1"/>
    <col min="5377" max="5377" width="8.81640625" style="554" customWidth="1"/>
    <col min="5378" max="5378" width="14.81640625" style="554" customWidth="1"/>
    <col min="5379" max="5379" width="4.1796875" style="554" customWidth="1"/>
    <col min="5380" max="5380" width="13.453125" style="554" customWidth="1"/>
    <col min="5381" max="5381" width="4.54296875" style="554" customWidth="1"/>
    <col min="5382" max="5385" width="9.453125" style="554" customWidth="1"/>
    <col min="5386" max="5386" width="6.1796875" style="554" customWidth="1"/>
    <col min="5387" max="5624" width="8.7265625" style="554"/>
    <col min="5625" max="5625" width="6" style="554" customWidth="1"/>
    <col min="5626" max="5626" width="18.81640625" style="554" customWidth="1"/>
    <col min="5627" max="5627" width="7.81640625" style="554" customWidth="1"/>
    <col min="5628" max="5629" width="3.1796875" style="554" customWidth="1"/>
    <col min="5630" max="5630" width="3.81640625" style="554" customWidth="1"/>
    <col min="5631" max="5631" width="10.54296875" style="554" customWidth="1"/>
    <col min="5632" max="5632" width="9.453125" style="554" customWidth="1"/>
    <col min="5633" max="5633" width="8.81640625" style="554" customWidth="1"/>
    <col min="5634" max="5634" width="14.81640625" style="554" customWidth="1"/>
    <col min="5635" max="5635" width="4.1796875" style="554" customWidth="1"/>
    <col min="5636" max="5636" width="13.453125" style="554" customWidth="1"/>
    <col min="5637" max="5637" width="4.54296875" style="554" customWidth="1"/>
    <col min="5638" max="5641" width="9.453125" style="554" customWidth="1"/>
    <col min="5642" max="5642" width="6.1796875" style="554" customWidth="1"/>
    <col min="5643" max="5880" width="8.7265625" style="554"/>
    <col min="5881" max="5881" width="6" style="554" customWidth="1"/>
    <col min="5882" max="5882" width="18.81640625" style="554" customWidth="1"/>
    <col min="5883" max="5883" width="7.81640625" style="554" customWidth="1"/>
    <col min="5884" max="5885" width="3.1796875" style="554" customWidth="1"/>
    <col min="5886" max="5886" width="3.81640625" style="554" customWidth="1"/>
    <col min="5887" max="5887" width="10.54296875" style="554" customWidth="1"/>
    <col min="5888" max="5888" width="9.453125" style="554" customWidth="1"/>
    <col min="5889" max="5889" width="8.81640625" style="554" customWidth="1"/>
    <col min="5890" max="5890" width="14.81640625" style="554" customWidth="1"/>
    <col min="5891" max="5891" width="4.1796875" style="554" customWidth="1"/>
    <col min="5892" max="5892" width="13.453125" style="554" customWidth="1"/>
    <col min="5893" max="5893" width="4.54296875" style="554" customWidth="1"/>
    <col min="5894" max="5897" width="9.453125" style="554" customWidth="1"/>
    <col min="5898" max="5898" width="6.1796875" style="554" customWidth="1"/>
    <col min="5899" max="6136" width="8.7265625" style="554"/>
    <col min="6137" max="6137" width="6" style="554" customWidth="1"/>
    <col min="6138" max="6138" width="18.81640625" style="554" customWidth="1"/>
    <col min="6139" max="6139" width="7.81640625" style="554" customWidth="1"/>
    <col min="6140" max="6141" width="3.1796875" style="554" customWidth="1"/>
    <col min="6142" max="6142" width="3.81640625" style="554" customWidth="1"/>
    <col min="6143" max="6143" width="10.54296875" style="554" customWidth="1"/>
    <col min="6144" max="6144" width="9.453125" style="554" customWidth="1"/>
    <col min="6145" max="6145" width="8.81640625" style="554" customWidth="1"/>
    <col min="6146" max="6146" width="14.81640625" style="554" customWidth="1"/>
    <col min="6147" max="6147" width="4.1796875" style="554" customWidth="1"/>
    <col min="6148" max="6148" width="13.453125" style="554" customWidth="1"/>
    <col min="6149" max="6149" width="4.54296875" style="554" customWidth="1"/>
    <col min="6150" max="6153" width="9.453125" style="554" customWidth="1"/>
    <col min="6154" max="6154" width="6.1796875" style="554" customWidth="1"/>
    <col min="6155" max="6392" width="8.7265625" style="554"/>
    <col min="6393" max="6393" width="6" style="554" customWidth="1"/>
    <col min="6394" max="6394" width="18.81640625" style="554" customWidth="1"/>
    <col min="6395" max="6395" width="7.81640625" style="554" customWidth="1"/>
    <col min="6396" max="6397" width="3.1796875" style="554" customWidth="1"/>
    <col min="6398" max="6398" width="3.81640625" style="554" customWidth="1"/>
    <col min="6399" max="6399" width="10.54296875" style="554" customWidth="1"/>
    <col min="6400" max="6400" width="9.453125" style="554" customWidth="1"/>
    <col min="6401" max="6401" width="8.81640625" style="554" customWidth="1"/>
    <col min="6402" max="6402" width="14.81640625" style="554" customWidth="1"/>
    <col min="6403" max="6403" width="4.1796875" style="554" customWidth="1"/>
    <col min="6404" max="6404" width="13.453125" style="554" customWidth="1"/>
    <col min="6405" max="6405" width="4.54296875" style="554" customWidth="1"/>
    <col min="6406" max="6409" width="9.453125" style="554" customWidth="1"/>
    <col min="6410" max="6410" width="6.1796875" style="554" customWidth="1"/>
    <col min="6411" max="6648" width="8.7265625" style="554"/>
    <col min="6649" max="6649" width="6" style="554" customWidth="1"/>
    <col min="6650" max="6650" width="18.81640625" style="554" customWidth="1"/>
    <col min="6651" max="6651" width="7.81640625" style="554" customWidth="1"/>
    <col min="6652" max="6653" width="3.1796875" style="554" customWidth="1"/>
    <col min="6654" max="6654" width="3.81640625" style="554" customWidth="1"/>
    <col min="6655" max="6655" width="10.54296875" style="554" customWidth="1"/>
    <col min="6656" max="6656" width="9.453125" style="554" customWidth="1"/>
    <col min="6657" max="6657" width="8.81640625" style="554" customWidth="1"/>
    <col min="6658" max="6658" width="14.81640625" style="554" customWidth="1"/>
    <col min="6659" max="6659" width="4.1796875" style="554" customWidth="1"/>
    <col min="6660" max="6660" width="13.453125" style="554" customWidth="1"/>
    <col min="6661" max="6661" width="4.54296875" style="554" customWidth="1"/>
    <col min="6662" max="6665" width="9.453125" style="554" customWidth="1"/>
    <col min="6666" max="6666" width="6.1796875" style="554" customWidth="1"/>
    <col min="6667" max="6904" width="8.7265625" style="554"/>
    <col min="6905" max="6905" width="6" style="554" customWidth="1"/>
    <col min="6906" max="6906" width="18.81640625" style="554" customWidth="1"/>
    <col min="6907" max="6907" width="7.81640625" style="554" customWidth="1"/>
    <col min="6908" max="6909" width="3.1796875" style="554" customWidth="1"/>
    <col min="6910" max="6910" width="3.81640625" style="554" customWidth="1"/>
    <col min="6911" max="6911" width="10.54296875" style="554" customWidth="1"/>
    <col min="6912" max="6912" width="9.453125" style="554" customWidth="1"/>
    <col min="6913" max="6913" width="8.81640625" style="554" customWidth="1"/>
    <col min="6914" max="6914" width="14.81640625" style="554" customWidth="1"/>
    <col min="6915" max="6915" width="4.1796875" style="554" customWidth="1"/>
    <col min="6916" max="6916" width="13.453125" style="554" customWidth="1"/>
    <col min="6917" max="6917" width="4.54296875" style="554" customWidth="1"/>
    <col min="6918" max="6921" width="9.453125" style="554" customWidth="1"/>
    <col min="6922" max="6922" width="6.1796875" style="554" customWidth="1"/>
    <col min="6923" max="7160" width="8.7265625" style="554"/>
    <col min="7161" max="7161" width="6" style="554" customWidth="1"/>
    <col min="7162" max="7162" width="18.81640625" style="554" customWidth="1"/>
    <col min="7163" max="7163" width="7.81640625" style="554" customWidth="1"/>
    <col min="7164" max="7165" width="3.1796875" style="554" customWidth="1"/>
    <col min="7166" max="7166" width="3.81640625" style="554" customWidth="1"/>
    <col min="7167" max="7167" width="10.54296875" style="554" customWidth="1"/>
    <col min="7168" max="7168" width="9.453125" style="554" customWidth="1"/>
    <col min="7169" max="7169" width="8.81640625" style="554" customWidth="1"/>
    <col min="7170" max="7170" width="14.81640625" style="554" customWidth="1"/>
    <col min="7171" max="7171" width="4.1796875" style="554" customWidth="1"/>
    <col min="7172" max="7172" width="13.453125" style="554" customWidth="1"/>
    <col min="7173" max="7173" width="4.54296875" style="554" customWidth="1"/>
    <col min="7174" max="7177" width="9.453125" style="554" customWidth="1"/>
    <col min="7178" max="7178" width="6.1796875" style="554" customWidth="1"/>
    <col min="7179" max="7416" width="8.7265625" style="554"/>
    <col min="7417" max="7417" width="6" style="554" customWidth="1"/>
    <col min="7418" max="7418" width="18.81640625" style="554" customWidth="1"/>
    <col min="7419" max="7419" width="7.81640625" style="554" customWidth="1"/>
    <col min="7420" max="7421" width="3.1796875" style="554" customWidth="1"/>
    <col min="7422" max="7422" width="3.81640625" style="554" customWidth="1"/>
    <col min="7423" max="7423" width="10.54296875" style="554" customWidth="1"/>
    <col min="7424" max="7424" width="9.453125" style="554" customWidth="1"/>
    <col min="7425" max="7425" width="8.81640625" style="554" customWidth="1"/>
    <col min="7426" max="7426" width="14.81640625" style="554" customWidth="1"/>
    <col min="7427" max="7427" width="4.1796875" style="554" customWidth="1"/>
    <col min="7428" max="7428" width="13.453125" style="554" customWidth="1"/>
    <col min="7429" max="7429" width="4.54296875" style="554" customWidth="1"/>
    <col min="7430" max="7433" width="9.453125" style="554" customWidth="1"/>
    <col min="7434" max="7434" width="6.1796875" style="554" customWidth="1"/>
    <col min="7435" max="7672" width="8.7265625" style="554"/>
    <col min="7673" max="7673" width="6" style="554" customWidth="1"/>
    <col min="7674" max="7674" width="18.81640625" style="554" customWidth="1"/>
    <col min="7675" max="7675" width="7.81640625" style="554" customWidth="1"/>
    <col min="7676" max="7677" width="3.1796875" style="554" customWidth="1"/>
    <col min="7678" max="7678" width="3.81640625" style="554" customWidth="1"/>
    <col min="7679" max="7679" width="10.54296875" style="554" customWidth="1"/>
    <col min="7680" max="7680" width="9.453125" style="554" customWidth="1"/>
    <col min="7681" max="7681" width="8.81640625" style="554" customWidth="1"/>
    <col min="7682" max="7682" width="14.81640625" style="554" customWidth="1"/>
    <col min="7683" max="7683" width="4.1796875" style="554" customWidth="1"/>
    <col min="7684" max="7684" width="13.453125" style="554" customWidth="1"/>
    <col min="7685" max="7685" width="4.54296875" style="554" customWidth="1"/>
    <col min="7686" max="7689" width="9.453125" style="554" customWidth="1"/>
    <col min="7690" max="7690" width="6.1796875" style="554" customWidth="1"/>
    <col min="7691" max="7928" width="8.7265625" style="554"/>
    <col min="7929" max="7929" width="6" style="554" customWidth="1"/>
    <col min="7930" max="7930" width="18.81640625" style="554" customWidth="1"/>
    <col min="7931" max="7931" width="7.81640625" style="554" customWidth="1"/>
    <col min="7932" max="7933" width="3.1796875" style="554" customWidth="1"/>
    <col min="7934" max="7934" width="3.81640625" style="554" customWidth="1"/>
    <col min="7935" max="7935" width="10.54296875" style="554" customWidth="1"/>
    <col min="7936" max="7936" width="9.453125" style="554" customWidth="1"/>
    <col min="7937" max="7937" width="8.81640625" style="554" customWidth="1"/>
    <col min="7938" max="7938" width="14.81640625" style="554" customWidth="1"/>
    <col min="7939" max="7939" width="4.1796875" style="554" customWidth="1"/>
    <col min="7940" max="7940" width="13.453125" style="554" customWidth="1"/>
    <col min="7941" max="7941" width="4.54296875" style="554" customWidth="1"/>
    <col min="7942" max="7945" width="9.453125" style="554" customWidth="1"/>
    <col min="7946" max="7946" width="6.1796875" style="554" customWidth="1"/>
    <col min="7947" max="8184" width="8.7265625" style="554"/>
    <col min="8185" max="8185" width="6" style="554" customWidth="1"/>
    <col min="8186" max="8186" width="18.81640625" style="554" customWidth="1"/>
    <col min="8187" max="8187" width="7.81640625" style="554" customWidth="1"/>
    <col min="8188" max="8189" width="3.1796875" style="554" customWidth="1"/>
    <col min="8190" max="8190" width="3.81640625" style="554" customWidth="1"/>
    <col min="8191" max="8191" width="10.54296875" style="554" customWidth="1"/>
    <col min="8192" max="8192" width="9.453125" style="554" customWidth="1"/>
    <col min="8193" max="8193" width="8.81640625" style="554" customWidth="1"/>
    <col min="8194" max="8194" width="14.81640625" style="554" customWidth="1"/>
    <col min="8195" max="8195" width="4.1796875" style="554" customWidth="1"/>
    <col min="8196" max="8196" width="13.453125" style="554" customWidth="1"/>
    <col min="8197" max="8197" width="4.54296875" style="554" customWidth="1"/>
    <col min="8198" max="8201" width="9.453125" style="554" customWidth="1"/>
    <col min="8202" max="8202" width="6.1796875" style="554" customWidth="1"/>
    <col min="8203" max="8440" width="8.7265625" style="554"/>
    <col min="8441" max="8441" width="6" style="554" customWidth="1"/>
    <col min="8442" max="8442" width="18.81640625" style="554" customWidth="1"/>
    <col min="8443" max="8443" width="7.81640625" style="554" customWidth="1"/>
    <col min="8444" max="8445" width="3.1796875" style="554" customWidth="1"/>
    <col min="8446" max="8446" width="3.81640625" style="554" customWidth="1"/>
    <col min="8447" max="8447" width="10.54296875" style="554" customWidth="1"/>
    <col min="8448" max="8448" width="9.453125" style="554" customWidth="1"/>
    <col min="8449" max="8449" width="8.81640625" style="554" customWidth="1"/>
    <col min="8450" max="8450" width="14.81640625" style="554" customWidth="1"/>
    <col min="8451" max="8451" width="4.1796875" style="554" customWidth="1"/>
    <col min="8452" max="8452" width="13.453125" style="554" customWidth="1"/>
    <col min="8453" max="8453" width="4.54296875" style="554" customWidth="1"/>
    <col min="8454" max="8457" width="9.453125" style="554" customWidth="1"/>
    <col min="8458" max="8458" width="6.1796875" style="554" customWidth="1"/>
    <col min="8459" max="8696" width="8.7265625" style="554"/>
    <col min="8697" max="8697" width="6" style="554" customWidth="1"/>
    <col min="8698" max="8698" width="18.81640625" style="554" customWidth="1"/>
    <col min="8699" max="8699" width="7.81640625" style="554" customWidth="1"/>
    <col min="8700" max="8701" width="3.1796875" style="554" customWidth="1"/>
    <col min="8702" max="8702" width="3.81640625" style="554" customWidth="1"/>
    <col min="8703" max="8703" width="10.54296875" style="554" customWidth="1"/>
    <col min="8704" max="8704" width="9.453125" style="554" customWidth="1"/>
    <col min="8705" max="8705" width="8.81640625" style="554" customWidth="1"/>
    <col min="8706" max="8706" width="14.81640625" style="554" customWidth="1"/>
    <col min="8707" max="8707" width="4.1796875" style="554" customWidth="1"/>
    <col min="8708" max="8708" width="13.453125" style="554" customWidth="1"/>
    <col min="8709" max="8709" width="4.54296875" style="554" customWidth="1"/>
    <col min="8710" max="8713" width="9.453125" style="554" customWidth="1"/>
    <col min="8714" max="8714" width="6.1796875" style="554" customWidth="1"/>
    <col min="8715" max="8952" width="8.7265625" style="554"/>
    <col min="8953" max="8953" width="6" style="554" customWidth="1"/>
    <col min="8954" max="8954" width="18.81640625" style="554" customWidth="1"/>
    <col min="8955" max="8955" width="7.81640625" style="554" customWidth="1"/>
    <col min="8956" max="8957" width="3.1796875" style="554" customWidth="1"/>
    <col min="8958" max="8958" width="3.81640625" style="554" customWidth="1"/>
    <col min="8959" max="8959" width="10.54296875" style="554" customWidth="1"/>
    <col min="8960" max="8960" width="9.453125" style="554" customWidth="1"/>
    <col min="8961" max="8961" width="8.81640625" style="554" customWidth="1"/>
    <col min="8962" max="8962" width="14.81640625" style="554" customWidth="1"/>
    <col min="8963" max="8963" width="4.1796875" style="554" customWidth="1"/>
    <col min="8964" max="8964" width="13.453125" style="554" customWidth="1"/>
    <col min="8965" max="8965" width="4.54296875" style="554" customWidth="1"/>
    <col min="8966" max="8969" width="9.453125" style="554" customWidth="1"/>
    <col min="8970" max="8970" width="6.1796875" style="554" customWidth="1"/>
    <col min="8971" max="9208" width="8.7265625" style="554"/>
    <col min="9209" max="9209" width="6" style="554" customWidth="1"/>
    <col min="9210" max="9210" width="18.81640625" style="554" customWidth="1"/>
    <col min="9211" max="9211" width="7.81640625" style="554" customWidth="1"/>
    <col min="9212" max="9213" width="3.1796875" style="554" customWidth="1"/>
    <col min="9214" max="9214" width="3.81640625" style="554" customWidth="1"/>
    <col min="9215" max="9215" width="10.54296875" style="554" customWidth="1"/>
    <col min="9216" max="9216" width="9.453125" style="554" customWidth="1"/>
    <col min="9217" max="9217" width="8.81640625" style="554" customWidth="1"/>
    <col min="9218" max="9218" width="14.81640625" style="554" customWidth="1"/>
    <col min="9219" max="9219" width="4.1796875" style="554" customWidth="1"/>
    <col min="9220" max="9220" width="13.453125" style="554" customWidth="1"/>
    <col min="9221" max="9221" width="4.54296875" style="554" customWidth="1"/>
    <col min="9222" max="9225" width="9.453125" style="554" customWidth="1"/>
    <col min="9226" max="9226" width="6.1796875" style="554" customWidth="1"/>
    <col min="9227" max="9464" width="8.7265625" style="554"/>
    <col min="9465" max="9465" width="6" style="554" customWidth="1"/>
    <col min="9466" max="9466" width="18.81640625" style="554" customWidth="1"/>
    <col min="9467" max="9467" width="7.81640625" style="554" customWidth="1"/>
    <col min="9468" max="9469" width="3.1796875" style="554" customWidth="1"/>
    <col min="9470" max="9470" width="3.81640625" style="554" customWidth="1"/>
    <col min="9471" max="9471" width="10.54296875" style="554" customWidth="1"/>
    <col min="9472" max="9472" width="9.453125" style="554" customWidth="1"/>
    <col min="9473" max="9473" width="8.81640625" style="554" customWidth="1"/>
    <col min="9474" max="9474" width="14.81640625" style="554" customWidth="1"/>
    <col min="9475" max="9475" width="4.1796875" style="554" customWidth="1"/>
    <col min="9476" max="9476" width="13.453125" style="554" customWidth="1"/>
    <col min="9477" max="9477" width="4.54296875" style="554" customWidth="1"/>
    <col min="9478" max="9481" width="9.453125" style="554" customWidth="1"/>
    <col min="9482" max="9482" width="6.1796875" style="554" customWidth="1"/>
    <col min="9483" max="9720" width="8.7265625" style="554"/>
    <col min="9721" max="9721" width="6" style="554" customWidth="1"/>
    <col min="9722" max="9722" width="18.81640625" style="554" customWidth="1"/>
    <col min="9723" max="9723" width="7.81640625" style="554" customWidth="1"/>
    <col min="9724" max="9725" width="3.1796875" style="554" customWidth="1"/>
    <col min="9726" max="9726" width="3.81640625" style="554" customWidth="1"/>
    <col min="9727" max="9727" width="10.54296875" style="554" customWidth="1"/>
    <col min="9728" max="9728" width="9.453125" style="554" customWidth="1"/>
    <col min="9729" max="9729" width="8.81640625" style="554" customWidth="1"/>
    <col min="9730" max="9730" width="14.81640625" style="554" customWidth="1"/>
    <col min="9731" max="9731" width="4.1796875" style="554" customWidth="1"/>
    <col min="9732" max="9732" width="13.453125" style="554" customWidth="1"/>
    <col min="9733" max="9733" width="4.54296875" style="554" customWidth="1"/>
    <col min="9734" max="9737" width="9.453125" style="554" customWidth="1"/>
    <col min="9738" max="9738" width="6.1796875" style="554" customWidth="1"/>
    <col min="9739" max="9976" width="8.7265625" style="554"/>
    <col min="9977" max="9977" width="6" style="554" customWidth="1"/>
    <col min="9978" max="9978" width="18.81640625" style="554" customWidth="1"/>
    <col min="9979" max="9979" width="7.81640625" style="554" customWidth="1"/>
    <col min="9980" max="9981" width="3.1796875" style="554" customWidth="1"/>
    <col min="9982" max="9982" width="3.81640625" style="554" customWidth="1"/>
    <col min="9983" max="9983" width="10.54296875" style="554" customWidth="1"/>
    <col min="9984" max="9984" width="9.453125" style="554" customWidth="1"/>
    <col min="9985" max="9985" width="8.81640625" style="554" customWidth="1"/>
    <col min="9986" max="9986" width="14.81640625" style="554" customWidth="1"/>
    <col min="9987" max="9987" width="4.1796875" style="554" customWidth="1"/>
    <col min="9988" max="9988" width="13.453125" style="554" customWidth="1"/>
    <col min="9989" max="9989" width="4.54296875" style="554" customWidth="1"/>
    <col min="9990" max="9993" width="9.453125" style="554" customWidth="1"/>
    <col min="9994" max="9994" width="6.1796875" style="554" customWidth="1"/>
    <col min="9995" max="10232" width="8.7265625" style="554"/>
    <col min="10233" max="10233" width="6" style="554" customWidth="1"/>
    <col min="10234" max="10234" width="18.81640625" style="554" customWidth="1"/>
    <col min="10235" max="10235" width="7.81640625" style="554" customWidth="1"/>
    <col min="10236" max="10237" width="3.1796875" style="554" customWidth="1"/>
    <col min="10238" max="10238" width="3.81640625" style="554" customWidth="1"/>
    <col min="10239" max="10239" width="10.54296875" style="554" customWidth="1"/>
    <col min="10240" max="10240" width="9.453125" style="554" customWidth="1"/>
    <col min="10241" max="10241" width="8.81640625" style="554" customWidth="1"/>
    <col min="10242" max="10242" width="14.81640625" style="554" customWidth="1"/>
    <col min="10243" max="10243" width="4.1796875" style="554" customWidth="1"/>
    <col min="10244" max="10244" width="13.453125" style="554" customWidth="1"/>
    <col min="10245" max="10245" width="4.54296875" style="554" customWidth="1"/>
    <col min="10246" max="10249" width="9.453125" style="554" customWidth="1"/>
    <col min="10250" max="10250" width="6.1796875" style="554" customWidth="1"/>
    <col min="10251" max="10488" width="8.7265625" style="554"/>
    <col min="10489" max="10489" width="6" style="554" customWidth="1"/>
    <col min="10490" max="10490" width="18.81640625" style="554" customWidth="1"/>
    <col min="10491" max="10491" width="7.81640625" style="554" customWidth="1"/>
    <col min="10492" max="10493" width="3.1796875" style="554" customWidth="1"/>
    <col min="10494" max="10494" width="3.81640625" style="554" customWidth="1"/>
    <col min="10495" max="10495" width="10.54296875" style="554" customWidth="1"/>
    <col min="10496" max="10496" width="9.453125" style="554" customWidth="1"/>
    <col min="10497" max="10497" width="8.81640625" style="554" customWidth="1"/>
    <col min="10498" max="10498" width="14.81640625" style="554" customWidth="1"/>
    <col min="10499" max="10499" width="4.1796875" style="554" customWidth="1"/>
    <col min="10500" max="10500" width="13.453125" style="554" customWidth="1"/>
    <col min="10501" max="10501" width="4.54296875" style="554" customWidth="1"/>
    <col min="10502" max="10505" width="9.453125" style="554" customWidth="1"/>
    <col min="10506" max="10506" width="6.1796875" style="554" customWidth="1"/>
    <col min="10507" max="10744" width="8.7265625" style="554"/>
    <col min="10745" max="10745" width="6" style="554" customWidth="1"/>
    <col min="10746" max="10746" width="18.81640625" style="554" customWidth="1"/>
    <col min="10747" max="10747" width="7.81640625" style="554" customWidth="1"/>
    <col min="10748" max="10749" width="3.1796875" style="554" customWidth="1"/>
    <col min="10750" max="10750" width="3.81640625" style="554" customWidth="1"/>
    <col min="10751" max="10751" width="10.54296875" style="554" customWidth="1"/>
    <col min="10752" max="10752" width="9.453125" style="554" customWidth="1"/>
    <col min="10753" max="10753" width="8.81640625" style="554" customWidth="1"/>
    <col min="10754" max="10754" width="14.81640625" style="554" customWidth="1"/>
    <col min="10755" max="10755" width="4.1796875" style="554" customWidth="1"/>
    <col min="10756" max="10756" width="13.453125" style="554" customWidth="1"/>
    <col min="10757" max="10757" width="4.54296875" style="554" customWidth="1"/>
    <col min="10758" max="10761" width="9.453125" style="554" customWidth="1"/>
    <col min="10762" max="10762" width="6.1796875" style="554" customWidth="1"/>
    <col min="10763" max="11000" width="8.7265625" style="554"/>
    <col min="11001" max="11001" width="6" style="554" customWidth="1"/>
    <col min="11002" max="11002" width="18.81640625" style="554" customWidth="1"/>
    <col min="11003" max="11003" width="7.81640625" style="554" customWidth="1"/>
    <col min="11004" max="11005" width="3.1796875" style="554" customWidth="1"/>
    <col min="11006" max="11006" width="3.81640625" style="554" customWidth="1"/>
    <col min="11007" max="11007" width="10.54296875" style="554" customWidth="1"/>
    <col min="11008" max="11008" width="9.453125" style="554" customWidth="1"/>
    <col min="11009" max="11009" width="8.81640625" style="554" customWidth="1"/>
    <col min="11010" max="11010" width="14.81640625" style="554" customWidth="1"/>
    <col min="11011" max="11011" width="4.1796875" style="554" customWidth="1"/>
    <col min="11012" max="11012" width="13.453125" style="554" customWidth="1"/>
    <col min="11013" max="11013" width="4.54296875" style="554" customWidth="1"/>
    <col min="11014" max="11017" width="9.453125" style="554" customWidth="1"/>
    <col min="11018" max="11018" width="6.1796875" style="554" customWidth="1"/>
    <col min="11019" max="11256" width="8.7265625" style="554"/>
    <col min="11257" max="11257" width="6" style="554" customWidth="1"/>
    <col min="11258" max="11258" width="18.81640625" style="554" customWidth="1"/>
    <col min="11259" max="11259" width="7.81640625" style="554" customWidth="1"/>
    <col min="11260" max="11261" width="3.1796875" style="554" customWidth="1"/>
    <col min="11262" max="11262" width="3.81640625" style="554" customWidth="1"/>
    <col min="11263" max="11263" width="10.54296875" style="554" customWidth="1"/>
    <col min="11264" max="11264" width="9.453125" style="554" customWidth="1"/>
    <col min="11265" max="11265" width="8.81640625" style="554" customWidth="1"/>
    <col min="11266" max="11266" width="14.81640625" style="554" customWidth="1"/>
    <col min="11267" max="11267" width="4.1796875" style="554" customWidth="1"/>
    <col min="11268" max="11268" width="13.453125" style="554" customWidth="1"/>
    <col min="11269" max="11269" width="4.54296875" style="554" customWidth="1"/>
    <col min="11270" max="11273" width="9.453125" style="554" customWidth="1"/>
    <col min="11274" max="11274" width="6.1796875" style="554" customWidth="1"/>
    <col min="11275" max="11512" width="8.7265625" style="554"/>
    <col min="11513" max="11513" width="6" style="554" customWidth="1"/>
    <col min="11514" max="11514" width="18.81640625" style="554" customWidth="1"/>
    <col min="11515" max="11515" width="7.81640625" style="554" customWidth="1"/>
    <col min="11516" max="11517" width="3.1796875" style="554" customWidth="1"/>
    <col min="11518" max="11518" width="3.81640625" style="554" customWidth="1"/>
    <col min="11519" max="11519" width="10.54296875" style="554" customWidth="1"/>
    <col min="11520" max="11520" width="9.453125" style="554" customWidth="1"/>
    <col min="11521" max="11521" width="8.81640625" style="554" customWidth="1"/>
    <col min="11522" max="11522" width="14.81640625" style="554" customWidth="1"/>
    <col min="11523" max="11523" width="4.1796875" style="554" customWidth="1"/>
    <col min="11524" max="11524" width="13.453125" style="554" customWidth="1"/>
    <col min="11525" max="11525" width="4.54296875" style="554" customWidth="1"/>
    <col min="11526" max="11529" width="9.453125" style="554" customWidth="1"/>
    <col min="11530" max="11530" width="6.1796875" style="554" customWidth="1"/>
    <col min="11531" max="11768" width="8.7265625" style="554"/>
    <col min="11769" max="11769" width="6" style="554" customWidth="1"/>
    <col min="11770" max="11770" width="18.81640625" style="554" customWidth="1"/>
    <col min="11771" max="11771" width="7.81640625" style="554" customWidth="1"/>
    <col min="11772" max="11773" width="3.1796875" style="554" customWidth="1"/>
    <col min="11774" max="11774" width="3.81640625" style="554" customWidth="1"/>
    <col min="11775" max="11775" width="10.54296875" style="554" customWidth="1"/>
    <col min="11776" max="11776" width="9.453125" style="554" customWidth="1"/>
    <col min="11777" max="11777" width="8.81640625" style="554" customWidth="1"/>
    <col min="11778" max="11778" width="14.81640625" style="554" customWidth="1"/>
    <col min="11779" max="11779" width="4.1796875" style="554" customWidth="1"/>
    <col min="11780" max="11780" width="13.453125" style="554" customWidth="1"/>
    <col min="11781" max="11781" width="4.54296875" style="554" customWidth="1"/>
    <col min="11782" max="11785" width="9.453125" style="554" customWidth="1"/>
    <col min="11786" max="11786" width="6.1796875" style="554" customWidth="1"/>
    <col min="11787" max="12024" width="8.7265625" style="554"/>
    <col min="12025" max="12025" width="6" style="554" customWidth="1"/>
    <col min="12026" max="12026" width="18.81640625" style="554" customWidth="1"/>
    <col min="12027" max="12027" width="7.81640625" style="554" customWidth="1"/>
    <col min="12028" max="12029" width="3.1796875" style="554" customWidth="1"/>
    <col min="12030" max="12030" width="3.81640625" style="554" customWidth="1"/>
    <col min="12031" max="12031" width="10.54296875" style="554" customWidth="1"/>
    <col min="12032" max="12032" width="9.453125" style="554" customWidth="1"/>
    <col min="12033" max="12033" width="8.81640625" style="554" customWidth="1"/>
    <col min="12034" max="12034" width="14.81640625" style="554" customWidth="1"/>
    <col min="12035" max="12035" width="4.1796875" style="554" customWidth="1"/>
    <col min="12036" max="12036" width="13.453125" style="554" customWidth="1"/>
    <col min="12037" max="12037" width="4.54296875" style="554" customWidth="1"/>
    <col min="12038" max="12041" width="9.453125" style="554" customWidth="1"/>
    <col min="12042" max="12042" width="6.1796875" style="554" customWidth="1"/>
    <col min="12043" max="12280" width="8.7265625" style="554"/>
    <col min="12281" max="12281" width="6" style="554" customWidth="1"/>
    <col min="12282" max="12282" width="18.81640625" style="554" customWidth="1"/>
    <col min="12283" max="12283" width="7.81640625" style="554" customWidth="1"/>
    <col min="12284" max="12285" width="3.1796875" style="554" customWidth="1"/>
    <col min="12286" max="12286" width="3.81640625" style="554" customWidth="1"/>
    <col min="12287" max="12287" width="10.54296875" style="554" customWidth="1"/>
    <col min="12288" max="12288" width="9.453125" style="554" customWidth="1"/>
    <col min="12289" max="12289" width="8.81640625" style="554" customWidth="1"/>
    <col min="12290" max="12290" width="14.81640625" style="554" customWidth="1"/>
    <col min="12291" max="12291" width="4.1796875" style="554" customWidth="1"/>
    <col min="12292" max="12292" width="13.453125" style="554" customWidth="1"/>
    <col min="12293" max="12293" width="4.54296875" style="554" customWidth="1"/>
    <col min="12294" max="12297" width="9.453125" style="554" customWidth="1"/>
    <col min="12298" max="12298" width="6.1796875" style="554" customWidth="1"/>
    <col min="12299" max="12536" width="8.7265625" style="554"/>
    <col min="12537" max="12537" width="6" style="554" customWidth="1"/>
    <col min="12538" max="12538" width="18.81640625" style="554" customWidth="1"/>
    <col min="12539" max="12539" width="7.81640625" style="554" customWidth="1"/>
    <col min="12540" max="12541" width="3.1796875" style="554" customWidth="1"/>
    <col min="12542" max="12542" width="3.81640625" style="554" customWidth="1"/>
    <col min="12543" max="12543" width="10.54296875" style="554" customWidth="1"/>
    <col min="12544" max="12544" width="9.453125" style="554" customWidth="1"/>
    <col min="12545" max="12545" width="8.81640625" style="554" customWidth="1"/>
    <col min="12546" max="12546" width="14.81640625" style="554" customWidth="1"/>
    <col min="12547" max="12547" width="4.1796875" style="554" customWidth="1"/>
    <col min="12548" max="12548" width="13.453125" style="554" customWidth="1"/>
    <col min="12549" max="12549" width="4.54296875" style="554" customWidth="1"/>
    <col min="12550" max="12553" width="9.453125" style="554" customWidth="1"/>
    <col min="12554" max="12554" width="6.1796875" style="554" customWidth="1"/>
    <col min="12555" max="12792" width="8.7265625" style="554"/>
    <col min="12793" max="12793" width="6" style="554" customWidth="1"/>
    <col min="12794" max="12794" width="18.81640625" style="554" customWidth="1"/>
    <col min="12795" max="12795" width="7.81640625" style="554" customWidth="1"/>
    <col min="12796" max="12797" width="3.1796875" style="554" customWidth="1"/>
    <col min="12798" max="12798" width="3.81640625" style="554" customWidth="1"/>
    <col min="12799" max="12799" width="10.54296875" style="554" customWidth="1"/>
    <col min="12800" max="12800" width="9.453125" style="554" customWidth="1"/>
    <col min="12801" max="12801" width="8.81640625" style="554" customWidth="1"/>
    <col min="12802" max="12802" width="14.81640625" style="554" customWidth="1"/>
    <col min="12803" max="12803" width="4.1796875" style="554" customWidth="1"/>
    <col min="12804" max="12804" width="13.453125" style="554" customWidth="1"/>
    <col min="12805" max="12805" width="4.54296875" style="554" customWidth="1"/>
    <col min="12806" max="12809" width="9.453125" style="554" customWidth="1"/>
    <col min="12810" max="12810" width="6.1796875" style="554" customWidth="1"/>
    <col min="12811" max="13048" width="8.7265625" style="554"/>
    <col min="13049" max="13049" width="6" style="554" customWidth="1"/>
    <col min="13050" max="13050" width="18.81640625" style="554" customWidth="1"/>
    <col min="13051" max="13051" width="7.81640625" style="554" customWidth="1"/>
    <col min="13052" max="13053" width="3.1796875" style="554" customWidth="1"/>
    <col min="13054" max="13054" width="3.81640625" style="554" customWidth="1"/>
    <col min="13055" max="13055" width="10.54296875" style="554" customWidth="1"/>
    <col min="13056" max="13056" width="9.453125" style="554" customWidth="1"/>
    <col min="13057" max="13057" width="8.81640625" style="554" customWidth="1"/>
    <col min="13058" max="13058" width="14.81640625" style="554" customWidth="1"/>
    <col min="13059" max="13059" width="4.1796875" style="554" customWidth="1"/>
    <col min="13060" max="13060" width="13.453125" style="554" customWidth="1"/>
    <col min="13061" max="13061" width="4.54296875" style="554" customWidth="1"/>
    <col min="13062" max="13065" width="9.453125" style="554" customWidth="1"/>
    <col min="13066" max="13066" width="6.1796875" style="554" customWidth="1"/>
    <col min="13067" max="13304" width="8.7265625" style="554"/>
    <col min="13305" max="13305" width="6" style="554" customWidth="1"/>
    <col min="13306" max="13306" width="18.81640625" style="554" customWidth="1"/>
    <col min="13307" max="13307" width="7.81640625" style="554" customWidth="1"/>
    <col min="13308" max="13309" width="3.1796875" style="554" customWidth="1"/>
    <col min="13310" max="13310" width="3.81640625" style="554" customWidth="1"/>
    <col min="13311" max="13311" width="10.54296875" style="554" customWidth="1"/>
    <col min="13312" max="13312" width="9.453125" style="554" customWidth="1"/>
    <col min="13313" max="13313" width="8.81640625" style="554" customWidth="1"/>
    <col min="13314" max="13314" width="14.81640625" style="554" customWidth="1"/>
    <col min="13315" max="13315" width="4.1796875" style="554" customWidth="1"/>
    <col min="13316" max="13316" width="13.453125" style="554" customWidth="1"/>
    <col min="13317" max="13317" width="4.54296875" style="554" customWidth="1"/>
    <col min="13318" max="13321" width="9.453125" style="554" customWidth="1"/>
    <col min="13322" max="13322" width="6.1796875" style="554" customWidth="1"/>
    <col min="13323" max="13560" width="8.7265625" style="554"/>
    <col min="13561" max="13561" width="6" style="554" customWidth="1"/>
    <col min="13562" max="13562" width="18.81640625" style="554" customWidth="1"/>
    <col min="13563" max="13563" width="7.81640625" style="554" customWidth="1"/>
    <col min="13564" max="13565" width="3.1796875" style="554" customWidth="1"/>
    <col min="13566" max="13566" width="3.81640625" style="554" customWidth="1"/>
    <col min="13567" max="13567" width="10.54296875" style="554" customWidth="1"/>
    <col min="13568" max="13568" width="9.453125" style="554" customWidth="1"/>
    <col min="13569" max="13569" width="8.81640625" style="554" customWidth="1"/>
    <col min="13570" max="13570" width="14.81640625" style="554" customWidth="1"/>
    <col min="13571" max="13571" width="4.1796875" style="554" customWidth="1"/>
    <col min="13572" max="13572" width="13.453125" style="554" customWidth="1"/>
    <col min="13573" max="13573" width="4.54296875" style="554" customWidth="1"/>
    <col min="13574" max="13577" width="9.453125" style="554" customWidth="1"/>
    <col min="13578" max="13578" width="6.1796875" style="554" customWidth="1"/>
    <col min="13579" max="13816" width="8.7265625" style="554"/>
    <col min="13817" max="13817" width="6" style="554" customWidth="1"/>
    <col min="13818" max="13818" width="18.81640625" style="554" customWidth="1"/>
    <col min="13819" max="13819" width="7.81640625" style="554" customWidth="1"/>
    <col min="13820" max="13821" width="3.1796875" style="554" customWidth="1"/>
    <col min="13822" max="13822" width="3.81640625" style="554" customWidth="1"/>
    <col min="13823" max="13823" width="10.54296875" style="554" customWidth="1"/>
    <col min="13824" max="13824" width="9.453125" style="554" customWidth="1"/>
    <col min="13825" max="13825" width="8.81640625" style="554" customWidth="1"/>
    <col min="13826" max="13826" width="14.81640625" style="554" customWidth="1"/>
    <col min="13827" max="13827" width="4.1796875" style="554" customWidth="1"/>
    <col min="13828" max="13828" width="13.453125" style="554" customWidth="1"/>
    <col min="13829" max="13829" width="4.54296875" style="554" customWidth="1"/>
    <col min="13830" max="13833" width="9.453125" style="554" customWidth="1"/>
    <col min="13834" max="13834" width="6.1796875" style="554" customWidth="1"/>
    <col min="13835" max="14072" width="8.7265625" style="554"/>
    <col min="14073" max="14073" width="6" style="554" customWidth="1"/>
    <col min="14074" max="14074" width="18.81640625" style="554" customWidth="1"/>
    <col min="14075" max="14075" width="7.81640625" style="554" customWidth="1"/>
    <col min="14076" max="14077" width="3.1796875" style="554" customWidth="1"/>
    <col min="14078" max="14078" width="3.81640625" style="554" customWidth="1"/>
    <col min="14079" max="14079" width="10.54296875" style="554" customWidth="1"/>
    <col min="14080" max="14080" width="9.453125" style="554" customWidth="1"/>
    <col min="14081" max="14081" width="8.81640625" style="554" customWidth="1"/>
    <col min="14082" max="14082" width="14.81640625" style="554" customWidth="1"/>
    <col min="14083" max="14083" width="4.1796875" style="554" customWidth="1"/>
    <col min="14084" max="14084" width="13.453125" style="554" customWidth="1"/>
    <col min="14085" max="14085" width="4.54296875" style="554" customWidth="1"/>
    <col min="14086" max="14089" width="9.453125" style="554" customWidth="1"/>
    <col min="14090" max="14090" width="6.1796875" style="554" customWidth="1"/>
    <col min="14091" max="14328" width="8.7265625" style="554"/>
    <col min="14329" max="14329" width="6" style="554" customWidth="1"/>
    <col min="14330" max="14330" width="18.81640625" style="554" customWidth="1"/>
    <col min="14331" max="14331" width="7.81640625" style="554" customWidth="1"/>
    <col min="14332" max="14333" width="3.1796875" style="554" customWidth="1"/>
    <col min="14334" max="14334" width="3.81640625" style="554" customWidth="1"/>
    <col min="14335" max="14335" width="10.54296875" style="554" customWidth="1"/>
    <col min="14336" max="14336" width="9.453125" style="554" customWidth="1"/>
    <col min="14337" max="14337" width="8.81640625" style="554" customWidth="1"/>
    <col min="14338" max="14338" width="14.81640625" style="554" customWidth="1"/>
    <col min="14339" max="14339" width="4.1796875" style="554" customWidth="1"/>
    <col min="14340" max="14340" width="13.453125" style="554" customWidth="1"/>
    <col min="14341" max="14341" width="4.54296875" style="554" customWidth="1"/>
    <col min="14342" max="14345" width="9.453125" style="554" customWidth="1"/>
    <col min="14346" max="14346" width="6.1796875" style="554" customWidth="1"/>
    <col min="14347" max="14584" width="8.7265625" style="554"/>
    <col min="14585" max="14585" width="6" style="554" customWidth="1"/>
    <col min="14586" max="14586" width="18.81640625" style="554" customWidth="1"/>
    <col min="14587" max="14587" width="7.81640625" style="554" customWidth="1"/>
    <col min="14588" max="14589" width="3.1796875" style="554" customWidth="1"/>
    <col min="14590" max="14590" width="3.81640625" style="554" customWidth="1"/>
    <col min="14591" max="14591" width="10.54296875" style="554" customWidth="1"/>
    <col min="14592" max="14592" width="9.453125" style="554" customWidth="1"/>
    <col min="14593" max="14593" width="8.81640625" style="554" customWidth="1"/>
    <col min="14594" max="14594" width="14.81640625" style="554" customWidth="1"/>
    <col min="14595" max="14595" width="4.1796875" style="554" customWidth="1"/>
    <col min="14596" max="14596" width="13.453125" style="554" customWidth="1"/>
    <col min="14597" max="14597" width="4.54296875" style="554" customWidth="1"/>
    <col min="14598" max="14601" width="9.453125" style="554" customWidth="1"/>
    <col min="14602" max="14602" width="6.1796875" style="554" customWidth="1"/>
    <col min="14603" max="14840" width="8.7265625" style="554"/>
    <col min="14841" max="14841" width="6" style="554" customWidth="1"/>
    <col min="14842" max="14842" width="18.81640625" style="554" customWidth="1"/>
    <col min="14843" max="14843" width="7.81640625" style="554" customWidth="1"/>
    <col min="14844" max="14845" width="3.1796875" style="554" customWidth="1"/>
    <col min="14846" max="14846" width="3.81640625" style="554" customWidth="1"/>
    <col min="14847" max="14847" width="10.54296875" style="554" customWidth="1"/>
    <col min="14848" max="14848" width="9.453125" style="554" customWidth="1"/>
    <col min="14849" max="14849" width="8.81640625" style="554" customWidth="1"/>
    <col min="14850" max="14850" width="14.81640625" style="554" customWidth="1"/>
    <col min="14851" max="14851" width="4.1796875" style="554" customWidth="1"/>
    <col min="14852" max="14852" width="13.453125" style="554" customWidth="1"/>
    <col min="14853" max="14853" width="4.54296875" style="554" customWidth="1"/>
    <col min="14854" max="14857" width="9.453125" style="554" customWidth="1"/>
    <col min="14858" max="14858" width="6.1796875" style="554" customWidth="1"/>
    <col min="14859" max="15096" width="8.7265625" style="554"/>
    <col min="15097" max="15097" width="6" style="554" customWidth="1"/>
    <col min="15098" max="15098" width="18.81640625" style="554" customWidth="1"/>
    <col min="15099" max="15099" width="7.81640625" style="554" customWidth="1"/>
    <col min="15100" max="15101" width="3.1796875" style="554" customWidth="1"/>
    <col min="15102" max="15102" width="3.81640625" style="554" customWidth="1"/>
    <col min="15103" max="15103" width="10.54296875" style="554" customWidth="1"/>
    <col min="15104" max="15104" width="9.453125" style="554" customWidth="1"/>
    <col min="15105" max="15105" width="8.81640625" style="554" customWidth="1"/>
    <col min="15106" max="15106" width="14.81640625" style="554" customWidth="1"/>
    <col min="15107" max="15107" width="4.1796875" style="554" customWidth="1"/>
    <col min="15108" max="15108" width="13.453125" style="554" customWidth="1"/>
    <col min="15109" max="15109" width="4.54296875" style="554" customWidth="1"/>
    <col min="15110" max="15113" width="9.453125" style="554" customWidth="1"/>
    <col min="15114" max="15114" width="6.1796875" style="554" customWidth="1"/>
    <col min="15115" max="15352" width="8.7265625" style="554"/>
    <col min="15353" max="15353" width="6" style="554" customWidth="1"/>
    <col min="15354" max="15354" width="18.81640625" style="554" customWidth="1"/>
    <col min="15355" max="15355" width="7.81640625" style="554" customWidth="1"/>
    <col min="15356" max="15357" width="3.1796875" style="554" customWidth="1"/>
    <col min="15358" max="15358" width="3.81640625" style="554" customWidth="1"/>
    <col min="15359" max="15359" width="10.54296875" style="554" customWidth="1"/>
    <col min="15360" max="15360" width="9.453125" style="554" customWidth="1"/>
    <col min="15361" max="15361" width="8.81640625" style="554" customWidth="1"/>
    <col min="15362" max="15362" width="14.81640625" style="554" customWidth="1"/>
    <col min="15363" max="15363" width="4.1796875" style="554" customWidth="1"/>
    <col min="15364" max="15364" width="13.453125" style="554" customWidth="1"/>
    <col min="15365" max="15365" width="4.54296875" style="554" customWidth="1"/>
    <col min="15366" max="15369" width="9.453125" style="554" customWidth="1"/>
    <col min="15370" max="15370" width="6.1796875" style="554" customWidth="1"/>
    <col min="15371" max="15608" width="8.7265625" style="554"/>
    <col min="15609" max="15609" width="6" style="554" customWidth="1"/>
    <col min="15610" max="15610" width="18.81640625" style="554" customWidth="1"/>
    <col min="15611" max="15611" width="7.81640625" style="554" customWidth="1"/>
    <col min="15612" max="15613" width="3.1796875" style="554" customWidth="1"/>
    <col min="15614" max="15614" width="3.81640625" style="554" customWidth="1"/>
    <col min="15615" max="15615" width="10.54296875" style="554" customWidth="1"/>
    <col min="15616" max="15616" width="9.453125" style="554" customWidth="1"/>
    <col min="15617" max="15617" width="8.81640625" style="554" customWidth="1"/>
    <col min="15618" max="15618" width="14.81640625" style="554" customWidth="1"/>
    <col min="15619" max="15619" width="4.1796875" style="554" customWidth="1"/>
    <col min="15620" max="15620" width="13.453125" style="554" customWidth="1"/>
    <col min="15621" max="15621" width="4.54296875" style="554" customWidth="1"/>
    <col min="15622" max="15625" width="9.453125" style="554" customWidth="1"/>
    <col min="15626" max="15626" width="6.1796875" style="554" customWidth="1"/>
    <col min="15627" max="15864" width="8.7265625" style="554"/>
    <col min="15865" max="15865" width="6" style="554" customWidth="1"/>
    <col min="15866" max="15866" width="18.81640625" style="554" customWidth="1"/>
    <col min="15867" max="15867" width="7.81640625" style="554" customWidth="1"/>
    <col min="15868" max="15869" width="3.1796875" style="554" customWidth="1"/>
    <col min="15870" max="15870" width="3.81640625" style="554" customWidth="1"/>
    <col min="15871" max="15871" width="10.54296875" style="554" customWidth="1"/>
    <col min="15872" max="15872" width="9.453125" style="554" customWidth="1"/>
    <col min="15873" max="15873" width="8.81640625" style="554" customWidth="1"/>
    <col min="15874" max="15874" width="14.81640625" style="554" customWidth="1"/>
    <col min="15875" max="15875" width="4.1796875" style="554" customWidth="1"/>
    <col min="15876" max="15876" width="13.453125" style="554" customWidth="1"/>
    <col min="15877" max="15877" width="4.54296875" style="554" customWidth="1"/>
    <col min="15878" max="15881" width="9.453125" style="554" customWidth="1"/>
    <col min="15882" max="15882" width="6.1796875" style="554" customWidth="1"/>
    <col min="15883" max="16120" width="8.7265625" style="554"/>
    <col min="16121" max="16121" width="6" style="554" customWidth="1"/>
    <col min="16122" max="16122" width="18.81640625" style="554" customWidth="1"/>
    <col min="16123" max="16123" width="7.81640625" style="554" customWidth="1"/>
    <col min="16124" max="16125" width="3.1796875" style="554" customWidth="1"/>
    <col min="16126" max="16126" width="3.81640625" style="554" customWidth="1"/>
    <col min="16127" max="16127" width="10.54296875" style="554" customWidth="1"/>
    <col min="16128" max="16128" width="9.453125" style="554" customWidth="1"/>
    <col min="16129" max="16129" width="8.81640625" style="554" customWidth="1"/>
    <col min="16130" max="16130" width="14.81640625" style="554" customWidth="1"/>
    <col min="16131" max="16131" width="4.1796875" style="554" customWidth="1"/>
    <col min="16132" max="16132" width="13.453125" style="554" customWidth="1"/>
    <col min="16133" max="16133" width="4.54296875" style="554" customWidth="1"/>
    <col min="16134" max="16137" width="9.453125" style="554" customWidth="1"/>
    <col min="16138" max="16138" width="6.1796875" style="554" customWidth="1"/>
    <col min="16139" max="16382" width="8.7265625" style="554"/>
    <col min="16383" max="16384" width="8.81640625" style="554" customWidth="1"/>
  </cols>
  <sheetData>
    <row r="1" spans="1:14" s="553" customFormat="1" ht="25.25" customHeight="1" x14ac:dyDescent="0.35">
      <c r="A1" s="1474" t="str">
        <f>'PF F'!A1:G1</f>
        <v>PUNJAB SAAF PANI AUTHORITY</v>
      </c>
      <c r="B1" s="1474"/>
      <c r="C1" s="1474"/>
      <c r="D1" s="1474"/>
      <c r="E1" s="1474"/>
      <c r="F1" s="1474"/>
      <c r="G1" s="1474"/>
      <c r="H1" s="1474"/>
      <c r="I1" s="1474"/>
      <c r="J1" s="1474"/>
      <c r="K1" s="1474"/>
      <c r="L1" s="1474"/>
      <c r="M1" s="1474"/>
      <c r="N1" s="1474"/>
    </row>
    <row r="2" spans="1:14" s="553" customFormat="1" ht="29.4" customHeight="1" x14ac:dyDescent="0.35">
      <c r="A2" s="1475" t="str">
        <f>'PF F'!A2:G2</f>
        <v>REHABILITATION &amp; O&amp;M OF DYSFUNCTIONAL WATER FILTRATION PLANTS INSTALLED IN DIVISON FAISALABAD</v>
      </c>
      <c r="B2" s="1475"/>
      <c r="C2" s="1475"/>
      <c r="D2" s="1475"/>
      <c r="E2" s="1475"/>
      <c r="F2" s="1475"/>
      <c r="G2" s="1475"/>
      <c r="H2" s="1475"/>
      <c r="I2" s="1475"/>
      <c r="J2" s="1475"/>
      <c r="K2" s="1475"/>
      <c r="L2" s="1475"/>
      <c r="M2" s="1475"/>
      <c r="N2" s="1475"/>
    </row>
    <row r="3" spans="1:14" s="553" customFormat="1" ht="21.65" customHeight="1" x14ac:dyDescent="0.35">
      <c r="A3" s="1475" t="str">
        <f>'PF F'!A3:G3</f>
        <v>BILL OF QUANTITY</v>
      </c>
      <c r="B3" s="1475"/>
      <c r="C3" s="1475"/>
      <c r="D3" s="1475"/>
      <c r="E3" s="1475"/>
      <c r="F3" s="1475"/>
      <c r="G3" s="1475"/>
      <c r="H3" s="1475"/>
      <c r="I3" s="1475"/>
      <c r="J3" s="1475"/>
      <c r="K3" s="1475"/>
      <c r="L3" s="1475"/>
      <c r="M3" s="1475"/>
      <c r="N3" s="1475"/>
    </row>
    <row r="4" spans="1:14" s="553" customFormat="1" ht="16.75" customHeight="1" x14ac:dyDescent="0.35">
      <c r="A4" s="1476" t="s">
        <v>907</v>
      </c>
      <c r="B4" s="1476"/>
      <c r="C4" s="1476"/>
      <c r="D4" s="1476"/>
      <c r="E4" s="1476"/>
      <c r="F4" s="1476"/>
      <c r="G4" s="1476"/>
      <c r="H4" s="1476"/>
      <c r="I4" s="1476"/>
      <c r="J4" s="1476"/>
      <c r="K4" s="1476"/>
      <c r="L4" s="1476"/>
      <c r="M4" s="1476"/>
      <c r="N4" s="1476"/>
    </row>
    <row r="5" spans="1:14" s="553" customFormat="1" ht="21" customHeight="1" x14ac:dyDescent="0.35">
      <c r="A5" s="1477" t="s">
        <v>977</v>
      </c>
      <c r="B5" s="1477"/>
      <c r="C5" s="1477"/>
      <c r="D5" s="1477"/>
      <c r="E5" s="1477"/>
      <c r="F5" s="1477"/>
      <c r="G5" s="1477"/>
      <c r="H5" s="1477"/>
      <c r="I5" s="1477"/>
      <c r="J5" s="1477"/>
      <c r="K5" s="1477"/>
      <c r="L5" s="1477"/>
      <c r="M5" s="1477"/>
      <c r="N5" s="1477"/>
    </row>
    <row r="6" spans="1:14" s="1046" customFormat="1" ht="15.65" customHeight="1" x14ac:dyDescent="0.25">
      <c r="A6" s="1478" t="s">
        <v>980</v>
      </c>
      <c r="B6" s="1479" t="s">
        <v>60</v>
      </c>
      <c r="C6" s="1480" t="s">
        <v>0</v>
      </c>
      <c r="D6" s="1480"/>
      <c r="E6" s="1481" t="s">
        <v>666</v>
      </c>
      <c r="F6" s="1481"/>
      <c r="G6" s="1481"/>
      <c r="H6" s="1482" t="s">
        <v>667</v>
      </c>
      <c r="I6" s="1482"/>
      <c r="J6" s="1482"/>
      <c r="K6" s="1480" t="s">
        <v>153</v>
      </c>
      <c r="L6" s="1480"/>
      <c r="M6" s="1480" t="s">
        <v>62</v>
      </c>
      <c r="N6" s="1479" t="s">
        <v>668</v>
      </c>
    </row>
    <row r="7" spans="1:14" s="1046" customFormat="1" ht="12" customHeight="1" x14ac:dyDescent="0.25">
      <c r="A7" s="1478"/>
      <c r="B7" s="1479"/>
      <c r="C7" s="1480"/>
      <c r="D7" s="1480"/>
      <c r="E7" s="1481"/>
      <c r="F7" s="1481"/>
      <c r="G7" s="1481"/>
      <c r="H7" s="1117" t="s">
        <v>669</v>
      </c>
      <c r="I7" s="1117" t="s">
        <v>670</v>
      </c>
      <c r="J7" s="1117" t="s">
        <v>671</v>
      </c>
      <c r="K7" s="1480"/>
      <c r="L7" s="1480"/>
      <c r="M7" s="1480"/>
      <c r="N7" s="1479"/>
    </row>
    <row r="8" spans="1:14" s="555" customFormat="1" ht="28.25" customHeight="1" x14ac:dyDescent="0.25">
      <c r="A8" s="1047">
        <v>1</v>
      </c>
      <c r="B8" s="1048" t="s">
        <v>675</v>
      </c>
      <c r="C8" s="1483" t="s">
        <v>967</v>
      </c>
      <c r="D8" s="1483"/>
      <c r="E8" s="1050"/>
      <c r="F8" s="1050"/>
      <c r="G8" s="1050"/>
      <c r="H8" s="1051"/>
      <c r="I8" s="1051"/>
      <c r="J8" s="1051"/>
      <c r="K8" s="1052">
        <f>SUM(K10:K10)</f>
        <v>1.1286071999999998</v>
      </c>
      <c r="L8" s="637" t="s">
        <v>674</v>
      </c>
      <c r="M8" s="1053"/>
      <c r="N8" s="1054"/>
    </row>
    <row r="9" spans="1:14" s="555" customFormat="1" ht="13.4" hidden="1" customHeight="1" x14ac:dyDescent="0.25">
      <c r="A9" s="1055"/>
      <c r="B9" s="1056"/>
      <c r="C9" s="995"/>
      <c r="D9" s="995"/>
      <c r="E9" s="995"/>
      <c r="F9" s="995"/>
      <c r="G9" s="995"/>
      <c r="H9" s="995"/>
      <c r="I9" s="995"/>
      <c r="J9" s="995"/>
      <c r="K9" s="1057"/>
      <c r="L9" s="1058"/>
      <c r="M9" s="1058"/>
      <c r="N9" s="1059"/>
    </row>
    <row r="10" spans="1:14" s="555" customFormat="1" ht="14.4" hidden="1" customHeight="1" x14ac:dyDescent="0.3">
      <c r="A10" s="1055"/>
      <c r="B10" s="1060" t="s">
        <v>675</v>
      </c>
      <c r="C10" s="1061" t="s">
        <v>673</v>
      </c>
      <c r="D10" s="995"/>
      <c r="E10" s="636">
        <v>1</v>
      </c>
      <c r="F10" s="636" t="s">
        <v>31</v>
      </c>
      <c r="G10" s="636">
        <v>1</v>
      </c>
      <c r="H10" s="1062">
        <f>3.658+0.229+0.229</f>
        <v>4.1159999999999997</v>
      </c>
      <c r="I10" s="1063">
        <v>0.91400000000000003</v>
      </c>
      <c r="J10" s="1064">
        <v>0.3</v>
      </c>
      <c r="K10" s="1062">
        <f>PRODUCT(E10:J10)</f>
        <v>1.1286071999999998</v>
      </c>
      <c r="L10" s="1058" t="s">
        <v>674</v>
      </c>
      <c r="M10" s="1058"/>
      <c r="N10" s="1059"/>
    </row>
    <row r="11" spans="1:14" s="555" customFormat="1" ht="17.399999999999999" hidden="1" customHeight="1" x14ac:dyDescent="0.3">
      <c r="A11" s="1055"/>
      <c r="B11" s="1065"/>
      <c r="C11" s="1484"/>
      <c r="D11" s="1484"/>
      <c r="E11" s="636"/>
      <c r="F11" s="636"/>
      <c r="G11" s="636"/>
      <c r="H11" s="1063"/>
      <c r="I11" s="1063"/>
      <c r="J11" s="1066" t="s">
        <v>34</v>
      </c>
      <c r="K11" s="1067"/>
      <c r="L11" s="1067"/>
      <c r="M11" s="1068"/>
      <c r="N11" s="1069"/>
    </row>
    <row r="12" spans="1:14" s="555" customFormat="1" ht="9.65" hidden="1" customHeight="1" x14ac:dyDescent="0.25">
      <c r="A12" s="1055"/>
      <c r="B12" s="1000"/>
      <c r="C12" s="1473"/>
      <c r="D12" s="1473"/>
      <c r="E12" s="636"/>
      <c r="F12" s="636"/>
      <c r="G12" s="636"/>
      <c r="H12" s="1063"/>
      <c r="I12" s="1063"/>
      <c r="J12" s="1070"/>
      <c r="K12" s="1070"/>
      <c r="L12" s="637"/>
      <c r="M12" s="637"/>
      <c r="N12" s="1071"/>
    </row>
    <row r="13" spans="1:14" s="584" customFormat="1" ht="18" customHeight="1" x14ac:dyDescent="0.35">
      <c r="A13" s="1072">
        <v>2</v>
      </c>
      <c r="B13" s="1048" t="s">
        <v>679</v>
      </c>
      <c r="C13" s="1486" t="s">
        <v>676</v>
      </c>
      <c r="D13" s="1486"/>
      <c r="E13" s="1486"/>
      <c r="F13" s="1486"/>
      <c r="G13" s="1486"/>
      <c r="H13" s="1486"/>
      <c r="I13" s="1486"/>
      <c r="J13" s="1486"/>
      <c r="K13" s="1073">
        <f>SUM(K14:K17)</f>
        <v>57.387959999999993</v>
      </c>
      <c r="L13" s="637" t="s">
        <v>678</v>
      </c>
      <c r="M13" s="637"/>
      <c r="N13" s="1074"/>
    </row>
    <row r="14" spans="1:14" s="584" customFormat="1" ht="15" hidden="1" customHeight="1" x14ac:dyDescent="0.35">
      <c r="A14" s="1072"/>
      <c r="B14" s="998"/>
      <c r="C14" s="1061" t="s">
        <v>677</v>
      </c>
      <c r="D14" s="1075"/>
      <c r="E14" s="1076">
        <v>1</v>
      </c>
      <c r="F14" s="1076" t="s">
        <v>31</v>
      </c>
      <c r="G14" s="1076">
        <v>4</v>
      </c>
      <c r="H14" s="1077">
        <v>4.1159999999999997</v>
      </c>
      <c r="I14" s="1073"/>
      <c r="J14" s="1078">
        <v>3.15</v>
      </c>
      <c r="K14" s="1073">
        <f>PRODUCT(E14:J14)</f>
        <v>51.861599999999996</v>
      </c>
      <c r="L14" s="637" t="s">
        <v>678</v>
      </c>
      <c r="M14" s="637"/>
      <c r="N14" s="1074"/>
    </row>
    <row r="15" spans="1:14" s="584" customFormat="1" ht="15" hidden="1" customHeight="1" x14ac:dyDescent="0.35">
      <c r="A15" s="1072"/>
      <c r="B15" s="998"/>
      <c r="C15" s="1061" t="str">
        <f>+C10</f>
        <v>Dispenser Platform</v>
      </c>
      <c r="D15" s="1075"/>
      <c r="E15" s="1076">
        <v>1</v>
      </c>
      <c r="F15" s="1076" t="s">
        <v>31</v>
      </c>
      <c r="G15" s="1076">
        <v>1</v>
      </c>
      <c r="H15" s="1077">
        <v>4.1159999999999997</v>
      </c>
      <c r="I15" s="1073"/>
      <c r="J15" s="1078">
        <v>0.91</v>
      </c>
      <c r="K15" s="1073">
        <f>PRODUCT(E15:J15)</f>
        <v>3.7455599999999998</v>
      </c>
      <c r="L15" s="637" t="s">
        <v>678</v>
      </c>
      <c r="M15" s="637"/>
      <c r="N15" s="1074"/>
    </row>
    <row r="16" spans="1:14" s="584" customFormat="1" ht="15" hidden="1" customHeight="1" x14ac:dyDescent="0.35">
      <c r="A16" s="1072"/>
      <c r="B16" s="998"/>
      <c r="C16" s="1061"/>
      <c r="D16" s="1075"/>
      <c r="E16" s="1076">
        <v>1</v>
      </c>
      <c r="F16" s="1076" t="s">
        <v>31</v>
      </c>
      <c r="G16" s="1076">
        <v>1</v>
      </c>
      <c r="H16" s="1077">
        <v>4.1159999999999997</v>
      </c>
      <c r="I16" s="1073"/>
      <c r="J16" s="1078">
        <v>0.3</v>
      </c>
      <c r="K16" s="1073">
        <f>PRODUCT(E16:J16)</f>
        <v>1.2347999999999999</v>
      </c>
      <c r="L16" s="637" t="s">
        <v>678</v>
      </c>
      <c r="M16" s="637"/>
      <c r="N16" s="1074"/>
    </row>
    <row r="17" spans="1:14" s="584" customFormat="1" ht="15" hidden="1" customHeight="1" x14ac:dyDescent="0.35">
      <c r="A17" s="1072"/>
      <c r="B17" s="998"/>
      <c r="C17" s="1061"/>
      <c r="D17" s="1075"/>
      <c r="E17" s="1076">
        <v>1</v>
      </c>
      <c r="F17" s="1076" t="s">
        <v>31</v>
      </c>
      <c r="G17" s="1076">
        <v>2</v>
      </c>
      <c r="H17" s="1077">
        <v>0.91</v>
      </c>
      <c r="I17" s="1073"/>
      <c r="J17" s="1078">
        <v>0.3</v>
      </c>
      <c r="K17" s="1073">
        <f>PRODUCT(E17:J17)</f>
        <v>0.54600000000000004</v>
      </c>
      <c r="L17" s="637" t="s">
        <v>678</v>
      </c>
      <c r="M17" s="637"/>
      <c r="N17" s="1074"/>
    </row>
    <row r="18" spans="1:14" s="584" customFormat="1" ht="15" hidden="1" customHeight="1" x14ac:dyDescent="0.25">
      <c r="A18" s="1072"/>
      <c r="B18" s="998"/>
      <c r="C18" s="1079"/>
      <c r="D18" s="1075"/>
      <c r="E18" s="1076"/>
      <c r="F18" s="1076"/>
      <c r="G18" s="1076"/>
      <c r="H18" s="1073"/>
      <c r="I18" s="1073"/>
      <c r="J18" s="1045" t="s">
        <v>34</v>
      </c>
      <c r="K18" s="1079"/>
      <c r="L18" s="1079"/>
      <c r="M18" s="1068"/>
      <c r="N18" s="1080"/>
    </row>
    <row r="19" spans="1:14" s="555" customFormat="1" ht="20.149999999999999" hidden="1" customHeight="1" x14ac:dyDescent="0.25">
      <c r="A19" s="1081"/>
      <c r="B19" s="1000"/>
      <c r="C19" s="1082"/>
      <c r="D19" s="1083"/>
      <c r="E19" s="636"/>
      <c r="F19" s="636"/>
      <c r="G19" s="636"/>
      <c r="H19" s="1063"/>
      <c r="I19" s="1063"/>
      <c r="J19" s="1070"/>
      <c r="K19" s="1070"/>
      <c r="L19" s="637"/>
      <c r="M19" s="637"/>
      <c r="N19" s="1071"/>
    </row>
    <row r="20" spans="1:14" s="584" customFormat="1" ht="145.25" customHeight="1" x14ac:dyDescent="0.35">
      <c r="A20" s="1072">
        <v>3</v>
      </c>
      <c r="B20" s="1048" t="s">
        <v>686</v>
      </c>
      <c r="C20" s="1486" t="s">
        <v>968</v>
      </c>
      <c r="D20" s="1486"/>
      <c r="E20" s="1486"/>
      <c r="F20" s="1486"/>
      <c r="G20" s="1486"/>
      <c r="H20" s="1486"/>
      <c r="I20" s="1486"/>
      <c r="J20" s="1486"/>
      <c r="K20" s="1077">
        <f>SUM(K21:K22)</f>
        <v>25.930799999999998</v>
      </c>
      <c r="L20" s="637" t="s">
        <v>678</v>
      </c>
      <c r="M20" s="1045"/>
      <c r="N20" s="1080"/>
    </row>
    <row r="21" spans="1:14" s="584" customFormat="1" ht="20.149999999999999" hidden="1" customHeight="1" x14ac:dyDescent="0.35">
      <c r="A21" s="1072"/>
      <c r="B21" s="998"/>
      <c r="C21" s="1061" t="s">
        <v>681</v>
      </c>
      <c r="D21" s="1075"/>
      <c r="E21" s="1084">
        <v>0.5</v>
      </c>
      <c r="F21" s="1076" t="s">
        <v>31</v>
      </c>
      <c r="G21" s="637">
        <v>4</v>
      </c>
      <c r="H21" s="1073">
        <f>+H14</f>
        <v>4.1159999999999997</v>
      </c>
      <c r="I21" s="1073"/>
      <c r="J21" s="1078">
        <f>+J14</f>
        <v>3.15</v>
      </c>
      <c r="K21" s="1077">
        <f>PRODUCT(E21:J21)</f>
        <v>25.930799999999998</v>
      </c>
      <c r="L21" s="637" t="s">
        <v>678</v>
      </c>
      <c r="M21" s="637"/>
      <c r="N21" s="1074"/>
    </row>
    <row r="22" spans="1:14" s="584" customFormat="1" ht="20.149999999999999" hidden="1" customHeight="1" x14ac:dyDescent="0.35">
      <c r="A22" s="1072"/>
      <c r="B22" s="998"/>
      <c r="C22" s="1061"/>
      <c r="D22" s="1075"/>
      <c r="E22" s="1076"/>
      <c r="F22" s="1076"/>
      <c r="G22" s="1076"/>
      <c r="H22" s="1073"/>
      <c r="I22" s="1073"/>
      <c r="J22" s="1078"/>
      <c r="K22" s="1077"/>
      <c r="L22" s="637"/>
      <c r="M22" s="637"/>
      <c r="N22" s="1074"/>
    </row>
    <row r="23" spans="1:14" s="584" customFormat="1" ht="20.149999999999999" hidden="1" customHeight="1" x14ac:dyDescent="0.25">
      <c r="A23" s="1072"/>
      <c r="B23" s="998"/>
      <c r="C23" s="1079"/>
      <c r="D23" s="1085"/>
      <c r="E23" s="1076"/>
      <c r="F23" s="1076"/>
      <c r="G23" s="1076"/>
      <c r="H23" s="1073"/>
      <c r="I23" s="1073"/>
      <c r="J23" s="1045" t="s">
        <v>34</v>
      </c>
      <c r="K23" s="1079"/>
      <c r="L23" s="1079"/>
      <c r="M23" s="1068"/>
      <c r="N23" s="1080"/>
    </row>
    <row r="24" spans="1:14" s="584" customFormat="1" ht="11.4" hidden="1" customHeight="1" x14ac:dyDescent="0.35">
      <c r="A24" s="1072"/>
      <c r="B24" s="998"/>
      <c r="C24" s="1048"/>
      <c r="D24" s="1075"/>
      <c r="E24" s="1076"/>
      <c r="F24" s="1076"/>
      <c r="G24" s="1076"/>
      <c r="H24" s="1073"/>
      <c r="I24" s="1073"/>
      <c r="J24" s="1045"/>
      <c r="K24" s="1070"/>
      <c r="L24" s="637"/>
      <c r="M24" s="1045"/>
      <c r="N24" s="1080"/>
    </row>
    <row r="25" spans="1:14" s="584" customFormat="1" ht="32" customHeight="1" x14ac:dyDescent="0.35">
      <c r="A25" s="1072">
        <v>4</v>
      </c>
      <c r="B25" s="1086" t="s">
        <v>915</v>
      </c>
      <c r="C25" s="1487" t="s">
        <v>914</v>
      </c>
      <c r="D25" s="1488"/>
      <c r="E25" s="1076"/>
      <c r="F25" s="1076"/>
      <c r="G25" s="1076"/>
      <c r="H25" s="1073"/>
      <c r="I25" s="1073"/>
      <c r="J25" s="1045"/>
      <c r="K25" s="1077">
        <v>20.745000000000001</v>
      </c>
      <c r="L25" s="637" t="s">
        <v>678</v>
      </c>
      <c r="M25" s="1045"/>
      <c r="N25" s="1080"/>
    </row>
    <row r="26" spans="1:14" s="555" customFormat="1" ht="136.75" customHeight="1" x14ac:dyDescent="0.25">
      <c r="A26" s="1072">
        <v>5</v>
      </c>
      <c r="B26" s="1056" t="s">
        <v>969</v>
      </c>
      <c r="C26" s="1486" t="s">
        <v>687</v>
      </c>
      <c r="D26" s="1486"/>
      <c r="E26" s="1486"/>
      <c r="F26" s="1486"/>
      <c r="G26" s="1486"/>
      <c r="H26" s="1486"/>
      <c r="I26" s="1486"/>
      <c r="J26" s="1486"/>
      <c r="K26" s="1077">
        <f>SUM(K27:K28)</f>
        <v>12.512639999999999</v>
      </c>
      <c r="L26" s="637" t="s">
        <v>678</v>
      </c>
      <c r="M26" s="637"/>
      <c r="N26" s="1071"/>
    </row>
    <row r="27" spans="1:14" s="555" customFormat="1" ht="12.5" hidden="1" x14ac:dyDescent="0.25">
      <c r="A27" s="1081"/>
      <c r="B27" s="1000"/>
      <c r="C27" s="1087"/>
      <c r="D27" s="1088"/>
      <c r="E27" s="636">
        <v>1</v>
      </c>
      <c r="F27" s="636" t="s">
        <v>31</v>
      </c>
      <c r="G27" s="636">
        <v>1</v>
      </c>
      <c r="H27" s="1063">
        <f>3.658+0.229+0.229</f>
        <v>4.1159999999999997</v>
      </c>
      <c r="I27" s="1063">
        <v>3.04</v>
      </c>
      <c r="J27" s="1063"/>
      <c r="K27" s="1063">
        <f>PRODUCT(E27:J27)</f>
        <v>12.512639999999999</v>
      </c>
      <c r="L27" s="637" t="s">
        <v>678</v>
      </c>
      <c r="M27" s="637"/>
      <c r="N27" s="1074"/>
    </row>
    <row r="28" spans="1:14" s="555" customFormat="1" ht="12.5" hidden="1" x14ac:dyDescent="0.25">
      <c r="A28" s="1081"/>
      <c r="B28" s="1000"/>
      <c r="C28" s="1087"/>
      <c r="D28" s="1088"/>
      <c r="E28" s="636"/>
      <c r="F28" s="636"/>
      <c r="G28" s="636"/>
      <c r="H28" s="1063"/>
      <c r="I28" s="1063"/>
      <c r="J28" s="1063"/>
      <c r="K28" s="1063"/>
      <c r="L28" s="637"/>
      <c r="M28" s="637"/>
      <c r="N28" s="1074"/>
    </row>
    <row r="29" spans="1:14" s="555" customFormat="1" ht="23.25" hidden="1" customHeight="1" x14ac:dyDescent="0.3">
      <c r="A29" s="1081"/>
      <c r="B29" s="1000"/>
      <c r="C29" s="1089" t="s">
        <v>688</v>
      </c>
      <c r="D29" s="1075"/>
      <c r="E29" s="1076"/>
      <c r="F29" s="1076"/>
      <c r="G29" s="1076"/>
      <c r="H29" s="1073"/>
      <c r="I29" s="1073"/>
      <c r="J29" s="1045" t="s">
        <v>34</v>
      </c>
      <c r="K29" s="1067"/>
      <c r="L29" s="1067"/>
      <c r="M29" s="1090"/>
      <c r="N29" s="1080"/>
    </row>
    <row r="30" spans="1:14" s="555" customFormat="1" ht="127.25" customHeight="1" x14ac:dyDescent="0.25">
      <c r="A30" s="1072">
        <v>6</v>
      </c>
      <c r="B30" s="1089" t="s">
        <v>690</v>
      </c>
      <c r="C30" s="1486" t="s">
        <v>689</v>
      </c>
      <c r="D30" s="1486"/>
      <c r="E30" s="1486"/>
      <c r="F30" s="1486"/>
      <c r="G30" s="1486"/>
      <c r="H30" s="1486"/>
      <c r="I30" s="1486"/>
      <c r="J30" s="1486"/>
      <c r="K30" s="1077">
        <f>SUM(K31:K31)</f>
        <v>8.2319999999999993</v>
      </c>
      <c r="L30" s="637" t="s">
        <v>678</v>
      </c>
      <c r="M30" s="637"/>
      <c r="N30" s="1071"/>
    </row>
    <row r="31" spans="1:14" s="555" customFormat="1" ht="12.5" hidden="1" x14ac:dyDescent="0.25">
      <c r="A31" s="1081"/>
      <c r="B31" s="1000"/>
      <c r="C31" s="1087"/>
      <c r="D31" s="1088"/>
      <c r="E31" s="636">
        <v>1</v>
      </c>
      <c r="F31" s="636" t="s">
        <v>31</v>
      </c>
      <c r="G31" s="636">
        <v>1</v>
      </c>
      <c r="H31" s="1063">
        <v>4.1159999999999997</v>
      </c>
      <c r="I31" s="1063">
        <v>2</v>
      </c>
      <c r="J31" s="1063"/>
      <c r="K31" s="1063">
        <f>PRODUCT(E31:J31)</f>
        <v>8.2319999999999993</v>
      </c>
      <c r="L31" s="637" t="s">
        <v>678</v>
      </c>
      <c r="M31" s="637"/>
      <c r="N31" s="1074"/>
    </row>
    <row r="32" spans="1:14" s="555" customFormat="1" ht="23.25" hidden="1" customHeight="1" x14ac:dyDescent="0.25">
      <c r="A32" s="1081"/>
      <c r="B32" s="1000"/>
      <c r="C32" s="1067"/>
      <c r="D32" s="1075"/>
      <c r="E32" s="1076"/>
      <c r="F32" s="1076"/>
      <c r="G32" s="1076"/>
      <c r="H32" s="1073"/>
      <c r="I32" s="1073"/>
      <c r="J32" s="1045" t="s">
        <v>34</v>
      </c>
      <c r="K32" s="1067"/>
      <c r="L32" s="1067"/>
      <c r="M32" s="1068"/>
      <c r="N32" s="1080"/>
    </row>
    <row r="33" spans="1:14" s="555" customFormat="1" ht="13" hidden="1" x14ac:dyDescent="0.25">
      <c r="A33" s="1081"/>
      <c r="B33" s="1000"/>
      <c r="C33" s="1082"/>
      <c r="D33" s="1083"/>
      <c r="E33" s="636"/>
      <c r="F33" s="636"/>
      <c r="G33" s="636"/>
      <c r="H33" s="1063"/>
      <c r="I33" s="1063"/>
      <c r="J33" s="1070"/>
      <c r="K33" s="1070"/>
      <c r="L33" s="637"/>
      <c r="M33" s="637"/>
      <c r="N33" s="1071"/>
    </row>
    <row r="34" spans="1:14" s="584" customFormat="1" ht="48.65" customHeight="1" x14ac:dyDescent="0.35">
      <c r="A34" s="1072">
        <v>7</v>
      </c>
      <c r="B34" s="1091" t="s">
        <v>692</v>
      </c>
      <c r="C34" s="1486" t="s">
        <v>970</v>
      </c>
      <c r="D34" s="1486"/>
      <c r="E34" s="1486"/>
      <c r="F34" s="1486"/>
      <c r="G34" s="1486"/>
      <c r="H34" s="1486"/>
      <c r="I34" s="1486"/>
      <c r="J34" s="1486"/>
      <c r="K34" s="1092">
        <f>SUM(K35:K35)</f>
        <v>51.861599999999996</v>
      </c>
      <c r="L34" s="637" t="s">
        <v>678</v>
      </c>
      <c r="M34" s="637"/>
      <c r="N34" s="1074"/>
    </row>
    <row r="35" spans="1:14" s="584" customFormat="1" ht="27.75" hidden="1" customHeight="1" x14ac:dyDescent="0.35">
      <c r="A35" s="1072"/>
      <c r="B35" s="998"/>
      <c r="C35" s="1486"/>
      <c r="D35" s="1486"/>
      <c r="E35" s="1076">
        <v>1</v>
      </c>
      <c r="F35" s="1076" t="s">
        <v>31</v>
      </c>
      <c r="G35" s="1076">
        <v>1</v>
      </c>
      <c r="H35" s="1073">
        <f>+K14</f>
        <v>51.861599999999996</v>
      </c>
      <c r="I35" s="1093"/>
      <c r="J35" s="1078"/>
      <c r="K35" s="1070">
        <f>PRODUCT(E35:J35)</f>
        <v>51.861599999999996</v>
      </c>
      <c r="L35" s="637" t="s">
        <v>678</v>
      </c>
      <c r="M35" s="1094"/>
      <c r="N35" s="1074"/>
    </row>
    <row r="36" spans="1:14" s="584" customFormat="1" ht="15" hidden="1" customHeight="1" x14ac:dyDescent="0.25">
      <c r="A36" s="1072"/>
      <c r="B36" s="998"/>
      <c r="C36" s="1079"/>
      <c r="D36" s="1075"/>
      <c r="E36" s="1076"/>
      <c r="F36" s="1076"/>
      <c r="G36" s="1076"/>
      <c r="H36" s="1073"/>
      <c r="I36" s="1073"/>
      <c r="J36" s="1045" t="s">
        <v>34</v>
      </c>
      <c r="K36" s="1079"/>
      <c r="L36" s="1079"/>
      <c r="M36" s="1068"/>
      <c r="N36" s="1080"/>
    </row>
    <row r="37" spans="1:14" s="555" customFormat="1" ht="8.25" hidden="1" customHeight="1" x14ac:dyDescent="0.25">
      <c r="A37" s="1081"/>
      <c r="B37" s="1000"/>
      <c r="C37" s="1082"/>
      <c r="D37" s="1083"/>
      <c r="E37" s="636"/>
      <c r="F37" s="636"/>
      <c r="G37" s="636"/>
      <c r="H37" s="1063"/>
      <c r="I37" s="1063"/>
      <c r="J37" s="1070"/>
      <c r="K37" s="1070"/>
      <c r="L37" s="637"/>
      <c r="M37" s="637"/>
      <c r="N37" s="1071"/>
    </row>
    <row r="38" spans="1:14" s="584" customFormat="1" ht="58.75" customHeight="1" x14ac:dyDescent="0.35">
      <c r="A38" s="1072">
        <v>8</v>
      </c>
      <c r="B38" s="1095" t="s">
        <v>695</v>
      </c>
      <c r="C38" s="1486" t="s">
        <v>693</v>
      </c>
      <c r="D38" s="1486"/>
      <c r="E38" s="1486"/>
      <c r="F38" s="1486"/>
      <c r="G38" s="1486"/>
      <c r="H38" s="1486"/>
      <c r="I38" s="1486"/>
      <c r="J38" s="1486"/>
      <c r="K38" s="1092">
        <f>SUM(K39:K39)</f>
        <v>4</v>
      </c>
      <c r="L38" s="637" t="s">
        <v>64</v>
      </c>
      <c r="M38" s="637"/>
      <c r="N38" s="1074"/>
    </row>
    <row r="39" spans="1:14" s="584" customFormat="1" ht="15" hidden="1" customHeight="1" x14ac:dyDescent="0.35">
      <c r="A39" s="1072"/>
      <c r="B39" s="998"/>
      <c r="C39" s="1061" t="s">
        <v>694</v>
      </c>
      <c r="D39" s="1075"/>
      <c r="E39" s="1076">
        <v>1</v>
      </c>
      <c r="F39" s="1076" t="s">
        <v>31</v>
      </c>
      <c r="G39" s="1076">
        <v>1</v>
      </c>
      <c r="H39" s="1073">
        <v>4</v>
      </c>
      <c r="I39" s="1073"/>
      <c r="J39" s="1078"/>
      <c r="K39" s="1073">
        <f>PRODUCT(E39:J39)</f>
        <v>4</v>
      </c>
      <c r="L39" s="637"/>
      <c r="M39" s="637"/>
      <c r="N39" s="1074"/>
    </row>
    <row r="40" spans="1:14" s="584" customFormat="1" ht="15" hidden="1" customHeight="1" x14ac:dyDescent="0.25">
      <c r="A40" s="1072"/>
      <c r="B40" s="998"/>
      <c r="C40" s="1079"/>
      <c r="D40" s="1075"/>
      <c r="E40" s="1076"/>
      <c r="F40" s="1076"/>
      <c r="G40" s="1076"/>
      <c r="H40" s="1073"/>
      <c r="I40" s="1073"/>
      <c r="J40" s="1045" t="s">
        <v>34</v>
      </c>
      <c r="K40" s="1079"/>
      <c r="L40" s="1079"/>
      <c r="M40" s="1068"/>
      <c r="N40" s="1080"/>
    </row>
    <row r="41" spans="1:14" s="584" customFormat="1" ht="7.5" hidden="1" customHeight="1" x14ac:dyDescent="0.35">
      <c r="A41" s="1072"/>
      <c r="B41" s="998"/>
      <c r="C41" s="1061"/>
      <c r="D41" s="1075"/>
      <c r="E41" s="1076"/>
      <c r="F41" s="1076"/>
      <c r="G41" s="1076"/>
      <c r="H41" s="1073"/>
      <c r="I41" s="1073"/>
      <c r="J41" s="1078"/>
      <c r="K41" s="1070"/>
      <c r="L41" s="637"/>
      <c r="M41" s="637"/>
      <c r="N41" s="1074"/>
    </row>
    <row r="42" spans="1:14" s="584" customFormat="1" ht="45.65" customHeight="1" x14ac:dyDescent="0.35">
      <c r="A42" s="1072">
        <v>9</v>
      </c>
      <c r="B42" s="1095" t="s">
        <v>697</v>
      </c>
      <c r="C42" s="1486" t="s">
        <v>696</v>
      </c>
      <c r="D42" s="1486"/>
      <c r="E42" s="1486"/>
      <c r="F42" s="1486"/>
      <c r="G42" s="1486"/>
      <c r="H42" s="1486"/>
      <c r="I42" s="1486"/>
      <c r="J42" s="1486"/>
      <c r="K42" s="1070">
        <f>SUM(K43:K43)</f>
        <v>2</v>
      </c>
      <c r="L42" s="637" t="s">
        <v>56</v>
      </c>
      <c r="M42" s="637"/>
      <c r="N42" s="1074"/>
    </row>
    <row r="43" spans="1:14" s="584" customFormat="1" ht="15" hidden="1" customHeight="1" x14ac:dyDescent="0.35">
      <c r="A43" s="1072"/>
      <c r="B43" s="998"/>
      <c r="C43" s="1061" t="s">
        <v>694</v>
      </c>
      <c r="D43" s="1075"/>
      <c r="E43" s="1076">
        <v>1</v>
      </c>
      <c r="F43" s="1076" t="s">
        <v>31</v>
      </c>
      <c r="G43" s="1076">
        <v>2</v>
      </c>
      <c r="H43" s="1073"/>
      <c r="I43" s="1073"/>
      <c r="J43" s="1078"/>
      <c r="K43" s="1073">
        <f>PRODUCT(E43:J43)</f>
        <v>2</v>
      </c>
      <c r="L43" s="637"/>
      <c r="M43" s="637"/>
      <c r="N43" s="1074"/>
    </row>
    <row r="44" spans="1:14" s="584" customFormat="1" ht="15" hidden="1" customHeight="1" x14ac:dyDescent="0.25">
      <c r="A44" s="1072"/>
      <c r="B44" s="998"/>
      <c r="C44" s="1079"/>
      <c r="D44" s="1075"/>
      <c r="E44" s="1076"/>
      <c r="F44" s="1076"/>
      <c r="G44" s="1076"/>
      <c r="H44" s="1073"/>
      <c r="I44" s="1073"/>
      <c r="J44" s="1045" t="s">
        <v>34</v>
      </c>
      <c r="K44" s="1079"/>
      <c r="L44" s="1079"/>
      <c r="M44" s="1068"/>
      <c r="N44" s="1080"/>
    </row>
    <row r="45" spans="1:14" s="584" customFormat="1" ht="12.65" hidden="1" customHeight="1" x14ac:dyDescent="0.35">
      <c r="A45" s="1072"/>
      <c r="B45" s="998"/>
      <c r="C45" s="1061"/>
      <c r="D45" s="1075"/>
      <c r="E45" s="1076"/>
      <c r="F45" s="1076"/>
      <c r="G45" s="1076"/>
      <c r="H45" s="1073"/>
      <c r="I45" s="1073"/>
      <c r="J45" s="1078"/>
      <c r="K45" s="1070"/>
      <c r="L45" s="637"/>
      <c r="M45" s="637"/>
      <c r="N45" s="1074"/>
    </row>
    <row r="46" spans="1:14" s="584" customFormat="1" ht="37.25" customHeight="1" x14ac:dyDescent="0.35">
      <c r="A46" s="1072">
        <v>10</v>
      </c>
      <c r="B46" s="1095" t="s">
        <v>700</v>
      </c>
      <c r="C46" s="1486" t="s">
        <v>699</v>
      </c>
      <c r="D46" s="1486"/>
      <c r="E46" s="1486"/>
      <c r="F46" s="1486"/>
      <c r="G46" s="1486"/>
      <c r="H46" s="1486"/>
      <c r="I46" s="1486"/>
      <c r="J46" s="1486"/>
      <c r="K46" s="1070">
        <f>SUM(K47:K47)</f>
        <v>2</v>
      </c>
      <c r="L46" s="637" t="s">
        <v>56</v>
      </c>
      <c r="M46" s="637"/>
      <c r="N46" s="1074"/>
    </row>
    <row r="47" spans="1:14" s="584" customFormat="1" ht="15" hidden="1" customHeight="1" x14ac:dyDescent="0.35">
      <c r="A47" s="1072"/>
      <c r="B47" s="998"/>
      <c r="C47" s="1061" t="s">
        <v>694</v>
      </c>
      <c r="D47" s="1075"/>
      <c r="E47" s="1076">
        <v>1</v>
      </c>
      <c r="F47" s="1076" t="s">
        <v>31</v>
      </c>
      <c r="G47" s="1076">
        <v>2</v>
      </c>
      <c r="H47" s="1073"/>
      <c r="I47" s="1073"/>
      <c r="J47" s="1078"/>
      <c r="K47" s="1073">
        <f>PRODUCT(E47:J47)</f>
        <v>2</v>
      </c>
      <c r="L47" s="637"/>
      <c r="M47" s="637"/>
      <c r="N47" s="1074"/>
    </row>
    <row r="48" spans="1:14" s="584" customFormat="1" ht="15" hidden="1" customHeight="1" x14ac:dyDescent="0.25">
      <c r="A48" s="1072"/>
      <c r="B48" s="998"/>
      <c r="C48" s="1079"/>
      <c r="D48" s="1075"/>
      <c r="E48" s="1076"/>
      <c r="F48" s="1076"/>
      <c r="G48" s="1076"/>
      <c r="H48" s="1073"/>
      <c r="I48" s="1073"/>
      <c r="J48" s="1045" t="s">
        <v>34</v>
      </c>
      <c r="K48" s="1079"/>
      <c r="L48" s="1079"/>
      <c r="M48" s="1068"/>
      <c r="N48" s="1080"/>
    </row>
    <row r="49" spans="1:14" s="555" customFormat="1" ht="9" hidden="1" customHeight="1" x14ac:dyDescent="0.25">
      <c r="A49" s="1081"/>
      <c r="B49" s="1000"/>
      <c r="C49" s="1082"/>
      <c r="D49" s="1083"/>
      <c r="E49" s="636"/>
      <c r="F49" s="636"/>
      <c r="G49" s="636"/>
      <c r="H49" s="1063"/>
      <c r="I49" s="1063"/>
      <c r="J49" s="1070"/>
      <c r="K49" s="1070"/>
      <c r="L49" s="637"/>
      <c r="M49" s="637"/>
      <c r="N49" s="1071"/>
    </row>
    <row r="50" spans="1:14" s="555" customFormat="1" ht="82.75" customHeight="1" x14ac:dyDescent="0.25">
      <c r="A50" s="1072">
        <v>11</v>
      </c>
      <c r="B50" s="1048" t="s">
        <v>702</v>
      </c>
      <c r="C50" s="1489" t="s">
        <v>701</v>
      </c>
      <c r="D50" s="1486"/>
      <c r="E50" s="1486"/>
      <c r="F50" s="1486"/>
      <c r="G50" s="1486"/>
      <c r="H50" s="1486"/>
      <c r="I50" s="1486"/>
      <c r="J50" s="1486"/>
      <c r="K50" s="1070">
        <f>SUM(K51:K51)</f>
        <v>300</v>
      </c>
      <c r="L50" s="637" t="s">
        <v>101</v>
      </c>
      <c r="M50" s="637"/>
      <c r="N50" s="1074"/>
    </row>
    <row r="51" spans="1:14" s="555" customFormat="1" ht="16.5" hidden="1" customHeight="1" x14ac:dyDescent="0.25">
      <c r="A51" s="1072"/>
      <c r="B51" s="998"/>
      <c r="C51" s="1061"/>
      <c r="D51" s="1075"/>
      <c r="E51" s="1076">
        <v>1</v>
      </c>
      <c r="F51" s="1076" t="s">
        <v>31</v>
      </c>
      <c r="G51" s="1076">
        <v>1</v>
      </c>
      <c r="H51" s="1073">
        <v>300</v>
      </c>
      <c r="I51" s="1078" t="s">
        <v>101</v>
      </c>
      <c r="J51" s="1078"/>
      <c r="K51" s="1073">
        <v>300</v>
      </c>
      <c r="L51" s="637"/>
      <c r="M51" s="637"/>
      <c r="N51" s="1074"/>
    </row>
    <row r="52" spans="1:14" s="555" customFormat="1" ht="16.5" hidden="1" customHeight="1" x14ac:dyDescent="0.25">
      <c r="A52" s="1072"/>
      <c r="B52" s="998"/>
      <c r="C52" s="1067"/>
      <c r="D52" s="1075"/>
      <c r="E52" s="1076"/>
      <c r="F52" s="1076"/>
      <c r="G52" s="1076"/>
      <c r="H52" s="1073"/>
      <c r="I52" s="1073"/>
      <c r="J52" s="1045" t="s">
        <v>34</v>
      </c>
      <c r="K52" s="1067"/>
      <c r="L52" s="1067"/>
      <c r="M52" s="1068"/>
      <c r="N52" s="1080"/>
    </row>
    <row r="53" spans="1:14" s="555" customFormat="1" ht="17.25" hidden="1" customHeight="1" x14ac:dyDescent="0.25">
      <c r="A53" s="1081"/>
      <c r="B53" s="1000"/>
      <c r="C53" s="1082"/>
      <c r="D53" s="1083"/>
      <c r="E53" s="636"/>
      <c r="F53" s="636"/>
      <c r="G53" s="636"/>
      <c r="H53" s="1063"/>
      <c r="I53" s="1063"/>
      <c r="J53" s="1070"/>
      <c r="K53" s="1070"/>
      <c r="L53" s="637"/>
      <c r="M53" s="637"/>
      <c r="N53" s="1071"/>
    </row>
    <row r="54" spans="1:14" s="555" customFormat="1" ht="49.25" customHeight="1" x14ac:dyDescent="0.25">
      <c r="A54" s="1072">
        <v>12</v>
      </c>
      <c r="B54" s="1048" t="s">
        <v>704</v>
      </c>
      <c r="C54" s="1485" t="s">
        <v>703</v>
      </c>
      <c r="D54" s="1485"/>
      <c r="E54" s="1485"/>
      <c r="F54" s="1485"/>
      <c r="G54" s="1485"/>
      <c r="H54" s="1485"/>
      <c r="I54" s="1485"/>
      <c r="J54" s="1485"/>
      <c r="K54" s="1077">
        <f ca="1">SUM(K54:K55)</f>
        <v>1.4172</v>
      </c>
      <c r="L54" s="637" t="s">
        <v>678</v>
      </c>
      <c r="M54" s="637"/>
      <c r="N54" s="1080"/>
    </row>
    <row r="55" spans="1:14" s="555" customFormat="1" ht="12.5" hidden="1" x14ac:dyDescent="0.25">
      <c r="A55" s="1081"/>
      <c r="B55" s="1096"/>
      <c r="C55" s="1490"/>
      <c r="D55" s="1490"/>
      <c r="E55" s="1076">
        <v>1</v>
      </c>
      <c r="F55" s="1076" t="s">
        <v>31</v>
      </c>
      <c r="G55" s="1076">
        <v>1</v>
      </c>
      <c r="H55" s="1073">
        <v>4.7240000000000002</v>
      </c>
      <c r="I55" s="1073">
        <v>0.3</v>
      </c>
      <c r="J55" s="1073"/>
      <c r="K55" s="1077">
        <f>PRODUCT(E55:J55)</f>
        <v>1.4172</v>
      </c>
      <c r="L55" s="637"/>
      <c r="M55" s="637"/>
      <c r="N55" s="1074"/>
    </row>
    <row r="56" spans="1:14" s="555" customFormat="1" ht="13" hidden="1" x14ac:dyDescent="0.25">
      <c r="A56" s="1081"/>
      <c r="B56" s="1096"/>
      <c r="C56" s="1067"/>
      <c r="D56" s="1075"/>
      <c r="E56" s="1076"/>
      <c r="F56" s="1076"/>
      <c r="G56" s="1076"/>
      <c r="H56" s="1073"/>
      <c r="I56" s="1073"/>
      <c r="J56" s="1045" t="s">
        <v>34</v>
      </c>
      <c r="K56" s="1067"/>
      <c r="L56" s="1067"/>
      <c r="M56" s="1097"/>
      <c r="N56" s="1098"/>
    </row>
    <row r="57" spans="1:14" s="555" customFormat="1" ht="12.5" hidden="1" x14ac:dyDescent="0.25">
      <c r="A57" s="1081"/>
      <c r="B57" s="1096"/>
      <c r="C57" s="1087"/>
      <c r="D57" s="1083"/>
      <c r="E57" s="636"/>
      <c r="F57" s="636"/>
      <c r="G57" s="636"/>
      <c r="H57" s="1063"/>
      <c r="I57" s="1063"/>
      <c r="J57" s="1070"/>
      <c r="K57" s="1070"/>
      <c r="L57" s="637"/>
      <c r="M57" s="637"/>
      <c r="N57" s="1080"/>
    </row>
    <row r="58" spans="1:14" s="555" customFormat="1" ht="80.400000000000006" customHeight="1" x14ac:dyDescent="0.25">
      <c r="A58" s="1072">
        <v>13</v>
      </c>
      <c r="B58" s="1095" t="s">
        <v>708</v>
      </c>
      <c r="C58" s="1485" t="s">
        <v>705</v>
      </c>
      <c r="D58" s="1485"/>
      <c r="E58" s="1485"/>
      <c r="F58" s="1485"/>
      <c r="G58" s="1485"/>
      <c r="H58" s="1485"/>
      <c r="I58" s="1485"/>
      <c r="J58" s="1485"/>
      <c r="K58" s="1077">
        <f>SUM(K59:K60)</f>
        <v>20.724</v>
      </c>
      <c r="L58" s="637" t="s">
        <v>678</v>
      </c>
      <c r="M58" s="637"/>
      <c r="N58" s="1080"/>
    </row>
    <row r="59" spans="1:14" s="555" customFormat="1" ht="30.75" hidden="1" customHeight="1" x14ac:dyDescent="0.25">
      <c r="A59" s="1072"/>
      <c r="B59" s="1056"/>
      <c r="C59" s="995" t="s">
        <v>706</v>
      </c>
      <c r="D59" s="995"/>
      <c r="E59" s="1076">
        <v>1</v>
      </c>
      <c r="F59" s="1076" t="s">
        <v>31</v>
      </c>
      <c r="G59" s="1076">
        <v>2</v>
      </c>
      <c r="H59" s="1073">
        <v>4.7240000000000002</v>
      </c>
      <c r="I59" s="1073">
        <v>0.5</v>
      </c>
      <c r="J59" s="1073"/>
      <c r="K59" s="1077">
        <f>PRODUCT(E59:J59)</f>
        <v>4.7240000000000002</v>
      </c>
      <c r="L59" s="637"/>
      <c r="M59" s="637"/>
      <c r="N59" s="1080"/>
    </row>
    <row r="60" spans="1:14" s="555" customFormat="1" ht="30.75" hidden="1" customHeight="1" x14ac:dyDescent="0.25">
      <c r="A60" s="1072"/>
      <c r="B60" s="1056"/>
      <c r="C60" s="995" t="s">
        <v>707</v>
      </c>
      <c r="D60" s="995"/>
      <c r="E60" s="1076">
        <v>2</v>
      </c>
      <c r="F60" s="1076" t="s">
        <v>31</v>
      </c>
      <c r="G60" s="1076">
        <v>2</v>
      </c>
      <c r="H60" s="1073">
        <v>4</v>
      </c>
      <c r="I60" s="1073">
        <v>1</v>
      </c>
      <c r="J60" s="1073"/>
      <c r="K60" s="1077">
        <f>PRODUCT(E60:J60)</f>
        <v>16</v>
      </c>
      <c r="L60" s="637"/>
      <c r="M60" s="637"/>
      <c r="N60" s="1080"/>
    </row>
    <row r="61" spans="1:14" s="555" customFormat="1" ht="13" hidden="1" x14ac:dyDescent="0.25">
      <c r="A61" s="1081"/>
      <c r="B61" s="1096"/>
      <c r="C61" s="1048"/>
      <c r="D61" s="1083"/>
      <c r="E61" s="636"/>
      <c r="F61" s="636"/>
      <c r="G61" s="636"/>
      <c r="H61" s="1063"/>
      <c r="I61" s="1063"/>
      <c r="J61" s="1045" t="s">
        <v>34</v>
      </c>
      <c r="K61" s="1067"/>
      <c r="L61" s="1067"/>
      <c r="M61" s="1045"/>
      <c r="N61" s="1098"/>
    </row>
    <row r="62" spans="1:14" s="555" customFormat="1" ht="13" hidden="1" x14ac:dyDescent="0.25">
      <c r="A62" s="1081"/>
      <c r="B62" s="1096"/>
      <c r="C62" s="1048"/>
      <c r="D62" s="1083"/>
      <c r="E62" s="636"/>
      <c r="F62" s="636"/>
      <c r="G62" s="636"/>
      <c r="H62" s="1063"/>
      <c r="I62" s="1063"/>
      <c r="J62" s="1045"/>
      <c r="K62" s="1099"/>
      <c r="L62" s="1100"/>
      <c r="M62" s="1045"/>
      <c r="N62" s="1098"/>
    </row>
    <row r="63" spans="1:14" s="555" customFormat="1" ht="13" hidden="1" x14ac:dyDescent="0.25">
      <c r="A63" s="1081"/>
      <c r="B63" s="1096"/>
      <c r="C63" s="1067"/>
      <c r="D63" s="1085"/>
      <c r="E63" s="636"/>
      <c r="F63" s="636"/>
      <c r="G63" s="636"/>
      <c r="H63" s="1063"/>
      <c r="I63" s="1063"/>
      <c r="J63" s="1045"/>
      <c r="K63" s="1101"/>
      <c r="L63" s="1100"/>
      <c r="M63" s="1045"/>
      <c r="N63" s="1080"/>
    </row>
    <row r="64" spans="1:14" s="555" customFormat="1" ht="12.5" hidden="1" x14ac:dyDescent="0.25">
      <c r="A64" s="1081"/>
      <c r="B64" s="1096"/>
      <c r="C64" s="1087"/>
      <c r="D64" s="1083"/>
      <c r="E64" s="636"/>
      <c r="F64" s="636"/>
      <c r="G64" s="636"/>
      <c r="H64" s="1063"/>
      <c r="I64" s="1063"/>
      <c r="J64" s="1070"/>
      <c r="K64" s="1070"/>
      <c r="L64" s="637"/>
      <c r="M64" s="637"/>
      <c r="N64" s="1080"/>
    </row>
    <row r="65" spans="1:14" s="555" customFormat="1" ht="159" customHeight="1" x14ac:dyDescent="0.25">
      <c r="A65" s="1491">
        <v>14</v>
      </c>
      <c r="B65" s="1492" t="s">
        <v>712</v>
      </c>
      <c r="C65" s="1486" t="s">
        <v>971</v>
      </c>
      <c r="D65" s="1477"/>
      <c r="E65" s="1477"/>
      <c r="F65" s="1477"/>
      <c r="G65" s="1477"/>
      <c r="H65" s="1477"/>
      <c r="I65" s="1477"/>
      <c r="J65" s="1477"/>
      <c r="K65" s="1070"/>
      <c r="L65" s="637"/>
      <c r="M65" s="637"/>
      <c r="N65" s="1080"/>
    </row>
    <row r="66" spans="1:14" s="555" customFormat="1" ht="27.65" customHeight="1" x14ac:dyDescent="0.25">
      <c r="A66" s="1491"/>
      <c r="B66" s="1492"/>
      <c r="C66" s="1493" t="s">
        <v>710</v>
      </c>
      <c r="D66" s="1493"/>
      <c r="E66" s="1076">
        <v>1</v>
      </c>
      <c r="F66" s="1076" t="s">
        <v>31</v>
      </c>
      <c r="G66" s="1076">
        <v>1</v>
      </c>
      <c r="H66" s="1073">
        <v>15</v>
      </c>
      <c r="I66" s="1073"/>
      <c r="J66" s="1073"/>
      <c r="K66" s="1092">
        <f>PRODUCT(E66:J66)</f>
        <v>15</v>
      </c>
      <c r="L66" s="637" t="s">
        <v>64</v>
      </c>
      <c r="M66" s="637"/>
      <c r="N66" s="1080"/>
    </row>
    <row r="67" spans="1:14" s="555" customFormat="1" ht="26.4" customHeight="1" x14ac:dyDescent="0.25">
      <c r="A67" s="1491"/>
      <c r="B67" s="1492"/>
      <c r="C67" s="1493" t="s">
        <v>711</v>
      </c>
      <c r="D67" s="1493"/>
      <c r="E67" s="1076">
        <v>1</v>
      </c>
      <c r="F67" s="1076" t="s">
        <v>31</v>
      </c>
      <c r="G67" s="1076">
        <v>1</v>
      </c>
      <c r="H67" s="1073">
        <v>10</v>
      </c>
      <c r="I67" s="1073"/>
      <c r="J67" s="1073"/>
      <c r="K67" s="1092">
        <f>PRODUCT(E67:J67)</f>
        <v>10</v>
      </c>
      <c r="L67" s="637" t="s">
        <v>64</v>
      </c>
      <c r="M67" s="637"/>
      <c r="N67" s="1080"/>
    </row>
    <row r="68" spans="1:14" s="555" customFormat="1" ht="20.149999999999999" hidden="1" customHeight="1" x14ac:dyDescent="0.25">
      <c r="A68" s="1081"/>
      <c r="B68" s="1096"/>
      <c r="C68" s="1067"/>
      <c r="D68" s="1075"/>
      <c r="E68" s="1076"/>
      <c r="F68" s="1076"/>
      <c r="G68" s="1076"/>
      <c r="H68" s="1073"/>
      <c r="I68" s="1073"/>
      <c r="J68" s="1045"/>
      <c r="K68" s="1092"/>
      <c r="L68" s="1100"/>
      <c r="M68" s="1045"/>
      <c r="N68" s="1080"/>
    </row>
    <row r="69" spans="1:14" s="555" customFormat="1" ht="77.400000000000006" customHeight="1" x14ac:dyDescent="0.25">
      <c r="A69" s="1072">
        <v>15</v>
      </c>
      <c r="B69" s="1048" t="s">
        <v>714</v>
      </c>
      <c r="C69" s="1485" t="s">
        <v>713</v>
      </c>
      <c r="D69" s="1485"/>
      <c r="E69" s="1485"/>
      <c r="F69" s="1485"/>
      <c r="G69" s="1485"/>
      <c r="H69" s="1485"/>
      <c r="I69" s="1485"/>
      <c r="J69" s="1485"/>
      <c r="K69" s="1092">
        <f>SUM(K70)</f>
        <v>10</v>
      </c>
      <c r="L69" s="637" t="s">
        <v>64</v>
      </c>
      <c r="M69" s="637"/>
      <c r="N69" s="1080"/>
    </row>
    <row r="70" spans="1:14" s="555" customFormat="1" ht="30" hidden="1" customHeight="1" x14ac:dyDescent="0.25">
      <c r="A70" s="1081"/>
      <c r="B70" s="1096"/>
      <c r="C70" s="995"/>
      <c r="D70" s="995"/>
      <c r="E70" s="1076">
        <v>1</v>
      </c>
      <c r="F70" s="1076" t="s">
        <v>31</v>
      </c>
      <c r="G70" s="1076">
        <v>1</v>
      </c>
      <c r="H70" s="1073">
        <v>10</v>
      </c>
      <c r="I70" s="1073"/>
      <c r="J70" s="1073"/>
      <c r="K70" s="1077">
        <f>PRODUCT(E70:J70)</f>
        <v>10</v>
      </c>
      <c r="L70" s="637"/>
      <c r="M70" s="637"/>
      <c r="N70" s="1080"/>
    </row>
    <row r="71" spans="1:14" s="555" customFormat="1" ht="20.149999999999999" hidden="1" customHeight="1" x14ac:dyDescent="0.25">
      <c r="A71" s="1081"/>
      <c r="B71" s="1096"/>
      <c r="C71" s="1085"/>
      <c r="D71" s="1085"/>
      <c r="E71" s="1085"/>
      <c r="F71" s="1085"/>
      <c r="G71" s="636"/>
      <c r="H71" s="1063"/>
      <c r="I71" s="1063"/>
      <c r="J71" s="1045" t="s">
        <v>34</v>
      </c>
      <c r="K71" s="1067"/>
      <c r="L71" s="1067"/>
      <c r="M71" s="1068"/>
      <c r="N71" s="1080"/>
    </row>
    <row r="72" spans="1:14" s="555" customFormat="1" ht="20.149999999999999" hidden="1" customHeight="1" x14ac:dyDescent="0.25">
      <c r="A72" s="1081"/>
      <c r="B72" s="1096"/>
      <c r="C72" s="1067"/>
      <c r="D72" s="1085"/>
      <c r="E72" s="636"/>
      <c r="F72" s="636"/>
      <c r="G72" s="636"/>
      <c r="H72" s="1063"/>
      <c r="I72" s="1063"/>
      <c r="J72" s="1070"/>
      <c r="K72" s="1070"/>
      <c r="L72" s="637"/>
      <c r="M72" s="637"/>
      <c r="N72" s="1080"/>
    </row>
    <row r="73" spans="1:14" s="555" customFormat="1" ht="20.149999999999999" hidden="1" customHeight="1" x14ac:dyDescent="0.25">
      <c r="A73" s="1081"/>
      <c r="B73" s="1096"/>
      <c r="C73" s="1048"/>
      <c r="D73" s="1075"/>
      <c r="E73" s="1076"/>
      <c r="F73" s="1076"/>
      <c r="G73" s="1076"/>
      <c r="H73" s="1073"/>
      <c r="I73" s="1073"/>
      <c r="J73" s="1045"/>
      <c r="K73" s="1101"/>
      <c r="L73" s="1100"/>
      <c r="M73" s="1045"/>
      <c r="N73" s="1080"/>
    </row>
    <row r="74" spans="1:14" s="555" customFormat="1" ht="43.75" customHeight="1" x14ac:dyDescent="0.25">
      <c r="A74" s="1072">
        <v>16</v>
      </c>
      <c r="B74" s="1048" t="s">
        <v>716</v>
      </c>
      <c r="C74" s="1485" t="s">
        <v>715</v>
      </c>
      <c r="D74" s="1485"/>
      <c r="E74" s="1485"/>
      <c r="F74" s="1485"/>
      <c r="G74" s="1485"/>
      <c r="H74" s="1485"/>
      <c r="I74" s="1485"/>
      <c r="J74" s="1485"/>
      <c r="K74" s="1092">
        <v>6</v>
      </c>
      <c r="L74" s="637" t="s">
        <v>56</v>
      </c>
      <c r="M74" s="637"/>
      <c r="N74" s="1080"/>
    </row>
    <row r="75" spans="1:14" s="555" customFormat="1" ht="20.149999999999999" hidden="1" customHeight="1" x14ac:dyDescent="0.25">
      <c r="A75" s="1081"/>
      <c r="B75" s="1096"/>
      <c r="C75" s="1067"/>
      <c r="D75" s="1083"/>
      <c r="E75" s="636"/>
      <c r="F75" s="636"/>
      <c r="G75" s="636"/>
      <c r="H75" s="1063"/>
      <c r="I75" s="1063"/>
      <c r="J75" s="1045" t="s">
        <v>34</v>
      </c>
      <c r="K75" s="1070">
        <f>SUM(K74:K74)</f>
        <v>6</v>
      </c>
      <c r="L75" s="637" t="s">
        <v>56</v>
      </c>
      <c r="M75" s="1102"/>
      <c r="N75" s="1080"/>
    </row>
    <row r="76" spans="1:14" s="555" customFormat="1" ht="20.149999999999999" hidden="1" customHeight="1" x14ac:dyDescent="0.25">
      <c r="A76" s="1081"/>
      <c r="B76" s="1096"/>
      <c r="C76" s="1048"/>
      <c r="D76" s="1075"/>
      <c r="E76" s="1076"/>
      <c r="F76" s="1076"/>
      <c r="G76" s="1076"/>
      <c r="H76" s="1073"/>
      <c r="I76" s="1073"/>
      <c r="J76" s="1045"/>
      <c r="K76" s="1101"/>
      <c r="L76" s="1100"/>
      <c r="M76" s="1045"/>
      <c r="N76" s="1080"/>
    </row>
    <row r="77" spans="1:14" s="555" customFormat="1" ht="55.25" customHeight="1" x14ac:dyDescent="0.25">
      <c r="A77" s="1072">
        <v>17</v>
      </c>
      <c r="B77" s="1085" t="s">
        <v>718</v>
      </c>
      <c r="C77" s="1485" t="s">
        <v>717</v>
      </c>
      <c r="D77" s="1485"/>
      <c r="E77" s="1485"/>
      <c r="F77" s="1485"/>
      <c r="G77" s="1485"/>
      <c r="H77" s="1485"/>
      <c r="I77" s="1485"/>
      <c r="J77" s="1485"/>
      <c r="K77" s="1070">
        <v>2</v>
      </c>
      <c r="L77" s="637" t="s">
        <v>56</v>
      </c>
      <c r="M77" s="637"/>
      <c r="N77" s="1080"/>
    </row>
    <row r="78" spans="1:14" s="555" customFormat="1" ht="23.25" hidden="1" customHeight="1" x14ac:dyDescent="0.25">
      <c r="A78" s="1072"/>
      <c r="B78" s="1056"/>
      <c r="C78" s="1067"/>
      <c r="D78" s="1085"/>
      <c r="E78" s="636"/>
      <c r="F78" s="636"/>
      <c r="G78" s="636"/>
      <c r="H78" s="1063"/>
      <c r="I78" s="1063"/>
      <c r="J78" s="1045" t="s">
        <v>34</v>
      </c>
      <c r="K78" s="1070">
        <f>SUM(K77:K77)</f>
        <v>2</v>
      </c>
      <c r="L78" s="637" t="s">
        <v>56</v>
      </c>
      <c r="M78" s="1068"/>
      <c r="N78" s="1080"/>
    </row>
    <row r="79" spans="1:14" s="555" customFormat="1" ht="11.25" hidden="1" customHeight="1" x14ac:dyDescent="0.25">
      <c r="A79" s="1072"/>
      <c r="B79" s="1056"/>
      <c r="C79" s="1048"/>
      <c r="D79" s="1083"/>
      <c r="E79" s="636"/>
      <c r="F79" s="636"/>
      <c r="G79" s="636"/>
      <c r="H79" s="1063"/>
      <c r="I79" s="1063"/>
      <c r="J79" s="1045"/>
      <c r="K79" s="1101"/>
      <c r="L79" s="1100"/>
      <c r="M79" s="1045"/>
      <c r="N79" s="1080"/>
    </row>
    <row r="80" spans="1:14" s="555" customFormat="1" ht="98.4" customHeight="1" x14ac:dyDescent="0.25">
      <c r="A80" s="1072">
        <v>18</v>
      </c>
      <c r="B80" s="1085" t="s">
        <v>720</v>
      </c>
      <c r="C80" s="1485" t="s">
        <v>719</v>
      </c>
      <c r="D80" s="1485"/>
      <c r="E80" s="1485"/>
      <c r="F80" s="1485"/>
      <c r="G80" s="1485"/>
      <c r="H80" s="1485"/>
      <c r="I80" s="1485"/>
      <c r="J80" s="1485"/>
      <c r="K80" s="1070">
        <f>SUM(K81:K81)</f>
        <v>7</v>
      </c>
      <c r="L80" s="637" t="s">
        <v>64</v>
      </c>
      <c r="M80" s="1045"/>
      <c r="N80" s="1080"/>
    </row>
    <row r="81" spans="1:14" s="555" customFormat="1" ht="20.149999999999999" hidden="1" customHeight="1" x14ac:dyDescent="0.25">
      <c r="A81" s="1072"/>
      <c r="B81" s="1056"/>
      <c r="C81" s="1048"/>
      <c r="D81" s="1083"/>
      <c r="E81" s="1076">
        <v>1</v>
      </c>
      <c r="F81" s="1076" t="s">
        <v>31</v>
      </c>
      <c r="G81" s="1076">
        <v>1</v>
      </c>
      <c r="H81" s="1073">
        <v>7</v>
      </c>
      <c r="I81" s="1073"/>
      <c r="J81" s="1073"/>
      <c r="K81" s="1073">
        <f>PRODUCT(E81:J81)</f>
        <v>7</v>
      </c>
      <c r="L81" s="1100"/>
      <c r="M81" s="1045"/>
      <c r="N81" s="1080"/>
    </row>
    <row r="82" spans="1:14" s="555" customFormat="1" ht="12" hidden="1" customHeight="1" x14ac:dyDescent="0.25">
      <c r="A82" s="1072"/>
      <c r="B82" s="1056"/>
      <c r="C82" s="1067"/>
      <c r="D82" s="1085"/>
      <c r="E82" s="636"/>
      <c r="F82" s="636"/>
      <c r="G82" s="636"/>
      <c r="H82" s="1063"/>
      <c r="I82" s="1063"/>
      <c r="J82" s="1045" t="s">
        <v>34</v>
      </c>
      <c r="K82" s="1067"/>
      <c r="L82" s="1067"/>
      <c r="M82" s="1068"/>
      <c r="N82" s="1080"/>
    </row>
    <row r="83" spans="1:14" s="555" customFormat="1" ht="52.25" customHeight="1" x14ac:dyDescent="0.25">
      <c r="A83" s="1072">
        <v>19</v>
      </c>
      <c r="B83" s="1056" t="s">
        <v>722</v>
      </c>
      <c r="C83" s="1485" t="s">
        <v>721</v>
      </c>
      <c r="D83" s="1485"/>
      <c r="E83" s="1485"/>
      <c r="F83" s="1485"/>
      <c r="G83" s="1485"/>
      <c r="H83" s="1485"/>
      <c r="I83" s="1485"/>
      <c r="J83" s="1485"/>
      <c r="K83" s="1073">
        <f>SUM(K84:K84)</f>
        <v>25.930799999999998</v>
      </c>
      <c r="L83" s="637" t="s">
        <v>678</v>
      </c>
      <c r="M83" s="1045"/>
      <c r="N83" s="1080"/>
    </row>
    <row r="84" spans="1:14" s="555" customFormat="1" ht="20.149999999999999" hidden="1" customHeight="1" x14ac:dyDescent="0.25">
      <c r="A84" s="1072"/>
      <c r="B84" s="1056"/>
      <c r="C84" s="1500"/>
      <c r="D84" s="1500"/>
      <c r="E84" s="1076"/>
      <c r="F84" s="1076"/>
      <c r="G84" s="1076"/>
      <c r="H84" s="1073"/>
      <c r="I84" s="1073"/>
      <c r="J84" s="1073"/>
      <c r="K84" s="1073">
        <f>K20</f>
        <v>25.930799999999998</v>
      </c>
      <c r="L84" s="1100"/>
      <c r="M84" s="1045"/>
      <c r="N84" s="1080"/>
    </row>
    <row r="85" spans="1:14" s="555" customFormat="1" ht="20.149999999999999" hidden="1" customHeight="1" x14ac:dyDescent="0.25">
      <c r="A85" s="1072"/>
      <c r="B85" s="1056"/>
      <c r="C85" s="1501" t="s">
        <v>722</v>
      </c>
      <c r="D85" s="1500"/>
      <c r="E85" s="636"/>
      <c r="F85" s="636"/>
      <c r="G85" s="636"/>
      <c r="H85" s="1063"/>
      <c r="I85" s="1063"/>
      <c r="J85" s="1045" t="s">
        <v>34</v>
      </c>
      <c r="K85" s="1067"/>
      <c r="L85" s="1067"/>
      <c r="M85" s="1102"/>
      <c r="N85" s="1080"/>
    </row>
    <row r="86" spans="1:14" s="555" customFormat="1" ht="219.65" customHeight="1" x14ac:dyDescent="0.25">
      <c r="A86" s="1072">
        <v>20</v>
      </c>
      <c r="B86" s="1056" t="s">
        <v>724</v>
      </c>
      <c r="C86" s="1502" t="s">
        <v>723</v>
      </c>
      <c r="D86" s="1502"/>
      <c r="E86" s="1502"/>
      <c r="F86" s="1502"/>
      <c r="G86" s="1502"/>
      <c r="H86" s="1502"/>
      <c r="I86" s="1502"/>
      <c r="J86" s="1502"/>
      <c r="K86" s="1073">
        <f>SUM(K87:K87)</f>
        <v>9</v>
      </c>
      <c r="L86" s="637" t="s">
        <v>678</v>
      </c>
      <c r="M86" s="637"/>
      <c r="N86" s="1071"/>
    </row>
    <row r="87" spans="1:14" s="555" customFormat="1" ht="18" hidden="1" customHeight="1" x14ac:dyDescent="0.25">
      <c r="A87" s="1081"/>
      <c r="B87" s="1000"/>
      <c r="C87" s="1500"/>
      <c r="D87" s="1500"/>
      <c r="E87" s="1076">
        <v>1</v>
      </c>
      <c r="F87" s="1076" t="s">
        <v>31</v>
      </c>
      <c r="G87" s="1076">
        <v>1</v>
      </c>
      <c r="H87" s="1073">
        <v>3</v>
      </c>
      <c r="I87" s="1073">
        <v>3</v>
      </c>
      <c r="J87" s="1073"/>
      <c r="K87" s="1073">
        <f>PRODUCT(E87:J87)</f>
        <v>9</v>
      </c>
      <c r="L87" s="1100"/>
      <c r="M87" s="1045"/>
      <c r="N87" s="1080"/>
    </row>
    <row r="88" spans="1:14" s="555" customFormat="1" ht="40.25" customHeight="1" x14ac:dyDescent="0.3">
      <c r="A88" s="1081">
        <v>21</v>
      </c>
      <c r="B88" s="1056" t="s">
        <v>750</v>
      </c>
      <c r="C88" s="1503" t="s">
        <v>732</v>
      </c>
      <c r="D88" s="1503"/>
      <c r="E88" s="1503"/>
      <c r="F88" s="1503"/>
      <c r="G88" s="1503"/>
      <c r="H88" s="1503"/>
      <c r="I88" s="1503"/>
      <c r="J88" s="1503"/>
      <c r="K88" s="1070">
        <v>1</v>
      </c>
      <c r="L88" s="637" t="s">
        <v>730</v>
      </c>
      <c r="M88" s="1090"/>
      <c r="N88" s="1080"/>
    </row>
    <row r="89" spans="1:14" s="555" customFormat="1" ht="38.4" customHeight="1" x14ac:dyDescent="0.3">
      <c r="A89" s="1081">
        <v>22</v>
      </c>
      <c r="B89" s="998" t="s">
        <v>750</v>
      </c>
      <c r="C89" s="1504" t="s">
        <v>733</v>
      </c>
      <c r="D89" s="1504"/>
      <c r="E89" s="1504"/>
      <c r="F89" s="1504"/>
      <c r="G89" s="1504"/>
      <c r="H89" s="1504"/>
      <c r="I89" s="1504"/>
      <c r="J89" s="1504"/>
      <c r="K89" s="1070">
        <v>1</v>
      </c>
      <c r="L89" s="637" t="s">
        <v>730</v>
      </c>
      <c r="M89" s="1090"/>
      <c r="N89" s="1080"/>
    </row>
    <row r="90" spans="1:14" s="555" customFormat="1" ht="72" customHeight="1" x14ac:dyDescent="0.3">
      <c r="A90" s="1494">
        <v>23</v>
      </c>
      <c r="B90" s="1496" t="s">
        <v>951</v>
      </c>
      <c r="C90" s="1498" t="s">
        <v>828</v>
      </c>
      <c r="D90" s="1499"/>
      <c r="E90" s="999"/>
      <c r="F90" s="999"/>
      <c r="G90" s="999"/>
      <c r="H90" s="999"/>
      <c r="I90" s="999"/>
      <c r="J90" s="999"/>
      <c r="K90" s="1105">
        <v>41.2</v>
      </c>
      <c r="L90" s="637" t="s">
        <v>950</v>
      </c>
      <c r="M90" s="1090"/>
      <c r="N90" s="1080"/>
    </row>
    <row r="91" spans="1:14" s="555" customFormat="1" ht="23" customHeight="1" x14ac:dyDescent="0.3">
      <c r="A91" s="1495"/>
      <c r="B91" s="1497"/>
      <c r="C91" s="1103" t="s">
        <v>829</v>
      </c>
      <c r="D91" s="1104"/>
      <c r="E91" s="999"/>
      <c r="F91" s="999"/>
      <c r="G91" s="999"/>
      <c r="H91" s="999"/>
      <c r="I91" s="999"/>
      <c r="J91" s="999"/>
      <c r="K91" s="1105">
        <v>16.100000000000001</v>
      </c>
      <c r="L91" s="637" t="s">
        <v>950</v>
      </c>
      <c r="M91" s="1090"/>
      <c r="N91" s="1080"/>
    </row>
    <row r="92" spans="1:14" s="555" customFormat="1" ht="86.5" customHeight="1" x14ac:dyDescent="0.3">
      <c r="A92" s="1072">
        <v>24</v>
      </c>
      <c r="B92" s="998" t="s">
        <v>952</v>
      </c>
      <c r="C92" s="1498" t="s">
        <v>833</v>
      </c>
      <c r="D92" s="1499"/>
      <c r="E92" s="999"/>
      <c r="F92" s="999"/>
      <c r="G92" s="999"/>
      <c r="H92" s="999"/>
      <c r="I92" s="999"/>
      <c r="J92" s="999"/>
      <c r="K92" s="1105">
        <v>23.4</v>
      </c>
      <c r="L92" s="637" t="s">
        <v>950</v>
      </c>
      <c r="M92" s="1090"/>
      <c r="N92" s="1080"/>
    </row>
    <row r="93" spans="1:14" s="555" customFormat="1" ht="93" customHeight="1" x14ac:dyDescent="0.3">
      <c r="A93" s="1494">
        <v>25</v>
      </c>
      <c r="B93" s="1496" t="s">
        <v>953</v>
      </c>
      <c r="C93" s="1498" t="s">
        <v>835</v>
      </c>
      <c r="D93" s="1499"/>
      <c r="E93" s="999"/>
      <c r="F93" s="999"/>
      <c r="G93" s="999"/>
      <c r="H93" s="999"/>
      <c r="I93" s="999"/>
      <c r="J93" s="999"/>
      <c r="K93" s="1105">
        <v>52.4</v>
      </c>
      <c r="L93" s="637" t="s">
        <v>950</v>
      </c>
      <c r="M93" s="1090"/>
      <c r="N93" s="1080"/>
    </row>
    <row r="94" spans="1:14" s="555" customFormat="1" ht="23" customHeight="1" x14ac:dyDescent="0.3">
      <c r="A94" s="1508"/>
      <c r="B94" s="1509"/>
      <c r="C94" s="1103" t="s">
        <v>836</v>
      </c>
      <c r="D94" s="1104"/>
      <c r="E94" s="999"/>
      <c r="F94" s="999"/>
      <c r="G94" s="999"/>
      <c r="H94" s="999"/>
      <c r="I94" s="999"/>
      <c r="J94" s="999"/>
      <c r="K94" s="1105">
        <v>54.5</v>
      </c>
      <c r="L94" s="637" t="s">
        <v>950</v>
      </c>
      <c r="M94" s="1090"/>
      <c r="N94" s="1080"/>
    </row>
    <row r="95" spans="1:14" s="555" customFormat="1" ht="23" customHeight="1" x14ac:dyDescent="0.3">
      <c r="A95" s="1508"/>
      <c r="B95" s="1509"/>
      <c r="C95" s="1103" t="s">
        <v>837</v>
      </c>
      <c r="D95" s="1104"/>
      <c r="E95" s="999"/>
      <c r="F95" s="999"/>
      <c r="G95" s="999"/>
      <c r="H95" s="999"/>
      <c r="I95" s="999"/>
      <c r="J95" s="999"/>
      <c r="K95" s="1105">
        <v>35.4</v>
      </c>
      <c r="L95" s="637" t="s">
        <v>950</v>
      </c>
      <c r="M95" s="1090"/>
      <c r="N95" s="1080"/>
    </row>
    <row r="96" spans="1:14" s="555" customFormat="1" ht="23" customHeight="1" x14ac:dyDescent="0.3">
      <c r="A96" s="1495"/>
      <c r="B96" s="1497"/>
      <c r="C96" s="1103" t="s">
        <v>838</v>
      </c>
      <c r="D96" s="1104"/>
      <c r="E96" s="999"/>
      <c r="F96" s="999"/>
      <c r="G96" s="999"/>
      <c r="H96" s="999"/>
      <c r="I96" s="999"/>
      <c r="J96" s="999"/>
      <c r="K96" s="1105">
        <v>9.8000000000000007</v>
      </c>
      <c r="L96" s="637" t="s">
        <v>950</v>
      </c>
      <c r="M96" s="1090"/>
      <c r="N96" s="1080"/>
    </row>
    <row r="97" spans="1:14" s="555" customFormat="1" ht="38.4" customHeight="1" x14ac:dyDescent="0.3">
      <c r="A97" s="1072">
        <v>26</v>
      </c>
      <c r="B97" s="998" t="s">
        <v>70</v>
      </c>
      <c r="C97" s="1498" t="s">
        <v>954</v>
      </c>
      <c r="D97" s="1499"/>
      <c r="E97" s="999"/>
      <c r="F97" s="999"/>
      <c r="G97" s="999"/>
      <c r="H97" s="999"/>
      <c r="I97" s="999"/>
      <c r="J97" s="999"/>
      <c r="K97" s="1070">
        <v>2</v>
      </c>
      <c r="L97" s="637" t="s">
        <v>5</v>
      </c>
      <c r="M97" s="1090"/>
      <c r="N97" s="1080"/>
    </row>
    <row r="98" spans="1:14" s="555" customFormat="1" ht="38.4" customHeight="1" x14ac:dyDescent="0.3">
      <c r="A98" s="1072">
        <v>27</v>
      </c>
      <c r="B98" s="998" t="s">
        <v>955</v>
      </c>
      <c r="C98" s="1498" t="s">
        <v>841</v>
      </c>
      <c r="D98" s="1499"/>
      <c r="E98" s="999"/>
      <c r="F98" s="999"/>
      <c r="G98" s="999"/>
      <c r="H98" s="999"/>
      <c r="I98" s="999"/>
      <c r="J98" s="999"/>
      <c r="K98" s="1070">
        <v>2</v>
      </c>
      <c r="L98" s="637" t="s">
        <v>5</v>
      </c>
      <c r="M98" s="1090"/>
      <c r="N98" s="1080"/>
    </row>
    <row r="99" spans="1:14" s="555" customFormat="1" ht="38.4" customHeight="1" x14ac:dyDescent="0.3">
      <c r="A99" s="1072">
        <v>28</v>
      </c>
      <c r="B99" s="998" t="s">
        <v>956</v>
      </c>
      <c r="C99" s="1498" t="s">
        <v>843</v>
      </c>
      <c r="D99" s="1499"/>
      <c r="E99" s="999"/>
      <c r="F99" s="999"/>
      <c r="G99" s="999"/>
      <c r="H99" s="999"/>
      <c r="I99" s="999"/>
      <c r="J99" s="999"/>
      <c r="K99" s="1070">
        <v>4</v>
      </c>
      <c r="L99" s="637" t="s">
        <v>5</v>
      </c>
      <c r="M99" s="1090"/>
      <c r="N99" s="1080"/>
    </row>
    <row r="100" spans="1:14" s="555" customFormat="1" ht="38.4" customHeight="1" x14ac:dyDescent="0.3">
      <c r="A100" s="1072">
        <v>29</v>
      </c>
      <c r="B100" s="998" t="s">
        <v>70</v>
      </c>
      <c r="C100" s="1498" t="s">
        <v>844</v>
      </c>
      <c r="D100" s="1499"/>
      <c r="E100" s="999"/>
      <c r="F100" s="999"/>
      <c r="G100" s="999"/>
      <c r="H100" s="999"/>
      <c r="I100" s="999"/>
      <c r="J100" s="999"/>
      <c r="K100" s="1070">
        <v>1</v>
      </c>
      <c r="L100" s="637" t="s">
        <v>5</v>
      </c>
      <c r="M100" s="1090"/>
      <c r="N100" s="1080"/>
    </row>
    <row r="101" spans="1:14" s="555" customFormat="1" ht="81" customHeight="1" x14ac:dyDescent="0.3">
      <c r="A101" s="1072">
        <v>30</v>
      </c>
      <c r="B101" s="1086" t="s">
        <v>957</v>
      </c>
      <c r="C101" s="1498" t="s">
        <v>849</v>
      </c>
      <c r="D101" s="1499"/>
      <c r="E101" s="999"/>
      <c r="F101" s="999"/>
      <c r="G101" s="999"/>
      <c r="H101" s="999"/>
      <c r="I101" s="999"/>
      <c r="J101" s="999"/>
      <c r="K101" s="1070">
        <v>1</v>
      </c>
      <c r="L101" s="637" t="s">
        <v>5</v>
      </c>
      <c r="M101" s="1090"/>
      <c r="N101" s="1080"/>
    </row>
    <row r="102" spans="1:14" s="555" customFormat="1" ht="42" customHeight="1" x14ac:dyDescent="0.25">
      <c r="A102" s="1505" t="s">
        <v>964</v>
      </c>
      <c r="B102" s="1506"/>
      <c r="C102" s="1506"/>
      <c r="D102" s="1506"/>
      <c r="E102" s="1506"/>
      <c r="F102" s="1506"/>
      <c r="G102" s="1506"/>
      <c r="H102" s="1506"/>
      <c r="I102" s="1506"/>
      <c r="J102" s="1506"/>
      <c r="K102" s="1506"/>
      <c r="L102" s="1506"/>
      <c r="M102" s="1507"/>
      <c r="N102" s="1106"/>
    </row>
    <row r="103" spans="1:14" s="555" customFormat="1" ht="15" customHeight="1" x14ac:dyDescent="0.25">
      <c r="A103" s="1107"/>
      <c r="B103" s="648"/>
      <c r="C103" s="649"/>
      <c r="D103" s="650"/>
      <c r="E103" s="651"/>
      <c r="F103" s="651"/>
      <c r="G103" s="651"/>
      <c r="H103" s="1108"/>
      <c r="I103" s="1108"/>
      <c r="J103" s="1108"/>
      <c r="K103" s="1109"/>
      <c r="L103" s="652"/>
      <c r="M103" s="652"/>
      <c r="N103" s="1110"/>
    </row>
    <row r="104" spans="1:14" s="555" customFormat="1" ht="15" customHeight="1" x14ac:dyDescent="0.25">
      <c r="A104" s="1107"/>
      <c r="B104" s="648"/>
      <c r="C104" s="649"/>
      <c r="D104" s="650"/>
      <c r="E104" s="651"/>
      <c r="F104" s="651"/>
      <c r="G104" s="651"/>
      <c r="H104" s="1108"/>
      <c r="I104" s="1108"/>
      <c r="J104" s="1108"/>
      <c r="K104" s="1109"/>
      <c r="L104" s="652"/>
      <c r="M104" s="652"/>
      <c r="N104" s="1110"/>
    </row>
    <row r="105" spans="1:14" s="555" customFormat="1" ht="15" customHeight="1" x14ac:dyDescent="0.25">
      <c r="A105" s="1107"/>
      <c r="B105" s="648"/>
      <c r="C105" s="649"/>
      <c r="D105" s="650"/>
      <c r="E105" s="651"/>
      <c r="F105" s="651"/>
      <c r="G105" s="651"/>
      <c r="H105" s="1108"/>
      <c r="I105" s="1108"/>
      <c r="J105" s="1108"/>
      <c r="K105" s="1109"/>
      <c r="L105" s="652"/>
      <c r="M105" s="652"/>
      <c r="N105" s="1110"/>
    </row>
    <row r="106" spans="1:14" s="555" customFormat="1" ht="15" customHeight="1" x14ac:dyDescent="0.25">
      <c r="A106" s="1107"/>
      <c r="B106" s="648"/>
      <c r="C106" s="649"/>
      <c r="D106" s="650"/>
      <c r="E106" s="651"/>
      <c r="F106" s="651"/>
      <c r="G106" s="651"/>
      <c r="H106" s="1108"/>
      <c r="I106" s="1108"/>
      <c r="J106" s="1108"/>
      <c r="K106" s="1109"/>
      <c r="L106" s="652"/>
      <c r="M106" s="652"/>
      <c r="N106" s="1110"/>
    </row>
    <row r="107" spans="1:14" s="555" customFormat="1" ht="15" customHeight="1" x14ac:dyDescent="0.25">
      <c r="A107" s="1107"/>
      <c r="B107" s="648"/>
      <c r="C107" s="649"/>
      <c r="D107" s="650"/>
      <c r="E107" s="651"/>
      <c r="F107" s="651"/>
      <c r="G107" s="651"/>
      <c r="H107" s="1108"/>
      <c r="I107" s="1108"/>
      <c r="J107" s="1108"/>
      <c r="K107" s="1109"/>
      <c r="L107" s="652"/>
      <c r="M107" s="652"/>
      <c r="N107" s="1110"/>
    </row>
    <row r="108" spans="1:14" s="555" customFormat="1" ht="15" customHeight="1" x14ac:dyDescent="0.25">
      <c r="A108" s="1107"/>
      <c r="B108" s="648"/>
      <c r="C108" s="649"/>
      <c r="D108" s="650"/>
      <c r="E108" s="651"/>
      <c r="F108" s="651"/>
      <c r="G108" s="651"/>
      <c r="H108" s="1108"/>
      <c r="I108" s="1108"/>
      <c r="J108" s="1108"/>
      <c r="K108" s="1109"/>
      <c r="L108" s="652"/>
      <c r="M108" s="652"/>
      <c r="N108" s="1110"/>
    </row>
    <row r="109" spans="1:14" s="555" customFormat="1" ht="15" customHeight="1" x14ac:dyDescent="0.25">
      <c r="A109" s="1107"/>
      <c r="B109" s="648"/>
      <c r="C109" s="649"/>
      <c r="D109" s="650"/>
      <c r="E109" s="651"/>
      <c r="F109" s="651"/>
      <c r="G109" s="651"/>
      <c r="H109" s="1108"/>
      <c r="I109" s="1108"/>
      <c r="J109" s="1108"/>
      <c r="K109" s="1109"/>
      <c r="L109" s="652"/>
      <c r="M109" s="652"/>
      <c r="N109" s="1110"/>
    </row>
    <row r="110" spans="1:14" s="555" customFormat="1" ht="15" customHeight="1" x14ac:dyDescent="0.25">
      <c r="A110" s="1107"/>
      <c r="B110" s="648"/>
      <c r="C110" s="649"/>
      <c r="D110" s="650"/>
      <c r="E110" s="651"/>
      <c r="F110" s="651"/>
      <c r="G110" s="651"/>
      <c r="H110" s="1108"/>
      <c r="I110" s="1108"/>
      <c r="J110" s="1108"/>
      <c r="K110" s="1109"/>
      <c r="L110" s="652"/>
      <c r="M110" s="652"/>
      <c r="N110" s="1110"/>
    </row>
    <row r="111" spans="1:14" s="555" customFormat="1" ht="8.25" customHeight="1" x14ac:dyDescent="0.25">
      <c r="A111" s="1111"/>
      <c r="B111" s="654"/>
      <c r="C111" s="655"/>
      <c r="D111" s="650"/>
      <c r="E111" s="651"/>
      <c r="F111" s="651"/>
      <c r="G111" s="651"/>
      <c r="H111" s="1108"/>
      <c r="I111" s="1108"/>
      <c r="J111" s="1112"/>
      <c r="K111" s="1109"/>
      <c r="L111" s="652"/>
      <c r="M111" s="652"/>
      <c r="N111" s="1110"/>
    </row>
    <row r="112" spans="1:14" s="555" customFormat="1" ht="10.5" customHeight="1" x14ac:dyDescent="0.25">
      <c r="A112" s="1111"/>
      <c r="B112" s="654"/>
      <c r="C112" s="655"/>
      <c r="D112" s="650"/>
      <c r="E112" s="651"/>
      <c r="F112" s="651"/>
      <c r="G112" s="651"/>
      <c r="H112" s="1108"/>
      <c r="I112" s="1108"/>
      <c r="J112" s="1112"/>
      <c r="K112" s="1109"/>
      <c r="L112" s="652"/>
      <c r="M112" s="652"/>
      <c r="N112" s="1110"/>
    </row>
    <row r="113" spans="1:14" s="555" customFormat="1" ht="14.15" customHeight="1" x14ac:dyDescent="0.25">
      <c r="A113" s="1111"/>
      <c r="B113" s="654"/>
      <c r="C113" s="655"/>
      <c r="D113" s="650"/>
      <c r="E113" s="651"/>
      <c r="F113" s="651"/>
      <c r="G113" s="651"/>
      <c r="H113" s="1108"/>
      <c r="I113" s="1108"/>
      <c r="J113" s="1112"/>
      <c r="K113" s="1109"/>
      <c r="L113" s="652"/>
      <c r="M113" s="652"/>
      <c r="N113" s="1110"/>
    </row>
  </sheetData>
  <mergeCells count="59">
    <mergeCell ref="C99:D99"/>
    <mergeCell ref="C100:D100"/>
    <mergeCell ref="C101:D101"/>
    <mergeCell ref="A102:M102"/>
    <mergeCell ref="C92:D92"/>
    <mergeCell ref="A93:A96"/>
    <mergeCell ref="B93:B96"/>
    <mergeCell ref="C93:D93"/>
    <mergeCell ref="C97:D97"/>
    <mergeCell ref="C98:D98"/>
    <mergeCell ref="A90:A91"/>
    <mergeCell ref="B90:B91"/>
    <mergeCell ref="C90:D90"/>
    <mergeCell ref="C69:J69"/>
    <mergeCell ref="C74:J74"/>
    <mergeCell ref="C77:J77"/>
    <mergeCell ref="C80:J80"/>
    <mergeCell ref="C83:J83"/>
    <mergeCell ref="C84:D84"/>
    <mergeCell ref="C85:D85"/>
    <mergeCell ref="C86:J86"/>
    <mergeCell ref="C87:D87"/>
    <mergeCell ref="C88:J88"/>
    <mergeCell ref="C89:J89"/>
    <mergeCell ref="C55:D55"/>
    <mergeCell ref="C58:J58"/>
    <mergeCell ref="A65:A67"/>
    <mergeCell ref="B65:B67"/>
    <mergeCell ref="C65:J65"/>
    <mergeCell ref="C66:D66"/>
    <mergeCell ref="C67:D67"/>
    <mergeCell ref="C54:J54"/>
    <mergeCell ref="C13:J13"/>
    <mergeCell ref="C20:J20"/>
    <mergeCell ref="C25:D25"/>
    <mergeCell ref="C26:J26"/>
    <mergeCell ref="C30:J30"/>
    <mergeCell ref="C34:J34"/>
    <mergeCell ref="C35:D35"/>
    <mergeCell ref="C38:J38"/>
    <mergeCell ref="C42:J42"/>
    <mergeCell ref="C46:J46"/>
    <mergeCell ref="C50:J50"/>
    <mergeCell ref="C12:D12"/>
    <mergeCell ref="A1:N1"/>
    <mergeCell ref="A2:N2"/>
    <mergeCell ref="A3:N3"/>
    <mergeCell ref="A4:N4"/>
    <mergeCell ref="A5:N5"/>
    <mergeCell ref="A6:A7"/>
    <mergeCell ref="B6:B7"/>
    <mergeCell ref="C6:D7"/>
    <mergeCell ref="E6:G7"/>
    <mergeCell ref="H6:J6"/>
    <mergeCell ref="K6:L7"/>
    <mergeCell ref="M6:M7"/>
    <mergeCell ref="N6:N7"/>
    <mergeCell ref="C8:D8"/>
    <mergeCell ref="C11:D11"/>
  </mergeCells>
  <printOptions horizontalCentered="1"/>
  <pageMargins left="0.15" right="0" top="0.25" bottom="0.5" header="0.31496062992126" footer="0.56496062999999996"/>
  <pageSetup paperSize="9" fitToWidth="0" fitToHeight="0" orientation="portrait" blackAndWhite="1" r:id="rId1"/>
  <headerFooter scaleWithDoc="0" alignWithMargins="0"/>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45819D-A07D-4AC4-A995-E13AD06DA905}">
  <sheetPr>
    <tabColor rgb="FF00B050"/>
  </sheetPr>
  <dimension ref="A1:Q108"/>
  <sheetViews>
    <sheetView showGridLines="0" view="pageBreakPreview" zoomScaleNormal="100" zoomScaleSheetLayoutView="100" workbookViewId="0">
      <selection activeCell="A4" sqref="A4:E5"/>
    </sheetView>
  </sheetViews>
  <sheetFormatPr defaultRowHeight="20.149999999999999" customHeight="1" x14ac:dyDescent="0.3"/>
  <cols>
    <col min="1" max="1" width="7.1796875" style="554" bestFit="1" customWidth="1"/>
    <col min="2" max="2" width="14.453125" style="554" customWidth="1"/>
    <col min="3" max="3" width="15.1796875" style="554" customWidth="1"/>
    <col min="4" max="4" width="3.81640625" style="562" customWidth="1"/>
    <col min="5" max="5" width="3.1796875" style="562" customWidth="1"/>
    <col min="6" max="6" width="4.81640625" style="562" customWidth="1"/>
    <col min="7" max="7" width="10.54296875" style="908" customWidth="1"/>
    <col min="8" max="8" width="9.453125" style="908" customWidth="1"/>
    <col min="9" max="9" width="8.81640625" style="908" customWidth="1"/>
    <col min="10" max="10" width="9" style="904" customWidth="1"/>
    <col min="11" max="11" width="5" style="656" customWidth="1"/>
    <col min="12" max="12" width="10.54296875" style="656" customWidth="1"/>
    <col min="13" max="13" width="5.81640625" style="656" customWidth="1"/>
    <col min="14" max="14" width="13.81640625" style="554" customWidth="1"/>
    <col min="15" max="250" width="8.81640625" style="554"/>
    <col min="251" max="251" width="6" style="554" customWidth="1"/>
    <col min="252" max="252" width="18.81640625" style="554" customWidth="1"/>
    <col min="253" max="253" width="7.81640625" style="554" customWidth="1"/>
    <col min="254" max="255" width="3.1796875" style="554" customWidth="1"/>
    <col min="256" max="256" width="3.81640625" style="554" customWidth="1"/>
    <col min="257" max="257" width="10.54296875" style="554" customWidth="1"/>
    <col min="258" max="258" width="9.453125" style="554" customWidth="1"/>
    <col min="259" max="259" width="8.81640625" style="554" customWidth="1"/>
    <col min="260" max="260" width="14.81640625" style="554" customWidth="1"/>
    <col min="261" max="261" width="4.1796875" style="554" customWidth="1"/>
    <col min="262" max="262" width="13.453125" style="554" customWidth="1"/>
    <col min="263" max="263" width="4.54296875" style="554" customWidth="1"/>
    <col min="264" max="267" width="9.453125" style="554" customWidth="1"/>
    <col min="268" max="268" width="6.1796875" style="554" customWidth="1"/>
    <col min="269" max="506" width="8.81640625" style="554"/>
    <col min="507" max="507" width="6" style="554" customWidth="1"/>
    <col min="508" max="508" width="18.81640625" style="554" customWidth="1"/>
    <col min="509" max="509" width="7.81640625" style="554" customWidth="1"/>
    <col min="510" max="511" width="3.1796875" style="554" customWidth="1"/>
    <col min="512" max="512" width="3.81640625" style="554" customWidth="1"/>
    <col min="513" max="513" width="10.54296875" style="554" customWidth="1"/>
    <col min="514" max="514" width="9.453125" style="554" customWidth="1"/>
    <col min="515" max="515" width="8.81640625" style="554" customWidth="1"/>
    <col min="516" max="516" width="14.81640625" style="554" customWidth="1"/>
    <col min="517" max="517" width="4.1796875" style="554" customWidth="1"/>
    <col min="518" max="518" width="13.453125" style="554" customWidth="1"/>
    <col min="519" max="519" width="4.54296875" style="554" customWidth="1"/>
    <col min="520" max="523" width="9.453125" style="554" customWidth="1"/>
    <col min="524" max="524" width="6.1796875" style="554" customWidth="1"/>
    <col min="525" max="762" width="8.81640625" style="554"/>
    <col min="763" max="763" width="6" style="554" customWidth="1"/>
    <col min="764" max="764" width="18.81640625" style="554" customWidth="1"/>
    <col min="765" max="765" width="7.81640625" style="554" customWidth="1"/>
    <col min="766" max="767" width="3.1796875" style="554" customWidth="1"/>
    <col min="768" max="768" width="3.81640625" style="554" customWidth="1"/>
    <col min="769" max="769" width="10.54296875" style="554" customWidth="1"/>
    <col min="770" max="770" width="9.453125" style="554" customWidth="1"/>
    <col min="771" max="771" width="8.81640625" style="554" customWidth="1"/>
    <col min="772" max="772" width="14.81640625" style="554" customWidth="1"/>
    <col min="773" max="773" width="4.1796875" style="554" customWidth="1"/>
    <col min="774" max="774" width="13.453125" style="554" customWidth="1"/>
    <col min="775" max="775" width="4.54296875" style="554" customWidth="1"/>
    <col min="776" max="779" width="9.453125" style="554" customWidth="1"/>
    <col min="780" max="780" width="6.1796875" style="554" customWidth="1"/>
    <col min="781" max="1018" width="8.81640625" style="554"/>
    <col min="1019" max="1019" width="6" style="554" customWidth="1"/>
    <col min="1020" max="1020" width="18.81640625" style="554" customWidth="1"/>
    <col min="1021" max="1021" width="7.81640625" style="554" customWidth="1"/>
    <col min="1022" max="1023" width="3.1796875" style="554" customWidth="1"/>
    <col min="1024" max="1024" width="3.81640625" style="554" customWidth="1"/>
    <col min="1025" max="1025" width="10.54296875" style="554" customWidth="1"/>
    <col min="1026" max="1026" width="9.453125" style="554" customWidth="1"/>
    <col min="1027" max="1027" width="8.81640625" style="554" customWidth="1"/>
    <col min="1028" max="1028" width="14.81640625" style="554" customWidth="1"/>
    <col min="1029" max="1029" width="4.1796875" style="554" customWidth="1"/>
    <col min="1030" max="1030" width="13.453125" style="554" customWidth="1"/>
    <col min="1031" max="1031" width="4.54296875" style="554" customWidth="1"/>
    <col min="1032" max="1035" width="9.453125" style="554" customWidth="1"/>
    <col min="1036" max="1036" width="6.1796875" style="554" customWidth="1"/>
    <col min="1037" max="1274" width="8.81640625" style="554"/>
    <col min="1275" max="1275" width="6" style="554" customWidth="1"/>
    <col min="1276" max="1276" width="18.81640625" style="554" customWidth="1"/>
    <col min="1277" max="1277" width="7.81640625" style="554" customWidth="1"/>
    <col min="1278" max="1279" width="3.1796875" style="554" customWidth="1"/>
    <col min="1280" max="1280" width="3.81640625" style="554" customWidth="1"/>
    <col min="1281" max="1281" width="10.54296875" style="554" customWidth="1"/>
    <col min="1282" max="1282" width="9.453125" style="554" customWidth="1"/>
    <col min="1283" max="1283" width="8.81640625" style="554" customWidth="1"/>
    <col min="1284" max="1284" width="14.81640625" style="554" customWidth="1"/>
    <col min="1285" max="1285" width="4.1796875" style="554" customWidth="1"/>
    <col min="1286" max="1286" width="13.453125" style="554" customWidth="1"/>
    <col min="1287" max="1287" width="4.54296875" style="554" customWidth="1"/>
    <col min="1288" max="1291" width="9.453125" style="554" customWidth="1"/>
    <col min="1292" max="1292" width="6.1796875" style="554" customWidth="1"/>
    <col min="1293" max="1530" width="8.81640625" style="554"/>
    <col min="1531" max="1531" width="6" style="554" customWidth="1"/>
    <col min="1532" max="1532" width="18.81640625" style="554" customWidth="1"/>
    <col min="1533" max="1533" width="7.81640625" style="554" customWidth="1"/>
    <col min="1534" max="1535" width="3.1796875" style="554" customWidth="1"/>
    <col min="1536" max="1536" width="3.81640625" style="554" customWidth="1"/>
    <col min="1537" max="1537" width="10.54296875" style="554" customWidth="1"/>
    <col min="1538" max="1538" width="9.453125" style="554" customWidth="1"/>
    <col min="1539" max="1539" width="8.81640625" style="554" customWidth="1"/>
    <col min="1540" max="1540" width="14.81640625" style="554" customWidth="1"/>
    <col min="1541" max="1541" width="4.1796875" style="554" customWidth="1"/>
    <col min="1542" max="1542" width="13.453125" style="554" customWidth="1"/>
    <col min="1543" max="1543" width="4.54296875" style="554" customWidth="1"/>
    <col min="1544" max="1547" width="9.453125" style="554" customWidth="1"/>
    <col min="1548" max="1548" width="6.1796875" style="554" customWidth="1"/>
    <col min="1549" max="1786" width="8.81640625" style="554"/>
    <col min="1787" max="1787" width="6" style="554" customWidth="1"/>
    <col min="1788" max="1788" width="18.81640625" style="554" customWidth="1"/>
    <col min="1789" max="1789" width="7.81640625" style="554" customWidth="1"/>
    <col min="1790" max="1791" width="3.1796875" style="554" customWidth="1"/>
    <col min="1792" max="1792" width="3.81640625" style="554" customWidth="1"/>
    <col min="1793" max="1793" width="10.54296875" style="554" customWidth="1"/>
    <col min="1794" max="1794" width="9.453125" style="554" customWidth="1"/>
    <col min="1795" max="1795" width="8.81640625" style="554" customWidth="1"/>
    <col min="1796" max="1796" width="14.81640625" style="554" customWidth="1"/>
    <col min="1797" max="1797" width="4.1796875" style="554" customWidth="1"/>
    <col min="1798" max="1798" width="13.453125" style="554" customWidth="1"/>
    <col min="1799" max="1799" width="4.54296875" style="554" customWidth="1"/>
    <col min="1800" max="1803" width="9.453125" style="554" customWidth="1"/>
    <col min="1804" max="1804" width="6.1796875" style="554" customWidth="1"/>
    <col min="1805" max="2042" width="8.81640625" style="554"/>
    <col min="2043" max="2043" width="6" style="554" customWidth="1"/>
    <col min="2044" max="2044" width="18.81640625" style="554" customWidth="1"/>
    <col min="2045" max="2045" width="7.81640625" style="554" customWidth="1"/>
    <col min="2046" max="2047" width="3.1796875" style="554" customWidth="1"/>
    <col min="2048" max="2048" width="3.81640625" style="554" customWidth="1"/>
    <col min="2049" max="2049" width="10.54296875" style="554" customWidth="1"/>
    <col min="2050" max="2050" width="9.453125" style="554" customWidth="1"/>
    <col min="2051" max="2051" width="8.81640625" style="554" customWidth="1"/>
    <col min="2052" max="2052" width="14.81640625" style="554" customWidth="1"/>
    <col min="2053" max="2053" width="4.1796875" style="554" customWidth="1"/>
    <col min="2054" max="2054" width="13.453125" style="554" customWidth="1"/>
    <col min="2055" max="2055" width="4.54296875" style="554" customWidth="1"/>
    <col min="2056" max="2059" width="9.453125" style="554" customWidth="1"/>
    <col min="2060" max="2060" width="6.1796875" style="554" customWidth="1"/>
    <col min="2061" max="2298" width="8.81640625" style="554"/>
    <col min="2299" max="2299" width="6" style="554" customWidth="1"/>
    <col min="2300" max="2300" width="18.81640625" style="554" customWidth="1"/>
    <col min="2301" max="2301" width="7.81640625" style="554" customWidth="1"/>
    <col min="2302" max="2303" width="3.1796875" style="554" customWidth="1"/>
    <col min="2304" max="2304" width="3.81640625" style="554" customWidth="1"/>
    <col min="2305" max="2305" width="10.54296875" style="554" customWidth="1"/>
    <col min="2306" max="2306" width="9.453125" style="554" customWidth="1"/>
    <col min="2307" max="2307" width="8.81640625" style="554" customWidth="1"/>
    <col min="2308" max="2308" width="14.81640625" style="554" customWidth="1"/>
    <col min="2309" max="2309" width="4.1796875" style="554" customWidth="1"/>
    <col min="2310" max="2310" width="13.453125" style="554" customWidth="1"/>
    <col min="2311" max="2311" width="4.54296875" style="554" customWidth="1"/>
    <col min="2312" max="2315" width="9.453125" style="554" customWidth="1"/>
    <col min="2316" max="2316" width="6.1796875" style="554" customWidth="1"/>
    <col min="2317" max="2554" width="8.81640625" style="554"/>
    <col min="2555" max="2555" width="6" style="554" customWidth="1"/>
    <col min="2556" max="2556" width="18.81640625" style="554" customWidth="1"/>
    <col min="2557" max="2557" width="7.81640625" style="554" customWidth="1"/>
    <col min="2558" max="2559" width="3.1796875" style="554" customWidth="1"/>
    <col min="2560" max="2560" width="3.81640625" style="554" customWidth="1"/>
    <col min="2561" max="2561" width="10.54296875" style="554" customWidth="1"/>
    <col min="2562" max="2562" width="9.453125" style="554" customWidth="1"/>
    <col min="2563" max="2563" width="8.81640625" style="554" customWidth="1"/>
    <col min="2564" max="2564" width="14.81640625" style="554" customWidth="1"/>
    <col min="2565" max="2565" width="4.1796875" style="554" customWidth="1"/>
    <col min="2566" max="2566" width="13.453125" style="554" customWidth="1"/>
    <col min="2567" max="2567" width="4.54296875" style="554" customWidth="1"/>
    <col min="2568" max="2571" width="9.453125" style="554" customWidth="1"/>
    <col min="2572" max="2572" width="6.1796875" style="554" customWidth="1"/>
    <col min="2573" max="2810" width="8.81640625" style="554"/>
    <col min="2811" max="2811" width="6" style="554" customWidth="1"/>
    <col min="2812" max="2812" width="18.81640625" style="554" customWidth="1"/>
    <col min="2813" max="2813" width="7.81640625" style="554" customWidth="1"/>
    <col min="2814" max="2815" width="3.1796875" style="554" customWidth="1"/>
    <col min="2816" max="2816" width="3.81640625" style="554" customWidth="1"/>
    <col min="2817" max="2817" width="10.54296875" style="554" customWidth="1"/>
    <col min="2818" max="2818" width="9.453125" style="554" customWidth="1"/>
    <col min="2819" max="2819" width="8.81640625" style="554" customWidth="1"/>
    <col min="2820" max="2820" width="14.81640625" style="554" customWidth="1"/>
    <col min="2821" max="2821" width="4.1796875" style="554" customWidth="1"/>
    <col min="2822" max="2822" width="13.453125" style="554" customWidth="1"/>
    <col min="2823" max="2823" width="4.54296875" style="554" customWidth="1"/>
    <col min="2824" max="2827" width="9.453125" style="554" customWidth="1"/>
    <col min="2828" max="2828" width="6.1796875" style="554" customWidth="1"/>
    <col min="2829" max="3066" width="8.81640625" style="554"/>
    <col min="3067" max="3067" width="6" style="554" customWidth="1"/>
    <col min="3068" max="3068" width="18.81640625" style="554" customWidth="1"/>
    <col min="3069" max="3069" width="7.81640625" style="554" customWidth="1"/>
    <col min="3070" max="3071" width="3.1796875" style="554" customWidth="1"/>
    <col min="3072" max="3072" width="3.81640625" style="554" customWidth="1"/>
    <col min="3073" max="3073" width="10.54296875" style="554" customWidth="1"/>
    <col min="3074" max="3074" width="9.453125" style="554" customWidth="1"/>
    <col min="3075" max="3075" width="8.81640625" style="554" customWidth="1"/>
    <col min="3076" max="3076" width="14.81640625" style="554" customWidth="1"/>
    <col min="3077" max="3077" width="4.1796875" style="554" customWidth="1"/>
    <col min="3078" max="3078" width="13.453125" style="554" customWidth="1"/>
    <col min="3079" max="3079" width="4.54296875" style="554" customWidth="1"/>
    <col min="3080" max="3083" width="9.453125" style="554" customWidth="1"/>
    <col min="3084" max="3084" width="6.1796875" style="554" customWidth="1"/>
    <col min="3085" max="3322" width="8.81640625" style="554"/>
    <col min="3323" max="3323" width="6" style="554" customWidth="1"/>
    <col min="3324" max="3324" width="18.81640625" style="554" customWidth="1"/>
    <col min="3325" max="3325" width="7.81640625" style="554" customWidth="1"/>
    <col min="3326" max="3327" width="3.1796875" style="554" customWidth="1"/>
    <col min="3328" max="3328" width="3.81640625" style="554" customWidth="1"/>
    <col min="3329" max="3329" width="10.54296875" style="554" customWidth="1"/>
    <col min="3330" max="3330" width="9.453125" style="554" customWidth="1"/>
    <col min="3331" max="3331" width="8.81640625" style="554" customWidth="1"/>
    <col min="3332" max="3332" width="14.81640625" style="554" customWidth="1"/>
    <col min="3333" max="3333" width="4.1796875" style="554" customWidth="1"/>
    <col min="3334" max="3334" width="13.453125" style="554" customWidth="1"/>
    <col min="3335" max="3335" width="4.54296875" style="554" customWidth="1"/>
    <col min="3336" max="3339" width="9.453125" style="554" customWidth="1"/>
    <col min="3340" max="3340" width="6.1796875" style="554" customWidth="1"/>
    <col min="3341" max="3578" width="8.81640625" style="554"/>
    <col min="3579" max="3579" width="6" style="554" customWidth="1"/>
    <col min="3580" max="3580" width="18.81640625" style="554" customWidth="1"/>
    <col min="3581" max="3581" width="7.81640625" style="554" customWidth="1"/>
    <col min="3582" max="3583" width="3.1796875" style="554" customWidth="1"/>
    <col min="3584" max="3584" width="3.81640625" style="554" customWidth="1"/>
    <col min="3585" max="3585" width="10.54296875" style="554" customWidth="1"/>
    <col min="3586" max="3586" width="9.453125" style="554" customWidth="1"/>
    <col min="3587" max="3587" width="8.81640625" style="554" customWidth="1"/>
    <col min="3588" max="3588" width="14.81640625" style="554" customWidth="1"/>
    <col min="3589" max="3589" width="4.1796875" style="554" customWidth="1"/>
    <col min="3590" max="3590" width="13.453125" style="554" customWidth="1"/>
    <col min="3591" max="3591" width="4.54296875" style="554" customWidth="1"/>
    <col min="3592" max="3595" width="9.453125" style="554" customWidth="1"/>
    <col min="3596" max="3596" width="6.1796875" style="554" customWidth="1"/>
    <col min="3597" max="3834" width="8.81640625" style="554"/>
    <col min="3835" max="3835" width="6" style="554" customWidth="1"/>
    <col min="3836" max="3836" width="18.81640625" style="554" customWidth="1"/>
    <col min="3837" max="3837" width="7.81640625" style="554" customWidth="1"/>
    <col min="3838" max="3839" width="3.1796875" style="554" customWidth="1"/>
    <col min="3840" max="3840" width="3.81640625" style="554" customWidth="1"/>
    <col min="3841" max="3841" width="10.54296875" style="554" customWidth="1"/>
    <col min="3842" max="3842" width="9.453125" style="554" customWidth="1"/>
    <col min="3843" max="3843" width="8.81640625" style="554" customWidth="1"/>
    <col min="3844" max="3844" width="14.81640625" style="554" customWidth="1"/>
    <col min="3845" max="3845" width="4.1796875" style="554" customWidth="1"/>
    <col min="3846" max="3846" width="13.453125" style="554" customWidth="1"/>
    <col min="3847" max="3847" width="4.54296875" style="554" customWidth="1"/>
    <col min="3848" max="3851" width="9.453125" style="554" customWidth="1"/>
    <col min="3852" max="3852" width="6.1796875" style="554" customWidth="1"/>
    <col min="3853" max="4090" width="8.81640625" style="554"/>
    <col min="4091" max="4091" width="6" style="554" customWidth="1"/>
    <col min="4092" max="4092" width="18.81640625" style="554" customWidth="1"/>
    <col min="4093" max="4093" width="7.81640625" style="554" customWidth="1"/>
    <col min="4094" max="4095" width="3.1796875" style="554" customWidth="1"/>
    <col min="4096" max="4096" width="3.81640625" style="554" customWidth="1"/>
    <col min="4097" max="4097" width="10.54296875" style="554" customWidth="1"/>
    <col min="4098" max="4098" width="9.453125" style="554" customWidth="1"/>
    <col min="4099" max="4099" width="8.81640625" style="554" customWidth="1"/>
    <col min="4100" max="4100" width="14.81640625" style="554" customWidth="1"/>
    <col min="4101" max="4101" width="4.1796875" style="554" customWidth="1"/>
    <col min="4102" max="4102" width="13.453125" style="554" customWidth="1"/>
    <col min="4103" max="4103" width="4.54296875" style="554" customWidth="1"/>
    <col min="4104" max="4107" width="9.453125" style="554" customWidth="1"/>
    <col min="4108" max="4108" width="6.1796875" style="554" customWidth="1"/>
    <col min="4109" max="4346" width="8.81640625" style="554"/>
    <col min="4347" max="4347" width="6" style="554" customWidth="1"/>
    <col min="4348" max="4348" width="18.81640625" style="554" customWidth="1"/>
    <col min="4349" max="4349" width="7.81640625" style="554" customWidth="1"/>
    <col min="4350" max="4351" width="3.1796875" style="554" customWidth="1"/>
    <col min="4352" max="4352" width="3.81640625" style="554" customWidth="1"/>
    <col min="4353" max="4353" width="10.54296875" style="554" customWidth="1"/>
    <col min="4354" max="4354" width="9.453125" style="554" customWidth="1"/>
    <col min="4355" max="4355" width="8.81640625" style="554" customWidth="1"/>
    <col min="4356" max="4356" width="14.81640625" style="554" customWidth="1"/>
    <col min="4357" max="4357" width="4.1796875" style="554" customWidth="1"/>
    <col min="4358" max="4358" width="13.453125" style="554" customWidth="1"/>
    <col min="4359" max="4359" width="4.54296875" style="554" customWidth="1"/>
    <col min="4360" max="4363" width="9.453125" style="554" customWidth="1"/>
    <col min="4364" max="4364" width="6.1796875" style="554" customWidth="1"/>
    <col min="4365" max="4602" width="8.81640625" style="554"/>
    <col min="4603" max="4603" width="6" style="554" customWidth="1"/>
    <col min="4604" max="4604" width="18.81640625" style="554" customWidth="1"/>
    <col min="4605" max="4605" width="7.81640625" style="554" customWidth="1"/>
    <col min="4606" max="4607" width="3.1796875" style="554" customWidth="1"/>
    <col min="4608" max="4608" width="3.81640625" style="554" customWidth="1"/>
    <col min="4609" max="4609" width="10.54296875" style="554" customWidth="1"/>
    <col min="4610" max="4610" width="9.453125" style="554" customWidth="1"/>
    <col min="4611" max="4611" width="8.81640625" style="554" customWidth="1"/>
    <col min="4612" max="4612" width="14.81640625" style="554" customWidth="1"/>
    <col min="4613" max="4613" width="4.1796875" style="554" customWidth="1"/>
    <col min="4614" max="4614" width="13.453125" style="554" customWidth="1"/>
    <col min="4615" max="4615" width="4.54296875" style="554" customWidth="1"/>
    <col min="4616" max="4619" width="9.453125" style="554" customWidth="1"/>
    <col min="4620" max="4620" width="6.1796875" style="554" customWidth="1"/>
    <col min="4621" max="4858" width="8.81640625" style="554"/>
    <col min="4859" max="4859" width="6" style="554" customWidth="1"/>
    <col min="4860" max="4860" width="18.81640625" style="554" customWidth="1"/>
    <col min="4861" max="4861" width="7.81640625" style="554" customWidth="1"/>
    <col min="4862" max="4863" width="3.1796875" style="554" customWidth="1"/>
    <col min="4864" max="4864" width="3.81640625" style="554" customWidth="1"/>
    <col min="4865" max="4865" width="10.54296875" style="554" customWidth="1"/>
    <col min="4866" max="4866" width="9.453125" style="554" customWidth="1"/>
    <col min="4867" max="4867" width="8.81640625" style="554" customWidth="1"/>
    <col min="4868" max="4868" width="14.81640625" style="554" customWidth="1"/>
    <col min="4869" max="4869" width="4.1796875" style="554" customWidth="1"/>
    <col min="4870" max="4870" width="13.453125" style="554" customWidth="1"/>
    <col min="4871" max="4871" width="4.54296875" style="554" customWidth="1"/>
    <col min="4872" max="4875" width="9.453125" style="554" customWidth="1"/>
    <col min="4876" max="4876" width="6.1796875" style="554" customWidth="1"/>
    <col min="4877" max="5114" width="8.81640625" style="554"/>
    <col min="5115" max="5115" width="6" style="554" customWidth="1"/>
    <col min="5116" max="5116" width="18.81640625" style="554" customWidth="1"/>
    <col min="5117" max="5117" width="7.81640625" style="554" customWidth="1"/>
    <col min="5118" max="5119" width="3.1796875" style="554" customWidth="1"/>
    <col min="5120" max="5120" width="3.81640625" style="554" customWidth="1"/>
    <col min="5121" max="5121" width="10.54296875" style="554" customWidth="1"/>
    <col min="5122" max="5122" width="9.453125" style="554" customWidth="1"/>
    <col min="5123" max="5123" width="8.81640625" style="554" customWidth="1"/>
    <col min="5124" max="5124" width="14.81640625" style="554" customWidth="1"/>
    <col min="5125" max="5125" width="4.1796875" style="554" customWidth="1"/>
    <col min="5126" max="5126" width="13.453125" style="554" customWidth="1"/>
    <col min="5127" max="5127" width="4.54296875" style="554" customWidth="1"/>
    <col min="5128" max="5131" width="9.453125" style="554" customWidth="1"/>
    <col min="5132" max="5132" width="6.1796875" style="554" customWidth="1"/>
    <col min="5133" max="5370" width="8.81640625" style="554"/>
    <col min="5371" max="5371" width="6" style="554" customWidth="1"/>
    <col min="5372" max="5372" width="18.81640625" style="554" customWidth="1"/>
    <col min="5373" max="5373" width="7.81640625" style="554" customWidth="1"/>
    <col min="5374" max="5375" width="3.1796875" style="554" customWidth="1"/>
    <col min="5376" max="5376" width="3.81640625" style="554" customWidth="1"/>
    <col min="5377" max="5377" width="10.54296875" style="554" customWidth="1"/>
    <col min="5378" max="5378" width="9.453125" style="554" customWidth="1"/>
    <col min="5379" max="5379" width="8.81640625" style="554" customWidth="1"/>
    <col min="5380" max="5380" width="14.81640625" style="554" customWidth="1"/>
    <col min="5381" max="5381" width="4.1796875" style="554" customWidth="1"/>
    <col min="5382" max="5382" width="13.453125" style="554" customWidth="1"/>
    <col min="5383" max="5383" width="4.54296875" style="554" customWidth="1"/>
    <col min="5384" max="5387" width="9.453125" style="554" customWidth="1"/>
    <col min="5388" max="5388" width="6.1796875" style="554" customWidth="1"/>
    <col min="5389" max="5626" width="8.81640625" style="554"/>
    <col min="5627" max="5627" width="6" style="554" customWidth="1"/>
    <col min="5628" max="5628" width="18.81640625" style="554" customWidth="1"/>
    <col min="5629" max="5629" width="7.81640625" style="554" customWidth="1"/>
    <col min="5630" max="5631" width="3.1796875" style="554" customWidth="1"/>
    <col min="5632" max="5632" width="3.81640625" style="554" customWidth="1"/>
    <col min="5633" max="5633" width="10.54296875" style="554" customWidth="1"/>
    <col min="5634" max="5634" width="9.453125" style="554" customWidth="1"/>
    <col min="5635" max="5635" width="8.81640625" style="554" customWidth="1"/>
    <col min="5636" max="5636" width="14.81640625" style="554" customWidth="1"/>
    <col min="5637" max="5637" width="4.1796875" style="554" customWidth="1"/>
    <col min="5638" max="5638" width="13.453125" style="554" customWidth="1"/>
    <col min="5639" max="5639" width="4.54296875" style="554" customWidth="1"/>
    <col min="5640" max="5643" width="9.453125" style="554" customWidth="1"/>
    <col min="5644" max="5644" width="6.1796875" style="554" customWidth="1"/>
    <col min="5645" max="5882" width="8.81640625" style="554"/>
    <col min="5883" max="5883" width="6" style="554" customWidth="1"/>
    <col min="5884" max="5884" width="18.81640625" style="554" customWidth="1"/>
    <col min="5885" max="5885" width="7.81640625" style="554" customWidth="1"/>
    <col min="5886" max="5887" width="3.1796875" style="554" customWidth="1"/>
    <col min="5888" max="5888" width="3.81640625" style="554" customWidth="1"/>
    <col min="5889" max="5889" width="10.54296875" style="554" customWidth="1"/>
    <col min="5890" max="5890" width="9.453125" style="554" customWidth="1"/>
    <col min="5891" max="5891" width="8.81640625" style="554" customWidth="1"/>
    <col min="5892" max="5892" width="14.81640625" style="554" customWidth="1"/>
    <col min="5893" max="5893" width="4.1796875" style="554" customWidth="1"/>
    <col min="5894" max="5894" width="13.453125" style="554" customWidth="1"/>
    <col min="5895" max="5895" width="4.54296875" style="554" customWidth="1"/>
    <col min="5896" max="5899" width="9.453125" style="554" customWidth="1"/>
    <col min="5900" max="5900" width="6.1796875" style="554" customWidth="1"/>
    <col min="5901" max="6138" width="8.81640625" style="554"/>
    <col min="6139" max="6139" width="6" style="554" customWidth="1"/>
    <col min="6140" max="6140" width="18.81640625" style="554" customWidth="1"/>
    <col min="6141" max="6141" width="7.81640625" style="554" customWidth="1"/>
    <col min="6142" max="6143" width="3.1796875" style="554" customWidth="1"/>
    <col min="6144" max="6144" width="3.81640625" style="554" customWidth="1"/>
    <col min="6145" max="6145" width="10.54296875" style="554" customWidth="1"/>
    <col min="6146" max="6146" width="9.453125" style="554" customWidth="1"/>
    <col min="6147" max="6147" width="8.81640625" style="554" customWidth="1"/>
    <col min="6148" max="6148" width="14.81640625" style="554" customWidth="1"/>
    <col min="6149" max="6149" width="4.1796875" style="554" customWidth="1"/>
    <col min="6150" max="6150" width="13.453125" style="554" customWidth="1"/>
    <col min="6151" max="6151" width="4.54296875" style="554" customWidth="1"/>
    <col min="6152" max="6155" width="9.453125" style="554" customWidth="1"/>
    <col min="6156" max="6156" width="6.1796875" style="554" customWidth="1"/>
    <col min="6157" max="6394" width="8.81640625" style="554"/>
    <col min="6395" max="6395" width="6" style="554" customWidth="1"/>
    <col min="6396" max="6396" width="18.81640625" style="554" customWidth="1"/>
    <col min="6397" max="6397" width="7.81640625" style="554" customWidth="1"/>
    <col min="6398" max="6399" width="3.1796875" style="554" customWidth="1"/>
    <col min="6400" max="6400" width="3.81640625" style="554" customWidth="1"/>
    <col min="6401" max="6401" width="10.54296875" style="554" customWidth="1"/>
    <col min="6402" max="6402" width="9.453125" style="554" customWidth="1"/>
    <col min="6403" max="6403" width="8.81640625" style="554" customWidth="1"/>
    <col min="6404" max="6404" width="14.81640625" style="554" customWidth="1"/>
    <col min="6405" max="6405" width="4.1796875" style="554" customWidth="1"/>
    <col min="6406" max="6406" width="13.453125" style="554" customWidth="1"/>
    <col min="6407" max="6407" width="4.54296875" style="554" customWidth="1"/>
    <col min="6408" max="6411" width="9.453125" style="554" customWidth="1"/>
    <col min="6412" max="6412" width="6.1796875" style="554" customWidth="1"/>
    <col min="6413" max="6650" width="8.81640625" style="554"/>
    <col min="6651" max="6651" width="6" style="554" customWidth="1"/>
    <col min="6652" max="6652" width="18.81640625" style="554" customWidth="1"/>
    <col min="6653" max="6653" width="7.81640625" style="554" customWidth="1"/>
    <col min="6654" max="6655" width="3.1796875" style="554" customWidth="1"/>
    <col min="6656" max="6656" width="3.81640625" style="554" customWidth="1"/>
    <col min="6657" max="6657" width="10.54296875" style="554" customWidth="1"/>
    <col min="6658" max="6658" width="9.453125" style="554" customWidth="1"/>
    <col min="6659" max="6659" width="8.81640625" style="554" customWidth="1"/>
    <col min="6660" max="6660" width="14.81640625" style="554" customWidth="1"/>
    <col min="6661" max="6661" width="4.1796875" style="554" customWidth="1"/>
    <col min="6662" max="6662" width="13.453125" style="554" customWidth="1"/>
    <col min="6663" max="6663" width="4.54296875" style="554" customWidth="1"/>
    <col min="6664" max="6667" width="9.453125" style="554" customWidth="1"/>
    <col min="6668" max="6668" width="6.1796875" style="554" customWidth="1"/>
    <col min="6669" max="6906" width="8.81640625" style="554"/>
    <col min="6907" max="6907" width="6" style="554" customWidth="1"/>
    <col min="6908" max="6908" width="18.81640625" style="554" customWidth="1"/>
    <col min="6909" max="6909" width="7.81640625" style="554" customWidth="1"/>
    <col min="6910" max="6911" width="3.1796875" style="554" customWidth="1"/>
    <col min="6912" max="6912" width="3.81640625" style="554" customWidth="1"/>
    <col min="6913" max="6913" width="10.54296875" style="554" customWidth="1"/>
    <col min="6914" max="6914" width="9.453125" style="554" customWidth="1"/>
    <col min="6915" max="6915" width="8.81640625" style="554" customWidth="1"/>
    <col min="6916" max="6916" width="14.81640625" style="554" customWidth="1"/>
    <col min="6917" max="6917" width="4.1796875" style="554" customWidth="1"/>
    <col min="6918" max="6918" width="13.453125" style="554" customWidth="1"/>
    <col min="6919" max="6919" width="4.54296875" style="554" customWidth="1"/>
    <col min="6920" max="6923" width="9.453125" style="554" customWidth="1"/>
    <col min="6924" max="6924" width="6.1796875" style="554" customWidth="1"/>
    <col min="6925" max="7162" width="8.81640625" style="554"/>
    <col min="7163" max="7163" width="6" style="554" customWidth="1"/>
    <col min="7164" max="7164" width="18.81640625" style="554" customWidth="1"/>
    <col min="7165" max="7165" width="7.81640625" style="554" customWidth="1"/>
    <col min="7166" max="7167" width="3.1796875" style="554" customWidth="1"/>
    <col min="7168" max="7168" width="3.81640625" style="554" customWidth="1"/>
    <col min="7169" max="7169" width="10.54296875" style="554" customWidth="1"/>
    <col min="7170" max="7170" width="9.453125" style="554" customWidth="1"/>
    <col min="7171" max="7171" width="8.81640625" style="554" customWidth="1"/>
    <col min="7172" max="7172" width="14.81640625" style="554" customWidth="1"/>
    <col min="7173" max="7173" width="4.1796875" style="554" customWidth="1"/>
    <col min="7174" max="7174" width="13.453125" style="554" customWidth="1"/>
    <col min="7175" max="7175" width="4.54296875" style="554" customWidth="1"/>
    <col min="7176" max="7179" width="9.453125" style="554" customWidth="1"/>
    <col min="7180" max="7180" width="6.1796875" style="554" customWidth="1"/>
    <col min="7181" max="7418" width="8.81640625" style="554"/>
    <col min="7419" max="7419" width="6" style="554" customWidth="1"/>
    <col min="7420" max="7420" width="18.81640625" style="554" customWidth="1"/>
    <col min="7421" max="7421" width="7.81640625" style="554" customWidth="1"/>
    <col min="7422" max="7423" width="3.1796875" style="554" customWidth="1"/>
    <col min="7424" max="7424" width="3.81640625" style="554" customWidth="1"/>
    <col min="7425" max="7425" width="10.54296875" style="554" customWidth="1"/>
    <col min="7426" max="7426" width="9.453125" style="554" customWidth="1"/>
    <col min="7427" max="7427" width="8.81640625" style="554" customWidth="1"/>
    <col min="7428" max="7428" width="14.81640625" style="554" customWidth="1"/>
    <col min="7429" max="7429" width="4.1796875" style="554" customWidth="1"/>
    <col min="7430" max="7430" width="13.453125" style="554" customWidth="1"/>
    <col min="7431" max="7431" width="4.54296875" style="554" customWidth="1"/>
    <col min="7432" max="7435" width="9.453125" style="554" customWidth="1"/>
    <col min="7436" max="7436" width="6.1796875" style="554" customWidth="1"/>
    <col min="7437" max="7674" width="8.81640625" style="554"/>
    <col min="7675" max="7675" width="6" style="554" customWidth="1"/>
    <col min="7676" max="7676" width="18.81640625" style="554" customWidth="1"/>
    <col min="7677" max="7677" width="7.81640625" style="554" customWidth="1"/>
    <col min="7678" max="7679" width="3.1796875" style="554" customWidth="1"/>
    <col min="7680" max="7680" width="3.81640625" style="554" customWidth="1"/>
    <col min="7681" max="7681" width="10.54296875" style="554" customWidth="1"/>
    <col min="7682" max="7682" width="9.453125" style="554" customWidth="1"/>
    <col min="7683" max="7683" width="8.81640625" style="554" customWidth="1"/>
    <col min="7684" max="7684" width="14.81640625" style="554" customWidth="1"/>
    <col min="7685" max="7685" width="4.1796875" style="554" customWidth="1"/>
    <col min="7686" max="7686" width="13.453125" style="554" customWidth="1"/>
    <col min="7687" max="7687" width="4.54296875" style="554" customWidth="1"/>
    <col min="7688" max="7691" width="9.453125" style="554" customWidth="1"/>
    <col min="7692" max="7692" width="6.1796875" style="554" customWidth="1"/>
    <col min="7693" max="7930" width="8.81640625" style="554"/>
    <col min="7931" max="7931" width="6" style="554" customWidth="1"/>
    <col min="7932" max="7932" width="18.81640625" style="554" customWidth="1"/>
    <col min="7933" max="7933" width="7.81640625" style="554" customWidth="1"/>
    <col min="7934" max="7935" width="3.1796875" style="554" customWidth="1"/>
    <col min="7936" max="7936" width="3.81640625" style="554" customWidth="1"/>
    <col min="7937" max="7937" width="10.54296875" style="554" customWidth="1"/>
    <col min="7938" max="7938" width="9.453125" style="554" customWidth="1"/>
    <col min="7939" max="7939" width="8.81640625" style="554" customWidth="1"/>
    <col min="7940" max="7940" width="14.81640625" style="554" customWidth="1"/>
    <col min="7941" max="7941" width="4.1796875" style="554" customWidth="1"/>
    <col min="7942" max="7942" width="13.453125" style="554" customWidth="1"/>
    <col min="7943" max="7943" width="4.54296875" style="554" customWidth="1"/>
    <col min="7944" max="7947" width="9.453125" style="554" customWidth="1"/>
    <col min="7948" max="7948" width="6.1796875" style="554" customWidth="1"/>
    <col min="7949" max="8186" width="8.81640625" style="554"/>
    <col min="8187" max="8187" width="6" style="554" customWidth="1"/>
    <col min="8188" max="8188" width="18.81640625" style="554" customWidth="1"/>
    <col min="8189" max="8189" width="7.81640625" style="554" customWidth="1"/>
    <col min="8190" max="8191" width="3.1796875" style="554" customWidth="1"/>
    <col min="8192" max="8192" width="3.81640625" style="554" customWidth="1"/>
    <col min="8193" max="8193" width="10.54296875" style="554" customWidth="1"/>
    <col min="8194" max="8194" width="9.453125" style="554" customWidth="1"/>
    <col min="8195" max="8195" width="8.81640625" style="554" customWidth="1"/>
    <col min="8196" max="8196" width="14.81640625" style="554" customWidth="1"/>
    <col min="8197" max="8197" width="4.1796875" style="554" customWidth="1"/>
    <col min="8198" max="8198" width="13.453125" style="554" customWidth="1"/>
    <col min="8199" max="8199" width="4.54296875" style="554" customWidth="1"/>
    <col min="8200" max="8203" width="9.453125" style="554" customWidth="1"/>
    <col min="8204" max="8204" width="6.1796875" style="554" customWidth="1"/>
    <col min="8205" max="8442" width="8.81640625" style="554"/>
    <col min="8443" max="8443" width="6" style="554" customWidth="1"/>
    <col min="8444" max="8444" width="18.81640625" style="554" customWidth="1"/>
    <col min="8445" max="8445" width="7.81640625" style="554" customWidth="1"/>
    <col min="8446" max="8447" width="3.1796875" style="554" customWidth="1"/>
    <col min="8448" max="8448" width="3.81640625" style="554" customWidth="1"/>
    <col min="8449" max="8449" width="10.54296875" style="554" customWidth="1"/>
    <col min="8450" max="8450" width="9.453125" style="554" customWidth="1"/>
    <col min="8451" max="8451" width="8.81640625" style="554" customWidth="1"/>
    <col min="8452" max="8452" width="14.81640625" style="554" customWidth="1"/>
    <col min="8453" max="8453" width="4.1796875" style="554" customWidth="1"/>
    <col min="8454" max="8454" width="13.453125" style="554" customWidth="1"/>
    <col min="8455" max="8455" width="4.54296875" style="554" customWidth="1"/>
    <col min="8456" max="8459" width="9.453125" style="554" customWidth="1"/>
    <col min="8460" max="8460" width="6.1796875" style="554" customWidth="1"/>
    <col min="8461" max="8698" width="8.81640625" style="554"/>
    <col min="8699" max="8699" width="6" style="554" customWidth="1"/>
    <col min="8700" max="8700" width="18.81640625" style="554" customWidth="1"/>
    <col min="8701" max="8701" width="7.81640625" style="554" customWidth="1"/>
    <col min="8702" max="8703" width="3.1796875" style="554" customWidth="1"/>
    <col min="8704" max="8704" width="3.81640625" style="554" customWidth="1"/>
    <col min="8705" max="8705" width="10.54296875" style="554" customWidth="1"/>
    <col min="8706" max="8706" width="9.453125" style="554" customWidth="1"/>
    <col min="8707" max="8707" width="8.81640625" style="554" customWidth="1"/>
    <col min="8708" max="8708" width="14.81640625" style="554" customWidth="1"/>
    <col min="8709" max="8709" width="4.1796875" style="554" customWidth="1"/>
    <col min="8710" max="8710" width="13.453125" style="554" customWidth="1"/>
    <col min="8711" max="8711" width="4.54296875" style="554" customWidth="1"/>
    <col min="8712" max="8715" width="9.453125" style="554" customWidth="1"/>
    <col min="8716" max="8716" width="6.1796875" style="554" customWidth="1"/>
    <col min="8717" max="8954" width="8.81640625" style="554"/>
    <col min="8955" max="8955" width="6" style="554" customWidth="1"/>
    <col min="8956" max="8956" width="18.81640625" style="554" customWidth="1"/>
    <col min="8957" max="8957" width="7.81640625" style="554" customWidth="1"/>
    <col min="8958" max="8959" width="3.1796875" style="554" customWidth="1"/>
    <col min="8960" max="8960" width="3.81640625" style="554" customWidth="1"/>
    <col min="8961" max="8961" width="10.54296875" style="554" customWidth="1"/>
    <col min="8962" max="8962" width="9.453125" style="554" customWidth="1"/>
    <col min="8963" max="8963" width="8.81640625" style="554" customWidth="1"/>
    <col min="8964" max="8964" width="14.81640625" style="554" customWidth="1"/>
    <col min="8965" max="8965" width="4.1796875" style="554" customWidth="1"/>
    <col min="8966" max="8966" width="13.453125" style="554" customWidth="1"/>
    <col min="8967" max="8967" width="4.54296875" style="554" customWidth="1"/>
    <col min="8968" max="8971" width="9.453125" style="554" customWidth="1"/>
    <col min="8972" max="8972" width="6.1796875" style="554" customWidth="1"/>
    <col min="8973" max="9210" width="8.81640625" style="554"/>
    <col min="9211" max="9211" width="6" style="554" customWidth="1"/>
    <col min="9212" max="9212" width="18.81640625" style="554" customWidth="1"/>
    <col min="9213" max="9213" width="7.81640625" style="554" customWidth="1"/>
    <col min="9214" max="9215" width="3.1796875" style="554" customWidth="1"/>
    <col min="9216" max="9216" width="3.81640625" style="554" customWidth="1"/>
    <col min="9217" max="9217" width="10.54296875" style="554" customWidth="1"/>
    <col min="9218" max="9218" width="9.453125" style="554" customWidth="1"/>
    <col min="9219" max="9219" width="8.81640625" style="554" customWidth="1"/>
    <col min="9220" max="9220" width="14.81640625" style="554" customWidth="1"/>
    <col min="9221" max="9221" width="4.1796875" style="554" customWidth="1"/>
    <col min="9222" max="9222" width="13.453125" style="554" customWidth="1"/>
    <col min="9223" max="9223" width="4.54296875" style="554" customWidth="1"/>
    <col min="9224" max="9227" width="9.453125" style="554" customWidth="1"/>
    <col min="9228" max="9228" width="6.1796875" style="554" customWidth="1"/>
    <col min="9229" max="9466" width="8.81640625" style="554"/>
    <col min="9467" max="9467" width="6" style="554" customWidth="1"/>
    <col min="9468" max="9468" width="18.81640625" style="554" customWidth="1"/>
    <col min="9469" max="9469" width="7.81640625" style="554" customWidth="1"/>
    <col min="9470" max="9471" width="3.1796875" style="554" customWidth="1"/>
    <col min="9472" max="9472" width="3.81640625" style="554" customWidth="1"/>
    <col min="9473" max="9473" width="10.54296875" style="554" customWidth="1"/>
    <col min="9474" max="9474" width="9.453125" style="554" customWidth="1"/>
    <col min="9475" max="9475" width="8.81640625" style="554" customWidth="1"/>
    <col min="9476" max="9476" width="14.81640625" style="554" customWidth="1"/>
    <col min="9477" max="9477" width="4.1796875" style="554" customWidth="1"/>
    <col min="9478" max="9478" width="13.453125" style="554" customWidth="1"/>
    <col min="9479" max="9479" width="4.54296875" style="554" customWidth="1"/>
    <col min="9480" max="9483" width="9.453125" style="554" customWidth="1"/>
    <col min="9484" max="9484" width="6.1796875" style="554" customWidth="1"/>
    <col min="9485" max="9722" width="8.81640625" style="554"/>
    <col min="9723" max="9723" width="6" style="554" customWidth="1"/>
    <col min="9724" max="9724" width="18.81640625" style="554" customWidth="1"/>
    <col min="9725" max="9725" width="7.81640625" style="554" customWidth="1"/>
    <col min="9726" max="9727" width="3.1796875" style="554" customWidth="1"/>
    <col min="9728" max="9728" width="3.81640625" style="554" customWidth="1"/>
    <col min="9729" max="9729" width="10.54296875" style="554" customWidth="1"/>
    <col min="9730" max="9730" width="9.453125" style="554" customWidth="1"/>
    <col min="9731" max="9731" width="8.81640625" style="554" customWidth="1"/>
    <col min="9732" max="9732" width="14.81640625" style="554" customWidth="1"/>
    <col min="9733" max="9733" width="4.1796875" style="554" customWidth="1"/>
    <col min="9734" max="9734" width="13.453125" style="554" customWidth="1"/>
    <col min="9735" max="9735" width="4.54296875" style="554" customWidth="1"/>
    <col min="9736" max="9739" width="9.453125" style="554" customWidth="1"/>
    <col min="9740" max="9740" width="6.1796875" style="554" customWidth="1"/>
    <col min="9741" max="9978" width="8.81640625" style="554"/>
    <col min="9979" max="9979" width="6" style="554" customWidth="1"/>
    <col min="9980" max="9980" width="18.81640625" style="554" customWidth="1"/>
    <col min="9981" max="9981" width="7.81640625" style="554" customWidth="1"/>
    <col min="9982" max="9983" width="3.1796875" style="554" customWidth="1"/>
    <col min="9984" max="9984" width="3.81640625" style="554" customWidth="1"/>
    <col min="9985" max="9985" width="10.54296875" style="554" customWidth="1"/>
    <col min="9986" max="9986" width="9.453125" style="554" customWidth="1"/>
    <col min="9987" max="9987" width="8.81640625" style="554" customWidth="1"/>
    <col min="9988" max="9988" width="14.81640625" style="554" customWidth="1"/>
    <col min="9989" max="9989" width="4.1796875" style="554" customWidth="1"/>
    <col min="9990" max="9990" width="13.453125" style="554" customWidth="1"/>
    <col min="9991" max="9991" width="4.54296875" style="554" customWidth="1"/>
    <col min="9992" max="9995" width="9.453125" style="554" customWidth="1"/>
    <col min="9996" max="9996" width="6.1796875" style="554" customWidth="1"/>
    <col min="9997" max="10234" width="8.81640625" style="554"/>
    <col min="10235" max="10235" width="6" style="554" customWidth="1"/>
    <col min="10236" max="10236" width="18.81640625" style="554" customWidth="1"/>
    <col min="10237" max="10237" width="7.81640625" style="554" customWidth="1"/>
    <col min="10238" max="10239" width="3.1796875" style="554" customWidth="1"/>
    <col min="10240" max="10240" width="3.81640625" style="554" customWidth="1"/>
    <col min="10241" max="10241" width="10.54296875" style="554" customWidth="1"/>
    <col min="10242" max="10242" width="9.453125" style="554" customWidth="1"/>
    <col min="10243" max="10243" width="8.81640625" style="554" customWidth="1"/>
    <col min="10244" max="10244" width="14.81640625" style="554" customWidth="1"/>
    <col min="10245" max="10245" width="4.1796875" style="554" customWidth="1"/>
    <col min="10246" max="10246" width="13.453125" style="554" customWidth="1"/>
    <col min="10247" max="10247" width="4.54296875" style="554" customWidth="1"/>
    <col min="10248" max="10251" width="9.453125" style="554" customWidth="1"/>
    <col min="10252" max="10252" width="6.1796875" style="554" customWidth="1"/>
    <col min="10253" max="10490" width="8.81640625" style="554"/>
    <col min="10491" max="10491" width="6" style="554" customWidth="1"/>
    <col min="10492" max="10492" width="18.81640625" style="554" customWidth="1"/>
    <col min="10493" max="10493" width="7.81640625" style="554" customWidth="1"/>
    <col min="10494" max="10495" width="3.1796875" style="554" customWidth="1"/>
    <col min="10496" max="10496" width="3.81640625" style="554" customWidth="1"/>
    <col min="10497" max="10497" width="10.54296875" style="554" customWidth="1"/>
    <col min="10498" max="10498" width="9.453125" style="554" customWidth="1"/>
    <col min="10499" max="10499" width="8.81640625" style="554" customWidth="1"/>
    <col min="10500" max="10500" width="14.81640625" style="554" customWidth="1"/>
    <col min="10501" max="10501" width="4.1796875" style="554" customWidth="1"/>
    <col min="10502" max="10502" width="13.453125" style="554" customWidth="1"/>
    <col min="10503" max="10503" width="4.54296875" style="554" customWidth="1"/>
    <col min="10504" max="10507" width="9.453125" style="554" customWidth="1"/>
    <col min="10508" max="10508" width="6.1796875" style="554" customWidth="1"/>
    <col min="10509" max="10746" width="8.81640625" style="554"/>
    <col min="10747" max="10747" width="6" style="554" customWidth="1"/>
    <col min="10748" max="10748" width="18.81640625" style="554" customWidth="1"/>
    <col min="10749" max="10749" width="7.81640625" style="554" customWidth="1"/>
    <col min="10750" max="10751" width="3.1796875" style="554" customWidth="1"/>
    <col min="10752" max="10752" width="3.81640625" style="554" customWidth="1"/>
    <col min="10753" max="10753" width="10.54296875" style="554" customWidth="1"/>
    <col min="10754" max="10754" width="9.453125" style="554" customWidth="1"/>
    <col min="10755" max="10755" width="8.81640625" style="554" customWidth="1"/>
    <col min="10756" max="10756" width="14.81640625" style="554" customWidth="1"/>
    <col min="10757" max="10757" width="4.1796875" style="554" customWidth="1"/>
    <col min="10758" max="10758" width="13.453125" style="554" customWidth="1"/>
    <col min="10759" max="10759" width="4.54296875" style="554" customWidth="1"/>
    <col min="10760" max="10763" width="9.453125" style="554" customWidth="1"/>
    <col min="10764" max="10764" width="6.1796875" style="554" customWidth="1"/>
    <col min="10765" max="11002" width="8.81640625" style="554"/>
    <col min="11003" max="11003" width="6" style="554" customWidth="1"/>
    <col min="11004" max="11004" width="18.81640625" style="554" customWidth="1"/>
    <col min="11005" max="11005" width="7.81640625" style="554" customWidth="1"/>
    <col min="11006" max="11007" width="3.1796875" style="554" customWidth="1"/>
    <col min="11008" max="11008" width="3.81640625" style="554" customWidth="1"/>
    <col min="11009" max="11009" width="10.54296875" style="554" customWidth="1"/>
    <col min="11010" max="11010" width="9.453125" style="554" customWidth="1"/>
    <col min="11011" max="11011" width="8.81640625" style="554" customWidth="1"/>
    <col min="11012" max="11012" width="14.81640625" style="554" customWidth="1"/>
    <col min="11013" max="11013" width="4.1796875" style="554" customWidth="1"/>
    <col min="11014" max="11014" width="13.453125" style="554" customWidth="1"/>
    <col min="11015" max="11015" width="4.54296875" style="554" customWidth="1"/>
    <col min="11016" max="11019" width="9.453125" style="554" customWidth="1"/>
    <col min="11020" max="11020" width="6.1796875" style="554" customWidth="1"/>
    <col min="11021" max="11258" width="8.81640625" style="554"/>
    <col min="11259" max="11259" width="6" style="554" customWidth="1"/>
    <col min="11260" max="11260" width="18.81640625" style="554" customWidth="1"/>
    <col min="11261" max="11261" width="7.81640625" style="554" customWidth="1"/>
    <col min="11262" max="11263" width="3.1796875" style="554" customWidth="1"/>
    <col min="11264" max="11264" width="3.81640625" style="554" customWidth="1"/>
    <col min="11265" max="11265" width="10.54296875" style="554" customWidth="1"/>
    <col min="11266" max="11266" width="9.453125" style="554" customWidth="1"/>
    <col min="11267" max="11267" width="8.81640625" style="554" customWidth="1"/>
    <col min="11268" max="11268" width="14.81640625" style="554" customWidth="1"/>
    <col min="11269" max="11269" width="4.1796875" style="554" customWidth="1"/>
    <col min="11270" max="11270" width="13.453125" style="554" customWidth="1"/>
    <col min="11271" max="11271" width="4.54296875" style="554" customWidth="1"/>
    <col min="11272" max="11275" width="9.453125" style="554" customWidth="1"/>
    <col min="11276" max="11276" width="6.1796875" style="554" customWidth="1"/>
    <col min="11277" max="11514" width="8.81640625" style="554"/>
    <col min="11515" max="11515" width="6" style="554" customWidth="1"/>
    <col min="11516" max="11516" width="18.81640625" style="554" customWidth="1"/>
    <col min="11517" max="11517" width="7.81640625" style="554" customWidth="1"/>
    <col min="11518" max="11519" width="3.1796875" style="554" customWidth="1"/>
    <col min="11520" max="11520" width="3.81640625" style="554" customWidth="1"/>
    <col min="11521" max="11521" width="10.54296875" style="554" customWidth="1"/>
    <col min="11522" max="11522" width="9.453125" style="554" customWidth="1"/>
    <col min="11523" max="11523" width="8.81640625" style="554" customWidth="1"/>
    <col min="11524" max="11524" width="14.81640625" style="554" customWidth="1"/>
    <col min="11525" max="11525" width="4.1796875" style="554" customWidth="1"/>
    <col min="11526" max="11526" width="13.453125" style="554" customWidth="1"/>
    <col min="11527" max="11527" width="4.54296875" style="554" customWidth="1"/>
    <col min="11528" max="11531" width="9.453125" style="554" customWidth="1"/>
    <col min="11532" max="11532" width="6.1796875" style="554" customWidth="1"/>
    <col min="11533" max="11770" width="8.81640625" style="554"/>
    <col min="11771" max="11771" width="6" style="554" customWidth="1"/>
    <col min="11772" max="11772" width="18.81640625" style="554" customWidth="1"/>
    <col min="11773" max="11773" width="7.81640625" style="554" customWidth="1"/>
    <col min="11774" max="11775" width="3.1796875" style="554" customWidth="1"/>
    <col min="11776" max="11776" width="3.81640625" style="554" customWidth="1"/>
    <col min="11777" max="11777" width="10.54296875" style="554" customWidth="1"/>
    <col min="11778" max="11778" width="9.453125" style="554" customWidth="1"/>
    <col min="11779" max="11779" width="8.81640625" style="554" customWidth="1"/>
    <col min="11780" max="11780" width="14.81640625" style="554" customWidth="1"/>
    <col min="11781" max="11781" width="4.1796875" style="554" customWidth="1"/>
    <col min="11782" max="11782" width="13.453125" style="554" customWidth="1"/>
    <col min="11783" max="11783" width="4.54296875" style="554" customWidth="1"/>
    <col min="11784" max="11787" width="9.453125" style="554" customWidth="1"/>
    <col min="11788" max="11788" width="6.1796875" style="554" customWidth="1"/>
    <col min="11789" max="12026" width="8.81640625" style="554"/>
    <col min="12027" max="12027" width="6" style="554" customWidth="1"/>
    <col min="12028" max="12028" width="18.81640625" style="554" customWidth="1"/>
    <col min="12029" max="12029" width="7.81640625" style="554" customWidth="1"/>
    <col min="12030" max="12031" width="3.1796875" style="554" customWidth="1"/>
    <col min="12032" max="12032" width="3.81640625" style="554" customWidth="1"/>
    <col min="12033" max="12033" width="10.54296875" style="554" customWidth="1"/>
    <col min="12034" max="12034" width="9.453125" style="554" customWidth="1"/>
    <col min="12035" max="12035" width="8.81640625" style="554" customWidth="1"/>
    <col min="12036" max="12036" width="14.81640625" style="554" customWidth="1"/>
    <col min="12037" max="12037" width="4.1796875" style="554" customWidth="1"/>
    <col min="12038" max="12038" width="13.453125" style="554" customWidth="1"/>
    <col min="12039" max="12039" width="4.54296875" style="554" customWidth="1"/>
    <col min="12040" max="12043" width="9.453125" style="554" customWidth="1"/>
    <col min="12044" max="12044" width="6.1796875" style="554" customWidth="1"/>
    <col min="12045" max="12282" width="8.81640625" style="554"/>
    <col min="12283" max="12283" width="6" style="554" customWidth="1"/>
    <col min="12284" max="12284" width="18.81640625" style="554" customWidth="1"/>
    <col min="12285" max="12285" width="7.81640625" style="554" customWidth="1"/>
    <col min="12286" max="12287" width="3.1796875" style="554" customWidth="1"/>
    <col min="12288" max="12288" width="3.81640625" style="554" customWidth="1"/>
    <col min="12289" max="12289" width="10.54296875" style="554" customWidth="1"/>
    <col min="12290" max="12290" width="9.453125" style="554" customWidth="1"/>
    <col min="12291" max="12291" width="8.81640625" style="554" customWidth="1"/>
    <col min="12292" max="12292" width="14.81640625" style="554" customWidth="1"/>
    <col min="12293" max="12293" width="4.1796875" style="554" customWidth="1"/>
    <col min="12294" max="12294" width="13.453125" style="554" customWidth="1"/>
    <col min="12295" max="12295" width="4.54296875" style="554" customWidth="1"/>
    <col min="12296" max="12299" width="9.453125" style="554" customWidth="1"/>
    <col min="12300" max="12300" width="6.1796875" style="554" customWidth="1"/>
    <col min="12301" max="12538" width="8.81640625" style="554"/>
    <col min="12539" max="12539" width="6" style="554" customWidth="1"/>
    <col min="12540" max="12540" width="18.81640625" style="554" customWidth="1"/>
    <col min="12541" max="12541" width="7.81640625" style="554" customWidth="1"/>
    <col min="12542" max="12543" width="3.1796875" style="554" customWidth="1"/>
    <col min="12544" max="12544" width="3.81640625" style="554" customWidth="1"/>
    <col min="12545" max="12545" width="10.54296875" style="554" customWidth="1"/>
    <col min="12546" max="12546" width="9.453125" style="554" customWidth="1"/>
    <col min="12547" max="12547" width="8.81640625" style="554" customWidth="1"/>
    <col min="12548" max="12548" width="14.81640625" style="554" customWidth="1"/>
    <col min="12549" max="12549" width="4.1796875" style="554" customWidth="1"/>
    <col min="12550" max="12550" width="13.453125" style="554" customWidth="1"/>
    <col min="12551" max="12551" width="4.54296875" style="554" customWidth="1"/>
    <col min="12552" max="12555" width="9.453125" style="554" customWidth="1"/>
    <col min="12556" max="12556" width="6.1796875" style="554" customWidth="1"/>
    <col min="12557" max="12794" width="8.81640625" style="554"/>
    <col min="12795" max="12795" width="6" style="554" customWidth="1"/>
    <col min="12796" max="12796" width="18.81640625" style="554" customWidth="1"/>
    <col min="12797" max="12797" width="7.81640625" style="554" customWidth="1"/>
    <col min="12798" max="12799" width="3.1796875" style="554" customWidth="1"/>
    <col min="12800" max="12800" width="3.81640625" style="554" customWidth="1"/>
    <col min="12801" max="12801" width="10.54296875" style="554" customWidth="1"/>
    <col min="12802" max="12802" width="9.453125" style="554" customWidth="1"/>
    <col min="12803" max="12803" width="8.81640625" style="554" customWidth="1"/>
    <col min="12804" max="12804" width="14.81640625" style="554" customWidth="1"/>
    <col min="12805" max="12805" width="4.1796875" style="554" customWidth="1"/>
    <col min="12806" max="12806" width="13.453125" style="554" customWidth="1"/>
    <col min="12807" max="12807" width="4.54296875" style="554" customWidth="1"/>
    <col min="12808" max="12811" width="9.453125" style="554" customWidth="1"/>
    <col min="12812" max="12812" width="6.1796875" style="554" customWidth="1"/>
    <col min="12813" max="13050" width="8.81640625" style="554"/>
    <col min="13051" max="13051" width="6" style="554" customWidth="1"/>
    <col min="13052" max="13052" width="18.81640625" style="554" customWidth="1"/>
    <col min="13053" max="13053" width="7.81640625" style="554" customWidth="1"/>
    <col min="13054" max="13055" width="3.1796875" style="554" customWidth="1"/>
    <col min="13056" max="13056" width="3.81640625" style="554" customWidth="1"/>
    <col min="13057" max="13057" width="10.54296875" style="554" customWidth="1"/>
    <col min="13058" max="13058" width="9.453125" style="554" customWidth="1"/>
    <col min="13059" max="13059" width="8.81640625" style="554" customWidth="1"/>
    <col min="13060" max="13060" width="14.81640625" style="554" customWidth="1"/>
    <col min="13061" max="13061" width="4.1796875" style="554" customWidth="1"/>
    <col min="13062" max="13062" width="13.453125" style="554" customWidth="1"/>
    <col min="13063" max="13063" width="4.54296875" style="554" customWidth="1"/>
    <col min="13064" max="13067" width="9.453125" style="554" customWidth="1"/>
    <col min="13068" max="13068" width="6.1796875" style="554" customWidth="1"/>
    <col min="13069" max="13306" width="8.81640625" style="554"/>
    <col min="13307" max="13307" width="6" style="554" customWidth="1"/>
    <col min="13308" max="13308" width="18.81640625" style="554" customWidth="1"/>
    <col min="13309" max="13309" width="7.81640625" style="554" customWidth="1"/>
    <col min="13310" max="13311" width="3.1796875" style="554" customWidth="1"/>
    <col min="13312" max="13312" width="3.81640625" style="554" customWidth="1"/>
    <col min="13313" max="13313" width="10.54296875" style="554" customWidth="1"/>
    <col min="13314" max="13314" width="9.453125" style="554" customWidth="1"/>
    <col min="13315" max="13315" width="8.81640625" style="554" customWidth="1"/>
    <col min="13316" max="13316" width="14.81640625" style="554" customWidth="1"/>
    <col min="13317" max="13317" width="4.1796875" style="554" customWidth="1"/>
    <col min="13318" max="13318" width="13.453125" style="554" customWidth="1"/>
    <col min="13319" max="13319" width="4.54296875" style="554" customWidth="1"/>
    <col min="13320" max="13323" width="9.453125" style="554" customWidth="1"/>
    <col min="13324" max="13324" width="6.1796875" style="554" customWidth="1"/>
    <col min="13325" max="13562" width="8.81640625" style="554"/>
    <col min="13563" max="13563" width="6" style="554" customWidth="1"/>
    <col min="13564" max="13564" width="18.81640625" style="554" customWidth="1"/>
    <col min="13565" max="13565" width="7.81640625" style="554" customWidth="1"/>
    <col min="13566" max="13567" width="3.1796875" style="554" customWidth="1"/>
    <col min="13568" max="13568" width="3.81640625" style="554" customWidth="1"/>
    <col min="13569" max="13569" width="10.54296875" style="554" customWidth="1"/>
    <col min="13570" max="13570" width="9.453125" style="554" customWidth="1"/>
    <col min="13571" max="13571" width="8.81640625" style="554" customWidth="1"/>
    <col min="13572" max="13572" width="14.81640625" style="554" customWidth="1"/>
    <col min="13573" max="13573" width="4.1796875" style="554" customWidth="1"/>
    <col min="13574" max="13574" width="13.453125" style="554" customWidth="1"/>
    <col min="13575" max="13575" width="4.54296875" style="554" customWidth="1"/>
    <col min="13576" max="13579" width="9.453125" style="554" customWidth="1"/>
    <col min="13580" max="13580" width="6.1796875" style="554" customWidth="1"/>
    <col min="13581" max="13818" width="8.81640625" style="554"/>
    <col min="13819" max="13819" width="6" style="554" customWidth="1"/>
    <col min="13820" max="13820" width="18.81640625" style="554" customWidth="1"/>
    <col min="13821" max="13821" width="7.81640625" style="554" customWidth="1"/>
    <col min="13822" max="13823" width="3.1796875" style="554" customWidth="1"/>
    <col min="13824" max="13824" width="3.81640625" style="554" customWidth="1"/>
    <col min="13825" max="13825" width="10.54296875" style="554" customWidth="1"/>
    <col min="13826" max="13826" width="9.453125" style="554" customWidth="1"/>
    <col min="13827" max="13827" width="8.81640625" style="554" customWidth="1"/>
    <col min="13828" max="13828" width="14.81640625" style="554" customWidth="1"/>
    <col min="13829" max="13829" width="4.1796875" style="554" customWidth="1"/>
    <col min="13830" max="13830" width="13.453125" style="554" customWidth="1"/>
    <col min="13831" max="13831" width="4.54296875" style="554" customWidth="1"/>
    <col min="13832" max="13835" width="9.453125" style="554" customWidth="1"/>
    <col min="13836" max="13836" width="6.1796875" style="554" customWidth="1"/>
    <col min="13837" max="14074" width="8.81640625" style="554"/>
    <col min="14075" max="14075" width="6" style="554" customWidth="1"/>
    <col min="14076" max="14076" width="18.81640625" style="554" customWidth="1"/>
    <col min="14077" max="14077" width="7.81640625" style="554" customWidth="1"/>
    <col min="14078" max="14079" width="3.1796875" style="554" customWidth="1"/>
    <col min="14080" max="14080" width="3.81640625" style="554" customWidth="1"/>
    <col min="14081" max="14081" width="10.54296875" style="554" customWidth="1"/>
    <col min="14082" max="14082" width="9.453125" style="554" customWidth="1"/>
    <col min="14083" max="14083" width="8.81640625" style="554" customWidth="1"/>
    <col min="14084" max="14084" width="14.81640625" style="554" customWidth="1"/>
    <col min="14085" max="14085" width="4.1796875" style="554" customWidth="1"/>
    <col min="14086" max="14086" width="13.453125" style="554" customWidth="1"/>
    <col min="14087" max="14087" width="4.54296875" style="554" customWidth="1"/>
    <col min="14088" max="14091" width="9.453125" style="554" customWidth="1"/>
    <col min="14092" max="14092" width="6.1796875" style="554" customWidth="1"/>
    <col min="14093" max="14330" width="8.81640625" style="554"/>
    <col min="14331" max="14331" width="6" style="554" customWidth="1"/>
    <col min="14332" max="14332" width="18.81640625" style="554" customWidth="1"/>
    <col min="14333" max="14333" width="7.81640625" style="554" customWidth="1"/>
    <col min="14334" max="14335" width="3.1796875" style="554" customWidth="1"/>
    <col min="14336" max="14336" width="3.81640625" style="554" customWidth="1"/>
    <col min="14337" max="14337" width="10.54296875" style="554" customWidth="1"/>
    <col min="14338" max="14338" width="9.453125" style="554" customWidth="1"/>
    <col min="14339" max="14339" width="8.81640625" style="554" customWidth="1"/>
    <col min="14340" max="14340" width="14.81640625" style="554" customWidth="1"/>
    <col min="14341" max="14341" width="4.1796875" style="554" customWidth="1"/>
    <col min="14342" max="14342" width="13.453125" style="554" customWidth="1"/>
    <col min="14343" max="14343" width="4.54296875" style="554" customWidth="1"/>
    <col min="14344" max="14347" width="9.453125" style="554" customWidth="1"/>
    <col min="14348" max="14348" width="6.1796875" style="554" customWidth="1"/>
    <col min="14349" max="14586" width="8.81640625" style="554"/>
    <col min="14587" max="14587" width="6" style="554" customWidth="1"/>
    <col min="14588" max="14588" width="18.81640625" style="554" customWidth="1"/>
    <col min="14589" max="14589" width="7.81640625" style="554" customWidth="1"/>
    <col min="14590" max="14591" width="3.1796875" style="554" customWidth="1"/>
    <col min="14592" max="14592" width="3.81640625" style="554" customWidth="1"/>
    <col min="14593" max="14593" width="10.54296875" style="554" customWidth="1"/>
    <col min="14594" max="14594" width="9.453125" style="554" customWidth="1"/>
    <col min="14595" max="14595" width="8.81640625" style="554" customWidth="1"/>
    <col min="14596" max="14596" width="14.81640625" style="554" customWidth="1"/>
    <col min="14597" max="14597" width="4.1796875" style="554" customWidth="1"/>
    <col min="14598" max="14598" width="13.453125" style="554" customWidth="1"/>
    <col min="14599" max="14599" width="4.54296875" style="554" customWidth="1"/>
    <col min="14600" max="14603" width="9.453125" style="554" customWidth="1"/>
    <col min="14604" max="14604" width="6.1796875" style="554" customWidth="1"/>
    <col min="14605" max="14842" width="8.81640625" style="554"/>
    <col min="14843" max="14843" width="6" style="554" customWidth="1"/>
    <col min="14844" max="14844" width="18.81640625" style="554" customWidth="1"/>
    <col min="14845" max="14845" width="7.81640625" style="554" customWidth="1"/>
    <col min="14846" max="14847" width="3.1796875" style="554" customWidth="1"/>
    <col min="14848" max="14848" width="3.81640625" style="554" customWidth="1"/>
    <col min="14849" max="14849" width="10.54296875" style="554" customWidth="1"/>
    <col min="14850" max="14850" width="9.453125" style="554" customWidth="1"/>
    <col min="14851" max="14851" width="8.81640625" style="554" customWidth="1"/>
    <col min="14852" max="14852" width="14.81640625" style="554" customWidth="1"/>
    <col min="14853" max="14853" width="4.1796875" style="554" customWidth="1"/>
    <col min="14854" max="14854" width="13.453125" style="554" customWidth="1"/>
    <col min="14855" max="14855" width="4.54296875" style="554" customWidth="1"/>
    <col min="14856" max="14859" width="9.453125" style="554" customWidth="1"/>
    <col min="14860" max="14860" width="6.1796875" style="554" customWidth="1"/>
    <col min="14861" max="15098" width="8.81640625" style="554"/>
    <col min="15099" max="15099" width="6" style="554" customWidth="1"/>
    <col min="15100" max="15100" width="18.81640625" style="554" customWidth="1"/>
    <col min="15101" max="15101" width="7.81640625" style="554" customWidth="1"/>
    <col min="15102" max="15103" width="3.1796875" style="554" customWidth="1"/>
    <col min="15104" max="15104" width="3.81640625" style="554" customWidth="1"/>
    <col min="15105" max="15105" width="10.54296875" style="554" customWidth="1"/>
    <col min="15106" max="15106" width="9.453125" style="554" customWidth="1"/>
    <col min="15107" max="15107" width="8.81640625" style="554" customWidth="1"/>
    <col min="15108" max="15108" width="14.81640625" style="554" customWidth="1"/>
    <col min="15109" max="15109" width="4.1796875" style="554" customWidth="1"/>
    <col min="15110" max="15110" width="13.453125" style="554" customWidth="1"/>
    <col min="15111" max="15111" width="4.54296875" style="554" customWidth="1"/>
    <col min="15112" max="15115" width="9.453125" style="554" customWidth="1"/>
    <col min="15116" max="15116" width="6.1796875" style="554" customWidth="1"/>
    <col min="15117" max="15354" width="8.81640625" style="554"/>
    <col min="15355" max="15355" width="6" style="554" customWidth="1"/>
    <col min="15356" max="15356" width="18.81640625" style="554" customWidth="1"/>
    <col min="15357" max="15357" width="7.81640625" style="554" customWidth="1"/>
    <col min="15358" max="15359" width="3.1796875" style="554" customWidth="1"/>
    <col min="15360" max="15360" width="3.81640625" style="554" customWidth="1"/>
    <col min="15361" max="15361" width="10.54296875" style="554" customWidth="1"/>
    <col min="15362" max="15362" width="9.453125" style="554" customWidth="1"/>
    <col min="15363" max="15363" width="8.81640625" style="554" customWidth="1"/>
    <col min="15364" max="15364" width="14.81640625" style="554" customWidth="1"/>
    <col min="15365" max="15365" width="4.1796875" style="554" customWidth="1"/>
    <col min="15366" max="15366" width="13.453125" style="554" customWidth="1"/>
    <col min="15367" max="15367" width="4.54296875" style="554" customWidth="1"/>
    <col min="15368" max="15371" width="9.453125" style="554" customWidth="1"/>
    <col min="15372" max="15372" width="6.1796875" style="554" customWidth="1"/>
    <col min="15373" max="15610" width="8.81640625" style="554"/>
    <col min="15611" max="15611" width="6" style="554" customWidth="1"/>
    <col min="15612" max="15612" width="18.81640625" style="554" customWidth="1"/>
    <col min="15613" max="15613" width="7.81640625" style="554" customWidth="1"/>
    <col min="15614" max="15615" width="3.1796875" style="554" customWidth="1"/>
    <col min="15616" max="15616" width="3.81640625" style="554" customWidth="1"/>
    <col min="15617" max="15617" width="10.54296875" style="554" customWidth="1"/>
    <col min="15618" max="15618" width="9.453125" style="554" customWidth="1"/>
    <col min="15619" max="15619" width="8.81640625" style="554" customWidth="1"/>
    <col min="15620" max="15620" width="14.81640625" style="554" customWidth="1"/>
    <col min="15621" max="15621" width="4.1796875" style="554" customWidth="1"/>
    <col min="15622" max="15622" width="13.453125" style="554" customWidth="1"/>
    <col min="15623" max="15623" width="4.54296875" style="554" customWidth="1"/>
    <col min="15624" max="15627" width="9.453125" style="554" customWidth="1"/>
    <col min="15628" max="15628" width="6.1796875" style="554" customWidth="1"/>
    <col min="15629" max="15866" width="8.81640625" style="554"/>
    <col min="15867" max="15867" width="6" style="554" customWidth="1"/>
    <col min="15868" max="15868" width="18.81640625" style="554" customWidth="1"/>
    <col min="15869" max="15869" width="7.81640625" style="554" customWidth="1"/>
    <col min="15870" max="15871" width="3.1796875" style="554" customWidth="1"/>
    <col min="15872" max="15872" width="3.81640625" style="554" customWidth="1"/>
    <col min="15873" max="15873" width="10.54296875" style="554" customWidth="1"/>
    <col min="15874" max="15874" width="9.453125" style="554" customWidth="1"/>
    <col min="15875" max="15875" width="8.81640625" style="554" customWidth="1"/>
    <col min="15876" max="15876" width="14.81640625" style="554" customWidth="1"/>
    <col min="15877" max="15877" width="4.1796875" style="554" customWidth="1"/>
    <col min="15878" max="15878" width="13.453125" style="554" customWidth="1"/>
    <col min="15879" max="15879" width="4.54296875" style="554" customWidth="1"/>
    <col min="15880" max="15883" width="9.453125" style="554" customWidth="1"/>
    <col min="15884" max="15884" width="6.1796875" style="554" customWidth="1"/>
    <col min="15885" max="16122" width="8.81640625" style="554"/>
    <col min="16123" max="16123" width="6" style="554" customWidth="1"/>
    <col min="16124" max="16124" width="18.81640625" style="554" customWidth="1"/>
    <col min="16125" max="16125" width="7.81640625" style="554" customWidth="1"/>
    <col min="16126" max="16127" width="3.1796875" style="554" customWidth="1"/>
    <col min="16128" max="16128" width="3.81640625" style="554" customWidth="1"/>
    <col min="16129" max="16129" width="10.54296875" style="554" customWidth="1"/>
    <col min="16130" max="16130" width="9.453125" style="554" customWidth="1"/>
    <col min="16131" max="16131" width="8.81640625" style="554" customWidth="1"/>
    <col min="16132" max="16132" width="14.81640625" style="554" customWidth="1"/>
    <col min="16133" max="16133" width="4.1796875" style="554" customWidth="1"/>
    <col min="16134" max="16134" width="13.453125" style="554" customWidth="1"/>
    <col min="16135" max="16135" width="4.54296875" style="554" customWidth="1"/>
    <col min="16136" max="16139" width="9.453125" style="554" customWidth="1"/>
    <col min="16140" max="16140" width="6.1796875" style="554" customWidth="1"/>
    <col min="16141" max="16384" width="8.81640625" style="554"/>
  </cols>
  <sheetData>
    <row r="1" spans="1:14" s="553" customFormat="1" ht="16.5" customHeight="1" x14ac:dyDescent="0.35">
      <c r="A1" s="1517" t="str">
        <f>'[73]Gran Sum'!A1:E1</f>
        <v>PUNJAB SAAF PANI AUTHORITY</v>
      </c>
      <c r="B1" s="1517"/>
      <c r="C1" s="1517"/>
      <c r="D1" s="1517"/>
      <c r="E1" s="1517"/>
      <c r="F1" s="1517"/>
      <c r="G1" s="1517"/>
      <c r="H1" s="1517"/>
      <c r="I1" s="1517"/>
      <c r="J1" s="1517"/>
      <c r="K1" s="1517"/>
      <c r="L1" s="1517"/>
      <c r="M1" s="1517"/>
      <c r="N1" s="1517"/>
    </row>
    <row r="2" spans="1:14" s="553" customFormat="1" ht="18" customHeight="1" x14ac:dyDescent="0.35">
      <c r="A2" s="1518" t="str">
        <f>'C J'!A2:N2</f>
        <v>REHABILITATION &amp; O&amp;M OF DYSFUNCTIONAL WATER FILTRATION PLANTS INSTALLED IN DIVISON FAISALABAD</v>
      </c>
      <c r="B2" s="1518"/>
      <c r="C2" s="1518"/>
      <c r="D2" s="1518"/>
      <c r="E2" s="1518"/>
      <c r="F2" s="1518"/>
      <c r="G2" s="1518"/>
      <c r="H2" s="1518"/>
      <c r="I2" s="1518"/>
      <c r="J2" s="1518"/>
      <c r="K2" s="1518"/>
      <c r="L2" s="1518"/>
      <c r="M2" s="1518"/>
      <c r="N2" s="1518"/>
    </row>
    <row r="3" spans="1:14" s="553" customFormat="1" ht="18" customHeight="1" x14ac:dyDescent="0.35">
      <c r="A3" s="1518" t="str">
        <f>'[73]Gran Sum'!A4:E4</f>
        <v>ENGINEERING COST ESTIMATE</v>
      </c>
      <c r="B3" s="1518"/>
      <c r="C3" s="1518"/>
      <c r="D3" s="1518"/>
      <c r="E3" s="1518"/>
      <c r="F3" s="1518"/>
      <c r="G3" s="1518"/>
      <c r="H3" s="1518"/>
      <c r="I3" s="1518"/>
      <c r="J3" s="1518"/>
      <c r="K3" s="1518"/>
      <c r="L3" s="1518"/>
      <c r="M3" s="1518"/>
      <c r="N3" s="1518"/>
    </row>
    <row r="4" spans="1:14" s="553" customFormat="1" ht="18" customHeight="1" x14ac:dyDescent="0.35">
      <c r="A4" s="1519" t="s">
        <v>899</v>
      </c>
      <c r="B4" s="1519"/>
      <c r="C4" s="1519"/>
      <c r="D4" s="1519"/>
      <c r="E4" s="1519"/>
      <c r="F4" s="1519"/>
      <c r="G4" s="1519"/>
      <c r="H4" s="1519"/>
      <c r="I4" s="1519"/>
      <c r="J4" s="1519"/>
      <c r="K4" s="1519"/>
      <c r="L4" s="1519"/>
      <c r="M4" s="1519"/>
      <c r="N4" s="1519"/>
    </row>
    <row r="5" spans="1:14" s="553" customFormat="1" ht="15" customHeight="1" thickBot="1" x14ac:dyDescent="0.4">
      <c r="A5" s="1520" t="s">
        <v>886</v>
      </c>
      <c r="B5" s="1520"/>
      <c r="C5" s="1520"/>
      <c r="D5" s="1520"/>
      <c r="E5" s="1520"/>
      <c r="F5" s="1520"/>
      <c r="G5" s="1520"/>
      <c r="H5" s="1520"/>
      <c r="I5" s="1520"/>
      <c r="J5" s="1520"/>
      <c r="K5" s="1520"/>
      <c r="L5" s="1520"/>
      <c r="M5" s="1520"/>
      <c r="N5" s="1520"/>
    </row>
    <row r="6" spans="1:14" ht="12" customHeight="1" thickTop="1" thickBot="1" x14ac:dyDescent="0.35">
      <c r="A6" s="1513" t="s">
        <v>665</v>
      </c>
      <c r="B6" s="1514" t="s">
        <v>0</v>
      </c>
      <c r="C6" s="1514"/>
      <c r="D6" s="1515" t="s">
        <v>666</v>
      </c>
      <c r="E6" s="1515"/>
      <c r="F6" s="1515"/>
      <c r="G6" s="1516" t="s">
        <v>667</v>
      </c>
      <c r="H6" s="1516"/>
      <c r="I6" s="1516"/>
      <c r="J6" s="1514" t="s">
        <v>153</v>
      </c>
      <c r="K6" s="1514"/>
      <c r="L6" s="1529" t="s">
        <v>62</v>
      </c>
      <c r="M6" s="1530"/>
      <c r="N6" s="1521" t="s">
        <v>668</v>
      </c>
    </row>
    <row r="7" spans="1:14" ht="12" customHeight="1" thickTop="1" thickBot="1" x14ac:dyDescent="0.35">
      <c r="A7" s="1513"/>
      <c r="B7" s="1514"/>
      <c r="C7" s="1514"/>
      <c r="D7" s="1515"/>
      <c r="E7" s="1515"/>
      <c r="F7" s="1515"/>
      <c r="G7" s="860" t="s">
        <v>669</v>
      </c>
      <c r="H7" s="860" t="s">
        <v>670</v>
      </c>
      <c r="I7" s="860" t="s">
        <v>671</v>
      </c>
      <c r="J7" s="1514"/>
      <c r="K7" s="1514"/>
      <c r="L7" s="1531"/>
      <c r="M7" s="1532"/>
      <c r="N7" s="1522"/>
    </row>
    <row r="8" spans="1:14" s="555" customFormat="1" ht="6.75" customHeight="1" thickTop="1" x14ac:dyDescent="0.35">
      <c r="A8" s="861"/>
      <c r="B8" s="862"/>
      <c r="C8" s="862"/>
      <c r="D8" s="862"/>
      <c r="E8" s="862"/>
      <c r="F8" s="862"/>
      <c r="G8" s="862"/>
      <c r="H8" s="863"/>
      <c r="I8" s="863"/>
      <c r="J8" s="863"/>
      <c r="K8" s="863"/>
      <c r="L8" s="863"/>
      <c r="M8" s="863"/>
      <c r="N8" s="864"/>
    </row>
    <row r="9" spans="1:14" s="555" customFormat="1" ht="18" customHeight="1" x14ac:dyDescent="0.25">
      <c r="A9" s="556">
        <v>1</v>
      </c>
      <c r="B9" s="557"/>
      <c r="C9" s="558"/>
      <c r="D9" s="559"/>
      <c r="E9" s="559"/>
      <c r="F9" s="559"/>
      <c r="G9" s="865"/>
      <c r="H9" s="865"/>
      <c r="I9" s="865"/>
      <c r="J9" s="865"/>
      <c r="K9" s="560"/>
      <c r="L9" s="560"/>
      <c r="M9" s="560"/>
      <c r="N9" s="561"/>
    </row>
    <row r="10" spans="1:14" s="555" customFormat="1" ht="13.4" customHeight="1" x14ac:dyDescent="0.25">
      <c r="A10" s="563">
        <f>+A9+0.01</f>
        <v>1.01</v>
      </c>
      <c r="B10" s="1523" t="s">
        <v>672</v>
      </c>
      <c r="C10" s="1523"/>
      <c r="D10" s="1523"/>
      <c r="E10" s="1523"/>
      <c r="F10" s="1523"/>
      <c r="G10" s="1523"/>
      <c r="H10" s="1523"/>
      <c r="I10" s="1523"/>
      <c r="J10" s="866"/>
      <c r="K10" s="564"/>
      <c r="L10" s="564"/>
      <c r="M10" s="564"/>
      <c r="N10" s="565"/>
    </row>
    <row r="11" spans="1:14" s="555" customFormat="1" ht="13.4" customHeight="1" x14ac:dyDescent="0.25">
      <c r="A11" s="563"/>
      <c r="B11" s="566"/>
      <c r="C11" s="567"/>
      <c r="D11" s="568"/>
      <c r="E11" s="568"/>
      <c r="F11" s="568"/>
      <c r="G11" s="568"/>
      <c r="H11" s="568"/>
      <c r="I11" s="568"/>
      <c r="J11" s="866"/>
      <c r="K11" s="564"/>
      <c r="L11" s="564"/>
      <c r="M11" s="564"/>
      <c r="N11" s="565"/>
    </row>
    <row r="12" spans="1:14" s="555" customFormat="1" ht="27.75" customHeight="1" x14ac:dyDescent="0.25">
      <c r="A12" s="563"/>
      <c r="B12" s="569" t="s">
        <v>673</v>
      </c>
      <c r="C12" s="567"/>
      <c r="D12" s="570">
        <v>1</v>
      </c>
      <c r="E12" s="570" t="s">
        <v>31</v>
      </c>
      <c r="F12" s="570">
        <v>1</v>
      </c>
      <c r="G12" s="867">
        <f>3.658+0.229+0.229</f>
        <v>4.1159999999999997</v>
      </c>
      <c r="H12" s="868">
        <v>0.91400000000000003</v>
      </c>
      <c r="I12" s="869">
        <v>0.3</v>
      </c>
      <c r="J12" s="867">
        <f t="shared" ref="J12" si="0">PRODUCT(D12:I12)</f>
        <v>1.1286071999999998</v>
      </c>
      <c r="K12" s="564" t="s">
        <v>674</v>
      </c>
      <c r="L12" s="564"/>
      <c r="M12" s="564"/>
      <c r="N12" s="565"/>
    </row>
    <row r="13" spans="1:14" s="555" customFormat="1" ht="15" customHeight="1" x14ac:dyDescent="0.3">
      <c r="A13" s="571"/>
      <c r="B13" s="572" t="s">
        <v>675</v>
      </c>
      <c r="C13" s="573"/>
      <c r="D13" s="570"/>
      <c r="E13" s="570"/>
      <c r="F13" s="570"/>
      <c r="G13" s="868"/>
      <c r="H13" s="868"/>
      <c r="I13" s="870" t="s">
        <v>34</v>
      </c>
      <c r="J13" s="871">
        <f>SUM(J12:J12)</f>
        <v>1.1286071999999998</v>
      </c>
      <c r="K13" s="574" t="s">
        <v>674</v>
      </c>
      <c r="L13" s="872">
        <v>12458.9</v>
      </c>
      <c r="M13" s="564" t="s">
        <v>674</v>
      </c>
      <c r="N13" s="575">
        <f>J13*L13</f>
        <v>14061.204244079998</v>
      </c>
    </row>
    <row r="14" spans="1:14" s="555" customFormat="1" ht="6" customHeight="1" x14ac:dyDescent="0.25">
      <c r="A14" s="576"/>
      <c r="B14" s="577"/>
      <c r="C14" s="578"/>
      <c r="D14" s="579"/>
      <c r="E14" s="579"/>
      <c r="F14" s="579"/>
      <c r="G14" s="873"/>
      <c r="H14" s="873"/>
      <c r="I14" s="874"/>
      <c r="J14" s="874"/>
      <c r="K14" s="580"/>
      <c r="L14" s="580"/>
      <c r="M14" s="581"/>
      <c r="N14" s="875"/>
    </row>
    <row r="15" spans="1:14" s="584" customFormat="1" ht="18" customHeight="1" x14ac:dyDescent="0.35">
      <c r="A15" s="563">
        <f>+A10+0.01</f>
        <v>1.02</v>
      </c>
      <c r="B15" s="1486" t="s">
        <v>676</v>
      </c>
      <c r="C15" s="1486"/>
      <c r="D15" s="1486"/>
      <c r="E15" s="1486"/>
      <c r="F15" s="1486"/>
      <c r="G15" s="1486"/>
      <c r="H15" s="1486"/>
      <c r="I15" s="1486"/>
      <c r="J15" s="876"/>
      <c r="K15" s="582"/>
      <c r="L15" s="582"/>
      <c r="M15" s="582"/>
      <c r="N15" s="583"/>
    </row>
    <row r="16" spans="1:14" s="584" customFormat="1" ht="15" customHeight="1" x14ac:dyDescent="0.35">
      <c r="A16" s="585"/>
      <c r="B16" s="586" t="s">
        <v>677</v>
      </c>
      <c r="C16" s="587"/>
      <c r="D16" s="588">
        <v>1</v>
      </c>
      <c r="E16" s="588" t="s">
        <v>31</v>
      </c>
      <c r="F16" s="588">
        <v>4</v>
      </c>
      <c r="G16" s="877">
        <v>4.1159999999999997</v>
      </c>
      <c r="H16" s="878"/>
      <c r="I16" s="879">
        <v>3.15</v>
      </c>
      <c r="J16" s="878">
        <f>PRODUCT(D16:I16)</f>
        <v>51.861599999999996</v>
      </c>
      <c r="K16" s="582" t="s">
        <v>678</v>
      </c>
      <c r="L16" s="582"/>
      <c r="M16" s="582"/>
      <c r="N16" s="583"/>
    </row>
    <row r="17" spans="1:17" s="584" customFormat="1" ht="15" customHeight="1" x14ac:dyDescent="0.35">
      <c r="A17" s="585"/>
      <c r="B17" s="569" t="str">
        <f>+B12</f>
        <v>Dispenser Platform</v>
      </c>
      <c r="C17" s="589"/>
      <c r="D17" s="588">
        <v>1</v>
      </c>
      <c r="E17" s="588" t="s">
        <v>31</v>
      </c>
      <c r="F17" s="588">
        <v>1</v>
      </c>
      <c r="G17" s="877">
        <v>4.1159999999999997</v>
      </c>
      <c r="H17" s="878"/>
      <c r="I17" s="879">
        <v>0.91</v>
      </c>
      <c r="J17" s="878">
        <f>PRODUCT(D17:I17)</f>
        <v>3.7455599999999998</v>
      </c>
      <c r="K17" s="582" t="s">
        <v>678</v>
      </c>
      <c r="L17" s="590"/>
      <c r="M17" s="582"/>
      <c r="N17" s="583"/>
    </row>
    <row r="18" spans="1:17" s="584" customFormat="1" ht="15" customHeight="1" x14ac:dyDescent="0.35">
      <c r="A18" s="585"/>
      <c r="B18" s="569"/>
      <c r="C18" s="589"/>
      <c r="D18" s="588">
        <v>1</v>
      </c>
      <c r="E18" s="588" t="s">
        <v>31</v>
      </c>
      <c r="F18" s="588">
        <v>1</v>
      </c>
      <c r="G18" s="877">
        <v>4.1159999999999997</v>
      </c>
      <c r="H18" s="878"/>
      <c r="I18" s="879">
        <v>0.3</v>
      </c>
      <c r="J18" s="878">
        <f>PRODUCT(D18:I18)</f>
        <v>1.2347999999999999</v>
      </c>
      <c r="K18" s="582" t="s">
        <v>678</v>
      </c>
      <c r="L18" s="590"/>
      <c r="M18" s="582"/>
      <c r="N18" s="583"/>
    </row>
    <row r="19" spans="1:17" s="584" customFormat="1" ht="15" customHeight="1" x14ac:dyDescent="0.35">
      <c r="A19" s="585"/>
      <c r="B19" s="569"/>
      <c r="C19" s="589"/>
      <c r="D19" s="588">
        <v>1</v>
      </c>
      <c r="E19" s="588" t="s">
        <v>31</v>
      </c>
      <c r="F19" s="588">
        <v>2</v>
      </c>
      <c r="G19" s="877">
        <v>0.91</v>
      </c>
      <c r="H19" s="878"/>
      <c r="I19" s="879">
        <v>0.3</v>
      </c>
      <c r="J19" s="878">
        <f>PRODUCT(D19:I19)</f>
        <v>0.54600000000000004</v>
      </c>
      <c r="K19" s="582" t="s">
        <v>678</v>
      </c>
      <c r="L19" s="590"/>
      <c r="M19" s="582"/>
      <c r="N19" s="583"/>
    </row>
    <row r="20" spans="1:17" s="584" customFormat="1" ht="15" customHeight="1" x14ac:dyDescent="0.3">
      <c r="A20" s="585"/>
      <c r="B20" s="591" t="s">
        <v>679</v>
      </c>
      <c r="C20" s="589"/>
      <c r="D20" s="588"/>
      <c r="E20" s="588"/>
      <c r="F20" s="588"/>
      <c r="G20" s="878"/>
      <c r="H20" s="878"/>
      <c r="I20" s="880" t="s">
        <v>34</v>
      </c>
      <c r="J20" s="881">
        <f>SUM(J16:J19)</f>
        <v>57.387959999999993</v>
      </c>
      <c r="K20" s="592" t="s">
        <v>678</v>
      </c>
      <c r="L20" s="872">
        <v>496.95</v>
      </c>
      <c r="M20" s="582" t="s">
        <v>678</v>
      </c>
      <c r="N20" s="593">
        <f>J20*L20</f>
        <v>28518.946721999997</v>
      </c>
    </row>
    <row r="21" spans="1:17" s="555" customFormat="1" ht="20.149999999999999" customHeight="1" x14ac:dyDescent="0.25">
      <c r="A21" s="576"/>
      <c r="B21" s="577"/>
      <c r="C21" s="578"/>
      <c r="D21" s="579"/>
      <c r="E21" s="579"/>
      <c r="F21" s="579"/>
      <c r="G21" s="873"/>
      <c r="H21" s="873"/>
      <c r="I21" s="874"/>
      <c r="J21" s="874"/>
      <c r="K21" s="580"/>
      <c r="L21" s="580"/>
      <c r="M21" s="581"/>
      <c r="N21" s="875"/>
    </row>
    <row r="22" spans="1:17" s="584" customFormat="1" ht="78.75" customHeight="1" x14ac:dyDescent="0.35">
      <c r="A22" s="563">
        <f>+A15+0.01</f>
        <v>1.03</v>
      </c>
      <c r="B22" s="1486" t="s">
        <v>680</v>
      </c>
      <c r="C22" s="1486"/>
      <c r="D22" s="1486"/>
      <c r="E22" s="1486"/>
      <c r="F22" s="1486"/>
      <c r="G22" s="1486"/>
      <c r="H22" s="1486"/>
      <c r="I22" s="1486"/>
      <c r="J22" s="882"/>
      <c r="K22" s="592"/>
      <c r="L22" s="880"/>
      <c r="M22" s="582"/>
      <c r="N22" s="593"/>
    </row>
    <row r="23" spans="1:17" s="584" customFormat="1" ht="20.149999999999999" customHeight="1" x14ac:dyDescent="0.35">
      <c r="A23" s="585"/>
      <c r="B23" s="569" t="s">
        <v>681</v>
      </c>
      <c r="C23" s="589"/>
      <c r="D23" s="594">
        <v>0.5</v>
      </c>
      <c r="E23" s="588" t="s">
        <v>31</v>
      </c>
      <c r="F23" s="582">
        <v>4</v>
      </c>
      <c r="G23" s="878">
        <f>+G16</f>
        <v>4.1159999999999997</v>
      </c>
      <c r="H23" s="878"/>
      <c r="I23" s="879">
        <f>+I16</f>
        <v>3.15</v>
      </c>
      <c r="J23" s="877">
        <f t="shared" ref="J23" si="1">PRODUCT(D23:I23)</f>
        <v>25.930799999999998</v>
      </c>
      <c r="K23" s="582" t="s">
        <v>678</v>
      </c>
      <c r="L23" s="582"/>
      <c r="M23" s="582"/>
      <c r="N23" s="583"/>
      <c r="P23" s="883" t="s">
        <v>682</v>
      </c>
      <c r="Q23" s="883" t="s">
        <v>683</v>
      </c>
    </row>
    <row r="24" spans="1:17" s="584" customFormat="1" ht="20.149999999999999" customHeight="1" x14ac:dyDescent="0.35">
      <c r="A24" s="585"/>
      <c r="B24" s="569"/>
      <c r="C24" s="589"/>
      <c r="D24" s="588"/>
      <c r="E24" s="588"/>
      <c r="F24" s="588"/>
      <c r="G24" s="878"/>
      <c r="H24" s="878"/>
      <c r="I24" s="879"/>
      <c r="J24" s="877"/>
      <c r="K24" s="582"/>
      <c r="L24" s="582"/>
      <c r="M24" s="582"/>
      <c r="N24" s="583"/>
      <c r="P24" s="883" t="s">
        <v>684</v>
      </c>
      <c r="Q24" s="883" t="s">
        <v>685</v>
      </c>
    </row>
    <row r="25" spans="1:17" s="584" customFormat="1" ht="20.149999999999999" customHeight="1" x14ac:dyDescent="0.3">
      <c r="A25" s="585"/>
      <c r="B25" s="595" t="s">
        <v>686</v>
      </c>
      <c r="C25" s="596"/>
      <c r="D25" s="588"/>
      <c r="E25" s="588"/>
      <c r="F25" s="588"/>
      <c r="G25" s="878"/>
      <c r="H25" s="878"/>
      <c r="I25" s="880" t="s">
        <v>34</v>
      </c>
      <c r="J25" s="884">
        <f>SUM(J23:J24)</f>
        <v>25.930799999999998</v>
      </c>
      <c r="K25" s="592" t="s">
        <v>678</v>
      </c>
      <c r="L25" s="872">
        <v>2796.8</v>
      </c>
      <c r="M25" s="582" t="s">
        <v>678</v>
      </c>
      <c r="N25" s="593">
        <f>J25*L25</f>
        <v>72523.261440000002</v>
      </c>
    </row>
    <row r="26" spans="1:17" s="584" customFormat="1" ht="20.149999999999999" customHeight="1" x14ac:dyDescent="0.35">
      <c r="A26" s="597"/>
      <c r="B26" s="598"/>
      <c r="C26" s="599"/>
      <c r="D26" s="600"/>
      <c r="E26" s="600"/>
      <c r="F26" s="600"/>
      <c r="G26" s="885"/>
      <c r="H26" s="885"/>
      <c r="I26" s="886"/>
      <c r="J26" s="887"/>
      <c r="K26" s="601"/>
      <c r="L26" s="886"/>
      <c r="M26" s="580"/>
      <c r="N26" s="602"/>
    </row>
    <row r="27" spans="1:17" s="555" customFormat="1" ht="69.75" customHeight="1" x14ac:dyDescent="0.25">
      <c r="A27" s="563">
        <f>+A22+0.01</f>
        <v>1.04</v>
      </c>
      <c r="B27" s="1485" t="s">
        <v>914</v>
      </c>
      <c r="C27" s="1485"/>
      <c r="D27" s="1485"/>
      <c r="E27" s="1485"/>
      <c r="F27" s="1485"/>
      <c r="G27" s="1485"/>
      <c r="H27" s="1485"/>
      <c r="I27" s="1485"/>
      <c r="J27" s="876"/>
      <c r="K27" s="582"/>
      <c r="L27" s="582"/>
      <c r="M27" s="603"/>
      <c r="N27" s="888"/>
    </row>
    <row r="28" spans="1:17" s="555" customFormat="1" ht="12.5" x14ac:dyDescent="0.25">
      <c r="A28" s="604"/>
      <c r="B28" s="605"/>
      <c r="C28" s="606"/>
      <c r="D28" s="570">
        <v>1</v>
      </c>
      <c r="E28" s="570" t="s">
        <v>31</v>
      </c>
      <c r="F28" s="570">
        <v>1</v>
      </c>
      <c r="G28" s="868">
        <f>3.658+0.229+0.229</f>
        <v>4.1159999999999997</v>
      </c>
      <c r="H28" s="868">
        <v>3.04</v>
      </c>
      <c r="I28" s="868"/>
      <c r="J28" s="868">
        <f t="shared" ref="J28:J29" si="2">PRODUCT(D28:I28)</f>
        <v>12.512639999999999</v>
      </c>
      <c r="K28" s="582" t="s">
        <v>678</v>
      </c>
      <c r="L28" s="582"/>
      <c r="M28" s="582"/>
      <c r="N28" s="583"/>
    </row>
    <row r="29" spans="1:17" s="555" customFormat="1" ht="12.5" x14ac:dyDescent="0.25">
      <c r="A29" s="604"/>
      <c r="B29" s="607"/>
      <c r="C29" s="608"/>
      <c r="D29" s="570">
        <v>1</v>
      </c>
      <c r="E29" s="570" t="s">
        <v>31</v>
      </c>
      <c r="F29" s="570">
        <v>1</v>
      </c>
      <c r="G29" s="868">
        <v>4.1159999999999997</v>
      </c>
      <c r="H29" s="868">
        <v>2</v>
      </c>
      <c r="I29" s="868"/>
      <c r="J29" s="868">
        <f t="shared" si="2"/>
        <v>8.2319999999999993</v>
      </c>
      <c r="K29" s="582" t="s">
        <v>678</v>
      </c>
      <c r="L29" s="582"/>
      <c r="M29" s="582"/>
      <c r="N29" s="583"/>
    </row>
    <row r="30" spans="1:17" s="555" customFormat="1" ht="23.25" customHeight="1" x14ac:dyDescent="0.35">
      <c r="A30" s="604"/>
      <c r="B30" s="609" t="s">
        <v>915</v>
      </c>
      <c r="C30" s="589"/>
      <c r="D30" s="588"/>
      <c r="E30" s="588"/>
      <c r="F30" s="588"/>
      <c r="G30" s="878"/>
      <c r="H30" s="878"/>
      <c r="I30" s="880" t="s">
        <v>34</v>
      </c>
      <c r="J30" s="884">
        <f>SUM(J28:J29)</f>
        <v>20.744639999999997</v>
      </c>
      <c r="K30" s="592" t="s">
        <v>678</v>
      </c>
      <c r="L30" s="889">
        <v>366.45</v>
      </c>
      <c r="M30" s="582" t="s">
        <v>678</v>
      </c>
      <c r="N30" s="593">
        <f>J30*L30</f>
        <v>7601.8733279999988</v>
      </c>
    </row>
    <row r="31" spans="1:17" s="555" customFormat="1" ht="69.75" customHeight="1" x14ac:dyDescent="0.25">
      <c r="A31" s="563">
        <f>+A27+0.01</f>
        <v>1.05</v>
      </c>
      <c r="B31" s="1561" t="s">
        <v>687</v>
      </c>
      <c r="C31" s="1562"/>
      <c r="D31" s="1562"/>
      <c r="E31" s="1562"/>
      <c r="F31" s="1562"/>
      <c r="G31" s="1562"/>
      <c r="H31" s="1562"/>
      <c r="I31" s="1563"/>
      <c r="J31" s="876"/>
      <c r="K31" s="582"/>
      <c r="L31" s="582"/>
      <c r="M31" s="603"/>
      <c r="N31" s="888"/>
    </row>
    <row r="32" spans="1:17" s="555" customFormat="1" ht="12.5" x14ac:dyDescent="0.25">
      <c r="A32" s="604"/>
      <c r="B32" s="605"/>
      <c r="C32" s="606"/>
      <c r="D32" s="570">
        <v>1</v>
      </c>
      <c r="E32" s="570" t="s">
        <v>31</v>
      </c>
      <c r="F32" s="570">
        <v>1</v>
      </c>
      <c r="G32" s="868">
        <f>3.658+0.229+0.229</f>
        <v>4.1159999999999997</v>
      </c>
      <c r="H32" s="868">
        <v>3.04</v>
      </c>
      <c r="I32" s="868"/>
      <c r="J32" s="868">
        <f t="shared" ref="J32" si="3">PRODUCT(D32:I32)</f>
        <v>12.512639999999999</v>
      </c>
      <c r="K32" s="582" t="s">
        <v>678</v>
      </c>
      <c r="L32" s="582"/>
      <c r="M32" s="582"/>
      <c r="N32" s="583"/>
    </row>
    <row r="33" spans="1:17" s="555" customFormat="1" ht="12.5" x14ac:dyDescent="0.25">
      <c r="A33" s="604"/>
      <c r="B33" s="607"/>
      <c r="C33" s="608"/>
      <c r="D33" s="570"/>
      <c r="E33" s="570"/>
      <c r="F33" s="570"/>
      <c r="G33" s="868"/>
      <c r="H33" s="868"/>
      <c r="I33" s="868"/>
      <c r="J33" s="868"/>
      <c r="K33" s="582"/>
      <c r="L33" s="582"/>
      <c r="M33" s="582"/>
      <c r="N33" s="583"/>
    </row>
    <row r="34" spans="1:17" s="555" customFormat="1" ht="23.25" customHeight="1" x14ac:dyDescent="0.35">
      <c r="A34" s="604"/>
      <c r="B34" s="609" t="s">
        <v>688</v>
      </c>
      <c r="C34" s="589"/>
      <c r="D34" s="588"/>
      <c r="E34" s="588"/>
      <c r="F34" s="588"/>
      <c r="G34" s="878"/>
      <c r="H34" s="878"/>
      <c r="I34" s="880" t="s">
        <v>34</v>
      </c>
      <c r="J34" s="884">
        <f>SUM(J32:J33)</f>
        <v>12.512639999999999</v>
      </c>
      <c r="K34" s="592" t="s">
        <v>678</v>
      </c>
      <c r="L34" s="889">
        <v>3363.95</v>
      </c>
      <c r="M34" s="582" t="s">
        <v>678</v>
      </c>
      <c r="N34" s="593">
        <f>J34*L34</f>
        <v>42091.895327999999</v>
      </c>
    </row>
    <row r="35" spans="1:17" s="555" customFormat="1" ht="75" customHeight="1" x14ac:dyDescent="0.25">
      <c r="A35" s="563">
        <f>A31+0.01</f>
        <v>1.06</v>
      </c>
      <c r="B35" s="1561" t="s">
        <v>689</v>
      </c>
      <c r="C35" s="1562"/>
      <c r="D35" s="1562"/>
      <c r="E35" s="1562"/>
      <c r="F35" s="1562"/>
      <c r="G35" s="1562"/>
      <c r="H35" s="1562"/>
      <c r="I35" s="1563"/>
      <c r="J35" s="876"/>
      <c r="K35" s="582"/>
      <c r="L35" s="582"/>
      <c r="M35" s="603"/>
      <c r="N35" s="888"/>
    </row>
    <row r="36" spans="1:17" s="555" customFormat="1" ht="12.5" x14ac:dyDescent="0.25">
      <c r="A36" s="604"/>
      <c r="B36" s="605"/>
      <c r="C36" s="606"/>
      <c r="D36" s="570">
        <v>1</v>
      </c>
      <c r="E36" s="570" t="s">
        <v>31</v>
      </c>
      <c r="F36" s="570">
        <v>1</v>
      </c>
      <c r="G36" s="868">
        <v>4.1159999999999997</v>
      </c>
      <c r="H36" s="868">
        <v>2</v>
      </c>
      <c r="I36" s="868"/>
      <c r="J36" s="868">
        <f t="shared" ref="J36" si="4">PRODUCT(D36:I36)</f>
        <v>8.2319999999999993</v>
      </c>
      <c r="K36" s="582" t="s">
        <v>678</v>
      </c>
      <c r="L36" s="582"/>
      <c r="M36" s="582"/>
      <c r="N36" s="583"/>
    </row>
    <row r="37" spans="1:17" s="555" customFormat="1" ht="23.25" customHeight="1" x14ac:dyDescent="0.3">
      <c r="A37" s="604"/>
      <c r="B37" s="609" t="s">
        <v>690</v>
      </c>
      <c r="C37" s="589"/>
      <c r="D37" s="588"/>
      <c r="E37" s="588"/>
      <c r="F37" s="588"/>
      <c r="G37" s="878"/>
      <c r="H37" s="878"/>
      <c r="I37" s="880" t="s">
        <v>34</v>
      </c>
      <c r="J37" s="884">
        <f>SUM(J36:J36)</f>
        <v>8.2319999999999993</v>
      </c>
      <c r="K37" s="592" t="s">
        <v>678</v>
      </c>
      <c r="L37" s="872">
        <v>4139.6000000000004</v>
      </c>
      <c r="M37" s="582" t="s">
        <v>678</v>
      </c>
      <c r="N37" s="593">
        <f>J37*L37</f>
        <v>34077.1872</v>
      </c>
    </row>
    <row r="38" spans="1:17" s="555" customFormat="1" ht="13" x14ac:dyDescent="0.3">
      <c r="A38" s="576"/>
      <c r="B38" s="577"/>
      <c r="C38" s="578"/>
      <c r="D38" s="579"/>
      <c r="E38" s="579"/>
      <c r="F38" s="579"/>
      <c r="G38" s="873"/>
      <c r="H38" s="873"/>
      <c r="I38" s="874"/>
      <c r="J38" s="874"/>
      <c r="K38" s="580"/>
      <c r="L38" s="580"/>
      <c r="M38" s="581"/>
      <c r="N38" s="875"/>
      <c r="Q38" s="872"/>
    </row>
    <row r="39" spans="1:17" s="584" customFormat="1" ht="18" customHeight="1" x14ac:dyDescent="0.35">
      <c r="A39" s="563">
        <f>A35+0.01</f>
        <v>1.07</v>
      </c>
      <c r="B39" s="1525" t="s">
        <v>875</v>
      </c>
      <c r="C39" s="1525"/>
      <c r="D39" s="1525"/>
      <c r="E39" s="1525"/>
      <c r="F39" s="1525"/>
      <c r="G39" s="1525"/>
      <c r="H39" s="1525"/>
      <c r="I39" s="1525"/>
      <c r="J39" s="876"/>
      <c r="K39" s="582"/>
      <c r="L39" s="582"/>
      <c r="M39" s="582"/>
      <c r="N39" s="583"/>
    </row>
    <row r="40" spans="1:17" s="584" customFormat="1" ht="27.75" customHeight="1" x14ac:dyDescent="0.35">
      <c r="A40" s="585"/>
      <c r="B40" s="1533" t="s">
        <v>691</v>
      </c>
      <c r="C40" s="1533"/>
      <c r="D40" s="588">
        <v>1</v>
      </c>
      <c r="E40" s="588" t="s">
        <v>31</v>
      </c>
      <c r="F40" s="588">
        <v>1</v>
      </c>
      <c r="G40" s="878">
        <f>+J16</f>
        <v>51.861599999999996</v>
      </c>
      <c r="H40" s="890"/>
      <c r="I40" s="879"/>
      <c r="J40" s="876">
        <f>PRODUCT(D40:I40)</f>
        <v>51.861599999999996</v>
      </c>
      <c r="K40" s="582" t="s">
        <v>678</v>
      </c>
      <c r="L40" s="610"/>
      <c r="M40" s="582"/>
      <c r="N40" s="583"/>
    </row>
    <row r="41" spans="1:17" s="584" customFormat="1" ht="15" customHeight="1" x14ac:dyDescent="0.3">
      <c r="A41" s="585"/>
      <c r="B41" s="611" t="s">
        <v>692</v>
      </c>
      <c r="C41" s="587"/>
      <c r="D41" s="588"/>
      <c r="E41" s="588"/>
      <c r="F41" s="588"/>
      <c r="G41" s="878"/>
      <c r="H41" s="878"/>
      <c r="I41" s="880" t="s">
        <v>34</v>
      </c>
      <c r="J41" s="882">
        <f>SUM(J40:J40)</f>
        <v>51.861599999999996</v>
      </c>
      <c r="K41" s="592" t="s">
        <v>678</v>
      </c>
      <c r="L41" s="872">
        <v>138.55000000000001</v>
      </c>
      <c r="M41" s="582" t="s">
        <v>678</v>
      </c>
      <c r="N41" s="593">
        <f>J41*L41</f>
        <v>7185.4246800000001</v>
      </c>
    </row>
    <row r="42" spans="1:17" s="555" customFormat="1" ht="8.25" customHeight="1" x14ac:dyDescent="0.25">
      <c r="A42" s="576"/>
      <c r="B42" s="577"/>
      <c r="C42" s="578"/>
      <c r="D42" s="579"/>
      <c r="E42" s="579"/>
      <c r="F42" s="579"/>
      <c r="G42" s="873"/>
      <c r="H42" s="873"/>
      <c r="I42" s="874"/>
      <c r="J42" s="874"/>
      <c r="K42" s="580"/>
      <c r="L42" s="580"/>
      <c r="M42" s="581"/>
      <c r="N42" s="875"/>
    </row>
    <row r="43" spans="1:17" s="584" customFormat="1" ht="28.5" customHeight="1" x14ac:dyDescent="0.35">
      <c r="A43" s="563">
        <f>+A39+0.01</f>
        <v>1.08</v>
      </c>
      <c r="B43" s="1525" t="s">
        <v>693</v>
      </c>
      <c r="C43" s="1525"/>
      <c r="D43" s="1525"/>
      <c r="E43" s="1525"/>
      <c r="F43" s="1525"/>
      <c r="G43" s="1525"/>
      <c r="H43" s="1525"/>
      <c r="I43" s="1525"/>
      <c r="J43" s="876"/>
      <c r="K43" s="582"/>
      <c r="L43" s="582"/>
      <c r="M43" s="582"/>
      <c r="N43" s="583"/>
    </row>
    <row r="44" spans="1:17" s="584" customFormat="1" ht="15" customHeight="1" x14ac:dyDescent="0.35">
      <c r="A44" s="585"/>
      <c r="B44" s="612" t="s">
        <v>694</v>
      </c>
      <c r="C44" s="613"/>
      <c r="D44" s="588">
        <v>1</v>
      </c>
      <c r="E44" s="588" t="s">
        <v>31</v>
      </c>
      <c r="F44" s="588">
        <v>1</v>
      </c>
      <c r="G44" s="878">
        <v>4</v>
      </c>
      <c r="H44" s="878"/>
      <c r="I44" s="879"/>
      <c r="J44" s="878">
        <f>PRODUCT(D44:I44)</f>
        <v>4</v>
      </c>
      <c r="K44" s="582"/>
      <c r="L44" s="582"/>
      <c r="M44" s="582"/>
      <c r="N44" s="583"/>
    </row>
    <row r="45" spans="1:17" s="584" customFormat="1" ht="15" customHeight="1" x14ac:dyDescent="0.3">
      <c r="A45" s="585"/>
      <c r="B45" s="614" t="s">
        <v>695</v>
      </c>
      <c r="C45" s="589"/>
      <c r="D45" s="588"/>
      <c r="E45" s="588"/>
      <c r="F45" s="588"/>
      <c r="G45" s="878"/>
      <c r="H45" s="878"/>
      <c r="I45" s="880" t="s">
        <v>34</v>
      </c>
      <c r="J45" s="881">
        <f>SUM(J44:J44)</f>
        <v>4</v>
      </c>
      <c r="K45" s="592" t="s">
        <v>64</v>
      </c>
      <c r="L45" s="872">
        <v>1612.3</v>
      </c>
      <c r="M45" s="582" t="s">
        <v>64</v>
      </c>
      <c r="N45" s="593">
        <f>J45*L45</f>
        <v>6449.2</v>
      </c>
    </row>
    <row r="46" spans="1:17" s="584" customFormat="1" ht="7.5" customHeight="1" x14ac:dyDescent="0.35">
      <c r="A46" s="597"/>
      <c r="B46" s="615"/>
      <c r="C46" s="599"/>
      <c r="D46" s="600"/>
      <c r="E46" s="600"/>
      <c r="F46" s="600"/>
      <c r="G46" s="885"/>
      <c r="H46" s="885"/>
      <c r="I46" s="891"/>
      <c r="J46" s="874"/>
      <c r="K46" s="580"/>
      <c r="L46" s="580"/>
      <c r="M46" s="580"/>
      <c r="N46" s="616"/>
    </row>
    <row r="47" spans="1:17" s="584" customFormat="1" ht="24" customHeight="1" x14ac:dyDescent="0.35">
      <c r="A47" s="563">
        <f>A43+0.01</f>
        <v>1.0900000000000001</v>
      </c>
      <c r="B47" s="1525" t="s">
        <v>696</v>
      </c>
      <c r="C47" s="1525"/>
      <c r="D47" s="1525"/>
      <c r="E47" s="1525"/>
      <c r="F47" s="1525"/>
      <c r="G47" s="1525"/>
      <c r="H47" s="1525"/>
      <c r="I47" s="1525"/>
      <c r="J47" s="876"/>
      <c r="K47" s="582"/>
      <c r="L47" s="582"/>
      <c r="M47" s="582"/>
      <c r="N47" s="583"/>
    </row>
    <row r="48" spans="1:17" s="584" customFormat="1" ht="15" customHeight="1" x14ac:dyDescent="0.35">
      <c r="A48" s="585"/>
      <c r="B48" s="612" t="s">
        <v>694</v>
      </c>
      <c r="C48" s="613"/>
      <c r="D48" s="588">
        <v>1</v>
      </c>
      <c r="E48" s="588" t="s">
        <v>31</v>
      </c>
      <c r="F48" s="588">
        <v>2</v>
      </c>
      <c r="G48" s="878"/>
      <c r="H48" s="878"/>
      <c r="I48" s="879"/>
      <c r="J48" s="878">
        <f>PRODUCT(D48:I48)</f>
        <v>2</v>
      </c>
      <c r="K48" s="582"/>
      <c r="L48" s="582"/>
      <c r="M48" s="582"/>
      <c r="N48" s="583"/>
    </row>
    <row r="49" spans="1:14" s="584" customFormat="1" ht="15" customHeight="1" x14ac:dyDescent="0.3">
      <c r="A49" s="585"/>
      <c r="B49" s="614" t="s">
        <v>697</v>
      </c>
      <c r="C49" s="589"/>
      <c r="D49" s="588"/>
      <c r="E49" s="588"/>
      <c r="F49" s="588"/>
      <c r="G49" s="878"/>
      <c r="H49" s="878"/>
      <c r="I49" s="880" t="s">
        <v>34</v>
      </c>
      <c r="J49" s="882">
        <f>SUM(J48:J48)</f>
        <v>2</v>
      </c>
      <c r="K49" s="592" t="s">
        <v>56</v>
      </c>
      <c r="L49" s="872">
        <v>1390.6</v>
      </c>
      <c r="M49" s="582" t="s">
        <v>698</v>
      </c>
      <c r="N49" s="593">
        <f>J49*L49</f>
        <v>2781.2</v>
      </c>
    </row>
    <row r="50" spans="1:14" s="584" customFormat="1" ht="8.25" customHeight="1" x14ac:dyDescent="0.35">
      <c r="A50" s="597"/>
      <c r="B50" s="615"/>
      <c r="C50" s="599"/>
      <c r="D50" s="600"/>
      <c r="E50" s="600"/>
      <c r="F50" s="600"/>
      <c r="G50" s="885"/>
      <c r="H50" s="885"/>
      <c r="I50" s="891"/>
      <c r="J50" s="874"/>
      <c r="K50" s="580"/>
      <c r="L50" s="580"/>
      <c r="M50" s="580"/>
      <c r="N50" s="616"/>
    </row>
    <row r="51" spans="1:14" s="584" customFormat="1" ht="26.25" customHeight="1" x14ac:dyDescent="0.35">
      <c r="A51" s="563">
        <f>A47+0.01</f>
        <v>1.1000000000000001</v>
      </c>
      <c r="B51" s="1525" t="s">
        <v>699</v>
      </c>
      <c r="C51" s="1525"/>
      <c r="D51" s="1525"/>
      <c r="E51" s="1525"/>
      <c r="F51" s="1525"/>
      <c r="G51" s="1525"/>
      <c r="H51" s="1525"/>
      <c r="I51" s="1525"/>
      <c r="J51" s="876"/>
      <c r="K51" s="582"/>
      <c r="L51" s="582"/>
      <c r="M51" s="582"/>
      <c r="N51" s="583"/>
    </row>
    <row r="52" spans="1:14" s="584" customFormat="1" ht="15" customHeight="1" x14ac:dyDescent="0.35">
      <c r="A52" s="585"/>
      <c r="B52" s="612" t="s">
        <v>694</v>
      </c>
      <c r="C52" s="613"/>
      <c r="D52" s="588">
        <v>1</v>
      </c>
      <c r="E52" s="588" t="s">
        <v>31</v>
      </c>
      <c r="F52" s="588">
        <v>2</v>
      </c>
      <c r="G52" s="878"/>
      <c r="H52" s="878"/>
      <c r="I52" s="879"/>
      <c r="J52" s="878">
        <f>PRODUCT(D52:I52)</f>
        <v>2</v>
      </c>
      <c r="K52" s="582"/>
      <c r="L52" s="582"/>
      <c r="M52" s="582"/>
      <c r="N52" s="583"/>
    </row>
    <row r="53" spans="1:14" s="584" customFormat="1" ht="15" customHeight="1" x14ac:dyDescent="0.3">
      <c r="A53" s="585"/>
      <c r="B53" s="614" t="s">
        <v>700</v>
      </c>
      <c r="C53" s="589"/>
      <c r="D53" s="588"/>
      <c r="E53" s="588"/>
      <c r="F53" s="588"/>
      <c r="G53" s="878"/>
      <c r="H53" s="878"/>
      <c r="I53" s="880" t="s">
        <v>34</v>
      </c>
      <c r="J53" s="882">
        <f>SUM(J52:J52)</f>
        <v>2</v>
      </c>
      <c r="K53" s="592" t="s">
        <v>56</v>
      </c>
      <c r="L53" s="872">
        <v>699.35</v>
      </c>
      <c r="M53" s="582" t="s">
        <v>698</v>
      </c>
      <c r="N53" s="593">
        <f>J53*L53</f>
        <v>1398.7</v>
      </c>
    </row>
    <row r="54" spans="1:14" s="555" customFormat="1" ht="9" customHeight="1" x14ac:dyDescent="0.25">
      <c r="A54" s="576"/>
      <c r="B54" s="577"/>
      <c r="C54" s="578"/>
      <c r="D54" s="579"/>
      <c r="E54" s="579"/>
      <c r="F54" s="579"/>
      <c r="G54" s="873"/>
      <c r="H54" s="873"/>
      <c r="I54" s="874"/>
      <c r="J54" s="874"/>
      <c r="K54" s="580"/>
      <c r="L54" s="580"/>
      <c r="M54" s="581"/>
      <c r="N54" s="875"/>
    </row>
    <row r="55" spans="1:14" s="555" customFormat="1" ht="41.25" customHeight="1" x14ac:dyDescent="0.25">
      <c r="A55" s="563">
        <f>A51+0.01</f>
        <v>1.1100000000000001</v>
      </c>
      <c r="B55" s="1524" t="s">
        <v>701</v>
      </c>
      <c r="C55" s="1525"/>
      <c r="D55" s="1525"/>
      <c r="E55" s="1525"/>
      <c r="F55" s="1525"/>
      <c r="G55" s="1525"/>
      <c r="H55" s="1525"/>
      <c r="I55" s="1525"/>
      <c r="J55" s="876"/>
      <c r="K55" s="582"/>
      <c r="L55" s="582"/>
      <c r="M55" s="582"/>
      <c r="N55" s="583"/>
    </row>
    <row r="56" spans="1:14" s="555" customFormat="1" ht="16.5" customHeight="1" x14ac:dyDescent="0.25">
      <c r="A56" s="585"/>
      <c r="B56" s="612"/>
      <c r="C56" s="613"/>
      <c r="D56" s="588">
        <v>1</v>
      </c>
      <c r="E56" s="588" t="s">
        <v>31</v>
      </c>
      <c r="F56" s="588">
        <v>1</v>
      </c>
      <c r="G56" s="878">
        <v>300</v>
      </c>
      <c r="H56" s="879" t="s">
        <v>101</v>
      </c>
      <c r="I56" s="879"/>
      <c r="J56" s="878">
        <v>300</v>
      </c>
      <c r="K56" s="582"/>
      <c r="L56" s="582"/>
      <c r="M56" s="582"/>
      <c r="N56" s="583"/>
    </row>
    <row r="57" spans="1:14" s="555" customFormat="1" ht="16.5" customHeight="1" x14ac:dyDescent="0.3">
      <c r="A57" s="585"/>
      <c r="B57" s="591" t="s">
        <v>702</v>
      </c>
      <c r="C57" s="589"/>
      <c r="D57" s="588"/>
      <c r="E57" s="588"/>
      <c r="F57" s="588"/>
      <c r="G57" s="878"/>
      <c r="H57" s="878"/>
      <c r="I57" s="880" t="s">
        <v>34</v>
      </c>
      <c r="J57" s="882">
        <f>SUM(J56:J56)</f>
        <v>300</v>
      </c>
      <c r="K57" s="592" t="s">
        <v>101</v>
      </c>
      <c r="L57" s="872">
        <v>492.2</v>
      </c>
      <c r="M57" s="582" t="s">
        <v>101</v>
      </c>
      <c r="N57" s="593">
        <f>J57*L57</f>
        <v>147660</v>
      </c>
    </row>
    <row r="58" spans="1:14" s="555" customFormat="1" ht="17.25" customHeight="1" x14ac:dyDescent="0.25">
      <c r="A58" s="576"/>
      <c r="B58" s="577"/>
      <c r="C58" s="578"/>
      <c r="D58" s="579"/>
      <c r="E58" s="579"/>
      <c r="F58" s="579"/>
      <c r="G58" s="873"/>
      <c r="H58" s="873"/>
      <c r="I58" s="874"/>
      <c r="J58" s="874"/>
      <c r="K58" s="580"/>
      <c r="L58" s="580"/>
      <c r="M58" s="581"/>
      <c r="N58" s="875"/>
    </row>
    <row r="59" spans="1:14" s="555" customFormat="1" ht="39" customHeight="1" x14ac:dyDescent="0.25">
      <c r="A59" s="563">
        <f>A55+0.01</f>
        <v>1.1200000000000001</v>
      </c>
      <c r="B59" s="1523" t="s">
        <v>703</v>
      </c>
      <c r="C59" s="1523"/>
      <c r="D59" s="1523"/>
      <c r="E59" s="1523"/>
      <c r="F59" s="1523"/>
      <c r="G59" s="1523"/>
      <c r="H59" s="1523"/>
      <c r="I59" s="1523"/>
      <c r="J59" s="876"/>
      <c r="K59" s="582"/>
      <c r="L59" s="582"/>
      <c r="M59" s="603"/>
      <c r="N59" s="593"/>
    </row>
    <row r="60" spans="1:14" s="555" customFormat="1" ht="12.5" x14ac:dyDescent="0.25">
      <c r="A60" s="617"/>
      <c r="B60" s="1526"/>
      <c r="C60" s="1527"/>
      <c r="D60" s="588">
        <v>1</v>
      </c>
      <c r="E60" s="588" t="s">
        <v>31</v>
      </c>
      <c r="F60" s="588">
        <v>1</v>
      </c>
      <c r="G60" s="878">
        <v>4.7240000000000002</v>
      </c>
      <c r="H60" s="878">
        <v>0.3</v>
      </c>
      <c r="I60" s="878"/>
      <c r="J60" s="877">
        <f>PRODUCT(D60:I60)</f>
        <v>1.4172</v>
      </c>
      <c r="K60" s="582"/>
      <c r="L60" s="582"/>
      <c r="M60" s="582"/>
      <c r="N60" s="583"/>
    </row>
    <row r="61" spans="1:14" s="555" customFormat="1" ht="13" x14ac:dyDescent="0.3">
      <c r="A61" s="617"/>
      <c r="B61" s="591" t="s">
        <v>704</v>
      </c>
      <c r="C61" s="589"/>
      <c r="D61" s="588"/>
      <c r="E61" s="588"/>
      <c r="F61" s="588"/>
      <c r="G61" s="878"/>
      <c r="H61" s="878"/>
      <c r="I61" s="880" t="s">
        <v>34</v>
      </c>
      <c r="J61" s="884">
        <f>SUM(J59:J60)</f>
        <v>1.4172</v>
      </c>
      <c r="K61" s="592" t="s">
        <v>678</v>
      </c>
      <c r="L61" s="892">
        <v>11756.55</v>
      </c>
      <c r="M61" s="582" t="s">
        <v>678</v>
      </c>
      <c r="N61" s="618">
        <f>J61*L61</f>
        <v>16661.382659999999</v>
      </c>
    </row>
    <row r="62" spans="1:14" s="555" customFormat="1" ht="13" x14ac:dyDescent="0.25">
      <c r="A62" s="619"/>
      <c r="B62" s="620"/>
      <c r="C62" s="578"/>
      <c r="D62" s="579"/>
      <c r="E62" s="579"/>
      <c r="F62" s="579"/>
      <c r="G62" s="873"/>
      <c r="H62" s="873"/>
      <c r="I62" s="874"/>
      <c r="J62" s="874"/>
      <c r="K62" s="580"/>
      <c r="L62" s="580"/>
      <c r="M62" s="581"/>
      <c r="N62" s="602"/>
    </row>
    <row r="63" spans="1:14" s="555" customFormat="1" ht="48" customHeight="1" x14ac:dyDescent="0.25">
      <c r="A63" s="563">
        <f>A59+0.01</f>
        <v>1.1300000000000001</v>
      </c>
      <c r="B63" s="1523" t="s">
        <v>705</v>
      </c>
      <c r="C63" s="1523"/>
      <c r="D63" s="1523"/>
      <c r="E63" s="1523"/>
      <c r="F63" s="1523"/>
      <c r="G63" s="1523"/>
      <c r="H63" s="1523"/>
      <c r="I63" s="1523"/>
      <c r="J63" s="876"/>
      <c r="K63" s="582"/>
      <c r="L63" s="582"/>
      <c r="M63" s="603"/>
      <c r="N63" s="593"/>
    </row>
    <row r="64" spans="1:14" s="555" customFormat="1" ht="30.75" customHeight="1" x14ac:dyDescent="0.25">
      <c r="A64" s="563"/>
      <c r="B64" s="621" t="s">
        <v>706</v>
      </c>
      <c r="C64" s="622"/>
      <c r="D64" s="588">
        <v>1</v>
      </c>
      <c r="E64" s="588" t="s">
        <v>31</v>
      </c>
      <c r="F64" s="588">
        <v>2</v>
      </c>
      <c r="G64" s="878">
        <v>4.7240000000000002</v>
      </c>
      <c r="H64" s="878">
        <v>0.5</v>
      </c>
      <c r="I64" s="878"/>
      <c r="J64" s="877">
        <f>PRODUCT(D64:I64)</f>
        <v>4.7240000000000002</v>
      </c>
      <c r="K64" s="582"/>
      <c r="L64" s="582"/>
      <c r="M64" s="603"/>
      <c r="N64" s="593"/>
    </row>
    <row r="65" spans="1:14" s="555" customFormat="1" ht="30.75" customHeight="1" x14ac:dyDescent="0.25">
      <c r="A65" s="563"/>
      <c r="B65" s="566" t="s">
        <v>707</v>
      </c>
      <c r="C65" s="567"/>
      <c r="D65" s="588">
        <v>2</v>
      </c>
      <c r="E65" s="588" t="s">
        <v>31</v>
      </c>
      <c r="F65" s="588">
        <v>2</v>
      </c>
      <c r="G65" s="878">
        <v>4</v>
      </c>
      <c r="H65" s="878">
        <v>1</v>
      </c>
      <c r="I65" s="878"/>
      <c r="J65" s="877">
        <f t="shared" ref="J65" si="5">PRODUCT(D65:I65)</f>
        <v>16</v>
      </c>
      <c r="K65" s="582"/>
      <c r="L65" s="582"/>
      <c r="M65" s="603"/>
      <c r="N65" s="593"/>
    </row>
    <row r="66" spans="1:14" s="555" customFormat="1" ht="13" x14ac:dyDescent="0.25">
      <c r="A66" s="617"/>
      <c r="B66" s="591"/>
      <c r="C66" s="573"/>
      <c r="D66" s="570"/>
      <c r="E66" s="570"/>
      <c r="F66" s="570"/>
      <c r="G66" s="868"/>
      <c r="H66" s="868"/>
      <c r="I66" s="880" t="s">
        <v>34</v>
      </c>
      <c r="J66" s="884">
        <f>SUM(J64:J65)</f>
        <v>20.724</v>
      </c>
      <c r="K66" s="592" t="s">
        <v>678</v>
      </c>
      <c r="L66" s="880">
        <v>215.2</v>
      </c>
      <c r="M66" s="582" t="s">
        <v>678</v>
      </c>
      <c r="N66" s="618">
        <f>J66*L66</f>
        <v>4459.8047999999999</v>
      </c>
    </row>
    <row r="67" spans="1:14" s="555" customFormat="1" ht="13" x14ac:dyDescent="0.25">
      <c r="A67" s="617"/>
      <c r="B67" s="591"/>
      <c r="C67" s="573"/>
      <c r="D67" s="570"/>
      <c r="E67" s="570"/>
      <c r="F67" s="570"/>
      <c r="G67" s="868"/>
      <c r="H67" s="868"/>
      <c r="I67" s="880"/>
      <c r="J67" s="884"/>
      <c r="K67" s="592"/>
      <c r="L67" s="880"/>
      <c r="M67" s="582"/>
      <c r="N67" s="618"/>
    </row>
    <row r="68" spans="1:14" s="555" customFormat="1" ht="13" x14ac:dyDescent="0.25">
      <c r="A68" s="617"/>
      <c r="B68" s="623" t="s">
        <v>708</v>
      </c>
      <c r="C68" s="596"/>
      <c r="D68" s="570"/>
      <c r="E68" s="570"/>
      <c r="F68" s="570"/>
      <c r="G68" s="868"/>
      <c r="H68" s="868"/>
      <c r="I68" s="880"/>
      <c r="J68" s="882"/>
      <c r="K68" s="592"/>
      <c r="L68" s="880"/>
      <c r="M68" s="582"/>
      <c r="N68" s="593"/>
    </row>
    <row r="69" spans="1:14" s="555" customFormat="1" ht="13" x14ac:dyDescent="0.25">
      <c r="A69" s="619"/>
      <c r="B69" s="620"/>
      <c r="C69" s="578"/>
      <c r="D69" s="579"/>
      <c r="E69" s="579"/>
      <c r="F69" s="579"/>
      <c r="G69" s="873"/>
      <c r="H69" s="873"/>
      <c r="I69" s="874"/>
      <c r="J69" s="874"/>
      <c r="K69" s="580"/>
      <c r="L69" s="580"/>
      <c r="M69" s="581"/>
      <c r="N69" s="602"/>
    </row>
    <row r="70" spans="1:14" s="555" customFormat="1" ht="98.25" customHeight="1" x14ac:dyDescent="0.25">
      <c r="A70" s="563">
        <f>+A63+0.01</f>
        <v>1.1400000000000001</v>
      </c>
      <c r="B70" s="1523" t="s">
        <v>709</v>
      </c>
      <c r="C70" s="1528"/>
      <c r="D70" s="1528"/>
      <c r="E70" s="1528"/>
      <c r="F70" s="1528"/>
      <c r="G70" s="1528"/>
      <c r="H70" s="1528"/>
      <c r="I70" s="1528"/>
      <c r="J70" s="876"/>
      <c r="K70" s="582"/>
      <c r="L70" s="582"/>
      <c r="M70" s="603"/>
      <c r="N70" s="593"/>
    </row>
    <row r="71" spans="1:14" s="555" customFormat="1" ht="20.149999999999999" customHeight="1" x14ac:dyDescent="0.25">
      <c r="A71" s="617"/>
      <c r="B71" s="1526" t="s">
        <v>710</v>
      </c>
      <c r="C71" s="1527"/>
      <c r="D71" s="588">
        <v>1</v>
      </c>
      <c r="E71" s="588" t="s">
        <v>31</v>
      </c>
      <c r="F71" s="588">
        <v>1</v>
      </c>
      <c r="G71" s="878">
        <v>15</v>
      </c>
      <c r="H71" s="878"/>
      <c r="I71" s="878"/>
      <c r="J71" s="878">
        <f>PRODUCT(D71:I71)</f>
        <v>15</v>
      </c>
      <c r="K71" s="582" t="s">
        <v>64</v>
      </c>
      <c r="L71" s="582">
        <v>642.79999999999995</v>
      </c>
      <c r="M71" s="582" t="s">
        <v>64</v>
      </c>
      <c r="N71" s="593">
        <f>J71*L71</f>
        <v>9642</v>
      </c>
    </row>
    <row r="72" spans="1:14" s="555" customFormat="1" ht="20.149999999999999" customHeight="1" x14ac:dyDescent="0.25">
      <c r="A72" s="617"/>
      <c r="B72" s="1534" t="s">
        <v>711</v>
      </c>
      <c r="C72" s="1535"/>
      <c r="D72" s="588">
        <v>1</v>
      </c>
      <c r="E72" s="588" t="s">
        <v>31</v>
      </c>
      <c r="F72" s="588">
        <v>1</v>
      </c>
      <c r="G72" s="878">
        <v>10</v>
      </c>
      <c r="H72" s="878"/>
      <c r="I72" s="878"/>
      <c r="J72" s="878">
        <f>PRODUCT(D72:I72)</f>
        <v>10</v>
      </c>
      <c r="K72" s="582" t="s">
        <v>64</v>
      </c>
      <c r="L72" s="582">
        <v>433.6</v>
      </c>
      <c r="M72" s="582" t="s">
        <v>64</v>
      </c>
      <c r="N72" s="593">
        <f>J72*L72</f>
        <v>4336</v>
      </c>
    </row>
    <row r="73" spans="1:14" s="555" customFormat="1" ht="20.149999999999999" customHeight="1" x14ac:dyDescent="0.25">
      <c r="A73" s="619"/>
      <c r="B73" s="624" t="s">
        <v>712</v>
      </c>
      <c r="C73" s="599"/>
      <c r="D73" s="600"/>
      <c r="E73" s="600"/>
      <c r="F73" s="600"/>
      <c r="G73" s="885"/>
      <c r="H73" s="885"/>
      <c r="I73" s="886"/>
      <c r="J73" s="887"/>
      <c r="K73" s="601"/>
      <c r="L73" s="886"/>
      <c r="M73" s="580"/>
      <c r="N73" s="602"/>
    </row>
    <row r="74" spans="1:14" s="555" customFormat="1" ht="48.75" customHeight="1" x14ac:dyDescent="0.25">
      <c r="A74" s="563">
        <f>A70+0.01</f>
        <v>1.1500000000000001</v>
      </c>
      <c r="B74" s="1523" t="s">
        <v>713</v>
      </c>
      <c r="C74" s="1523"/>
      <c r="D74" s="1523"/>
      <c r="E74" s="1523"/>
      <c r="F74" s="1523"/>
      <c r="G74" s="1523"/>
      <c r="H74" s="1523"/>
      <c r="I74" s="1523"/>
      <c r="J74" s="876"/>
      <c r="K74" s="582"/>
      <c r="L74" s="582"/>
      <c r="M74" s="603"/>
      <c r="N74" s="593"/>
    </row>
    <row r="75" spans="1:14" s="555" customFormat="1" ht="30" customHeight="1" x14ac:dyDescent="0.25">
      <c r="A75" s="617"/>
      <c r="B75" s="621"/>
      <c r="C75" s="622"/>
      <c r="D75" s="588">
        <v>1</v>
      </c>
      <c r="E75" s="588" t="s">
        <v>31</v>
      </c>
      <c r="F75" s="588">
        <v>1</v>
      </c>
      <c r="G75" s="878">
        <v>10</v>
      </c>
      <c r="H75" s="878"/>
      <c r="I75" s="878"/>
      <c r="J75" s="877">
        <f>PRODUCT(D75:I75)</f>
        <v>10</v>
      </c>
      <c r="K75" s="582"/>
      <c r="L75" s="582"/>
      <c r="M75" s="603"/>
      <c r="N75" s="593"/>
    </row>
    <row r="76" spans="1:14" s="555" customFormat="1" ht="20.149999999999999" customHeight="1" x14ac:dyDescent="0.3">
      <c r="A76" s="617"/>
      <c r="B76" s="595"/>
      <c r="C76" s="596"/>
      <c r="D76" s="625"/>
      <c r="E76" s="625"/>
      <c r="F76" s="570"/>
      <c r="G76" s="868"/>
      <c r="H76" s="868"/>
      <c r="I76" s="880" t="s">
        <v>34</v>
      </c>
      <c r="J76" s="881">
        <f>SUM(J75)</f>
        <v>10</v>
      </c>
      <c r="K76" s="592" t="s">
        <v>64</v>
      </c>
      <c r="L76" s="872">
        <v>1111.95</v>
      </c>
      <c r="M76" s="582" t="s">
        <v>64</v>
      </c>
      <c r="N76" s="593">
        <f>J76*L76</f>
        <v>11119.5</v>
      </c>
    </row>
    <row r="77" spans="1:14" s="555" customFormat="1" ht="20.149999999999999" customHeight="1" x14ac:dyDescent="0.25">
      <c r="A77" s="617"/>
      <c r="B77" s="595" t="s">
        <v>714</v>
      </c>
      <c r="C77" s="596"/>
      <c r="D77" s="570"/>
      <c r="E77" s="570"/>
      <c r="F77" s="570"/>
      <c r="G77" s="868"/>
      <c r="H77" s="868"/>
      <c r="I77" s="876"/>
      <c r="J77" s="876"/>
      <c r="K77" s="582"/>
      <c r="L77" s="582"/>
      <c r="M77" s="603"/>
      <c r="N77" s="593"/>
    </row>
    <row r="78" spans="1:14" s="555" customFormat="1" ht="20.149999999999999" customHeight="1" x14ac:dyDescent="0.25">
      <c r="A78" s="619"/>
      <c r="B78" s="598"/>
      <c r="C78" s="599"/>
      <c r="D78" s="600"/>
      <c r="E78" s="600"/>
      <c r="F78" s="600"/>
      <c r="G78" s="885"/>
      <c r="H78" s="885"/>
      <c r="I78" s="886"/>
      <c r="J78" s="887"/>
      <c r="K78" s="601"/>
      <c r="L78" s="886"/>
      <c r="M78" s="580"/>
      <c r="N78" s="602"/>
    </row>
    <row r="79" spans="1:14" s="555" customFormat="1" ht="30.75" customHeight="1" x14ac:dyDescent="0.25">
      <c r="A79" s="563">
        <f>A74+0.01</f>
        <v>1.1600000000000001</v>
      </c>
      <c r="B79" s="1523" t="s">
        <v>715</v>
      </c>
      <c r="C79" s="1523"/>
      <c r="D79" s="1523"/>
      <c r="E79" s="1523"/>
      <c r="F79" s="1523"/>
      <c r="G79" s="1523"/>
      <c r="H79" s="1523"/>
      <c r="I79" s="1523"/>
      <c r="J79" s="876">
        <v>6</v>
      </c>
      <c r="K79" s="582"/>
      <c r="L79" s="582"/>
      <c r="M79" s="603"/>
      <c r="N79" s="593"/>
    </row>
    <row r="80" spans="1:14" s="555" customFormat="1" ht="20.149999999999999" customHeight="1" x14ac:dyDescent="0.3">
      <c r="A80" s="617"/>
      <c r="B80" s="626" t="s">
        <v>716</v>
      </c>
      <c r="C80" s="627"/>
      <c r="D80" s="570"/>
      <c r="E80" s="570"/>
      <c r="F80" s="570"/>
      <c r="G80" s="868"/>
      <c r="H80" s="868"/>
      <c r="I80" s="880" t="s">
        <v>34</v>
      </c>
      <c r="J80" s="882">
        <f>SUM(J79:J79)</f>
        <v>6</v>
      </c>
      <c r="K80" s="592" t="s">
        <v>56</v>
      </c>
      <c r="L80" s="893">
        <v>1639.2</v>
      </c>
      <c r="M80" s="582" t="s">
        <v>56</v>
      </c>
      <c r="N80" s="593">
        <f>J80*L80</f>
        <v>9835.2000000000007</v>
      </c>
    </row>
    <row r="81" spans="1:14" s="555" customFormat="1" ht="20.149999999999999" customHeight="1" x14ac:dyDescent="0.25">
      <c r="A81" s="619"/>
      <c r="B81" s="598"/>
      <c r="C81" s="599"/>
      <c r="D81" s="600"/>
      <c r="E81" s="600"/>
      <c r="F81" s="600"/>
      <c r="G81" s="885"/>
      <c r="H81" s="885"/>
      <c r="I81" s="886"/>
      <c r="J81" s="887"/>
      <c r="K81" s="601"/>
      <c r="L81" s="886"/>
      <c r="M81" s="580"/>
      <c r="N81" s="602"/>
    </row>
    <row r="82" spans="1:14" s="555" customFormat="1" ht="39.75" customHeight="1" x14ac:dyDescent="0.25">
      <c r="A82" s="563">
        <f>A79+0.01</f>
        <v>1.1700000000000002</v>
      </c>
      <c r="B82" s="1523" t="s">
        <v>717</v>
      </c>
      <c r="C82" s="1523"/>
      <c r="D82" s="1523"/>
      <c r="E82" s="1523"/>
      <c r="F82" s="1523"/>
      <c r="G82" s="1523"/>
      <c r="H82" s="1523"/>
      <c r="I82" s="1523"/>
      <c r="J82" s="876">
        <v>2</v>
      </c>
      <c r="K82" s="582"/>
      <c r="L82" s="582"/>
      <c r="M82" s="603"/>
      <c r="N82" s="593"/>
    </row>
    <row r="83" spans="1:14" s="555" customFormat="1" ht="23.25" customHeight="1" x14ac:dyDescent="0.3">
      <c r="A83" s="563"/>
      <c r="B83" s="626" t="s">
        <v>718</v>
      </c>
      <c r="C83" s="628"/>
      <c r="D83" s="570"/>
      <c r="E83" s="570"/>
      <c r="F83" s="570"/>
      <c r="G83" s="868"/>
      <c r="H83" s="868"/>
      <c r="I83" s="880" t="s">
        <v>34</v>
      </c>
      <c r="J83" s="882">
        <f>SUM(J82:J82)</f>
        <v>2</v>
      </c>
      <c r="K83" s="592" t="s">
        <v>56</v>
      </c>
      <c r="L83" s="872">
        <v>1479</v>
      </c>
      <c r="M83" s="582" t="s">
        <v>56</v>
      </c>
      <c r="N83" s="593">
        <f>J83*L83</f>
        <v>2958</v>
      </c>
    </row>
    <row r="84" spans="1:14" s="555" customFormat="1" ht="11.25" customHeight="1" x14ac:dyDescent="0.25">
      <c r="A84" s="563"/>
      <c r="B84" s="591"/>
      <c r="C84" s="573"/>
      <c r="D84" s="570"/>
      <c r="E84" s="570"/>
      <c r="F84" s="570"/>
      <c r="G84" s="868"/>
      <c r="H84" s="868"/>
      <c r="I84" s="880"/>
      <c r="J84" s="882"/>
      <c r="K84" s="592"/>
      <c r="L84" s="880"/>
      <c r="M84" s="582"/>
      <c r="N84" s="593"/>
    </row>
    <row r="85" spans="1:14" s="555" customFormat="1" ht="46.5" customHeight="1" x14ac:dyDescent="0.25">
      <c r="A85" s="563">
        <f>A82+0.01</f>
        <v>1.1800000000000002</v>
      </c>
      <c r="B85" s="1523" t="s">
        <v>719</v>
      </c>
      <c r="C85" s="1523"/>
      <c r="D85" s="1523"/>
      <c r="E85" s="1523"/>
      <c r="F85" s="1523"/>
      <c r="G85" s="1523"/>
      <c r="H85" s="1523"/>
      <c r="I85" s="1523"/>
      <c r="J85" s="882"/>
      <c r="K85" s="592"/>
      <c r="L85" s="880"/>
      <c r="M85" s="582"/>
      <c r="N85" s="593"/>
    </row>
    <row r="86" spans="1:14" s="555" customFormat="1" ht="20.149999999999999" customHeight="1" x14ac:dyDescent="0.25">
      <c r="A86" s="563"/>
      <c r="B86" s="629"/>
      <c r="C86" s="627"/>
      <c r="D86" s="588">
        <v>1</v>
      </c>
      <c r="E86" s="588" t="s">
        <v>31</v>
      </c>
      <c r="F86" s="588">
        <v>1</v>
      </c>
      <c r="G86" s="878">
        <v>7</v>
      </c>
      <c r="H86" s="878"/>
      <c r="I86" s="878"/>
      <c r="J86" s="878">
        <f>PRODUCT(D86:I86)</f>
        <v>7</v>
      </c>
      <c r="K86" s="592"/>
      <c r="L86" s="880"/>
      <c r="M86" s="582"/>
      <c r="N86" s="593"/>
    </row>
    <row r="87" spans="1:14" s="555" customFormat="1" ht="20.149999999999999" customHeight="1" x14ac:dyDescent="0.3">
      <c r="A87" s="630"/>
      <c r="B87" s="631" t="s">
        <v>720</v>
      </c>
      <c r="C87" s="632"/>
      <c r="D87" s="579"/>
      <c r="E87" s="579"/>
      <c r="F87" s="579"/>
      <c r="G87" s="873"/>
      <c r="H87" s="873"/>
      <c r="I87" s="886" t="s">
        <v>34</v>
      </c>
      <c r="J87" s="887">
        <f>SUM(J86:J86)</f>
        <v>7</v>
      </c>
      <c r="K87" s="601" t="s">
        <v>64</v>
      </c>
      <c r="L87" s="872">
        <v>1688.85</v>
      </c>
      <c r="M87" s="580" t="s">
        <v>64</v>
      </c>
      <c r="N87" s="602">
        <f>J87*L87</f>
        <v>11821.949999999999</v>
      </c>
    </row>
    <row r="88" spans="1:14" s="555" customFormat="1" ht="27.75" customHeight="1" x14ac:dyDescent="0.25">
      <c r="A88" s="563">
        <f>A85+0.01</f>
        <v>1.1900000000000002</v>
      </c>
      <c r="B88" s="1553" t="s">
        <v>721</v>
      </c>
      <c r="C88" s="1554"/>
      <c r="D88" s="1554"/>
      <c r="E88" s="1554"/>
      <c r="F88" s="1554"/>
      <c r="G88" s="1554"/>
      <c r="H88" s="1554"/>
      <c r="I88" s="1555"/>
      <c r="J88" s="882"/>
      <c r="K88" s="592"/>
      <c r="L88" s="880"/>
      <c r="M88" s="582"/>
      <c r="N88" s="593"/>
    </row>
    <row r="89" spans="1:14" s="555" customFormat="1" ht="20.149999999999999" customHeight="1" x14ac:dyDescent="0.25">
      <c r="A89" s="563"/>
      <c r="B89" s="1546"/>
      <c r="C89" s="1547"/>
      <c r="D89" s="588"/>
      <c r="E89" s="588"/>
      <c r="F89" s="588"/>
      <c r="G89" s="878"/>
      <c r="H89" s="878"/>
      <c r="I89" s="878"/>
      <c r="J89" s="878">
        <f>J25</f>
        <v>25.930799999999998</v>
      </c>
      <c r="K89" s="592"/>
      <c r="L89" s="880"/>
      <c r="M89" s="582"/>
      <c r="N89" s="593"/>
    </row>
    <row r="90" spans="1:14" s="555" customFormat="1" ht="20.149999999999999" customHeight="1" x14ac:dyDescent="0.3">
      <c r="A90" s="630"/>
      <c r="B90" s="1548" t="s">
        <v>722</v>
      </c>
      <c r="C90" s="1549"/>
      <c r="D90" s="579"/>
      <c r="E90" s="579"/>
      <c r="F90" s="579"/>
      <c r="G90" s="873"/>
      <c r="H90" s="873"/>
      <c r="I90" s="886" t="s">
        <v>34</v>
      </c>
      <c r="J90" s="894">
        <f>SUM(J89:J89)</f>
        <v>25.930799999999998</v>
      </c>
      <c r="K90" s="601" t="s">
        <v>678</v>
      </c>
      <c r="L90" s="893">
        <v>113.95</v>
      </c>
      <c r="M90" s="580" t="s">
        <v>678</v>
      </c>
      <c r="N90" s="602">
        <f>J90*L90</f>
        <v>2954.81466</v>
      </c>
    </row>
    <row r="91" spans="1:14" s="555" customFormat="1" ht="18" customHeight="1" x14ac:dyDescent="0.25">
      <c r="A91" s="633"/>
      <c r="B91" s="634"/>
      <c r="C91" s="635"/>
      <c r="D91" s="636"/>
      <c r="E91" s="636"/>
      <c r="F91" s="636"/>
      <c r="G91" s="895"/>
      <c r="H91" s="895"/>
      <c r="I91" s="896"/>
      <c r="J91" s="896"/>
      <c r="K91" s="637"/>
      <c r="L91" s="637"/>
      <c r="M91" s="638"/>
      <c r="N91" s="897"/>
    </row>
    <row r="92" spans="1:14" s="555" customFormat="1" ht="129.75" customHeight="1" x14ac:dyDescent="0.25">
      <c r="A92" s="563">
        <f>+A88+0.01</f>
        <v>1.2000000000000002</v>
      </c>
      <c r="B92" s="1550" t="s">
        <v>723</v>
      </c>
      <c r="C92" s="1551"/>
      <c r="D92" s="1551"/>
      <c r="E92" s="1551"/>
      <c r="F92" s="1551"/>
      <c r="G92" s="1551"/>
      <c r="H92" s="1551"/>
      <c r="I92" s="1552"/>
      <c r="J92" s="898"/>
      <c r="K92" s="639"/>
      <c r="L92" s="639"/>
      <c r="M92" s="640"/>
      <c r="N92" s="899"/>
    </row>
    <row r="93" spans="1:14" s="555" customFormat="1" ht="18" customHeight="1" x14ac:dyDescent="0.25">
      <c r="A93" s="641"/>
      <c r="B93" s="1541"/>
      <c r="C93" s="1542"/>
      <c r="D93" s="588">
        <v>1</v>
      </c>
      <c r="E93" s="588" t="s">
        <v>31</v>
      </c>
      <c r="F93" s="588">
        <v>1</v>
      </c>
      <c r="G93" s="878">
        <v>3</v>
      </c>
      <c r="H93" s="878">
        <v>3</v>
      </c>
      <c r="I93" s="878"/>
      <c r="J93" s="878">
        <f>PRODUCT(D93:I93)</f>
        <v>9</v>
      </c>
      <c r="K93" s="592"/>
      <c r="L93" s="880"/>
      <c r="M93" s="582"/>
      <c r="N93" s="593"/>
    </row>
    <row r="94" spans="1:14" s="555" customFormat="1" ht="18" customHeight="1" x14ac:dyDescent="0.35">
      <c r="A94" s="633"/>
      <c r="B94" s="1543" t="s">
        <v>724</v>
      </c>
      <c r="C94" s="1544"/>
      <c r="D94" s="579"/>
      <c r="E94" s="579"/>
      <c r="F94" s="579"/>
      <c r="G94" s="873"/>
      <c r="H94" s="873"/>
      <c r="I94" s="886" t="s">
        <v>34</v>
      </c>
      <c r="J94" s="894">
        <f>SUM(J93:J93)</f>
        <v>9</v>
      </c>
      <c r="K94" s="601" t="s">
        <v>678</v>
      </c>
      <c r="L94" s="889">
        <v>10440.5</v>
      </c>
      <c r="M94" s="580" t="s">
        <v>678</v>
      </c>
      <c r="N94" s="602">
        <f>J94*L94</f>
        <v>93964.5</v>
      </c>
    </row>
    <row r="95" spans="1:14" s="555" customFormat="1" ht="18" customHeight="1" x14ac:dyDescent="0.35">
      <c r="A95" s="617">
        <v>1.2</v>
      </c>
      <c r="B95" s="1538" t="s">
        <v>732</v>
      </c>
      <c r="C95" s="1539"/>
      <c r="D95" s="1539"/>
      <c r="E95" s="1539"/>
      <c r="F95" s="1539"/>
      <c r="G95" s="1539"/>
      <c r="H95" s="1539"/>
      <c r="I95" s="1540"/>
      <c r="J95" s="881">
        <v>1</v>
      </c>
      <c r="K95" s="592" t="s">
        <v>730</v>
      </c>
      <c r="L95" s="889">
        <v>10000</v>
      </c>
      <c r="M95" s="582" t="s">
        <v>730</v>
      </c>
      <c r="N95" s="593">
        <f>L95*J95</f>
        <v>10000</v>
      </c>
    </row>
    <row r="96" spans="1:14" s="555" customFormat="1" ht="18" customHeight="1" thickBot="1" x14ac:dyDescent="0.4">
      <c r="A96" s="604">
        <v>1.21</v>
      </c>
      <c r="B96" s="1538" t="s">
        <v>733</v>
      </c>
      <c r="C96" s="1539"/>
      <c r="D96" s="1539"/>
      <c r="E96" s="1539"/>
      <c r="F96" s="1539"/>
      <c r="G96" s="1539"/>
      <c r="H96" s="1539"/>
      <c r="I96" s="1540"/>
      <c r="J96" s="881">
        <v>1</v>
      </c>
      <c r="K96" s="592" t="s">
        <v>730</v>
      </c>
      <c r="L96" s="889">
        <v>15031</v>
      </c>
      <c r="M96" s="582" t="s">
        <v>730</v>
      </c>
      <c r="N96" s="593">
        <f>L96*J96</f>
        <v>15031</v>
      </c>
    </row>
    <row r="97" spans="1:14" s="555" customFormat="1" ht="30.75" customHeight="1" thickTop="1" thickBot="1" x14ac:dyDescent="0.3">
      <c r="A97" s="642"/>
      <c r="B97" s="643"/>
      <c r="C97" s="644"/>
      <c r="D97" s="645"/>
      <c r="E97" s="645"/>
      <c r="F97" s="645"/>
      <c r="G97" s="900"/>
      <c r="H97" s="900"/>
      <c r="I97" s="901"/>
      <c r="J97" s="902"/>
      <c r="K97" s="646"/>
      <c r="L97" s="646"/>
      <c r="M97" s="647" t="s">
        <v>725</v>
      </c>
      <c r="N97" s="903">
        <f>SUM(N9:N96)</f>
        <v>557133.04506208003</v>
      </c>
    </row>
    <row r="98" spans="1:14" s="555" customFormat="1" ht="15" customHeight="1" thickTop="1" x14ac:dyDescent="0.25">
      <c r="A98" s="648"/>
      <c r="B98" s="649"/>
      <c r="C98" s="650"/>
      <c r="D98" s="651"/>
      <c r="E98" s="651"/>
      <c r="F98" s="651"/>
      <c r="G98" s="904"/>
      <c r="H98" s="904"/>
      <c r="I98" s="904"/>
      <c r="J98" s="905"/>
      <c r="K98" s="652"/>
      <c r="L98" s="652"/>
      <c r="M98" s="653"/>
      <c r="N98" s="906"/>
    </row>
    <row r="99" spans="1:14" s="555" customFormat="1" ht="15" customHeight="1" x14ac:dyDescent="0.25">
      <c r="A99" s="648"/>
      <c r="B99" s="649"/>
      <c r="C99" s="650"/>
      <c r="D99" s="651"/>
      <c r="E99" s="651"/>
      <c r="F99" s="651"/>
      <c r="G99" s="904"/>
      <c r="H99" s="904"/>
      <c r="I99" s="904"/>
      <c r="J99" s="905"/>
      <c r="K99" s="652"/>
      <c r="L99" s="652"/>
      <c r="M99" s="653"/>
      <c r="N99" s="906"/>
    </row>
    <row r="100" spans="1:14" s="918" customFormat="1" ht="15.5" x14ac:dyDescent="0.35">
      <c r="A100" s="1545" t="s">
        <v>439</v>
      </c>
      <c r="B100" s="1545"/>
      <c r="C100" s="1545"/>
      <c r="D100" s="1545"/>
      <c r="E100" s="1545"/>
      <c r="F100" s="1545"/>
      <c r="G100" s="1545"/>
      <c r="H100" s="1545"/>
      <c r="I100" s="1545" t="s">
        <v>441</v>
      </c>
      <c r="J100" s="1545"/>
      <c r="K100" s="1545"/>
      <c r="L100" s="1545"/>
      <c r="M100" s="1545"/>
      <c r="N100" s="1545"/>
    </row>
    <row r="101" spans="1:14" s="918" customFormat="1" ht="15.5" x14ac:dyDescent="0.35">
      <c r="A101" s="1537" t="s">
        <v>731</v>
      </c>
      <c r="B101" s="1537"/>
      <c r="C101" s="1537"/>
      <c r="D101" s="1537"/>
      <c r="E101" s="1537"/>
      <c r="F101" s="1537"/>
      <c r="G101" s="1537"/>
      <c r="H101" s="1537"/>
      <c r="I101" s="1537" t="s">
        <v>731</v>
      </c>
      <c r="J101" s="1537"/>
      <c r="K101" s="1537"/>
      <c r="L101" s="1537"/>
      <c r="M101" s="1537"/>
      <c r="N101" s="1537"/>
    </row>
    <row r="102" spans="1:14" s="555" customFormat="1" ht="15" customHeight="1" x14ac:dyDescent="0.25">
      <c r="A102" s="648"/>
      <c r="B102" s="649"/>
      <c r="C102" s="650"/>
      <c r="D102" s="651"/>
      <c r="E102" s="651"/>
      <c r="F102" s="651"/>
      <c r="G102" s="904"/>
      <c r="H102" s="904"/>
      <c r="I102" s="904"/>
      <c r="J102" s="905"/>
      <c r="K102" s="652"/>
      <c r="L102" s="652"/>
      <c r="M102" s="653"/>
      <c r="N102" s="906"/>
    </row>
    <row r="103" spans="1:14" s="555" customFormat="1" ht="15" customHeight="1" x14ac:dyDescent="0.25">
      <c r="A103" s="648"/>
      <c r="B103" s="649"/>
      <c r="C103" s="650"/>
      <c r="D103" s="651"/>
      <c r="E103" s="651"/>
      <c r="F103" s="651"/>
      <c r="G103" s="904"/>
      <c r="H103" s="904"/>
      <c r="I103" s="904"/>
      <c r="J103" s="905"/>
      <c r="K103" s="652"/>
      <c r="L103" s="652"/>
      <c r="M103" s="653"/>
      <c r="N103" s="906"/>
    </row>
    <row r="104" spans="1:14" s="555" customFormat="1" ht="15" customHeight="1" x14ac:dyDescent="0.25">
      <c r="A104" s="648"/>
      <c r="B104" s="649"/>
      <c r="C104" s="650"/>
      <c r="D104" s="651"/>
      <c r="E104" s="651"/>
      <c r="F104" s="651"/>
      <c r="G104" s="904"/>
      <c r="H104" s="904"/>
      <c r="I104" s="904"/>
      <c r="J104" s="905"/>
      <c r="K104" s="652"/>
      <c r="L104" s="652"/>
      <c r="M104" s="653"/>
      <c r="N104" s="906"/>
    </row>
    <row r="105" spans="1:14" s="555" customFormat="1" ht="15" customHeight="1" x14ac:dyDescent="0.25">
      <c r="A105" s="648"/>
      <c r="B105" s="649"/>
      <c r="C105" s="650"/>
      <c r="D105" s="651"/>
      <c r="E105" s="651"/>
      <c r="F105" s="651"/>
      <c r="G105" s="904"/>
      <c r="H105" s="904"/>
      <c r="I105" s="904"/>
      <c r="J105" s="905"/>
      <c r="K105" s="652"/>
      <c r="L105" s="652"/>
      <c r="M105" s="653"/>
      <c r="N105" s="906"/>
    </row>
    <row r="106" spans="1:14" s="555" customFormat="1" ht="8.25" customHeight="1" x14ac:dyDescent="0.25">
      <c r="A106" s="654"/>
      <c r="B106" s="655"/>
      <c r="C106" s="650"/>
      <c r="D106" s="651"/>
      <c r="E106" s="651"/>
      <c r="F106" s="651"/>
      <c r="G106" s="904"/>
      <c r="H106" s="904"/>
      <c r="I106" s="907"/>
      <c r="J106" s="905"/>
      <c r="K106" s="652"/>
      <c r="L106" s="652"/>
      <c r="M106" s="653"/>
      <c r="N106" s="906"/>
    </row>
    <row r="107" spans="1:14" s="555" customFormat="1" ht="10.5" customHeight="1" x14ac:dyDescent="0.25">
      <c r="A107" s="654"/>
      <c r="B107" s="655"/>
      <c r="C107" s="650"/>
      <c r="D107" s="651"/>
      <c r="E107" s="651"/>
      <c r="F107" s="651"/>
      <c r="G107" s="904"/>
      <c r="H107" s="904"/>
      <c r="I107" s="907"/>
      <c r="J107" s="905"/>
      <c r="K107" s="652"/>
      <c r="L107" s="652"/>
      <c r="M107" s="653"/>
      <c r="N107" s="906"/>
    </row>
    <row r="108" spans="1:14" s="555" customFormat="1" ht="14.15" customHeight="1" x14ac:dyDescent="0.25">
      <c r="A108" s="654"/>
      <c r="B108" s="655"/>
      <c r="C108" s="650"/>
      <c r="D108" s="651"/>
      <c r="E108" s="651"/>
      <c r="F108" s="651"/>
      <c r="G108" s="904"/>
      <c r="H108" s="904"/>
      <c r="I108" s="907"/>
      <c r="J108" s="905"/>
      <c r="K108" s="652"/>
      <c r="L108" s="652"/>
      <c r="M108" s="653"/>
      <c r="N108" s="906"/>
    </row>
  </sheetData>
  <mergeCells count="46">
    <mergeCell ref="A101:H101"/>
    <mergeCell ref="I101:N101"/>
    <mergeCell ref="B96:I96"/>
    <mergeCell ref="B95:I95"/>
    <mergeCell ref="B85:I85"/>
    <mergeCell ref="B93:C93"/>
    <mergeCell ref="B94:C94"/>
    <mergeCell ref="A100:H100"/>
    <mergeCell ref="I100:N100"/>
    <mergeCell ref="B89:C89"/>
    <mergeCell ref="B90:C90"/>
    <mergeCell ref="B92:I92"/>
    <mergeCell ref="B88:I88"/>
    <mergeCell ref="B71:C71"/>
    <mergeCell ref="B72:C72"/>
    <mergeCell ref="B74:I74"/>
    <mergeCell ref="B79:I79"/>
    <mergeCell ref="B82:I82"/>
    <mergeCell ref="B51:I51"/>
    <mergeCell ref="L6:M7"/>
    <mergeCell ref="B35:I35"/>
    <mergeCell ref="B39:I39"/>
    <mergeCell ref="B40:C40"/>
    <mergeCell ref="B43:I43"/>
    <mergeCell ref="B47:I47"/>
    <mergeCell ref="B27:I27"/>
    <mergeCell ref="B55:I55"/>
    <mergeCell ref="B59:I59"/>
    <mergeCell ref="B60:C60"/>
    <mergeCell ref="B63:I63"/>
    <mergeCell ref="B70:I70"/>
    <mergeCell ref="N6:N7"/>
    <mergeCell ref="B10:I10"/>
    <mergeCell ref="B15:I15"/>
    <mergeCell ref="B22:I22"/>
    <mergeCell ref="B31:I31"/>
    <mergeCell ref="A1:N1"/>
    <mergeCell ref="A2:N2"/>
    <mergeCell ref="A3:N3"/>
    <mergeCell ref="A4:N4"/>
    <mergeCell ref="A5:N5"/>
    <mergeCell ref="A6:A7"/>
    <mergeCell ref="B6:C7"/>
    <mergeCell ref="D6:F7"/>
    <mergeCell ref="G6:I6"/>
    <mergeCell ref="J6:K7"/>
  </mergeCells>
  <printOptions horizontalCentered="1"/>
  <pageMargins left="0.15" right="0" top="0.25" bottom="0.5" header="0.31496062992126" footer="0.56496062999999996"/>
  <pageSetup paperSize="9" scale="79" fitToWidth="0" fitToHeight="0" orientation="portrait" blackAndWhite="1" r:id="rId1"/>
  <headerFooter scaleWithDoc="0" alignWithMargins="0"/>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9F9611-E249-4000-B89D-C7A94F0A025F}">
  <sheetPr>
    <tabColor rgb="FF00B050"/>
  </sheetPr>
  <dimension ref="A1:Q108"/>
  <sheetViews>
    <sheetView showGridLines="0" view="pageBreakPreview" zoomScaleNormal="100" zoomScaleSheetLayoutView="100" workbookViewId="0">
      <selection activeCell="A4" sqref="A4:E5"/>
    </sheetView>
  </sheetViews>
  <sheetFormatPr defaultRowHeight="20.25" customHeight="1" x14ac:dyDescent="0.3"/>
  <cols>
    <col min="1" max="1" width="7.1796875" style="554" bestFit="1" customWidth="1"/>
    <col min="2" max="2" width="14.453125" style="554" customWidth="1"/>
    <col min="3" max="3" width="15.1796875" style="554" customWidth="1"/>
    <col min="4" max="4" width="3.81640625" style="562" customWidth="1"/>
    <col min="5" max="5" width="3.1796875" style="562" customWidth="1"/>
    <col min="6" max="6" width="4.81640625" style="562" customWidth="1"/>
    <col min="7" max="7" width="10.54296875" style="908" customWidth="1"/>
    <col min="8" max="8" width="9.453125" style="908" customWidth="1"/>
    <col min="9" max="9" width="8.81640625" style="908" customWidth="1"/>
    <col min="10" max="10" width="9" style="904" customWidth="1"/>
    <col min="11" max="11" width="5" style="656" customWidth="1"/>
    <col min="12" max="12" width="10.54296875" style="656" customWidth="1"/>
    <col min="13" max="13" width="5.81640625" style="656" customWidth="1"/>
    <col min="14" max="14" width="13.81640625" style="554" customWidth="1"/>
    <col min="15" max="250" width="8.81640625" style="554"/>
    <col min="251" max="251" width="6" style="554" customWidth="1"/>
    <col min="252" max="252" width="18.81640625" style="554" customWidth="1"/>
    <col min="253" max="253" width="7.81640625" style="554" customWidth="1"/>
    <col min="254" max="255" width="3.1796875" style="554" customWidth="1"/>
    <col min="256" max="256" width="3.81640625" style="554" customWidth="1"/>
    <col min="257" max="257" width="10.54296875" style="554" customWidth="1"/>
    <col min="258" max="258" width="9.453125" style="554" customWidth="1"/>
    <col min="259" max="259" width="8.81640625" style="554" customWidth="1"/>
    <col min="260" max="260" width="14.81640625" style="554" customWidth="1"/>
    <col min="261" max="261" width="4.1796875" style="554" customWidth="1"/>
    <col min="262" max="262" width="13.453125" style="554" customWidth="1"/>
    <col min="263" max="263" width="4.54296875" style="554" customWidth="1"/>
    <col min="264" max="267" width="9.453125" style="554" customWidth="1"/>
    <col min="268" max="268" width="6.1796875" style="554" customWidth="1"/>
    <col min="269" max="506" width="8.81640625" style="554"/>
    <col min="507" max="507" width="6" style="554" customWidth="1"/>
    <col min="508" max="508" width="18.81640625" style="554" customWidth="1"/>
    <col min="509" max="509" width="7.81640625" style="554" customWidth="1"/>
    <col min="510" max="511" width="3.1796875" style="554" customWidth="1"/>
    <col min="512" max="512" width="3.81640625" style="554" customWidth="1"/>
    <col min="513" max="513" width="10.54296875" style="554" customWidth="1"/>
    <col min="514" max="514" width="9.453125" style="554" customWidth="1"/>
    <col min="515" max="515" width="8.81640625" style="554" customWidth="1"/>
    <col min="516" max="516" width="14.81640625" style="554" customWidth="1"/>
    <col min="517" max="517" width="4.1796875" style="554" customWidth="1"/>
    <col min="518" max="518" width="13.453125" style="554" customWidth="1"/>
    <col min="519" max="519" width="4.54296875" style="554" customWidth="1"/>
    <col min="520" max="523" width="9.453125" style="554" customWidth="1"/>
    <col min="524" max="524" width="6.1796875" style="554" customWidth="1"/>
    <col min="525" max="762" width="8.81640625" style="554"/>
    <col min="763" max="763" width="6" style="554" customWidth="1"/>
    <col min="764" max="764" width="18.81640625" style="554" customWidth="1"/>
    <col min="765" max="765" width="7.81640625" style="554" customWidth="1"/>
    <col min="766" max="767" width="3.1796875" style="554" customWidth="1"/>
    <col min="768" max="768" width="3.81640625" style="554" customWidth="1"/>
    <col min="769" max="769" width="10.54296875" style="554" customWidth="1"/>
    <col min="770" max="770" width="9.453125" style="554" customWidth="1"/>
    <col min="771" max="771" width="8.81640625" style="554" customWidth="1"/>
    <col min="772" max="772" width="14.81640625" style="554" customWidth="1"/>
    <col min="773" max="773" width="4.1796875" style="554" customWidth="1"/>
    <col min="774" max="774" width="13.453125" style="554" customWidth="1"/>
    <col min="775" max="775" width="4.54296875" style="554" customWidth="1"/>
    <col min="776" max="779" width="9.453125" style="554" customWidth="1"/>
    <col min="780" max="780" width="6.1796875" style="554" customWidth="1"/>
    <col min="781" max="1018" width="8.81640625" style="554"/>
    <col min="1019" max="1019" width="6" style="554" customWidth="1"/>
    <col min="1020" max="1020" width="18.81640625" style="554" customWidth="1"/>
    <col min="1021" max="1021" width="7.81640625" style="554" customWidth="1"/>
    <col min="1022" max="1023" width="3.1796875" style="554" customWidth="1"/>
    <col min="1024" max="1024" width="3.81640625" style="554" customWidth="1"/>
    <col min="1025" max="1025" width="10.54296875" style="554" customWidth="1"/>
    <col min="1026" max="1026" width="9.453125" style="554" customWidth="1"/>
    <col min="1027" max="1027" width="8.81640625" style="554" customWidth="1"/>
    <col min="1028" max="1028" width="14.81640625" style="554" customWidth="1"/>
    <col min="1029" max="1029" width="4.1796875" style="554" customWidth="1"/>
    <col min="1030" max="1030" width="13.453125" style="554" customWidth="1"/>
    <col min="1031" max="1031" width="4.54296875" style="554" customWidth="1"/>
    <col min="1032" max="1035" width="9.453125" style="554" customWidth="1"/>
    <col min="1036" max="1036" width="6.1796875" style="554" customWidth="1"/>
    <col min="1037" max="1274" width="8.81640625" style="554"/>
    <col min="1275" max="1275" width="6" style="554" customWidth="1"/>
    <col min="1276" max="1276" width="18.81640625" style="554" customWidth="1"/>
    <col min="1277" max="1277" width="7.81640625" style="554" customWidth="1"/>
    <col min="1278" max="1279" width="3.1796875" style="554" customWidth="1"/>
    <col min="1280" max="1280" width="3.81640625" style="554" customWidth="1"/>
    <col min="1281" max="1281" width="10.54296875" style="554" customWidth="1"/>
    <col min="1282" max="1282" width="9.453125" style="554" customWidth="1"/>
    <col min="1283" max="1283" width="8.81640625" style="554" customWidth="1"/>
    <col min="1284" max="1284" width="14.81640625" style="554" customWidth="1"/>
    <col min="1285" max="1285" width="4.1796875" style="554" customWidth="1"/>
    <col min="1286" max="1286" width="13.453125" style="554" customWidth="1"/>
    <col min="1287" max="1287" width="4.54296875" style="554" customWidth="1"/>
    <col min="1288" max="1291" width="9.453125" style="554" customWidth="1"/>
    <col min="1292" max="1292" width="6.1796875" style="554" customWidth="1"/>
    <col min="1293" max="1530" width="8.81640625" style="554"/>
    <col min="1531" max="1531" width="6" style="554" customWidth="1"/>
    <col min="1532" max="1532" width="18.81640625" style="554" customWidth="1"/>
    <col min="1533" max="1533" width="7.81640625" style="554" customWidth="1"/>
    <col min="1534" max="1535" width="3.1796875" style="554" customWidth="1"/>
    <col min="1536" max="1536" width="3.81640625" style="554" customWidth="1"/>
    <col min="1537" max="1537" width="10.54296875" style="554" customWidth="1"/>
    <col min="1538" max="1538" width="9.453125" style="554" customWidth="1"/>
    <col min="1539" max="1539" width="8.81640625" style="554" customWidth="1"/>
    <col min="1540" max="1540" width="14.81640625" style="554" customWidth="1"/>
    <col min="1541" max="1541" width="4.1796875" style="554" customWidth="1"/>
    <col min="1542" max="1542" width="13.453125" style="554" customWidth="1"/>
    <col min="1543" max="1543" width="4.54296875" style="554" customWidth="1"/>
    <col min="1544" max="1547" width="9.453125" style="554" customWidth="1"/>
    <col min="1548" max="1548" width="6.1796875" style="554" customWidth="1"/>
    <col min="1549" max="1786" width="8.81640625" style="554"/>
    <col min="1787" max="1787" width="6" style="554" customWidth="1"/>
    <col min="1788" max="1788" width="18.81640625" style="554" customWidth="1"/>
    <col min="1789" max="1789" width="7.81640625" style="554" customWidth="1"/>
    <col min="1790" max="1791" width="3.1796875" style="554" customWidth="1"/>
    <col min="1792" max="1792" width="3.81640625" style="554" customWidth="1"/>
    <col min="1793" max="1793" width="10.54296875" style="554" customWidth="1"/>
    <col min="1794" max="1794" width="9.453125" style="554" customWidth="1"/>
    <col min="1795" max="1795" width="8.81640625" style="554" customWidth="1"/>
    <col min="1796" max="1796" width="14.81640625" style="554" customWidth="1"/>
    <col min="1797" max="1797" width="4.1796875" style="554" customWidth="1"/>
    <col min="1798" max="1798" width="13.453125" style="554" customWidth="1"/>
    <col min="1799" max="1799" width="4.54296875" style="554" customWidth="1"/>
    <col min="1800" max="1803" width="9.453125" style="554" customWidth="1"/>
    <col min="1804" max="1804" width="6.1796875" style="554" customWidth="1"/>
    <col min="1805" max="2042" width="8.81640625" style="554"/>
    <col min="2043" max="2043" width="6" style="554" customWidth="1"/>
    <col min="2044" max="2044" width="18.81640625" style="554" customWidth="1"/>
    <col min="2045" max="2045" width="7.81640625" style="554" customWidth="1"/>
    <col min="2046" max="2047" width="3.1796875" style="554" customWidth="1"/>
    <col min="2048" max="2048" width="3.81640625" style="554" customWidth="1"/>
    <col min="2049" max="2049" width="10.54296875" style="554" customWidth="1"/>
    <col min="2050" max="2050" width="9.453125" style="554" customWidth="1"/>
    <col min="2051" max="2051" width="8.81640625" style="554" customWidth="1"/>
    <col min="2052" max="2052" width="14.81640625" style="554" customWidth="1"/>
    <col min="2053" max="2053" width="4.1796875" style="554" customWidth="1"/>
    <col min="2054" max="2054" width="13.453125" style="554" customWidth="1"/>
    <col min="2055" max="2055" width="4.54296875" style="554" customWidth="1"/>
    <col min="2056" max="2059" width="9.453125" style="554" customWidth="1"/>
    <col min="2060" max="2060" width="6.1796875" style="554" customWidth="1"/>
    <col min="2061" max="2298" width="8.81640625" style="554"/>
    <col min="2299" max="2299" width="6" style="554" customWidth="1"/>
    <col min="2300" max="2300" width="18.81640625" style="554" customWidth="1"/>
    <col min="2301" max="2301" width="7.81640625" style="554" customWidth="1"/>
    <col min="2302" max="2303" width="3.1796875" style="554" customWidth="1"/>
    <col min="2304" max="2304" width="3.81640625" style="554" customWidth="1"/>
    <col min="2305" max="2305" width="10.54296875" style="554" customWidth="1"/>
    <col min="2306" max="2306" width="9.453125" style="554" customWidth="1"/>
    <col min="2307" max="2307" width="8.81640625" style="554" customWidth="1"/>
    <col min="2308" max="2308" width="14.81640625" style="554" customWidth="1"/>
    <col min="2309" max="2309" width="4.1796875" style="554" customWidth="1"/>
    <col min="2310" max="2310" width="13.453125" style="554" customWidth="1"/>
    <col min="2311" max="2311" width="4.54296875" style="554" customWidth="1"/>
    <col min="2312" max="2315" width="9.453125" style="554" customWidth="1"/>
    <col min="2316" max="2316" width="6.1796875" style="554" customWidth="1"/>
    <col min="2317" max="2554" width="8.81640625" style="554"/>
    <col min="2555" max="2555" width="6" style="554" customWidth="1"/>
    <col min="2556" max="2556" width="18.81640625" style="554" customWidth="1"/>
    <col min="2557" max="2557" width="7.81640625" style="554" customWidth="1"/>
    <col min="2558" max="2559" width="3.1796875" style="554" customWidth="1"/>
    <col min="2560" max="2560" width="3.81640625" style="554" customWidth="1"/>
    <col min="2561" max="2561" width="10.54296875" style="554" customWidth="1"/>
    <col min="2562" max="2562" width="9.453125" style="554" customWidth="1"/>
    <col min="2563" max="2563" width="8.81640625" style="554" customWidth="1"/>
    <col min="2564" max="2564" width="14.81640625" style="554" customWidth="1"/>
    <col min="2565" max="2565" width="4.1796875" style="554" customWidth="1"/>
    <col min="2566" max="2566" width="13.453125" style="554" customWidth="1"/>
    <col min="2567" max="2567" width="4.54296875" style="554" customWidth="1"/>
    <col min="2568" max="2571" width="9.453125" style="554" customWidth="1"/>
    <col min="2572" max="2572" width="6.1796875" style="554" customWidth="1"/>
    <col min="2573" max="2810" width="8.81640625" style="554"/>
    <col min="2811" max="2811" width="6" style="554" customWidth="1"/>
    <col min="2812" max="2812" width="18.81640625" style="554" customWidth="1"/>
    <col min="2813" max="2813" width="7.81640625" style="554" customWidth="1"/>
    <col min="2814" max="2815" width="3.1796875" style="554" customWidth="1"/>
    <col min="2816" max="2816" width="3.81640625" style="554" customWidth="1"/>
    <col min="2817" max="2817" width="10.54296875" style="554" customWidth="1"/>
    <col min="2818" max="2818" width="9.453125" style="554" customWidth="1"/>
    <col min="2819" max="2819" width="8.81640625" style="554" customWidth="1"/>
    <col min="2820" max="2820" width="14.81640625" style="554" customWidth="1"/>
    <col min="2821" max="2821" width="4.1796875" style="554" customWidth="1"/>
    <col min="2822" max="2822" width="13.453125" style="554" customWidth="1"/>
    <col min="2823" max="2823" width="4.54296875" style="554" customWidth="1"/>
    <col min="2824" max="2827" width="9.453125" style="554" customWidth="1"/>
    <col min="2828" max="2828" width="6.1796875" style="554" customWidth="1"/>
    <col min="2829" max="3066" width="8.81640625" style="554"/>
    <col min="3067" max="3067" width="6" style="554" customWidth="1"/>
    <col min="3068" max="3068" width="18.81640625" style="554" customWidth="1"/>
    <col min="3069" max="3069" width="7.81640625" style="554" customWidth="1"/>
    <col min="3070" max="3071" width="3.1796875" style="554" customWidth="1"/>
    <col min="3072" max="3072" width="3.81640625" style="554" customWidth="1"/>
    <col min="3073" max="3073" width="10.54296875" style="554" customWidth="1"/>
    <col min="3074" max="3074" width="9.453125" style="554" customWidth="1"/>
    <col min="3075" max="3075" width="8.81640625" style="554" customWidth="1"/>
    <col min="3076" max="3076" width="14.81640625" style="554" customWidth="1"/>
    <col min="3077" max="3077" width="4.1796875" style="554" customWidth="1"/>
    <col min="3078" max="3078" width="13.453125" style="554" customWidth="1"/>
    <col min="3079" max="3079" width="4.54296875" style="554" customWidth="1"/>
    <col min="3080" max="3083" width="9.453125" style="554" customWidth="1"/>
    <col min="3084" max="3084" width="6.1796875" style="554" customWidth="1"/>
    <col min="3085" max="3322" width="8.81640625" style="554"/>
    <col min="3323" max="3323" width="6" style="554" customWidth="1"/>
    <col min="3324" max="3324" width="18.81640625" style="554" customWidth="1"/>
    <col min="3325" max="3325" width="7.81640625" style="554" customWidth="1"/>
    <col min="3326" max="3327" width="3.1796875" style="554" customWidth="1"/>
    <col min="3328" max="3328" width="3.81640625" style="554" customWidth="1"/>
    <col min="3329" max="3329" width="10.54296875" style="554" customWidth="1"/>
    <col min="3330" max="3330" width="9.453125" style="554" customWidth="1"/>
    <col min="3331" max="3331" width="8.81640625" style="554" customWidth="1"/>
    <col min="3332" max="3332" width="14.81640625" style="554" customWidth="1"/>
    <col min="3333" max="3333" width="4.1796875" style="554" customWidth="1"/>
    <col min="3334" max="3334" width="13.453125" style="554" customWidth="1"/>
    <col min="3335" max="3335" width="4.54296875" style="554" customWidth="1"/>
    <col min="3336" max="3339" width="9.453125" style="554" customWidth="1"/>
    <col min="3340" max="3340" width="6.1796875" style="554" customWidth="1"/>
    <col min="3341" max="3578" width="8.81640625" style="554"/>
    <col min="3579" max="3579" width="6" style="554" customWidth="1"/>
    <col min="3580" max="3580" width="18.81640625" style="554" customWidth="1"/>
    <col min="3581" max="3581" width="7.81640625" style="554" customWidth="1"/>
    <col min="3582" max="3583" width="3.1796875" style="554" customWidth="1"/>
    <col min="3584" max="3584" width="3.81640625" style="554" customWidth="1"/>
    <col min="3585" max="3585" width="10.54296875" style="554" customWidth="1"/>
    <col min="3586" max="3586" width="9.453125" style="554" customWidth="1"/>
    <col min="3587" max="3587" width="8.81640625" style="554" customWidth="1"/>
    <col min="3588" max="3588" width="14.81640625" style="554" customWidth="1"/>
    <col min="3589" max="3589" width="4.1796875" style="554" customWidth="1"/>
    <col min="3590" max="3590" width="13.453125" style="554" customWidth="1"/>
    <col min="3591" max="3591" width="4.54296875" style="554" customWidth="1"/>
    <col min="3592" max="3595" width="9.453125" style="554" customWidth="1"/>
    <col min="3596" max="3596" width="6.1796875" style="554" customWidth="1"/>
    <col min="3597" max="3834" width="8.81640625" style="554"/>
    <col min="3835" max="3835" width="6" style="554" customWidth="1"/>
    <col min="3836" max="3836" width="18.81640625" style="554" customWidth="1"/>
    <col min="3837" max="3837" width="7.81640625" style="554" customWidth="1"/>
    <col min="3838" max="3839" width="3.1796875" style="554" customWidth="1"/>
    <col min="3840" max="3840" width="3.81640625" style="554" customWidth="1"/>
    <col min="3841" max="3841" width="10.54296875" style="554" customWidth="1"/>
    <col min="3842" max="3842" width="9.453125" style="554" customWidth="1"/>
    <col min="3843" max="3843" width="8.81640625" style="554" customWidth="1"/>
    <col min="3844" max="3844" width="14.81640625" style="554" customWidth="1"/>
    <col min="3845" max="3845" width="4.1796875" style="554" customWidth="1"/>
    <col min="3846" max="3846" width="13.453125" style="554" customWidth="1"/>
    <col min="3847" max="3847" width="4.54296875" style="554" customWidth="1"/>
    <col min="3848" max="3851" width="9.453125" style="554" customWidth="1"/>
    <col min="3852" max="3852" width="6.1796875" style="554" customWidth="1"/>
    <col min="3853" max="4090" width="8.81640625" style="554"/>
    <col min="4091" max="4091" width="6" style="554" customWidth="1"/>
    <col min="4092" max="4092" width="18.81640625" style="554" customWidth="1"/>
    <col min="4093" max="4093" width="7.81640625" style="554" customWidth="1"/>
    <col min="4094" max="4095" width="3.1796875" style="554" customWidth="1"/>
    <col min="4096" max="4096" width="3.81640625" style="554" customWidth="1"/>
    <col min="4097" max="4097" width="10.54296875" style="554" customWidth="1"/>
    <col min="4098" max="4098" width="9.453125" style="554" customWidth="1"/>
    <col min="4099" max="4099" width="8.81640625" style="554" customWidth="1"/>
    <col min="4100" max="4100" width="14.81640625" style="554" customWidth="1"/>
    <col min="4101" max="4101" width="4.1796875" style="554" customWidth="1"/>
    <col min="4102" max="4102" width="13.453125" style="554" customWidth="1"/>
    <col min="4103" max="4103" width="4.54296875" style="554" customWidth="1"/>
    <col min="4104" max="4107" width="9.453125" style="554" customWidth="1"/>
    <col min="4108" max="4108" width="6.1796875" style="554" customWidth="1"/>
    <col min="4109" max="4346" width="8.81640625" style="554"/>
    <col min="4347" max="4347" width="6" style="554" customWidth="1"/>
    <col min="4348" max="4348" width="18.81640625" style="554" customWidth="1"/>
    <col min="4349" max="4349" width="7.81640625" style="554" customWidth="1"/>
    <col min="4350" max="4351" width="3.1796875" style="554" customWidth="1"/>
    <col min="4352" max="4352" width="3.81640625" style="554" customWidth="1"/>
    <col min="4353" max="4353" width="10.54296875" style="554" customWidth="1"/>
    <col min="4354" max="4354" width="9.453125" style="554" customWidth="1"/>
    <col min="4355" max="4355" width="8.81640625" style="554" customWidth="1"/>
    <col min="4356" max="4356" width="14.81640625" style="554" customWidth="1"/>
    <col min="4357" max="4357" width="4.1796875" style="554" customWidth="1"/>
    <col min="4358" max="4358" width="13.453125" style="554" customWidth="1"/>
    <col min="4359" max="4359" width="4.54296875" style="554" customWidth="1"/>
    <col min="4360" max="4363" width="9.453125" style="554" customWidth="1"/>
    <col min="4364" max="4364" width="6.1796875" style="554" customWidth="1"/>
    <col min="4365" max="4602" width="8.81640625" style="554"/>
    <col min="4603" max="4603" width="6" style="554" customWidth="1"/>
    <col min="4604" max="4604" width="18.81640625" style="554" customWidth="1"/>
    <col min="4605" max="4605" width="7.81640625" style="554" customWidth="1"/>
    <col min="4606" max="4607" width="3.1796875" style="554" customWidth="1"/>
    <col min="4608" max="4608" width="3.81640625" style="554" customWidth="1"/>
    <col min="4609" max="4609" width="10.54296875" style="554" customWidth="1"/>
    <col min="4610" max="4610" width="9.453125" style="554" customWidth="1"/>
    <col min="4611" max="4611" width="8.81640625" style="554" customWidth="1"/>
    <col min="4612" max="4612" width="14.81640625" style="554" customWidth="1"/>
    <col min="4613" max="4613" width="4.1796875" style="554" customWidth="1"/>
    <col min="4614" max="4614" width="13.453125" style="554" customWidth="1"/>
    <col min="4615" max="4615" width="4.54296875" style="554" customWidth="1"/>
    <col min="4616" max="4619" width="9.453125" style="554" customWidth="1"/>
    <col min="4620" max="4620" width="6.1796875" style="554" customWidth="1"/>
    <col min="4621" max="4858" width="8.81640625" style="554"/>
    <col min="4859" max="4859" width="6" style="554" customWidth="1"/>
    <col min="4860" max="4860" width="18.81640625" style="554" customWidth="1"/>
    <col min="4861" max="4861" width="7.81640625" style="554" customWidth="1"/>
    <col min="4862" max="4863" width="3.1796875" style="554" customWidth="1"/>
    <col min="4864" max="4864" width="3.81640625" style="554" customWidth="1"/>
    <col min="4865" max="4865" width="10.54296875" style="554" customWidth="1"/>
    <col min="4866" max="4866" width="9.453125" style="554" customWidth="1"/>
    <col min="4867" max="4867" width="8.81640625" style="554" customWidth="1"/>
    <col min="4868" max="4868" width="14.81640625" style="554" customWidth="1"/>
    <col min="4869" max="4869" width="4.1796875" style="554" customWidth="1"/>
    <col min="4870" max="4870" width="13.453125" style="554" customWidth="1"/>
    <col min="4871" max="4871" width="4.54296875" style="554" customWidth="1"/>
    <col min="4872" max="4875" width="9.453125" style="554" customWidth="1"/>
    <col min="4876" max="4876" width="6.1796875" style="554" customWidth="1"/>
    <col min="4877" max="5114" width="8.81640625" style="554"/>
    <col min="5115" max="5115" width="6" style="554" customWidth="1"/>
    <col min="5116" max="5116" width="18.81640625" style="554" customWidth="1"/>
    <col min="5117" max="5117" width="7.81640625" style="554" customWidth="1"/>
    <col min="5118" max="5119" width="3.1796875" style="554" customWidth="1"/>
    <col min="5120" max="5120" width="3.81640625" style="554" customWidth="1"/>
    <col min="5121" max="5121" width="10.54296875" style="554" customWidth="1"/>
    <col min="5122" max="5122" width="9.453125" style="554" customWidth="1"/>
    <col min="5123" max="5123" width="8.81640625" style="554" customWidth="1"/>
    <col min="5124" max="5124" width="14.81640625" style="554" customWidth="1"/>
    <col min="5125" max="5125" width="4.1796875" style="554" customWidth="1"/>
    <col min="5126" max="5126" width="13.453125" style="554" customWidth="1"/>
    <col min="5127" max="5127" width="4.54296875" style="554" customWidth="1"/>
    <col min="5128" max="5131" width="9.453125" style="554" customWidth="1"/>
    <col min="5132" max="5132" width="6.1796875" style="554" customWidth="1"/>
    <col min="5133" max="5370" width="8.81640625" style="554"/>
    <col min="5371" max="5371" width="6" style="554" customWidth="1"/>
    <col min="5372" max="5372" width="18.81640625" style="554" customWidth="1"/>
    <col min="5373" max="5373" width="7.81640625" style="554" customWidth="1"/>
    <col min="5374" max="5375" width="3.1796875" style="554" customWidth="1"/>
    <col min="5376" max="5376" width="3.81640625" style="554" customWidth="1"/>
    <col min="5377" max="5377" width="10.54296875" style="554" customWidth="1"/>
    <col min="5378" max="5378" width="9.453125" style="554" customWidth="1"/>
    <col min="5379" max="5379" width="8.81640625" style="554" customWidth="1"/>
    <col min="5380" max="5380" width="14.81640625" style="554" customWidth="1"/>
    <col min="5381" max="5381" width="4.1796875" style="554" customWidth="1"/>
    <col min="5382" max="5382" width="13.453125" style="554" customWidth="1"/>
    <col min="5383" max="5383" width="4.54296875" style="554" customWidth="1"/>
    <col min="5384" max="5387" width="9.453125" style="554" customWidth="1"/>
    <col min="5388" max="5388" width="6.1796875" style="554" customWidth="1"/>
    <col min="5389" max="5626" width="8.81640625" style="554"/>
    <col min="5627" max="5627" width="6" style="554" customWidth="1"/>
    <col min="5628" max="5628" width="18.81640625" style="554" customWidth="1"/>
    <col min="5629" max="5629" width="7.81640625" style="554" customWidth="1"/>
    <col min="5630" max="5631" width="3.1796875" style="554" customWidth="1"/>
    <col min="5632" max="5632" width="3.81640625" style="554" customWidth="1"/>
    <col min="5633" max="5633" width="10.54296875" style="554" customWidth="1"/>
    <col min="5634" max="5634" width="9.453125" style="554" customWidth="1"/>
    <col min="5635" max="5635" width="8.81640625" style="554" customWidth="1"/>
    <col min="5636" max="5636" width="14.81640625" style="554" customWidth="1"/>
    <col min="5637" max="5637" width="4.1796875" style="554" customWidth="1"/>
    <col min="5638" max="5638" width="13.453125" style="554" customWidth="1"/>
    <col min="5639" max="5639" width="4.54296875" style="554" customWidth="1"/>
    <col min="5640" max="5643" width="9.453125" style="554" customWidth="1"/>
    <col min="5644" max="5644" width="6.1796875" style="554" customWidth="1"/>
    <col min="5645" max="5882" width="8.81640625" style="554"/>
    <col min="5883" max="5883" width="6" style="554" customWidth="1"/>
    <col min="5884" max="5884" width="18.81640625" style="554" customWidth="1"/>
    <col min="5885" max="5885" width="7.81640625" style="554" customWidth="1"/>
    <col min="5886" max="5887" width="3.1796875" style="554" customWidth="1"/>
    <col min="5888" max="5888" width="3.81640625" style="554" customWidth="1"/>
    <col min="5889" max="5889" width="10.54296875" style="554" customWidth="1"/>
    <col min="5890" max="5890" width="9.453125" style="554" customWidth="1"/>
    <col min="5891" max="5891" width="8.81640625" style="554" customWidth="1"/>
    <col min="5892" max="5892" width="14.81640625" style="554" customWidth="1"/>
    <col min="5893" max="5893" width="4.1796875" style="554" customWidth="1"/>
    <col min="5894" max="5894" width="13.453125" style="554" customWidth="1"/>
    <col min="5895" max="5895" width="4.54296875" style="554" customWidth="1"/>
    <col min="5896" max="5899" width="9.453125" style="554" customWidth="1"/>
    <col min="5900" max="5900" width="6.1796875" style="554" customWidth="1"/>
    <col min="5901" max="6138" width="8.81640625" style="554"/>
    <col min="6139" max="6139" width="6" style="554" customWidth="1"/>
    <col min="6140" max="6140" width="18.81640625" style="554" customWidth="1"/>
    <col min="6141" max="6141" width="7.81640625" style="554" customWidth="1"/>
    <col min="6142" max="6143" width="3.1796875" style="554" customWidth="1"/>
    <col min="6144" max="6144" width="3.81640625" style="554" customWidth="1"/>
    <col min="6145" max="6145" width="10.54296875" style="554" customWidth="1"/>
    <col min="6146" max="6146" width="9.453125" style="554" customWidth="1"/>
    <col min="6147" max="6147" width="8.81640625" style="554" customWidth="1"/>
    <col min="6148" max="6148" width="14.81640625" style="554" customWidth="1"/>
    <col min="6149" max="6149" width="4.1796875" style="554" customWidth="1"/>
    <col min="6150" max="6150" width="13.453125" style="554" customWidth="1"/>
    <col min="6151" max="6151" width="4.54296875" style="554" customWidth="1"/>
    <col min="6152" max="6155" width="9.453125" style="554" customWidth="1"/>
    <col min="6156" max="6156" width="6.1796875" style="554" customWidth="1"/>
    <col min="6157" max="6394" width="8.81640625" style="554"/>
    <col min="6395" max="6395" width="6" style="554" customWidth="1"/>
    <col min="6396" max="6396" width="18.81640625" style="554" customWidth="1"/>
    <col min="6397" max="6397" width="7.81640625" style="554" customWidth="1"/>
    <col min="6398" max="6399" width="3.1796875" style="554" customWidth="1"/>
    <col min="6400" max="6400" width="3.81640625" style="554" customWidth="1"/>
    <col min="6401" max="6401" width="10.54296875" style="554" customWidth="1"/>
    <col min="6402" max="6402" width="9.453125" style="554" customWidth="1"/>
    <col min="6403" max="6403" width="8.81640625" style="554" customWidth="1"/>
    <col min="6404" max="6404" width="14.81640625" style="554" customWidth="1"/>
    <col min="6405" max="6405" width="4.1796875" style="554" customWidth="1"/>
    <col min="6406" max="6406" width="13.453125" style="554" customWidth="1"/>
    <col min="6407" max="6407" width="4.54296875" style="554" customWidth="1"/>
    <col min="6408" max="6411" width="9.453125" style="554" customWidth="1"/>
    <col min="6412" max="6412" width="6.1796875" style="554" customWidth="1"/>
    <col min="6413" max="6650" width="8.81640625" style="554"/>
    <col min="6651" max="6651" width="6" style="554" customWidth="1"/>
    <col min="6652" max="6652" width="18.81640625" style="554" customWidth="1"/>
    <col min="6653" max="6653" width="7.81640625" style="554" customWidth="1"/>
    <col min="6654" max="6655" width="3.1796875" style="554" customWidth="1"/>
    <col min="6656" max="6656" width="3.81640625" style="554" customWidth="1"/>
    <col min="6657" max="6657" width="10.54296875" style="554" customWidth="1"/>
    <col min="6658" max="6658" width="9.453125" style="554" customWidth="1"/>
    <col min="6659" max="6659" width="8.81640625" style="554" customWidth="1"/>
    <col min="6660" max="6660" width="14.81640625" style="554" customWidth="1"/>
    <col min="6661" max="6661" width="4.1796875" style="554" customWidth="1"/>
    <col min="6662" max="6662" width="13.453125" style="554" customWidth="1"/>
    <col min="6663" max="6663" width="4.54296875" style="554" customWidth="1"/>
    <col min="6664" max="6667" width="9.453125" style="554" customWidth="1"/>
    <col min="6668" max="6668" width="6.1796875" style="554" customWidth="1"/>
    <col min="6669" max="6906" width="8.81640625" style="554"/>
    <col min="6907" max="6907" width="6" style="554" customWidth="1"/>
    <col min="6908" max="6908" width="18.81640625" style="554" customWidth="1"/>
    <col min="6909" max="6909" width="7.81640625" style="554" customWidth="1"/>
    <col min="6910" max="6911" width="3.1796875" style="554" customWidth="1"/>
    <col min="6912" max="6912" width="3.81640625" style="554" customWidth="1"/>
    <col min="6913" max="6913" width="10.54296875" style="554" customWidth="1"/>
    <col min="6914" max="6914" width="9.453125" style="554" customWidth="1"/>
    <col min="6915" max="6915" width="8.81640625" style="554" customWidth="1"/>
    <col min="6916" max="6916" width="14.81640625" style="554" customWidth="1"/>
    <col min="6917" max="6917" width="4.1796875" style="554" customWidth="1"/>
    <col min="6918" max="6918" width="13.453125" style="554" customWidth="1"/>
    <col min="6919" max="6919" width="4.54296875" style="554" customWidth="1"/>
    <col min="6920" max="6923" width="9.453125" style="554" customWidth="1"/>
    <col min="6924" max="6924" width="6.1796875" style="554" customWidth="1"/>
    <col min="6925" max="7162" width="8.81640625" style="554"/>
    <col min="7163" max="7163" width="6" style="554" customWidth="1"/>
    <col min="7164" max="7164" width="18.81640625" style="554" customWidth="1"/>
    <col min="7165" max="7165" width="7.81640625" style="554" customWidth="1"/>
    <col min="7166" max="7167" width="3.1796875" style="554" customWidth="1"/>
    <col min="7168" max="7168" width="3.81640625" style="554" customWidth="1"/>
    <col min="7169" max="7169" width="10.54296875" style="554" customWidth="1"/>
    <col min="7170" max="7170" width="9.453125" style="554" customWidth="1"/>
    <col min="7171" max="7171" width="8.81640625" style="554" customWidth="1"/>
    <col min="7172" max="7172" width="14.81640625" style="554" customWidth="1"/>
    <col min="7173" max="7173" width="4.1796875" style="554" customWidth="1"/>
    <col min="7174" max="7174" width="13.453125" style="554" customWidth="1"/>
    <col min="7175" max="7175" width="4.54296875" style="554" customWidth="1"/>
    <col min="7176" max="7179" width="9.453125" style="554" customWidth="1"/>
    <col min="7180" max="7180" width="6.1796875" style="554" customWidth="1"/>
    <col min="7181" max="7418" width="8.81640625" style="554"/>
    <col min="7419" max="7419" width="6" style="554" customWidth="1"/>
    <col min="7420" max="7420" width="18.81640625" style="554" customWidth="1"/>
    <col min="7421" max="7421" width="7.81640625" style="554" customWidth="1"/>
    <col min="7422" max="7423" width="3.1796875" style="554" customWidth="1"/>
    <col min="7424" max="7424" width="3.81640625" style="554" customWidth="1"/>
    <col min="7425" max="7425" width="10.54296875" style="554" customWidth="1"/>
    <col min="7426" max="7426" width="9.453125" style="554" customWidth="1"/>
    <col min="7427" max="7427" width="8.81640625" style="554" customWidth="1"/>
    <col min="7428" max="7428" width="14.81640625" style="554" customWidth="1"/>
    <col min="7429" max="7429" width="4.1796875" style="554" customWidth="1"/>
    <col min="7430" max="7430" width="13.453125" style="554" customWidth="1"/>
    <col min="7431" max="7431" width="4.54296875" style="554" customWidth="1"/>
    <col min="7432" max="7435" width="9.453125" style="554" customWidth="1"/>
    <col min="7436" max="7436" width="6.1796875" style="554" customWidth="1"/>
    <col min="7437" max="7674" width="8.81640625" style="554"/>
    <col min="7675" max="7675" width="6" style="554" customWidth="1"/>
    <col min="7676" max="7676" width="18.81640625" style="554" customWidth="1"/>
    <col min="7677" max="7677" width="7.81640625" style="554" customWidth="1"/>
    <col min="7678" max="7679" width="3.1796875" style="554" customWidth="1"/>
    <col min="7680" max="7680" width="3.81640625" style="554" customWidth="1"/>
    <col min="7681" max="7681" width="10.54296875" style="554" customWidth="1"/>
    <col min="7682" max="7682" width="9.453125" style="554" customWidth="1"/>
    <col min="7683" max="7683" width="8.81640625" style="554" customWidth="1"/>
    <col min="7684" max="7684" width="14.81640625" style="554" customWidth="1"/>
    <col min="7685" max="7685" width="4.1796875" style="554" customWidth="1"/>
    <col min="7686" max="7686" width="13.453125" style="554" customWidth="1"/>
    <col min="7687" max="7687" width="4.54296875" style="554" customWidth="1"/>
    <col min="7688" max="7691" width="9.453125" style="554" customWidth="1"/>
    <col min="7692" max="7692" width="6.1796875" style="554" customWidth="1"/>
    <col min="7693" max="7930" width="8.81640625" style="554"/>
    <col min="7931" max="7931" width="6" style="554" customWidth="1"/>
    <col min="7932" max="7932" width="18.81640625" style="554" customWidth="1"/>
    <col min="7933" max="7933" width="7.81640625" style="554" customWidth="1"/>
    <col min="7934" max="7935" width="3.1796875" style="554" customWidth="1"/>
    <col min="7936" max="7936" width="3.81640625" style="554" customWidth="1"/>
    <col min="7937" max="7937" width="10.54296875" style="554" customWidth="1"/>
    <col min="7938" max="7938" width="9.453125" style="554" customWidth="1"/>
    <col min="7939" max="7939" width="8.81640625" style="554" customWidth="1"/>
    <col min="7940" max="7940" width="14.81640625" style="554" customWidth="1"/>
    <col min="7941" max="7941" width="4.1796875" style="554" customWidth="1"/>
    <col min="7942" max="7942" width="13.453125" style="554" customWidth="1"/>
    <col min="7943" max="7943" width="4.54296875" style="554" customWidth="1"/>
    <col min="7944" max="7947" width="9.453125" style="554" customWidth="1"/>
    <col min="7948" max="7948" width="6.1796875" style="554" customWidth="1"/>
    <col min="7949" max="8186" width="8.81640625" style="554"/>
    <col min="8187" max="8187" width="6" style="554" customWidth="1"/>
    <col min="8188" max="8188" width="18.81640625" style="554" customWidth="1"/>
    <col min="8189" max="8189" width="7.81640625" style="554" customWidth="1"/>
    <col min="8190" max="8191" width="3.1796875" style="554" customWidth="1"/>
    <col min="8192" max="8192" width="3.81640625" style="554" customWidth="1"/>
    <col min="8193" max="8193" width="10.54296875" style="554" customWidth="1"/>
    <col min="8194" max="8194" width="9.453125" style="554" customWidth="1"/>
    <col min="8195" max="8195" width="8.81640625" style="554" customWidth="1"/>
    <col min="8196" max="8196" width="14.81640625" style="554" customWidth="1"/>
    <col min="8197" max="8197" width="4.1796875" style="554" customWidth="1"/>
    <col min="8198" max="8198" width="13.453125" style="554" customWidth="1"/>
    <col min="8199" max="8199" width="4.54296875" style="554" customWidth="1"/>
    <col min="8200" max="8203" width="9.453125" style="554" customWidth="1"/>
    <col min="8204" max="8204" width="6.1796875" style="554" customWidth="1"/>
    <col min="8205" max="8442" width="8.81640625" style="554"/>
    <col min="8443" max="8443" width="6" style="554" customWidth="1"/>
    <col min="8444" max="8444" width="18.81640625" style="554" customWidth="1"/>
    <col min="8445" max="8445" width="7.81640625" style="554" customWidth="1"/>
    <col min="8446" max="8447" width="3.1796875" style="554" customWidth="1"/>
    <col min="8448" max="8448" width="3.81640625" style="554" customWidth="1"/>
    <col min="8449" max="8449" width="10.54296875" style="554" customWidth="1"/>
    <col min="8450" max="8450" width="9.453125" style="554" customWidth="1"/>
    <col min="8451" max="8451" width="8.81640625" style="554" customWidth="1"/>
    <col min="8452" max="8452" width="14.81640625" style="554" customWidth="1"/>
    <col min="8453" max="8453" width="4.1796875" style="554" customWidth="1"/>
    <col min="8454" max="8454" width="13.453125" style="554" customWidth="1"/>
    <col min="8455" max="8455" width="4.54296875" style="554" customWidth="1"/>
    <col min="8456" max="8459" width="9.453125" style="554" customWidth="1"/>
    <col min="8460" max="8460" width="6.1796875" style="554" customWidth="1"/>
    <col min="8461" max="8698" width="8.81640625" style="554"/>
    <col min="8699" max="8699" width="6" style="554" customWidth="1"/>
    <col min="8700" max="8700" width="18.81640625" style="554" customWidth="1"/>
    <col min="8701" max="8701" width="7.81640625" style="554" customWidth="1"/>
    <col min="8702" max="8703" width="3.1796875" style="554" customWidth="1"/>
    <col min="8704" max="8704" width="3.81640625" style="554" customWidth="1"/>
    <col min="8705" max="8705" width="10.54296875" style="554" customWidth="1"/>
    <col min="8706" max="8706" width="9.453125" style="554" customWidth="1"/>
    <col min="8707" max="8707" width="8.81640625" style="554" customWidth="1"/>
    <col min="8708" max="8708" width="14.81640625" style="554" customWidth="1"/>
    <col min="8709" max="8709" width="4.1796875" style="554" customWidth="1"/>
    <col min="8710" max="8710" width="13.453125" style="554" customWidth="1"/>
    <col min="8711" max="8711" width="4.54296875" style="554" customWidth="1"/>
    <col min="8712" max="8715" width="9.453125" style="554" customWidth="1"/>
    <col min="8716" max="8716" width="6.1796875" style="554" customWidth="1"/>
    <col min="8717" max="8954" width="8.81640625" style="554"/>
    <col min="8955" max="8955" width="6" style="554" customWidth="1"/>
    <col min="8956" max="8956" width="18.81640625" style="554" customWidth="1"/>
    <col min="8957" max="8957" width="7.81640625" style="554" customWidth="1"/>
    <col min="8958" max="8959" width="3.1796875" style="554" customWidth="1"/>
    <col min="8960" max="8960" width="3.81640625" style="554" customWidth="1"/>
    <col min="8961" max="8961" width="10.54296875" style="554" customWidth="1"/>
    <col min="8962" max="8962" width="9.453125" style="554" customWidth="1"/>
    <col min="8963" max="8963" width="8.81640625" style="554" customWidth="1"/>
    <col min="8964" max="8964" width="14.81640625" style="554" customWidth="1"/>
    <col min="8965" max="8965" width="4.1796875" style="554" customWidth="1"/>
    <col min="8966" max="8966" width="13.453125" style="554" customWidth="1"/>
    <col min="8967" max="8967" width="4.54296875" style="554" customWidth="1"/>
    <col min="8968" max="8971" width="9.453125" style="554" customWidth="1"/>
    <col min="8972" max="8972" width="6.1796875" style="554" customWidth="1"/>
    <col min="8973" max="9210" width="8.81640625" style="554"/>
    <col min="9211" max="9211" width="6" style="554" customWidth="1"/>
    <col min="9212" max="9212" width="18.81640625" style="554" customWidth="1"/>
    <col min="9213" max="9213" width="7.81640625" style="554" customWidth="1"/>
    <col min="9214" max="9215" width="3.1796875" style="554" customWidth="1"/>
    <col min="9216" max="9216" width="3.81640625" style="554" customWidth="1"/>
    <col min="9217" max="9217" width="10.54296875" style="554" customWidth="1"/>
    <col min="9218" max="9218" width="9.453125" style="554" customWidth="1"/>
    <col min="9219" max="9219" width="8.81640625" style="554" customWidth="1"/>
    <col min="9220" max="9220" width="14.81640625" style="554" customWidth="1"/>
    <col min="9221" max="9221" width="4.1796875" style="554" customWidth="1"/>
    <col min="9222" max="9222" width="13.453125" style="554" customWidth="1"/>
    <col min="9223" max="9223" width="4.54296875" style="554" customWidth="1"/>
    <col min="9224" max="9227" width="9.453125" style="554" customWidth="1"/>
    <col min="9228" max="9228" width="6.1796875" style="554" customWidth="1"/>
    <col min="9229" max="9466" width="8.81640625" style="554"/>
    <col min="9467" max="9467" width="6" style="554" customWidth="1"/>
    <col min="9468" max="9468" width="18.81640625" style="554" customWidth="1"/>
    <col min="9469" max="9469" width="7.81640625" style="554" customWidth="1"/>
    <col min="9470" max="9471" width="3.1796875" style="554" customWidth="1"/>
    <col min="9472" max="9472" width="3.81640625" style="554" customWidth="1"/>
    <col min="9473" max="9473" width="10.54296875" style="554" customWidth="1"/>
    <col min="9474" max="9474" width="9.453125" style="554" customWidth="1"/>
    <col min="9475" max="9475" width="8.81640625" style="554" customWidth="1"/>
    <col min="9476" max="9476" width="14.81640625" style="554" customWidth="1"/>
    <col min="9477" max="9477" width="4.1796875" style="554" customWidth="1"/>
    <col min="9478" max="9478" width="13.453125" style="554" customWidth="1"/>
    <col min="9479" max="9479" width="4.54296875" style="554" customWidth="1"/>
    <col min="9480" max="9483" width="9.453125" style="554" customWidth="1"/>
    <col min="9484" max="9484" width="6.1796875" style="554" customWidth="1"/>
    <col min="9485" max="9722" width="8.81640625" style="554"/>
    <col min="9723" max="9723" width="6" style="554" customWidth="1"/>
    <col min="9724" max="9724" width="18.81640625" style="554" customWidth="1"/>
    <col min="9725" max="9725" width="7.81640625" style="554" customWidth="1"/>
    <col min="9726" max="9727" width="3.1796875" style="554" customWidth="1"/>
    <col min="9728" max="9728" width="3.81640625" style="554" customWidth="1"/>
    <col min="9729" max="9729" width="10.54296875" style="554" customWidth="1"/>
    <col min="9730" max="9730" width="9.453125" style="554" customWidth="1"/>
    <col min="9731" max="9731" width="8.81640625" style="554" customWidth="1"/>
    <col min="9732" max="9732" width="14.81640625" style="554" customWidth="1"/>
    <col min="9733" max="9733" width="4.1796875" style="554" customWidth="1"/>
    <col min="9734" max="9734" width="13.453125" style="554" customWidth="1"/>
    <col min="9735" max="9735" width="4.54296875" style="554" customWidth="1"/>
    <col min="9736" max="9739" width="9.453125" style="554" customWidth="1"/>
    <col min="9740" max="9740" width="6.1796875" style="554" customWidth="1"/>
    <col min="9741" max="9978" width="8.81640625" style="554"/>
    <col min="9979" max="9979" width="6" style="554" customWidth="1"/>
    <col min="9980" max="9980" width="18.81640625" style="554" customWidth="1"/>
    <col min="9981" max="9981" width="7.81640625" style="554" customWidth="1"/>
    <col min="9982" max="9983" width="3.1796875" style="554" customWidth="1"/>
    <col min="9984" max="9984" width="3.81640625" style="554" customWidth="1"/>
    <col min="9985" max="9985" width="10.54296875" style="554" customWidth="1"/>
    <col min="9986" max="9986" width="9.453125" style="554" customWidth="1"/>
    <col min="9987" max="9987" width="8.81640625" style="554" customWidth="1"/>
    <col min="9988" max="9988" width="14.81640625" style="554" customWidth="1"/>
    <col min="9989" max="9989" width="4.1796875" style="554" customWidth="1"/>
    <col min="9990" max="9990" width="13.453125" style="554" customWidth="1"/>
    <col min="9991" max="9991" width="4.54296875" style="554" customWidth="1"/>
    <col min="9992" max="9995" width="9.453125" style="554" customWidth="1"/>
    <col min="9996" max="9996" width="6.1796875" style="554" customWidth="1"/>
    <col min="9997" max="10234" width="8.81640625" style="554"/>
    <col min="10235" max="10235" width="6" style="554" customWidth="1"/>
    <col min="10236" max="10236" width="18.81640625" style="554" customWidth="1"/>
    <col min="10237" max="10237" width="7.81640625" style="554" customWidth="1"/>
    <col min="10238" max="10239" width="3.1796875" style="554" customWidth="1"/>
    <col min="10240" max="10240" width="3.81640625" style="554" customWidth="1"/>
    <col min="10241" max="10241" width="10.54296875" style="554" customWidth="1"/>
    <col min="10242" max="10242" width="9.453125" style="554" customWidth="1"/>
    <col min="10243" max="10243" width="8.81640625" style="554" customWidth="1"/>
    <col min="10244" max="10244" width="14.81640625" style="554" customWidth="1"/>
    <col min="10245" max="10245" width="4.1796875" style="554" customWidth="1"/>
    <col min="10246" max="10246" width="13.453125" style="554" customWidth="1"/>
    <col min="10247" max="10247" width="4.54296875" style="554" customWidth="1"/>
    <col min="10248" max="10251" width="9.453125" style="554" customWidth="1"/>
    <col min="10252" max="10252" width="6.1796875" style="554" customWidth="1"/>
    <col min="10253" max="10490" width="8.81640625" style="554"/>
    <col min="10491" max="10491" width="6" style="554" customWidth="1"/>
    <col min="10492" max="10492" width="18.81640625" style="554" customWidth="1"/>
    <col min="10493" max="10493" width="7.81640625" style="554" customWidth="1"/>
    <col min="10494" max="10495" width="3.1796875" style="554" customWidth="1"/>
    <col min="10496" max="10496" width="3.81640625" style="554" customWidth="1"/>
    <col min="10497" max="10497" width="10.54296875" style="554" customWidth="1"/>
    <col min="10498" max="10498" width="9.453125" style="554" customWidth="1"/>
    <col min="10499" max="10499" width="8.81640625" style="554" customWidth="1"/>
    <col min="10500" max="10500" width="14.81640625" style="554" customWidth="1"/>
    <col min="10501" max="10501" width="4.1796875" style="554" customWidth="1"/>
    <col min="10502" max="10502" width="13.453125" style="554" customWidth="1"/>
    <col min="10503" max="10503" width="4.54296875" style="554" customWidth="1"/>
    <col min="10504" max="10507" width="9.453125" style="554" customWidth="1"/>
    <col min="10508" max="10508" width="6.1796875" style="554" customWidth="1"/>
    <col min="10509" max="10746" width="8.81640625" style="554"/>
    <col min="10747" max="10747" width="6" style="554" customWidth="1"/>
    <col min="10748" max="10748" width="18.81640625" style="554" customWidth="1"/>
    <col min="10749" max="10749" width="7.81640625" style="554" customWidth="1"/>
    <col min="10750" max="10751" width="3.1796875" style="554" customWidth="1"/>
    <col min="10752" max="10752" width="3.81640625" style="554" customWidth="1"/>
    <col min="10753" max="10753" width="10.54296875" style="554" customWidth="1"/>
    <col min="10754" max="10754" width="9.453125" style="554" customWidth="1"/>
    <col min="10755" max="10755" width="8.81640625" style="554" customWidth="1"/>
    <col min="10756" max="10756" width="14.81640625" style="554" customWidth="1"/>
    <col min="10757" max="10757" width="4.1796875" style="554" customWidth="1"/>
    <col min="10758" max="10758" width="13.453125" style="554" customWidth="1"/>
    <col min="10759" max="10759" width="4.54296875" style="554" customWidth="1"/>
    <col min="10760" max="10763" width="9.453125" style="554" customWidth="1"/>
    <col min="10764" max="10764" width="6.1796875" style="554" customWidth="1"/>
    <col min="10765" max="11002" width="8.81640625" style="554"/>
    <col min="11003" max="11003" width="6" style="554" customWidth="1"/>
    <col min="11004" max="11004" width="18.81640625" style="554" customWidth="1"/>
    <col min="11005" max="11005" width="7.81640625" style="554" customWidth="1"/>
    <col min="11006" max="11007" width="3.1796875" style="554" customWidth="1"/>
    <col min="11008" max="11008" width="3.81640625" style="554" customWidth="1"/>
    <col min="11009" max="11009" width="10.54296875" style="554" customWidth="1"/>
    <col min="11010" max="11010" width="9.453125" style="554" customWidth="1"/>
    <col min="11011" max="11011" width="8.81640625" style="554" customWidth="1"/>
    <col min="11012" max="11012" width="14.81640625" style="554" customWidth="1"/>
    <col min="11013" max="11013" width="4.1796875" style="554" customWidth="1"/>
    <col min="11014" max="11014" width="13.453125" style="554" customWidth="1"/>
    <col min="11015" max="11015" width="4.54296875" style="554" customWidth="1"/>
    <col min="11016" max="11019" width="9.453125" style="554" customWidth="1"/>
    <col min="11020" max="11020" width="6.1796875" style="554" customWidth="1"/>
    <col min="11021" max="11258" width="8.81640625" style="554"/>
    <col min="11259" max="11259" width="6" style="554" customWidth="1"/>
    <col min="11260" max="11260" width="18.81640625" style="554" customWidth="1"/>
    <col min="11261" max="11261" width="7.81640625" style="554" customWidth="1"/>
    <col min="11262" max="11263" width="3.1796875" style="554" customWidth="1"/>
    <col min="11264" max="11264" width="3.81640625" style="554" customWidth="1"/>
    <col min="11265" max="11265" width="10.54296875" style="554" customWidth="1"/>
    <col min="11266" max="11266" width="9.453125" style="554" customWidth="1"/>
    <col min="11267" max="11267" width="8.81640625" style="554" customWidth="1"/>
    <col min="11268" max="11268" width="14.81640625" style="554" customWidth="1"/>
    <col min="11269" max="11269" width="4.1796875" style="554" customWidth="1"/>
    <col min="11270" max="11270" width="13.453125" style="554" customWidth="1"/>
    <col min="11271" max="11271" width="4.54296875" style="554" customWidth="1"/>
    <col min="11272" max="11275" width="9.453125" style="554" customWidth="1"/>
    <col min="11276" max="11276" width="6.1796875" style="554" customWidth="1"/>
    <col min="11277" max="11514" width="8.81640625" style="554"/>
    <col min="11515" max="11515" width="6" style="554" customWidth="1"/>
    <col min="11516" max="11516" width="18.81640625" style="554" customWidth="1"/>
    <col min="11517" max="11517" width="7.81640625" style="554" customWidth="1"/>
    <col min="11518" max="11519" width="3.1796875" style="554" customWidth="1"/>
    <col min="11520" max="11520" width="3.81640625" style="554" customWidth="1"/>
    <col min="11521" max="11521" width="10.54296875" style="554" customWidth="1"/>
    <col min="11522" max="11522" width="9.453125" style="554" customWidth="1"/>
    <col min="11523" max="11523" width="8.81640625" style="554" customWidth="1"/>
    <col min="11524" max="11524" width="14.81640625" style="554" customWidth="1"/>
    <col min="11525" max="11525" width="4.1796875" style="554" customWidth="1"/>
    <col min="11526" max="11526" width="13.453125" style="554" customWidth="1"/>
    <col min="11527" max="11527" width="4.54296875" style="554" customWidth="1"/>
    <col min="11528" max="11531" width="9.453125" style="554" customWidth="1"/>
    <col min="11532" max="11532" width="6.1796875" style="554" customWidth="1"/>
    <col min="11533" max="11770" width="8.81640625" style="554"/>
    <col min="11771" max="11771" width="6" style="554" customWidth="1"/>
    <col min="11772" max="11772" width="18.81640625" style="554" customWidth="1"/>
    <col min="11773" max="11773" width="7.81640625" style="554" customWidth="1"/>
    <col min="11774" max="11775" width="3.1796875" style="554" customWidth="1"/>
    <col min="11776" max="11776" width="3.81640625" style="554" customWidth="1"/>
    <col min="11777" max="11777" width="10.54296875" style="554" customWidth="1"/>
    <col min="11778" max="11778" width="9.453125" style="554" customWidth="1"/>
    <col min="11779" max="11779" width="8.81640625" style="554" customWidth="1"/>
    <col min="11780" max="11780" width="14.81640625" style="554" customWidth="1"/>
    <col min="11781" max="11781" width="4.1796875" style="554" customWidth="1"/>
    <col min="11782" max="11782" width="13.453125" style="554" customWidth="1"/>
    <col min="11783" max="11783" width="4.54296875" style="554" customWidth="1"/>
    <col min="11784" max="11787" width="9.453125" style="554" customWidth="1"/>
    <col min="11788" max="11788" width="6.1796875" style="554" customWidth="1"/>
    <col min="11789" max="12026" width="8.81640625" style="554"/>
    <col min="12027" max="12027" width="6" style="554" customWidth="1"/>
    <col min="12028" max="12028" width="18.81640625" style="554" customWidth="1"/>
    <col min="12029" max="12029" width="7.81640625" style="554" customWidth="1"/>
    <col min="12030" max="12031" width="3.1796875" style="554" customWidth="1"/>
    <col min="12032" max="12032" width="3.81640625" style="554" customWidth="1"/>
    <col min="12033" max="12033" width="10.54296875" style="554" customWidth="1"/>
    <col min="12034" max="12034" width="9.453125" style="554" customWidth="1"/>
    <col min="12035" max="12035" width="8.81640625" style="554" customWidth="1"/>
    <col min="12036" max="12036" width="14.81640625" style="554" customWidth="1"/>
    <col min="12037" max="12037" width="4.1796875" style="554" customWidth="1"/>
    <col min="12038" max="12038" width="13.453125" style="554" customWidth="1"/>
    <col min="12039" max="12039" width="4.54296875" style="554" customWidth="1"/>
    <col min="12040" max="12043" width="9.453125" style="554" customWidth="1"/>
    <col min="12044" max="12044" width="6.1796875" style="554" customWidth="1"/>
    <col min="12045" max="12282" width="8.81640625" style="554"/>
    <col min="12283" max="12283" width="6" style="554" customWidth="1"/>
    <col min="12284" max="12284" width="18.81640625" style="554" customWidth="1"/>
    <col min="12285" max="12285" width="7.81640625" style="554" customWidth="1"/>
    <col min="12286" max="12287" width="3.1796875" style="554" customWidth="1"/>
    <col min="12288" max="12288" width="3.81640625" style="554" customWidth="1"/>
    <col min="12289" max="12289" width="10.54296875" style="554" customWidth="1"/>
    <col min="12290" max="12290" width="9.453125" style="554" customWidth="1"/>
    <col min="12291" max="12291" width="8.81640625" style="554" customWidth="1"/>
    <col min="12292" max="12292" width="14.81640625" style="554" customWidth="1"/>
    <col min="12293" max="12293" width="4.1796875" style="554" customWidth="1"/>
    <col min="12294" max="12294" width="13.453125" style="554" customWidth="1"/>
    <col min="12295" max="12295" width="4.54296875" style="554" customWidth="1"/>
    <col min="12296" max="12299" width="9.453125" style="554" customWidth="1"/>
    <col min="12300" max="12300" width="6.1796875" style="554" customWidth="1"/>
    <col min="12301" max="12538" width="8.81640625" style="554"/>
    <col min="12539" max="12539" width="6" style="554" customWidth="1"/>
    <col min="12540" max="12540" width="18.81640625" style="554" customWidth="1"/>
    <col min="12541" max="12541" width="7.81640625" style="554" customWidth="1"/>
    <col min="12542" max="12543" width="3.1796875" style="554" customWidth="1"/>
    <col min="12544" max="12544" width="3.81640625" style="554" customWidth="1"/>
    <col min="12545" max="12545" width="10.54296875" style="554" customWidth="1"/>
    <col min="12546" max="12546" width="9.453125" style="554" customWidth="1"/>
    <col min="12547" max="12547" width="8.81640625" style="554" customWidth="1"/>
    <col min="12548" max="12548" width="14.81640625" style="554" customWidth="1"/>
    <col min="12549" max="12549" width="4.1796875" style="554" customWidth="1"/>
    <col min="12550" max="12550" width="13.453125" style="554" customWidth="1"/>
    <col min="12551" max="12551" width="4.54296875" style="554" customWidth="1"/>
    <col min="12552" max="12555" width="9.453125" style="554" customWidth="1"/>
    <col min="12556" max="12556" width="6.1796875" style="554" customWidth="1"/>
    <col min="12557" max="12794" width="8.81640625" style="554"/>
    <col min="12795" max="12795" width="6" style="554" customWidth="1"/>
    <col min="12796" max="12796" width="18.81640625" style="554" customWidth="1"/>
    <col min="12797" max="12797" width="7.81640625" style="554" customWidth="1"/>
    <col min="12798" max="12799" width="3.1796875" style="554" customWidth="1"/>
    <col min="12800" max="12800" width="3.81640625" style="554" customWidth="1"/>
    <col min="12801" max="12801" width="10.54296875" style="554" customWidth="1"/>
    <col min="12802" max="12802" width="9.453125" style="554" customWidth="1"/>
    <col min="12803" max="12803" width="8.81640625" style="554" customWidth="1"/>
    <col min="12804" max="12804" width="14.81640625" style="554" customWidth="1"/>
    <col min="12805" max="12805" width="4.1796875" style="554" customWidth="1"/>
    <col min="12806" max="12806" width="13.453125" style="554" customWidth="1"/>
    <col min="12807" max="12807" width="4.54296875" style="554" customWidth="1"/>
    <col min="12808" max="12811" width="9.453125" style="554" customWidth="1"/>
    <col min="12812" max="12812" width="6.1796875" style="554" customWidth="1"/>
    <col min="12813" max="13050" width="8.81640625" style="554"/>
    <col min="13051" max="13051" width="6" style="554" customWidth="1"/>
    <col min="13052" max="13052" width="18.81640625" style="554" customWidth="1"/>
    <col min="13053" max="13053" width="7.81640625" style="554" customWidth="1"/>
    <col min="13054" max="13055" width="3.1796875" style="554" customWidth="1"/>
    <col min="13056" max="13056" width="3.81640625" style="554" customWidth="1"/>
    <col min="13057" max="13057" width="10.54296875" style="554" customWidth="1"/>
    <col min="13058" max="13058" width="9.453125" style="554" customWidth="1"/>
    <col min="13059" max="13059" width="8.81640625" style="554" customWidth="1"/>
    <col min="13060" max="13060" width="14.81640625" style="554" customWidth="1"/>
    <col min="13061" max="13061" width="4.1796875" style="554" customWidth="1"/>
    <col min="13062" max="13062" width="13.453125" style="554" customWidth="1"/>
    <col min="13063" max="13063" width="4.54296875" style="554" customWidth="1"/>
    <col min="13064" max="13067" width="9.453125" style="554" customWidth="1"/>
    <col min="13068" max="13068" width="6.1796875" style="554" customWidth="1"/>
    <col min="13069" max="13306" width="8.81640625" style="554"/>
    <col min="13307" max="13307" width="6" style="554" customWidth="1"/>
    <col min="13308" max="13308" width="18.81640625" style="554" customWidth="1"/>
    <col min="13309" max="13309" width="7.81640625" style="554" customWidth="1"/>
    <col min="13310" max="13311" width="3.1796875" style="554" customWidth="1"/>
    <col min="13312" max="13312" width="3.81640625" style="554" customWidth="1"/>
    <col min="13313" max="13313" width="10.54296875" style="554" customWidth="1"/>
    <col min="13314" max="13314" width="9.453125" style="554" customWidth="1"/>
    <col min="13315" max="13315" width="8.81640625" style="554" customWidth="1"/>
    <col min="13316" max="13316" width="14.81640625" style="554" customWidth="1"/>
    <col min="13317" max="13317" width="4.1796875" style="554" customWidth="1"/>
    <col min="13318" max="13318" width="13.453125" style="554" customWidth="1"/>
    <col min="13319" max="13319" width="4.54296875" style="554" customWidth="1"/>
    <col min="13320" max="13323" width="9.453125" style="554" customWidth="1"/>
    <col min="13324" max="13324" width="6.1796875" style="554" customWidth="1"/>
    <col min="13325" max="13562" width="8.81640625" style="554"/>
    <col min="13563" max="13563" width="6" style="554" customWidth="1"/>
    <col min="13564" max="13564" width="18.81640625" style="554" customWidth="1"/>
    <col min="13565" max="13565" width="7.81640625" style="554" customWidth="1"/>
    <col min="13566" max="13567" width="3.1796875" style="554" customWidth="1"/>
    <col min="13568" max="13568" width="3.81640625" style="554" customWidth="1"/>
    <col min="13569" max="13569" width="10.54296875" style="554" customWidth="1"/>
    <col min="13570" max="13570" width="9.453125" style="554" customWidth="1"/>
    <col min="13571" max="13571" width="8.81640625" style="554" customWidth="1"/>
    <col min="13572" max="13572" width="14.81640625" style="554" customWidth="1"/>
    <col min="13573" max="13573" width="4.1796875" style="554" customWidth="1"/>
    <col min="13574" max="13574" width="13.453125" style="554" customWidth="1"/>
    <col min="13575" max="13575" width="4.54296875" style="554" customWidth="1"/>
    <col min="13576" max="13579" width="9.453125" style="554" customWidth="1"/>
    <col min="13580" max="13580" width="6.1796875" style="554" customWidth="1"/>
    <col min="13581" max="13818" width="8.81640625" style="554"/>
    <col min="13819" max="13819" width="6" style="554" customWidth="1"/>
    <col min="13820" max="13820" width="18.81640625" style="554" customWidth="1"/>
    <col min="13821" max="13821" width="7.81640625" style="554" customWidth="1"/>
    <col min="13822" max="13823" width="3.1796875" style="554" customWidth="1"/>
    <col min="13824" max="13824" width="3.81640625" style="554" customWidth="1"/>
    <col min="13825" max="13825" width="10.54296875" style="554" customWidth="1"/>
    <col min="13826" max="13826" width="9.453125" style="554" customWidth="1"/>
    <col min="13827" max="13827" width="8.81640625" style="554" customWidth="1"/>
    <col min="13828" max="13828" width="14.81640625" style="554" customWidth="1"/>
    <col min="13829" max="13829" width="4.1796875" style="554" customWidth="1"/>
    <col min="13830" max="13830" width="13.453125" style="554" customWidth="1"/>
    <col min="13831" max="13831" width="4.54296875" style="554" customWidth="1"/>
    <col min="13832" max="13835" width="9.453125" style="554" customWidth="1"/>
    <col min="13836" max="13836" width="6.1796875" style="554" customWidth="1"/>
    <col min="13837" max="14074" width="8.81640625" style="554"/>
    <col min="14075" max="14075" width="6" style="554" customWidth="1"/>
    <col min="14076" max="14076" width="18.81640625" style="554" customWidth="1"/>
    <col min="14077" max="14077" width="7.81640625" style="554" customWidth="1"/>
    <col min="14078" max="14079" width="3.1796875" style="554" customWidth="1"/>
    <col min="14080" max="14080" width="3.81640625" style="554" customWidth="1"/>
    <col min="14081" max="14081" width="10.54296875" style="554" customWidth="1"/>
    <col min="14082" max="14082" width="9.453125" style="554" customWidth="1"/>
    <col min="14083" max="14083" width="8.81640625" style="554" customWidth="1"/>
    <col min="14084" max="14084" width="14.81640625" style="554" customWidth="1"/>
    <col min="14085" max="14085" width="4.1796875" style="554" customWidth="1"/>
    <col min="14086" max="14086" width="13.453125" style="554" customWidth="1"/>
    <col min="14087" max="14087" width="4.54296875" style="554" customWidth="1"/>
    <col min="14088" max="14091" width="9.453125" style="554" customWidth="1"/>
    <col min="14092" max="14092" width="6.1796875" style="554" customWidth="1"/>
    <col min="14093" max="14330" width="8.81640625" style="554"/>
    <col min="14331" max="14331" width="6" style="554" customWidth="1"/>
    <col min="14332" max="14332" width="18.81640625" style="554" customWidth="1"/>
    <col min="14333" max="14333" width="7.81640625" style="554" customWidth="1"/>
    <col min="14334" max="14335" width="3.1796875" style="554" customWidth="1"/>
    <col min="14336" max="14336" width="3.81640625" style="554" customWidth="1"/>
    <col min="14337" max="14337" width="10.54296875" style="554" customWidth="1"/>
    <col min="14338" max="14338" width="9.453125" style="554" customWidth="1"/>
    <col min="14339" max="14339" width="8.81640625" style="554" customWidth="1"/>
    <col min="14340" max="14340" width="14.81640625" style="554" customWidth="1"/>
    <col min="14341" max="14341" width="4.1796875" style="554" customWidth="1"/>
    <col min="14342" max="14342" width="13.453125" style="554" customWidth="1"/>
    <col min="14343" max="14343" width="4.54296875" style="554" customWidth="1"/>
    <col min="14344" max="14347" width="9.453125" style="554" customWidth="1"/>
    <col min="14348" max="14348" width="6.1796875" style="554" customWidth="1"/>
    <col min="14349" max="14586" width="8.81640625" style="554"/>
    <col min="14587" max="14587" width="6" style="554" customWidth="1"/>
    <col min="14588" max="14588" width="18.81640625" style="554" customWidth="1"/>
    <col min="14589" max="14589" width="7.81640625" style="554" customWidth="1"/>
    <col min="14590" max="14591" width="3.1796875" style="554" customWidth="1"/>
    <col min="14592" max="14592" width="3.81640625" style="554" customWidth="1"/>
    <col min="14593" max="14593" width="10.54296875" style="554" customWidth="1"/>
    <col min="14594" max="14594" width="9.453125" style="554" customWidth="1"/>
    <col min="14595" max="14595" width="8.81640625" style="554" customWidth="1"/>
    <col min="14596" max="14596" width="14.81640625" style="554" customWidth="1"/>
    <col min="14597" max="14597" width="4.1796875" style="554" customWidth="1"/>
    <col min="14598" max="14598" width="13.453125" style="554" customWidth="1"/>
    <col min="14599" max="14599" width="4.54296875" style="554" customWidth="1"/>
    <col min="14600" max="14603" width="9.453125" style="554" customWidth="1"/>
    <col min="14604" max="14604" width="6.1796875" style="554" customWidth="1"/>
    <col min="14605" max="14842" width="8.81640625" style="554"/>
    <col min="14843" max="14843" width="6" style="554" customWidth="1"/>
    <col min="14844" max="14844" width="18.81640625" style="554" customWidth="1"/>
    <col min="14845" max="14845" width="7.81640625" style="554" customWidth="1"/>
    <col min="14846" max="14847" width="3.1796875" style="554" customWidth="1"/>
    <col min="14848" max="14848" width="3.81640625" style="554" customWidth="1"/>
    <col min="14849" max="14849" width="10.54296875" style="554" customWidth="1"/>
    <col min="14850" max="14850" width="9.453125" style="554" customWidth="1"/>
    <col min="14851" max="14851" width="8.81640625" style="554" customWidth="1"/>
    <col min="14852" max="14852" width="14.81640625" style="554" customWidth="1"/>
    <col min="14853" max="14853" width="4.1796875" style="554" customWidth="1"/>
    <col min="14854" max="14854" width="13.453125" style="554" customWidth="1"/>
    <col min="14855" max="14855" width="4.54296875" style="554" customWidth="1"/>
    <col min="14856" max="14859" width="9.453125" style="554" customWidth="1"/>
    <col min="14860" max="14860" width="6.1796875" style="554" customWidth="1"/>
    <col min="14861" max="15098" width="8.81640625" style="554"/>
    <col min="15099" max="15099" width="6" style="554" customWidth="1"/>
    <col min="15100" max="15100" width="18.81640625" style="554" customWidth="1"/>
    <col min="15101" max="15101" width="7.81640625" style="554" customWidth="1"/>
    <col min="15102" max="15103" width="3.1796875" style="554" customWidth="1"/>
    <col min="15104" max="15104" width="3.81640625" style="554" customWidth="1"/>
    <col min="15105" max="15105" width="10.54296875" style="554" customWidth="1"/>
    <col min="15106" max="15106" width="9.453125" style="554" customWidth="1"/>
    <col min="15107" max="15107" width="8.81640625" style="554" customWidth="1"/>
    <col min="15108" max="15108" width="14.81640625" style="554" customWidth="1"/>
    <col min="15109" max="15109" width="4.1796875" style="554" customWidth="1"/>
    <col min="15110" max="15110" width="13.453125" style="554" customWidth="1"/>
    <col min="15111" max="15111" width="4.54296875" style="554" customWidth="1"/>
    <col min="15112" max="15115" width="9.453125" style="554" customWidth="1"/>
    <col min="15116" max="15116" width="6.1796875" style="554" customWidth="1"/>
    <col min="15117" max="15354" width="8.81640625" style="554"/>
    <col min="15355" max="15355" width="6" style="554" customWidth="1"/>
    <col min="15356" max="15356" width="18.81640625" style="554" customWidth="1"/>
    <col min="15357" max="15357" width="7.81640625" style="554" customWidth="1"/>
    <col min="15358" max="15359" width="3.1796875" style="554" customWidth="1"/>
    <col min="15360" max="15360" width="3.81640625" style="554" customWidth="1"/>
    <col min="15361" max="15361" width="10.54296875" style="554" customWidth="1"/>
    <col min="15362" max="15362" width="9.453125" style="554" customWidth="1"/>
    <col min="15363" max="15363" width="8.81640625" style="554" customWidth="1"/>
    <col min="15364" max="15364" width="14.81640625" style="554" customWidth="1"/>
    <col min="15365" max="15365" width="4.1796875" style="554" customWidth="1"/>
    <col min="15366" max="15366" width="13.453125" style="554" customWidth="1"/>
    <col min="15367" max="15367" width="4.54296875" style="554" customWidth="1"/>
    <col min="15368" max="15371" width="9.453125" style="554" customWidth="1"/>
    <col min="15372" max="15372" width="6.1796875" style="554" customWidth="1"/>
    <col min="15373" max="15610" width="8.81640625" style="554"/>
    <col min="15611" max="15611" width="6" style="554" customWidth="1"/>
    <col min="15612" max="15612" width="18.81640625" style="554" customWidth="1"/>
    <col min="15613" max="15613" width="7.81640625" style="554" customWidth="1"/>
    <col min="15614" max="15615" width="3.1796875" style="554" customWidth="1"/>
    <col min="15616" max="15616" width="3.81640625" style="554" customWidth="1"/>
    <col min="15617" max="15617" width="10.54296875" style="554" customWidth="1"/>
    <col min="15618" max="15618" width="9.453125" style="554" customWidth="1"/>
    <col min="15619" max="15619" width="8.81640625" style="554" customWidth="1"/>
    <col min="15620" max="15620" width="14.81640625" style="554" customWidth="1"/>
    <col min="15621" max="15621" width="4.1796875" style="554" customWidth="1"/>
    <col min="15622" max="15622" width="13.453125" style="554" customWidth="1"/>
    <col min="15623" max="15623" width="4.54296875" style="554" customWidth="1"/>
    <col min="15624" max="15627" width="9.453125" style="554" customWidth="1"/>
    <col min="15628" max="15628" width="6.1796875" style="554" customWidth="1"/>
    <col min="15629" max="15866" width="8.81640625" style="554"/>
    <col min="15867" max="15867" width="6" style="554" customWidth="1"/>
    <col min="15868" max="15868" width="18.81640625" style="554" customWidth="1"/>
    <col min="15869" max="15869" width="7.81640625" style="554" customWidth="1"/>
    <col min="15870" max="15871" width="3.1796875" style="554" customWidth="1"/>
    <col min="15872" max="15872" width="3.81640625" style="554" customWidth="1"/>
    <col min="15873" max="15873" width="10.54296875" style="554" customWidth="1"/>
    <col min="15874" max="15874" width="9.453125" style="554" customWidth="1"/>
    <col min="15875" max="15875" width="8.81640625" style="554" customWidth="1"/>
    <col min="15876" max="15876" width="14.81640625" style="554" customWidth="1"/>
    <col min="15877" max="15877" width="4.1796875" style="554" customWidth="1"/>
    <col min="15878" max="15878" width="13.453125" style="554" customWidth="1"/>
    <col min="15879" max="15879" width="4.54296875" style="554" customWidth="1"/>
    <col min="15880" max="15883" width="9.453125" style="554" customWidth="1"/>
    <col min="15884" max="15884" width="6.1796875" style="554" customWidth="1"/>
    <col min="15885" max="16122" width="8.81640625" style="554"/>
    <col min="16123" max="16123" width="6" style="554" customWidth="1"/>
    <col min="16124" max="16124" width="18.81640625" style="554" customWidth="1"/>
    <col min="16125" max="16125" width="7.81640625" style="554" customWidth="1"/>
    <col min="16126" max="16127" width="3.1796875" style="554" customWidth="1"/>
    <col min="16128" max="16128" width="3.81640625" style="554" customWidth="1"/>
    <col min="16129" max="16129" width="10.54296875" style="554" customWidth="1"/>
    <col min="16130" max="16130" width="9.453125" style="554" customWidth="1"/>
    <col min="16131" max="16131" width="8.81640625" style="554" customWidth="1"/>
    <col min="16132" max="16132" width="14.81640625" style="554" customWidth="1"/>
    <col min="16133" max="16133" width="4.1796875" style="554" customWidth="1"/>
    <col min="16134" max="16134" width="13.453125" style="554" customWidth="1"/>
    <col min="16135" max="16135" width="4.54296875" style="554" customWidth="1"/>
    <col min="16136" max="16139" width="9.453125" style="554" customWidth="1"/>
    <col min="16140" max="16140" width="6.1796875" style="554" customWidth="1"/>
    <col min="16141" max="16384" width="8.81640625" style="554"/>
  </cols>
  <sheetData>
    <row r="1" spans="1:14" s="553" customFormat="1" ht="16.5" customHeight="1" x14ac:dyDescent="0.35">
      <c r="A1" s="1517" t="str">
        <f>'[73]Gran Sum'!A1:E1</f>
        <v>PUNJAB SAAF PANI AUTHORITY</v>
      </c>
      <c r="B1" s="1517"/>
      <c r="C1" s="1517"/>
      <c r="D1" s="1517"/>
      <c r="E1" s="1517"/>
      <c r="F1" s="1517"/>
      <c r="G1" s="1517"/>
      <c r="H1" s="1517"/>
      <c r="I1" s="1517"/>
      <c r="J1" s="1517"/>
      <c r="K1" s="1517"/>
      <c r="L1" s="1517"/>
      <c r="M1" s="1517"/>
      <c r="N1" s="1517"/>
    </row>
    <row r="2" spans="1:14" s="553" customFormat="1" ht="18" customHeight="1" x14ac:dyDescent="0.35">
      <c r="A2" s="1518" t="str">
        <f>'C T'!A2:N2</f>
        <v>REHABILITATION &amp; O&amp;M OF DYSFUNCTIONAL WATER FILTRATION PLANTS INSTALLED IN DIVISON FAISALABAD</v>
      </c>
      <c r="B2" s="1518"/>
      <c r="C2" s="1518"/>
      <c r="D2" s="1518"/>
      <c r="E2" s="1518"/>
      <c r="F2" s="1518"/>
      <c r="G2" s="1518"/>
      <c r="H2" s="1518"/>
      <c r="I2" s="1518"/>
      <c r="J2" s="1518"/>
      <c r="K2" s="1518"/>
      <c r="L2" s="1518"/>
      <c r="M2" s="1518"/>
      <c r="N2" s="1518"/>
    </row>
    <row r="3" spans="1:14" s="553" customFormat="1" ht="18" customHeight="1" x14ac:dyDescent="0.35">
      <c r="A3" s="1518" t="str">
        <f>'[73]Gran Sum'!A4:E4</f>
        <v>ENGINEERING COST ESTIMATE</v>
      </c>
      <c r="B3" s="1518"/>
      <c r="C3" s="1518"/>
      <c r="D3" s="1518"/>
      <c r="E3" s="1518"/>
      <c r="F3" s="1518"/>
      <c r="G3" s="1518"/>
      <c r="H3" s="1518"/>
      <c r="I3" s="1518"/>
      <c r="J3" s="1518"/>
      <c r="K3" s="1518"/>
      <c r="L3" s="1518"/>
      <c r="M3" s="1518"/>
      <c r="N3" s="1518"/>
    </row>
    <row r="4" spans="1:14" s="553" customFormat="1" ht="18" customHeight="1" x14ac:dyDescent="0.35">
      <c r="A4" s="1519" t="s">
        <v>900</v>
      </c>
      <c r="B4" s="1519"/>
      <c r="C4" s="1519"/>
      <c r="D4" s="1519"/>
      <c r="E4" s="1519"/>
      <c r="F4" s="1519"/>
      <c r="G4" s="1519"/>
      <c r="H4" s="1519"/>
      <c r="I4" s="1519"/>
      <c r="J4" s="1519"/>
      <c r="K4" s="1519"/>
      <c r="L4" s="1519"/>
      <c r="M4" s="1519"/>
      <c r="N4" s="1519"/>
    </row>
    <row r="5" spans="1:14" s="553" customFormat="1" ht="15" customHeight="1" thickBot="1" x14ac:dyDescent="0.4">
      <c r="A5" s="1520" t="s">
        <v>885</v>
      </c>
      <c r="B5" s="1520"/>
      <c r="C5" s="1520"/>
      <c r="D5" s="1520"/>
      <c r="E5" s="1520"/>
      <c r="F5" s="1520"/>
      <c r="G5" s="1520"/>
      <c r="H5" s="1520"/>
      <c r="I5" s="1520"/>
      <c r="J5" s="1520"/>
      <c r="K5" s="1520"/>
      <c r="L5" s="1520"/>
      <c r="M5" s="1520"/>
      <c r="N5" s="1520"/>
    </row>
    <row r="6" spans="1:14" ht="12" customHeight="1" thickTop="1" thickBot="1" x14ac:dyDescent="0.35">
      <c r="A6" s="1513" t="s">
        <v>665</v>
      </c>
      <c r="B6" s="1514" t="s">
        <v>0</v>
      </c>
      <c r="C6" s="1514"/>
      <c r="D6" s="1515" t="s">
        <v>666</v>
      </c>
      <c r="E6" s="1515"/>
      <c r="F6" s="1515"/>
      <c r="G6" s="1516" t="s">
        <v>667</v>
      </c>
      <c r="H6" s="1516"/>
      <c r="I6" s="1516"/>
      <c r="J6" s="1514" t="s">
        <v>153</v>
      </c>
      <c r="K6" s="1514"/>
      <c r="L6" s="1529" t="s">
        <v>62</v>
      </c>
      <c r="M6" s="1530"/>
      <c r="N6" s="1521" t="s">
        <v>668</v>
      </c>
    </row>
    <row r="7" spans="1:14" ht="12" customHeight="1" thickTop="1" thickBot="1" x14ac:dyDescent="0.35">
      <c r="A7" s="1513"/>
      <c r="B7" s="1514"/>
      <c r="C7" s="1514"/>
      <c r="D7" s="1515"/>
      <c r="E7" s="1515"/>
      <c r="F7" s="1515"/>
      <c r="G7" s="860" t="s">
        <v>669</v>
      </c>
      <c r="H7" s="860" t="s">
        <v>670</v>
      </c>
      <c r="I7" s="860" t="s">
        <v>671</v>
      </c>
      <c r="J7" s="1514"/>
      <c r="K7" s="1514"/>
      <c r="L7" s="1531"/>
      <c r="M7" s="1532"/>
      <c r="N7" s="1522"/>
    </row>
    <row r="8" spans="1:14" s="555" customFormat="1" ht="6.75" customHeight="1" thickTop="1" x14ac:dyDescent="0.35">
      <c r="A8" s="861"/>
      <c r="B8" s="862"/>
      <c r="C8" s="862"/>
      <c r="D8" s="862"/>
      <c r="E8" s="862"/>
      <c r="F8" s="862"/>
      <c r="G8" s="862"/>
      <c r="H8" s="863"/>
      <c r="I8" s="863"/>
      <c r="J8" s="863"/>
      <c r="K8" s="863"/>
      <c r="L8" s="863"/>
      <c r="M8" s="863"/>
      <c r="N8" s="864"/>
    </row>
    <row r="9" spans="1:14" s="555" customFormat="1" ht="18" customHeight="1" x14ac:dyDescent="0.25">
      <c r="A9" s="556">
        <v>1</v>
      </c>
      <c r="B9" s="557"/>
      <c r="C9" s="558"/>
      <c r="D9" s="559"/>
      <c r="E9" s="559"/>
      <c r="F9" s="559"/>
      <c r="G9" s="865"/>
      <c r="H9" s="865"/>
      <c r="I9" s="865"/>
      <c r="J9" s="865"/>
      <c r="K9" s="560"/>
      <c r="L9" s="560"/>
      <c r="M9" s="560"/>
      <c r="N9" s="561"/>
    </row>
    <row r="10" spans="1:14" s="555" customFormat="1" ht="13.5" customHeight="1" x14ac:dyDescent="0.25">
      <c r="A10" s="563">
        <f>+A9+0.01</f>
        <v>1.01</v>
      </c>
      <c r="B10" s="1523" t="s">
        <v>672</v>
      </c>
      <c r="C10" s="1523"/>
      <c r="D10" s="1523"/>
      <c r="E10" s="1523"/>
      <c r="F10" s="1523"/>
      <c r="G10" s="1523"/>
      <c r="H10" s="1523"/>
      <c r="I10" s="1523"/>
      <c r="J10" s="866"/>
      <c r="K10" s="564"/>
      <c r="L10" s="564"/>
      <c r="M10" s="564"/>
      <c r="N10" s="565"/>
    </row>
    <row r="11" spans="1:14" s="555" customFormat="1" ht="13.5" customHeight="1" x14ac:dyDescent="0.25">
      <c r="A11" s="563"/>
      <c r="B11" s="566"/>
      <c r="C11" s="567"/>
      <c r="D11" s="568"/>
      <c r="E11" s="568"/>
      <c r="F11" s="568"/>
      <c r="G11" s="568"/>
      <c r="H11" s="568"/>
      <c r="I11" s="568"/>
      <c r="J11" s="866"/>
      <c r="K11" s="564"/>
      <c r="L11" s="564"/>
      <c r="M11" s="564"/>
      <c r="N11" s="565"/>
    </row>
    <row r="12" spans="1:14" s="555" customFormat="1" ht="27.75" customHeight="1" x14ac:dyDescent="0.25">
      <c r="A12" s="563"/>
      <c r="B12" s="569" t="s">
        <v>673</v>
      </c>
      <c r="C12" s="567"/>
      <c r="D12" s="570">
        <v>1</v>
      </c>
      <c r="E12" s="570" t="s">
        <v>31</v>
      </c>
      <c r="F12" s="570">
        <v>1</v>
      </c>
      <c r="G12" s="867">
        <f>3.658+0.229+0.229</f>
        <v>4.1159999999999997</v>
      </c>
      <c r="H12" s="868">
        <v>0.91400000000000003</v>
      </c>
      <c r="I12" s="869">
        <v>0.3</v>
      </c>
      <c r="J12" s="867">
        <f t="shared" ref="J12" si="0">PRODUCT(D12:I12)</f>
        <v>1.1286071999999998</v>
      </c>
      <c r="K12" s="564" t="s">
        <v>674</v>
      </c>
      <c r="L12" s="564"/>
      <c r="M12" s="564"/>
      <c r="N12" s="565"/>
    </row>
    <row r="13" spans="1:14" s="555" customFormat="1" ht="15" customHeight="1" x14ac:dyDescent="0.3">
      <c r="A13" s="571"/>
      <c r="B13" s="572" t="s">
        <v>675</v>
      </c>
      <c r="C13" s="573"/>
      <c r="D13" s="570"/>
      <c r="E13" s="570"/>
      <c r="F13" s="570"/>
      <c r="G13" s="868"/>
      <c r="H13" s="868"/>
      <c r="I13" s="870" t="s">
        <v>34</v>
      </c>
      <c r="J13" s="871">
        <f>SUM(J12:J12)</f>
        <v>1.1286071999999998</v>
      </c>
      <c r="K13" s="574" t="s">
        <v>674</v>
      </c>
      <c r="L13" s="872">
        <v>12534.8</v>
      </c>
      <c r="M13" s="564" t="s">
        <v>674</v>
      </c>
      <c r="N13" s="575">
        <f>J13*L13</f>
        <v>14146.865530559997</v>
      </c>
    </row>
    <row r="14" spans="1:14" s="555" customFormat="1" ht="6" customHeight="1" x14ac:dyDescent="0.25">
      <c r="A14" s="576"/>
      <c r="B14" s="577"/>
      <c r="C14" s="578"/>
      <c r="D14" s="579"/>
      <c r="E14" s="579"/>
      <c r="F14" s="579"/>
      <c r="G14" s="873"/>
      <c r="H14" s="873"/>
      <c r="I14" s="874"/>
      <c r="J14" s="874"/>
      <c r="K14" s="580"/>
      <c r="L14" s="580"/>
      <c r="M14" s="581"/>
      <c r="N14" s="875"/>
    </row>
    <row r="15" spans="1:14" s="584" customFormat="1" ht="18" customHeight="1" x14ac:dyDescent="0.35">
      <c r="A15" s="563">
        <f>+A10+0.01</f>
        <v>1.02</v>
      </c>
      <c r="B15" s="1486" t="s">
        <v>676</v>
      </c>
      <c r="C15" s="1486"/>
      <c r="D15" s="1486"/>
      <c r="E15" s="1486"/>
      <c r="F15" s="1486"/>
      <c r="G15" s="1486"/>
      <c r="H15" s="1486"/>
      <c r="I15" s="1486"/>
      <c r="J15" s="876"/>
      <c r="K15" s="582"/>
      <c r="L15" s="582"/>
      <c r="M15" s="582"/>
      <c r="N15" s="583"/>
    </row>
    <row r="16" spans="1:14" s="584" customFormat="1" ht="15" customHeight="1" x14ac:dyDescent="0.35">
      <c r="A16" s="585"/>
      <c r="B16" s="586" t="s">
        <v>677</v>
      </c>
      <c r="C16" s="587"/>
      <c r="D16" s="588">
        <v>1</v>
      </c>
      <c r="E16" s="588" t="s">
        <v>31</v>
      </c>
      <c r="F16" s="588">
        <v>4</v>
      </c>
      <c r="G16" s="877">
        <v>4.1159999999999997</v>
      </c>
      <c r="H16" s="878"/>
      <c r="I16" s="879">
        <v>3.15</v>
      </c>
      <c r="J16" s="878">
        <f>PRODUCT(D16:I16)</f>
        <v>51.861599999999996</v>
      </c>
      <c r="K16" s="582" t="s">
        <v>678</v>
      </c>
      <c r="L16" s="582"/>
      <c r="M16" s="582"/>
      <c r="N16" s="583"/>
    </row>
    <row r="17" spans="1:17" s="584" customFormat="1" ht="15" customHeight="1" x14ac:dyDescent="0.35">
      <c r="A17" s="585"/>
      <c r="B17" s="569" t="str">
        <f>+B12</f>
        <v>Dispenser Platform</v>
      </c>
      <c r="C17" s="589"/>
      <c r="D17" s="588">
        <v>1</v>
      </c>
      <c r="E17" s="588" t="s">
        <v>31</v>
      </c>
      <c r="F17" s="588">
        <v>1</v>
      </c>
      <c r="G17" s="877">
        <v>4.1159999999999997</v>
      </c>
      <c r="H17" s="878"/>
      <c r="I17" s="879">
        <v>0.91</v>
      </c>
      <c r="J17" s="878">
        <f>PRODUCT(D17:I17)</f>
        <v>3.7455599999999998</v>
      </c>
      <c r="K17" s="582" t="s">
        <v>678</v>
      </c>
      <c r="L17" s="590"/>
      <c r="M17" s="582"/>
      <c r="N17" s="583"/>
    </row>
    <row r="18" spans="1:17" s="584" customFormat="1" ht="15" customHeight="1" x14ac:dyDescent="0.35">
      <c r="A18" s="585"/>
      <c r="B18" s="569"/>
      <c r="C18" s="589"/>
      <c r="D18" s="588">
        <v>1</v>
      </c>
      <c r="E18" s="588" t="s">
        <v>31</v>
      </c>
      <c r="F18" s="588">
        <v>1</v>
      </c>
      <c r="G18" s="877">
        <v>4.1159999999999997</v>
      </c>
      <c r="H18" s="878"/>
      <c r="I18" s="879">
        <v>0.3</v>
      </c>
      <c r="J18" s="878">
        <f>PRODUCT(D18:I18)</f>
        <v>1.2347999999999999</v>
      </c>
      <c r="K18" s="582" t="s">
        <v>678</v>
      </c>
      <c r="L18" s="590"/>
      <c r="M18" s="582"/>
      <c r="N18" s="583"/>
    </row>
    <row r="19" spans="1:17" s="584" customFormat="1" ht="15" customHeight="1" x14ac:dyDescent="0.35">
      <c r="A19" s="585"/>
      <c r="B19" s="569"/>
      <c r="C19" s="589"/>
      <c r="D19" s="588">
        <v>1</v>
      </c>
      <c r="E19" s="588" t="s">
        <v>31</v>
      </c>
      <c r="F19" s="588">
        <v>2</v>
      </c>
      <c r="G19" s="877">
        <v>0.91</v>
      </c>
      <c r="H19" s="878"/>
      <c r="I19" s="879">
        <v>0.3</v>
      </c>
      <c r="J19" s="878">
        <f>PRODUCT(D19:I19)</f>
        <v>0.54600000000000004</v>
      </c>
      <c r="K19" s="582" t="s">
        <v>678</v>
      </c>
      <c r="L19" s="590"/>
      <c r="M19" s="582"/>
      <c r="N19" s="583"/>
    </row>
    <row r="20" spans="1:17" s="584" customFormat="1" ht="15" customHeight="1" x14ac:dyDescent="0.3">
      <c r="A20" s="585"/>
      <c r="B20" s="591" t="s">
        <v>679</v>
      </c>
      <c r="C20" s="589"/>
      <c r="D20" s="588"/>
      <c r="E20" s="588"/>
      <c r="F20" s="588"/>
      <c r="G20" s="878"/>
      <c r="H20" s="878"/>
      <c r="I20" s="880" t="s">
        <v>34</v>
      </c>
      <c r="J20" s="881">
        <f>SUM(J16:J19)</f>
        <v>57.387959999999993</v>
      </c>
      <c r="K20" s="592" t="s">
        <v>678</v>
      </c>
      <c r="L20" s="872">
        <v>496.95</v>
      </c>
      <c r="M20" s="582" t="s">
        <v>678</v>
      </c>
      <c r="N20" s="593">
        <f>J20*L20</f>
        <v>28518.946721999997</v>
      </c>
    </row>
    <row r="21" spans="1:17" s="555" customFormat="1" ht="20.25" customHeight="1" x14ac:dyDescent="0.25">
      <c r="A21" s="576"/>
      <c r="B21" s="577"/>
      <c r="C21" s="578"/>
      <c r="D21" s="579"/>
      <c r="E21" s="579"/>
      <c r="F21" s="579"/>
      <c r="G21" s="873"/>
      <c r="H21" s="873"/>
      <c r="I21" s="874"/>
      <c r="J21" s="874"/>
      <c r="K21" s="580"/>
      <c r="L21" s="580"/>
      <c r="M21" s="581"/>
      <c r="N21" s="875"/>
    </row>
    <row r="22" spans="1:17" s="584" customFormat="1" ht="78.75" customHeight="1" x14ac:dyDescent="0.35">
      <c r="A22" s="563">
        <f>+A15+0.01</f>
        <v>1.03</v>
      </c>
      <c r="B22" s="1486" t="s">
        <v>680</v>
      </c>
      <c r="C22" s="1486"/>
      <c r="D22" s="1486"/>
      <c r="E22" s="1486"/>
      <c r="F22" s="1486"/>
      <c r="G22" s="1486"/>
      <c r="H22" s="1486"/>
      <c r="I22" s="1486"/>
      <c r="J22" s="882"/>
      <c r="K22" s="592"/>
      <c r="L22" s="880"/>
      <c r="M22" s="582"/>
      <c r="N22" s="593"/>
    </row>
    <row r="23" spans="1:17" s="584" customFormat="1" ht="20.25" customHeight="1" x14ac:dyDescent="0.35">
      <c r="A23" s="585"/>
      <c r="B23" s="569" t="s">
        <v>681</v>
      </c>
      <c r="C23" s="589"/>
      <c r="D23" s="594">
        <v>0.5</v>
      </c>
      <c r="E23" s="588" t="s">
        <v>31</v>
      </c>
      <c r="F23" s="582">
        <v>4</v>
      </c>
      <c r="G23" s="878">
        <f>+G16</f>
        <v>4.1159999999999997</v>
      </c>
      <c r="H23" s="878"/>
      <c r="I23" s="879">
        <f>+I16</f>
        <v>3.15</v>
      </c>
      <c r="J23" s="877">
        <f t="shared" ref="J23" si="1">PRODUCT(D23:I23)</f>
        <v>25.930799999999998</v>
      </c>
      <c r="K23" s="582" t="s">
        <v>678</v>
      </c>
      <c r="L23" s="582"/>
      <c r="M23" s="582"/>
      <c r="N23" s="583"/>
      <c r="P23" s="883" t="s">
        <v>682</v>
      </c>
      <c r="Q23" s="883" t="s">
        <v>683</v>
      </c>
    </row>
    <row r="24" spans="1:17" s="584" customFormat="1" ht="20.25" customHeight="1" x14ac:dyDescent="0.35">
      <c r="A24" s="585"/>
      <c r="B24" s="569"/>
      <c r="C24" s="589"/>
      <c r="D24" s="588"/>
      <c r="E24" s="588"/>
      <c r="F24" s="588"/>
      <c r="G24" s="878"/>
      <c r="H24" s="878"/>
      <c r="I24" s="879"/>
      <c r="J24" s="877"/>
      <c r="K24" s="582"/>
      <c r="L24" s="582"/>
      <c r="M24" s="582"/>
      <c r="N24" s="583"/>
      <c r="P24" s="883" t="s">
        <v>684</v>
      </c>
      <c r="Q24" s="883" t="s">
        <v>685</v>
      </c>
    </row>
    <row r="25" spans="1:17" s="584" customFormat="1" ht="20.25" customHeight="1" x14ac:dyDescent="0.3">
      <c r="A25" s="585"/>
      <c r="B25" s="595" t="s">
        <v>686</v>
      </c>
      <c r="C25" s="596"/>
      <c r="D25" s="588"/>
      <c r="E25" s="588"/>
      <c r="F25" s="588"/>
      <c r="G25" s="878"/>
      <c r="H25" s="878"/>
      <c r="I25" s="880" t="s">
        <v>34</v>
      </c>
      <c r="J25" s="884">
        <f>SUM(J23:J24)</f>
        <v>25.930799999999998</v>
      </c>
      <c r="K25" s="592" t="s">
        <v>678</v>
      </c>
      <c r="L25" s="872">
        <v>2796.8</v>
      </c>
      <c r="M25" s="582" t="s">
        <v>678</v>
      </c>
      <c r="N25" s="593">
        <f>J25*L25</f>
        <v>72523.261440000002</v>
      </c>
    </row>
    <row r="26" spans="1:17" s="584" customFormat="1" ht="20.25" customHeight="1" x14ac:dyDescent="0.35">
      <c r="A26" s="597"/>
      <c r="B26" s="598"/>
      <c r="C26" s="599"/>
      <c r="D26" s="600"/>
      <c r="E26" s="600"/>
      <c r="F26" s="600"/>
      <c r="G26" s="885"/>
      <c r="H26" s="885"/>
      <c r="I26" s="886"/>
      <c r="J26" s="887"/>
      <c r="K26" s="601"/>
      <c r="L26" s="886"/>
      <c r="M26" s="580"/>
      <c r="N26" s="602"/>
    </row>
    <row r="27" spans="1:17" s="555" customFormat="1" ht="69.75" customHeight="1" x14ac:dyDescent="0.25">
      <c r="A27" s="563">
        <f>+A22+0.01</f>
        <v>1.04</v>
      </c>
      <c r="B27" s="1485" t="s">
        <v>914</v>
      </c>
      <c r="C27" s="1485"/>
      <c r="D27" s="1485"/>
      <c r="E27" s="1485"/>
      <c r="F27" s="1485"/>
      <c r="G27" s="1485"/>
      <c r="H27" s="1485"/>
      <c r="I27" s="1485"/>
      <c r="J27" s="876"/>
      <c r="K27" s="582"/>
      <c r="L27" s="582"/>
      <c r="M27" s="603"/>
      <c r="N27" s="888"/>
    </row>
    <row r="28" spans="1:17" s="555" customFormat="1" ht="12.5" x14ac:dyDescent="0.25">
      <c r="A28" s="604"/>
      <c r="B28" s="605"/>
      <c r="C28" s="606"/>
      <c r="D28" s="570">
        <v>1</v>
      </c>
      <c r="E28" s="570" t="s">
        <v>31</v>
      </c>
      <c r="F28" s="570">
        <v>1</v>
      </c>
      <c r="G28" s="868">
        <f>3.658+0.229+0.229</f>
        <v>4.1159999999999997</v>
      </c>
      <c r="H28" s="868">
        <v>3.04</v>
      </c>
      <c r="I28" s="868"/>
      <c r="J28" s="868">
        <f t="shared" ref="J28:J29" si="2">PRODUCT(D28:I28)</f>
        <v>12.512639999999999</v>
      </c>
      <c r="K28" s="582" t="s">
        <v>678</v>
      </c>
      <c r="L28" s="582"/>
      <c r="M28" s="582"/>
      <c r="N28" s="583"/>
    </row>
    <row r="29" spans="1:17" s="555" customFormat="1" ht="12.5" x14ac:dyDescent="0.25">
      <c r="A29" s="604"/>
      <c r="B29" s="607"/>
      <c r="C29" s="608"/>
      <c r="D29" s="570">
        <v>1</v>
      </c>
      <c r="E29" s="570" t="s">
        <v>31</v>
      </c>
      <c r="F29" s="570">
        <v>1</v>
      </c>
      <c r="G29" s="868">
        <v>4.1159999999999997</v>
      </c>
      <c r="H29" s="868">
        <v>2</v>
      </c>
      <c r="I29" s="868"/>
      <c r="J29" s="868">
        <f t="shared" si="2"/>
        <v>8.2319999999999993</v>
      </c>
      <c r="K29" s="582" t="s">
        <v>678</v>
      </c>
      <c r="L29" s="582"/>
      <c r="M29" s="582"/>
      <c r="N29" s="583"/>
    </row>
    <row r="30" spans="1:17" s="555" customFormat="1" ht="23.25" customHeight="1" x14ac:dyDescent="0.35">
      <c r="A30" s="604"/>
      <c r="B30" s="609" t="s">
        <v>915</v>
      </c>
      <c r="C30" s="589"/>
      <c r="D30" s="588"/>
      <c r="E30" s="588"/>
      <c r="F30" s="588"/>
      <c r="G30" s="878"/>
      <c r="H30" s="878"/>
      <c r="I30" s="880" t="s">
        <v>34</v>
      </c>
      <c r="J30" s="884">
        <f>SUM(J28:J29)</f>
        <v>20.744639999999997</v>
      </c>
      <c r="K30" s="592" t="s">
        <v>678</v>
      </c>
      <c r="L30" s="889">
        <v>366.45</v>
      </c>
      <c r="M30" s="582" t="s">
        <v>678</v>
      </c>
      <c r="N30" s="593">
        <f>J30*L30</f>
        <v>7601.8733279999988</v>
      </c>
    </row>
    <row r="31" spans="1:17" s="555" customFormat="1" ht="69.75" customHeight="1" x14ac:dyDescent="0.25">
      <c r="A31" s="563">
        <f>+A27+0.01</f>
        <v>1.05</v>
      </c>
      <c r="B31" s="1561" t="s">
        <v>687</v>
      </c>
      <c r="C31" s="1562"/>
      <c r="D31" s="1562"/>
      <c r="E31" s="1562"/>
      <c r="F31" s="1562"/>
      <c r="G31" s="1562"/>
      <c r="H31" s="1562"/>
      <c r="I31" s="1563"/>
      <c r="J31" s="876"/>
      <c r="K31" s="582"/>
      <c r="L31" s="582"/>
      <c r="M31" s="603"/>
      <c r="N31" s="888"/>
    </row>
    <row r="32" spans="1:17" s="555" customFormat="1" ht="12.5" x14ac:dyDescent="0.25">
      <c r="A32" s="604"/>
      <c r="B32" s="605"/>
      <c r="C32" s="606"/>
      <c r="D32" s="570">
        <v>1</v>
      </c>
      <c r="E32" s="570" t="s">
        <v>31</v>
      </c>
      <c r="F32" s="570">
        <v>1</v>
      </c>
      <c r="G32" s="868">
        <f>3.658+0.229+0.229</f>
        <v>4.1159999999999997</v>
      </c>
      <c r="H32" s="868">
        <v>3.04</v>
      </c>
      <c r="I32" s="868"/>
      <c r="J32" s="868">
        <f t="shared" ref="J32" si="3">PRODUCT(D32:I32)</f>
        <v>12.512639999999999</v>
      </c>
      <c r="K32" s="582" t="s">
        <v>678</v>
      </c>
      <c r="L32" s="582"/>
      <c r="M32" s="582"/>
      <c r="N32" s="583"/>
    </row>
    <row r="33" spans="1:17" s="555" customFormat="1" ht="12.5" x14ac:dyDescent="0.25">
      <c r="A33" s="604"/>
      <c r="B33" s="607"/>
      <c r="C33" s="608"/>
      <c r="D33" s="570"/>
      <c r="E33" s="570"/>
      <c r="F33" s="570"/>
      <c r="G33" s="868"/>
      <c r="H33" s="868"/>
      <c r="I33" s="868"/>
      <c r="J33" s="868"/>
      <c r="K33" s="582"/>
      <c r="L33" s="582"/>
      <c r="M33" s="582"/>
      <c r="N33" s="583"/>
    </row>
    <row r="34" spans="1:17" s="555" customFormat="1" ht="23.25" customHeight="1" x14ac:dyDescent="0.35">
      <c r="A34" s="604"/>
      <c r="B34" s="609" t="s">
        <v>688</v>
      </c>
      <c r="C34" s="589"/>
      <c r="D34" s="588"/>
      <c r="E34" s="588"/>
      <c r="F34" s="588"/>
      <c r="G34" s="878"/>
      <c r="H34" s="878"/>
      <c r="I34" s="880" t="s">
        <v>34</v>
      </c>
      <c r="J34" s="884">
        <f>SUM(J32:J33)</f>
        <v>12.512639999999999</v>
      </c>
      <c r="K34" s="592" t="s">
        <v>678</v>
      </c>
      <c r="L34" s="889">
        <v>3363.95</v>
      </c>
      <c r="M34" s="582" t="s">
        <v>678</v>
      </c>
      <c r="N34" s="593">
        <f>J34*L34</f>
        <v>42091.895327999999</v>
      </c>
    </row>
    <row r="35" spans="1:17" s="555" customFormat="1" ht="75" customHeight="1" x14ac:dyDescent="0.25">
      <c r="A35" s="563">
        <f>A31+0.01</f>
        <v>1.06</v>
      </c>
      <c r="B35" s="1561" t="s">
        <v>689</v>
      </c>
      <c r="C35" s="1562"/>
      <c r="D35" s="1562"/>
      <c r="E35" s="1562"/>
      <c r="F35" s="1562"/>
      <c r="G35" s="1562"/>
      <c r="H35" s="1562"/>
      <c r="I35" s="1563"/>
      <c r="J35" s="876"/>
      <c r="K35" s="582"/>
      <c r="L35" s="582"/>
      <c r="M35" s="603"/>
      <c r="N35" s="888"/>
    </row>
    <row r="36" spans="1:17" s="555" customFormat="1" ht="12.5" x14ac:dyDescent="0.25">
      <c r="A36" s="604"/>
      <c r="B36" s="605"/>
      <c r="C36" s="606"/>
      <c r="D36" s="570">
        <v>1</v>
      </c>
      <c r="E36" s="570" t="s">
        <v>31</v>
      </c>
      <c r="F36" s="570">
        <v>1</v>
      </c>
      <c r="G36" s="868">
        <v>4.1159999999999997</v>
      </c>
      <c r="H36" s="868">
        <v>2</v>
      </c>
      <c r="I36" s="868"/>
      <c r="J36" s="868">
        <f t="shared" ref="J36" si="4">PRODUCT(D36:I36)</f>
        <v>8.2319999999999993</v>
      </c>
      <c r="K36" s="582" t="s">
        <v>678</v>
      </c>
      <c r="L36" s="582"/>
      <c r="M36" s="582"/>
      <c r="N36" s="583"/>
    </row>
    <row r="37" spans="1:17" s="555" customFormat="1" ht="23.25" customHeight="1" x14ac:dyDescent="0.3">
      <c r="A37" s="604"/>
      <c r="B37" s="609" t="s">
        <v>690</v>
      </c>
      <c r="C37" s="589"/>
      <c r="D37" s="588"/>
      <c r="E37" s="588"/>
      <c r="F37" s="588"/>
      <c r="G37" s="878"/>
      <c r="H37" s="878"/>
      <c r="I37" s="880" t="s">
        <v>34</v>
      </c>
      <c r="J37" s="884">
        <f>SUM(J36:J36)</f>
        <v>8.2319999999999993</v>
      </c>
      <c r="K37" s="592" t="s">
        <v>678</v>
      </c>
      <c r="L37" s="872">
        <v>4139.6000000000004</v>
      </c>
      <c r="M37" s="582" t="s">
        <v>678</v>
      </c>
      <c r="N37" s="593">
        <f>J37*L37</f>
        <v>34077.1872</v>
      </c>
    </row>
    <row r="38" spans="1:17" s="555" customFormat="1" ht="13" x14ac:dyDescent="0.3">
      <c r="A38" s="576"/>
      <c r="B38" s="577"/>
      <c r="C38" s="578"/>
      <c r="D38" s="579"/>
      <c r="E38" s="579"/>
      <c r="F38" s="579"/>
      <c r="G38" s="873"/>
      <c r="H38" s="873"/>
      <c r="I38" s="874"/>
      <c r="J38" s="874"/>
      <c r="K38" s="580"/>
      <c r="L38" s="580"/>
      <c r="M38" s="581"/>
      <c r="N38" s="875"/>
      <c r="Q38" s="872"/>
    </row>
    <row r="39" spans="1:17" s="584" customFormat="1" ht="18" customHeight="1" x14ac:dyDescent="0.35">
      <c r="A39" s="563">
        <f>A35+0.01</f>
        <v>1.07</v>
      </c>
      <c r="B39" s="1525" t="s">
        <v>875</v>
      </c>
      <c r="C39" s="1525"/>
      <c r="D39" s="1525"/>
      <c r="E39" s="1525"/>
      <c r="F39" s="1525"/>
      <c r="G39" s="1525"/>
      <c r="H39" s="1525"/>
      <c r="I39" s="1525"/>
      <c r="J39" s="876"/>
      <c r="K39" s="582"/>
      <c r="L39" s="582"/>
      <c r="M39" s="582"/>
      <c r="N39" s="583"/>
    </row>
    <row r="40" spans="1:17" s="584" customFormat="1" ht="27.75" customHeight="1" x14ac:dyDescent="0.35">
      <c r="A40" s="585"/>
      <c r="B40" s="1533" t="s">
        <v>691</v>
      </c>
      <c r="C40" s="1533"/>
      <c r="D40" s="588">
        <v>1</v>
      </c>
      <c r="E40" s="588" t="s">
        <v>31</v>
      </c>
      <c r="F40" s="588">
        <v>1</v>
      </c>
      <c r="G40" s="878">
        <f>+J16</f>
        <v>51.861599999999996</v>
      </c>
      <c r="H40" s="890"/>
      <c r="I40" s="879"/>
      <c r="J40" s="876">
        <f>PRODUCT(D40:I40)</f>
        <v>51.861599999999996</v>
      </c>
      <c r="K40" s="582" t="s">
        <v>678</v>
      </c>
      <c r="L40" s="610"/>
      <c r="M40" s="582"/>
      <c r="N40" s="583"/>
    </row>
    <row r="41" spans="1:17" s="584" customFormat="1" ht="15" customHeight="1" x14ac:dyDescent="0.3">
      <c r="A41" s="585"/>
      <c r="B41" s="611" t="s">
        <v>692</v>
      </c>
      <c r="C41" s="587"/>
      <c r="D41" s="588"/>
      <c r="E41" s="588"/>
      <c r="F41" s="588"/>
      <c r="G41" s="878"/>
      <c r="H41" s="878"/>
      <c r="I41" s="880" t="s">
        <v>34</v>
      </c>
      <c r="J41" s="882">
        <f>SUM(J40:J40)</f>
        <v>51.861599999999996</v>
      </c>
      <c r="K41" s="592" t="s">
        <v>678</v>
      </c>
      <c r="L41" s="872">
        <v>208.9</v>
      </c>
      <c r="M41" s="582" t="s">
        <v>678</v>
      </c>
      <c r="N41" s="593">
        <f>J41*L41</f>
        <v>10833.88824</v>
      </c>
    </row>
    <row r="42" spans="1:17" s="555" customFormat="1" ht="8.25" customHeight="1" x14ac:dyDescent="0.25">
      <c r="A42" s="576"/>
      <c r="B42" s="577"/>
      <c r="C42" s="578"/>
      <c r="D42" s="579"/>
      <c r="E42" s="579"/>
      <c r="F42" s="579"/>
      <c r="G42" s="873"/>
      <c r="H42" s="873"/>
      <c r="I42" s="874"/>
      <c r="J42" s="874"/>
      <c r="K42" s="580"/>
      <c r="L42" s="580"/>
      <c r="M42" s="581"/>
      <c r="N42" s="875"/>
    </row>
    <row r="43" spans="1:17" s="584" customFormat="1" ht="28.5" customHeight="1" x14ac:dyDescent="0.35">
      <c r="A43" s="563">
        <f>+A39+0.01</f>
        <v>1.08</v>
      </c>
      <c r="B43" s="1525" t="s">
        <v>693</v>
      </c>
      <c r="C43" s="1525"/>
      <c r="D43" s="1525"/>
      <c r="E43" s="1525"/>
      <c r="F43" s="1525"/>
      <c r="G43" s="1525"/>
      <c r="H43" s="1525"/>
      <c r="I43" s="1525"/>
      <c r="J43" s="876"/>
      <c r="K43" s="582"/>
      <c r="L43" s="582"/>
      <c r="M43" s="582"/>
      <c r="N43" s="583"/>
    </row>
    <row r="44" spans="1:17" s="584" customFormat="1" ht="15" customHeight="1" x14ac:dyDescent="0.35">
      <c r="A44" s="585"/>
      <c r="B44" s="612" t="s">
        <v>694</v>
      </c>
      <c r="C44" s="613"/>
      <c r="D44" s="588">
        <v>1</v>
      </c>
      <c r="E44" s="588" t="s">
        <v>31</v>
      </c>
      <c r="F44" s="588">
        <v>1</v>
      </c>
      <c r="G44" s="878">
        <v>4</v>
      </c>
      <c r="H44" s="878"/>
      <c r="I44" s="879"/>
      <c r="J44" s="878">
        <f>PRODUCT(D44:I44)</f>
        <v>4</v>
      </c>
      <c r="K44" s="582"/>
      <c r="L44" s="582"/>
      <c r="M44" s="582"/>
      <c r="N44" s="583"/>
    </row>
    <row r="45" spans="1:17" s="584" customFormat="1" ht="15" customHeight="1" x14ac:dyDescent="0.3">
      <c r="A45" s="585"/>
      <c r="B45" s="614" t="s">
        <v>695</v>
      </c>
      <c r="C45" s="589"/>
      <c r="D45" s="588"/>
      <c r="E45" s="588"/>
      <c r="F45" s="588"/>
      <c r="G45" s="878"/>
      <c r="H45" s="878"/>
      <c r="I45" s="880" t="s">
        <v>34</v>
      </c>
      <c r="J45" s="881">
        <f>SUM(J44:J44)</f>
        <v>4</v>
      </c>
      <c r="K45" s="592" t="s">
        <v>64</v>
      </c>
      <c r="L45" s="872">
        <v>1612.3</v>
      </c>
      <c r="M45" s="582" t="s">
        <v>64</v>
      </c>
      <c r="N45" s="593">
        <f>J45*L45</f>
        <v>6449.2</v>
      </c>
    </row>
    <row r="46" spans="1:17" s="584" customFormat="1" ht="7.5" customHeight="1" x14ac:dyDescent="0.35">
      <c r="A46" s="597"/>
      <c r="B46" s="615"/>
      <c r="C46" s="599"/>
      <c r="D46" s="600"/>
      <c r="E46" s="600"/>
      <c r="F46" s="600"/>
      <c r="G46" s="885"/>
      <c r="H46" s="885"/>
      <c r="I46" s="891"/>
      <c r="J46" s="874"/>
      <c r="K46" s="580"/>
      <c r="L46" s="580"/>
      <c r="M46" s="580"/>
      <c r="N46" s="616"/>
    </row>
    <row r="47" spans="1:17" s="584" customFormat="1" ht="24" customHeight="1" x14ac:dyDescent="0.35">
      <c r="A47" s="563">
        <f>A43+0.01</f>
        <v>1.0900000000000001</v>
      </c>
      <c r="B47" s="1525" t="s">
        <v>696</v>
      </c>
      <c r="C47" s="1525"/>
      <c r="D47" s="1525"/>
      <c r="E47" s="1525"/>
      <c r="F47" s="1525"/>
      <c r="G47" s="1525"/>
      <c r="H47" s="1525"/>
      <c r="I47" s="1525"/>
      <c r="J47" s="876"/>
      <c r="K47" s="582"/>
      <c r="L47" s="582"/>
      <c r="M47" s="582"/>
      <c r="N47" s="583"/>
    </row>
    <row r="48" spans="1:17" s="584" customFormat="1" ht="15" customHeight="1" x14ac:dyDescent="0.35">
      <c r="A48" s="585"/>
      <c r="B48" s="612" t="s">
        <v>694</v>
      </c>
      <c r="C48" s="613"/>
      <c r="D48" s="588">
        <v>1</v>
      </c>
      <c r="E48" s="588" t="s">
        <v>31</v>
      </c>
      <c r="F48" s="588">
        <v>2</v>
      </c>
      <c r="G48" s="878"/>
      <c r="H48" s="878"/>
      <c r="I48" s="879"/>
      <c r="J48" s="878">
        <f>PRODUCT(D48:I48)</f>
        <v>2</v>
      </c>
      <c r="K48" s="582"/>
      <c r="L48" s="582"/>
      <c r="M48" s="582"/>
      <c r="N48" s="583"/>
    </row>
    <row r="49" spans="1:14" s="584" customFormat="1" ht="15" customHeight="1" x14ac:dyDescent="0.3">
      <c r="A49" s="585"/>
      <c r="B49" s="614" t="s">
        <v>697</v>
      </c>
      <c r="C49" s="589"/>
      <c r="D49" s="588"/>
      <c r="E49" s="588"/>
      <c r="F49" s="588"/>
      <c r="G49" s="878"/>
      <c r="H49" s="878"/>
      <c r="I49" s="880" t="s">
        <v>34</v>
      </c>
      <c r="J49" s="882">
        <f>SUM(J48:J48)</f>
        <v>2</v>
      </c>
      <c r="K49" s="592" t="s">
        <v>56</v>
      </c>
      <c r="L49" s="872">
        <v>1390.6</v>
      </c>
      <c r="M49" s="582" t="s">
        <v>698</v>
      </c>
      <c r="N49" s="593">
        <f>J49*L49</f>
        <v>2781.2</v>
      </c>
    </row>
    <row r="50" spans="1:14" s="584" customFormat="1" ht="8.25" customHeight="1" x14ac:dyDescent="0.35">
      <c r="A50" s="597"/>
      <c r="B50" s="615"/>
      <c r="C50" s="599"/>
      <c r="D50" s="600"/>
      <c r="E50" s="600"/>
      <c r="F50" s="600"/>
      <c r="G50" s="885"/>
      <c r="H50" s="885"/>
      <c r="I50" s="891"/>
      <c r="J50" s="874"/>
      <c r="K50" s="580"/>
      <c r="L50" s="580"/>
      <c r="M50" s="580"/>
      <c r="N50" s="616"/>
    </row>
    <row r="51" spans="1:14" s="584" customFormat="1" ht="26.25" customHeight="1" x14ac:dyDescent="0.35">
      <c r="A51" s="563">
        <f>A47+0.01</f>
        <v>1.1000000000000001</v>
      </c>
      <c r="B51" s="1525" t="s">
        <v>699</v>
      </c>
      <c r="C51" s="1525"/>
      <c r="D51" s="1525"/>
      <c r="E51" s="1525"/>
      <c r="F51" s="1525"/>
      <c r="G51" s="1525"/>
      <c r="H51" s="1525"/>
      <c r="I51" s="1525"/>
      <c r="J51" s="876"/>
      <c r="K51" s="582"/>
      <c r="L51" s="582"/>
      <c r="M51" s="582"/>
      <c r="N51" s="583"/>
    </row>
    <row r="52" spans="1:14" s="584" customFormat="1" ht="15" customHeight="1" x14ac:dyDescent="0.35">
      <c r="A52" s="585"/>
      <c r="B52" s="612" t="s">
        <v>694</v>
      </c>
      <c r="C52" s="613"/>
      <c r="D52" s="588">
        <v>1</v>
      </c>
      <c r="E52" s="588" t="s">
        <v>31</v>
      </c>
      <c r="F52" s="588">
        <v>2</v>
      </c>
      <c r="G52" s="878"/>
      <c r="H52" s="878"/>
      <c r="I52" s="879"/>
      <c r="J52" s="878">
        <f>PRODUCT(D52:I52)</f>
        <v>2</v>
      </c>
      <c r="K52" s="582"/>
      <c r="L52" s="582"/>
      <c r="M52" s="582"/>
      <c r="N52" s="583"/>
    </row>
    <row r="53" spans="1:14" s="584" customFormat="1" ht="15" customHeight="1" x14ac:dyDescent="0.3">
      <c r="A53" s="585"/>
      <c r="B53" s="614" t="s">
        <v>700</v>
      </c>
      <c r="C53" s="589"/>
      <c r="D53" s="588"/>
      <c r="E53" s="588"/>
      <c r="F53" s="588"/>
      <c r="G53" s="878"/>
      <c r="H53" s="878"/>
      <c r="I53" s="880" t="s">
        <v>34</v>
      </c>
      <c r="J53" s="882">
        <f>SUM(J52:J52)</f>
        <v>2</v>
      </c>
      <c r="K53" s="592" t="s">
        <v>56</v>
      </c>
      <c r="L53" s="872">
        <v>699.35</v>
      </c>
      <c r="M53" s="582" t="s">
        <v>698</v>
      </c>
      <c r="N53" s="593">
        <f>J53*L53</f>
        <v>1398.7</v>
      </c>
    </row>
    <row r="54" spans="1:14" s="555" customFormat="1" ht="9" customHeight="1" x14ac:dyDescent="0.25">
      <c r="A54" s="576"/>
      <c r="B54" s="577"/>
      <c r="C54" s="578"/>
      <c r="D54" s="579"/>
      <c r="E54" s="579"/>
      <c r="F54" s="579"/>
      <c r="G54" s="873"/>
      <c r="H54" s="873"/>
      <c r="I54" s="874"/>
      <c r="J54" s="874"/>
      <c r="K54" s="580"/>
      <c r="L54" s="580"/>
      <c r="M54" s="581"/>
      <c r="N54" s="875"/>
    </row>
    <row r="55" spans="1:14" s="555" customFormat="1" ht="41.25" customHeight="1" x14ac:dyDescent="0.25">
      <c r="A55" s="563">
        <f>A51+0.01</f>
        <v>1.1100000000000001</v>
      </c>
      <c r="B55" s="1524" t="s">
        <v>701</v>
      </c>
      <c r="C55" s="1525"/>
      <c r="D55" s="1525"/>
      <c r="E55" s="1525"/>
      <c r="F55" s="1525"/>
      <c r="G55" s="1525"/>
      <c r="H55" s="1525"/>
      <c r="I55" s="1525"/>
      <c r="J55" s="876"/>
      <c r="K55" s="582"/>
      <c r="L55" s="582"/>
      <c r="M55" s="582"/>
      <c r="N55" s="583"/>
    </row>
    <row r="56" spans="1:14" s="555" customFormat="1" ht="16.5" customHeight="1" x14ac:dyDescent="0.25">
      <c r="A56" s="585"/>
      <c r="B56" s="612"/>
      <c r="C56" s="613"/>
      <c r="D56" s="588">
        <v>1</v>
      </c>
      <c r="E56" s="588" t="s">
        <v>31</v>
      </c>
      <c r="F56" s="588">
        <v>1</v>
      </c>
      <c r="G56" s="878">
        <v>300</v>
      </c>
      <c r="H56" s="879" t="s">
        <v>101</v>
      </c>
      <c r="I56" s="879"/>
      <c r="J56" s="878">
        <v>300</v>
      </c>
      <c r="K56" s="582"/>
      <c r="L56" s="582"/>
      <c r="M56" s="582"/>
      <c r="N56" s="583"/>
    </row>
    <row r="57" spans="1:14" s="555" customFormat="1" ht="16.5" customHeight="1" x14ac:dyDescent="0.3">
      <c r="A57" s="585"/>
      <c r="B57" s="591" t="s">
        <v>702</v>
      </c>
      <c r="C57" s="589"/>
      <c r="D57" s="588"/>
      <c r="E57" s="588"/>
      <c r="F57" s="588"/>
      <c r="G57" s="878"/>
      <c r="H57" s="878"/>
      <c r="I57" s="880" t="s">
        <v>34</v>
      </c>
      <c r="J57" s="882">
        <f>SUM(J56:J56)</f>
        <v>300</v>
      </c>
      <c r="K57" s="592" t="s">
        <v>101</v>
      </c>
      <c r="L57" s="872">
        <v>492.12</v>
      </c>
      <c r="M57" s="582" t="s">
        <v>101</v>
      </c>
      <c r="N57" s="593">
        <f>J57*L57</f>
        <v>147636</v>
      </c>
    </row>
    <row r="58" spans="1:14" s="555" customFormat="1" ht="17.25" customHeight="1" x14ac:dyDescent="0.25">
      <c r="A58" s="576"/>
      <c r="B58" s="577"/>
      <c r="C58" s="578"/>
      <c r="D58" s="579"/>
      <c r="E58" s="579"/>
      <c r="F58" s="579"/>
      <c r="G58" s="873"/>
      <c r="H58" s="873"/>
      <c r="I58" s="874"/>
      <c r="J58" s="874"/>
      <c r="K58" s="580"/>
      <c r="L58" s="580"/>
      <c r="M58" s="581"/>
      <c r="N58" s="875"/>
    </row>
    <row r="59" spans="1:14" s="555" customFormat="1" ht="39" customHeight="1" x14ac:dyDescent="0.25">
      <c r="A59" s="563">
        <f>A55+0.01</f>
        <v>1.1200000000000001</v>
      </c>
      <c r="B59" s="1523" t="s">
        <v>703</v>
      </c>
      <c r="C59" s="1523"/>
      <c r="D59" s="1523"/>
      <c r="E59" s="1523"/>
      <c r="F59" s="1523"/>
      <c r="G59" s="1523"/>
      <c r="H59" s="1523"/>
      <c r="I59" s="1523"/>
      <c r="J59" s="876"/>
      <c r="K59" s="582"/>
      <c r="L59" s="582"/>
      <c r="M59" s="603"/>
      <c r="N59" s="593"/>
    </row>
    <row r="60" spans="1:14" s="555" customFormat="1" ht="12.5" x14ac:dyDescent="0.25">
      <c r="A60" s="617"/>
      <c r="B60" s="1526"/>
      <c r="C60" s="1527"/>
      <c r="D60" s="588">
        <v>1</v>
      </c>
      <c r="E60" s="588" t="s">
        <v>31</v>
      </c>
      <c r="F60" s="588">
        <v>1</v>
      </c>
      <c r="G60" s="878">
        <v>4.7240000000000002</v>
      </c>
      <c r="H60" s="878">
        <v>0.3</v>
      </c>
      <c r="I60" s="878"/>
      <c r="J60" s="877">
        <f>PRODUCT(D60:I60)</f>
        <v>1.4172</v>
      </c>
      <c r="K60" s="582"/>
      <c r="L60" s="582"/>
      <c r="M60" s="582"/>
      <c r="N60" s="583"/>
    </row>
    <row r="61" spans="1:14" s="555" customFormat="1" ht="13" x14ac:dyDescent="0.3">
      <c r="A61" s="617"/>
      <c r="B61" s="591" t="s">
        <v>704</v>
      </c>
      <c r="C61" s="589"/>
      <c r="D61" s="588"/>
      <c r="E61" s="588"/>
      <c r="F61" s="588"/>
      <c r="G61" s="878"/>
      <c r="H61" s="878"/>
      <c r="I61" s="880" t="s">
        <v>34</v>
      </c>
      <c r="J61" s="884">
        <f>SUM(J59:J60)</f>
        <v>1.4172</v>
      </c>
      <c r="K61" s="592" t="s">
        <v>678</v>
      </c>
      <c r="L61" s="892">
        <v>11756.55</v>
      </c>
      <c r="M61" s="582" t="s">
        <v>678</v>
      </c>
      <c r="N61" s="618">
        <f>J61*L61</f>
        <v>16661.382659999999</v>
      </c>
    </row>
    <row r="62" spans="1:14" s="555" customFormat="1" ht="13" x14ac:dyDescent="0.25">
      <c r="A62" s="619"/>
      <c r="B62" s="620"/>
      <c r="C62" s="578"/>
      <c r="D62" s="579"/>
      <c r="E62" s="579"/>
      <c r="F62" s="579"/>
      <c r="G62" s="873"/>
      <c r="H62" s="873"/>
      <c r="I62" s="874"/>
      <c r="J62" s="874"/>
      <c r="K62" s="580"/>
      <c r="L62" s="580"/>
      <c r="M62" s="581"/>
      <c r="N62" s="602"/>
    </row>
    <row r="63" spans="1:14" s="555" customFormat="1" ht="48" customHeight="1" x14ac:dyDescent="0.25">
      <c r="A63" s="563">
        <f>A59+0.01</f>
        <v>1.1300000000000001</v>
      </c>
      <c r="B63" s="1523" t="s">
        <v>705</v>
      </c>
      <c r="C63" s="1523"/>
      <c r="D63" s="1523"/>
      <c r="E63" s="1523"/>
      <c r="F63" s="1523"/>
      <c r="G63" s="1523"/>
      <c r="H63" s="1523"/>
      <c r="I63" s="1523"/>
      <c r="J63" s="876"/>
      <c r="K63" s="582"/>
      <c r="L63" s="582"/>
      <c r="M63" s="603"/>
      <c r="N63" s="593"/>
    </row>
    <row r="64" spans="1:14" s="555" customFormat="1" ht="30.75" customHeight="1" x14ac:dyDescent="0.25">
      <c r="A64" s="563"/>
      <c r="B64" s="621" t="s">
        <v>706</v>
      </c>
      <c r="C64" s="622"/>
      <c r="D64" s="588">
        <v>1</v>
      </c>
      <c r="E64" s="588" t="s">
        <v>31</v>
      </c>
      <c r="F64" s="588">
        <v>2</v>
      </c>
      <c r="G64" s="878">
        <v>4.7240000000000002</v>
      </c>
      <c r="H64" s="878">
        <v>0.5</v>
      </c>
      <c r="I64" s="878"/>
      <c r="J64" s="877">
        <f>PRODUCT(D64:I64)</f>
        <v>4.7240000000000002</v>
      </c>
      <c r="K64" s="582"/>
      <c r="L64" s="582"/>
      <c r="M64" s="603"/>
      <c r="N64" s="593"/>
    </row>
    <row r="65" spans="1:14" s="555" customFormat="1" ht="30.75" customHeight="1" x14ac:dyDescent="0.25">
      <c r="A65" s="563"/>
      <c r="B65" s="566" t="s">
        <v>707</v>
      </c>
      <c r="C65" s="567"/>
      <c r="D65" s="588">
        <v>2</v>
      </c>
      <c r="E65" s="588" t="s">
        <v>31</v>
      </c>
      <c r="F65" s="588">
        <v>2</v>
      </c>
      <c r="G65" s="878">
        <v>4</v>
      </c>
      <c r="H65" s="878">
        <v>1</v>
      </c>
      <c r="I65" s="878"/>
      <c r="J65" s="877">
        <f t="shared" ref="J65" si="5">PRODUCT(D65:I65)</f>
        <v>16</v>
      </c>
      <c r="K65" s="582"/>
      <c r="L65" s="582"/>
      <c r="M65" s="603"/>
      <c r="N65" s="593"/>
    </row>
    <row r="66" spans="1:14" s="555" customFormat="1" ht="13" x14ac:dyDescent="0.25">
      <c r="A66" s="617"/>
      <c r="B66" s="591"/>
      <c r="C66" s="573"/>
      <c r="D66" s="570"/>
      <c r="E66" s="570"/>
      <c r="F66" s="570"/>
      <c r="G66" s="868"/>
      <c r="H66" s="868"/>
      <c r="I66" s="880" t="s">
        <v>34</v>
      </c>
      <c r="J66" s="884">
        <f>SUM(J64:J65)</f>
        <v>20.724</v>
      </c>
      <c r="K66" s="592" t="s">
        <v>678</v>
      </c>
      <c r="L66" s="880">
        <v>215.02</v>
      </c>
      <c r="M66" s="582" t="s">
        <v>678</v>
      </c>
      <c r="N66" s="618">
        <f>J66*L66</f>
        <v>4456.0744800000002</v>
      </c>
    </row>
    <row r="67" spans="1:14" s="555" customFormat="1" ht="13" x14ac:dyDescent="0.25">
      <c r="A67" s="617"/>
      <c r="B67" s="591"/>
      <c r="C67" s="573"/>
      <c r="D67" s="570"/>
      <c r="E67" s="570"/>
      <c r="F67" s="570"/>
      <c r="G67" s="868"/>
      <c r="H67" s="868"/>
      <c r="I67" s="880"/>
      <c r="J67" s="884"/>
      <c r="K67" s="592"/>
      <c r="L67" s="880"/>
      <c r="M67" s="582"/>
      <c r="N67" s="618"/>
    </row>
    <row r="68" spans="1:14" s="555" customFormat="1" ht="13" x14ac:dyDescent="0.25">
      <c r="A68" s="617"/>
      <c r="B68" s="623" t="s">
        <v>708</v>
      </c>
      <c r="C68" s="596"/>
      <c r="D68" s="570"/>
      <c r="E68" s="570"/>
      <c r="F68" s="570"/>
      <c r="G68" s="868"/>
      <c r="H68" s="868"/>
      <c r="I68" s="880"/>
      <c r="J68" s="882"/>
      <c r="K68" s="592"/>
      <c r="L68" s="880"/>
      <c r="M68" s="582"/>
      <c r="N68" s="593"/>
    </row>
    <row r="69" spans="1:14" s="555" customFormat="1" ht="13" x14ac:dyDescent="0.25">
      <c r="A69" s="619"/>
      <c r="B69" s="620"/>
      <c r="C69" s="578"/>
      <c r="D69" s="579"/>
      <c r="E69" s="579"/>
      <c r="F69" s="579"/>
      <c r="G69" s="873"/>
      <c r="H69" s="873"/>
      <c r="I69" s="874"/>
      <c r="J69" s="874"/>
      <c r="K69" s="580"/>
      <c r="L69" s="580"/>
      <c r="M69" s="581"/>
      <c r="N69" s="602"/>
    </row>
    <row r="70" spans="1:14" s="555" customFormat="1" ht="98.25" customHeight="1" x14ac:dyDescent="0.25">
      <c r="A70" s="563">
        <f>+A63+0.01</f>
        <v>1.1400000000000001</v>
      </c>
      <c r="B70" s="1523" t="s">
        <v>709</v>
      </c>
      <c r="C70" s="1528"/>
      <c r="D70" s="1528"/>
      <c r="E70" s="1528"/>
      <c r="F70" s="1528"/>
      <c r="G70" s="1528"/>
      <c r="H70" s="1528"/>
      <c r="I70" s="1528"/>
      <c r="J70" s="876"/>
      <c r="K70" s="582"/>
      <c r="L70" s="582"/>
      <c r="M70" s="603"/>
      <c r="N70" s="593"/>
    </row>
    <row r="71" spans="1:14" s="555" customFormat="1" ht="20.25" customHeight="1" x14ac:dyDescent="0.25">
      <c r="A71" s="617"/>
      <c r="B71" s="1526" t="s">
        <v>710</v>
      </c>
      <c r="C71" s="1527"/>
      <c r="D71" s="588">
        <v>1</v>
      </c>
      <c r="E71" s="588" t="s">
        <v>31</v>
      </c>
      <c r="F71" s="588">
        <v>1</v>
      </c>
      <c r="G71" s="878">
        <v>15</v>
      </c>
      <c r="H71" s="878"/>
      <c r="I71" s="878"/>
      <c r="J71" s="878">
        <f>PRODUCT(D71:I71)</f>
        <v>15</v>
      </c>
      <c r="K71" s="582" t="s">
        <v>64</v>
      </c>
      <c r="L71" s="582">
        <v>642.79999999999995</v>
      </c>
      <c r="M71" s="582" t="s">
        <v>64</v>
      </c>
      <c r="N71" s="593">
        <f>J71*L71</f>
        <v>9642</v>
      </c>
    </row>
    <row r="72" spans="1:14" s="555" customFormat="1" ht="20.25" customHeight="1" x14ac:dyDescent="0.25">
      <c r="A72" s="617"/>
      <c r="B72" s="1534" t="s">
        <v>711</v>
      </c>
      <c r="C72" s="1535"/>
      <c r="D72" s="588">
        <v>1</v>
      </c>
      <c r="E72" s="588" t="s">
        <v>31</v>
      </c>
      <c r="F72" s="588">
        <v>1</v>
      </c>
      <c r="G72" s="878">
        <v>10</v>
      </c>
      <c r="H72" s="878"/>
      <c r="I72" s="878"/>
      <c r="J72" s="878">
        <f>PRODUCT(D72:I72)</f>
        <v>10</v>
      </c>
      <c r="K72" s="582" t="s">
        <v>64</v>
      </c>
      <c r="L72" s="582">
        <v>433.6</v>
      </c>
      <c r="M72" s="582" t="s">
        <v>64</v>
      </c>
      <c r="N72" s="593">
        <f>J72*L72</f>
        <v>4336</v>
      </c>
    </row>
    <row r="73" spans="1:14" s="555" customFormat="1" ht="20.25" customHeight="1" x14ac:dyDescent="0.25">
      <c r="A73" s="619"/>
      <c r="B73" s="624" t="s">
        <v>712</v>
      </c>
      <c r="C73" s="599"/>
      <c r="D73" s="600"/>
      <c r="E73" s="600"/>
      <c r="F73" s="600"/>
      <c r="G73" s="885"/>
      <c r="H73" s="885"/>
      <c r="I73" s="886"/>
      <c r="J73" s="887"/>
      <c r="K73" s="601"/>
      <c r="L73" s="886"/>
      <c r="M73" s="580"/>
      <c r="N73" s="602"/>
    </row>
    <row r="74" spans="1:14" s="555" customFormat="1" ht="48.75" customHeight="1" x14ac:dyDescent="0.25">
      <c r="A74" s="563">
        <f>A70+0.01</f>
        <v>1.1500000000000001</v>
      </c>
      <c r="B74" s="1523" t="s">
        <v>713</v>
      </c>
      <c r="C74" s="1523"/>
      <c r="D74" s="1523"/>
      <c r="E74" s="1523"/>
      <c r="F74" s="1523"/>
      <c r="G74" s="1523"/>
      <c r="H74" s="1523"/>
      <c r="I74" s="1523"/>
      <c r="J74" s="876"/>
      <c r="K74" s="582"/>
      <c r="L74" s="582"/>
      <c r="M74" s="603"/>
      <c r="N74" s="593"/>
    </row>
    <row r="75" spans="1:14" s="555" customFormat="1" ht="30" customHeight="1" x14ac:dyDescent="0.25">
      <c r="A75" s="617"/>
      <c r="B75" s="621"/>
      <c r="C75" s="622"/>
      <c r="D75" s="588">
        <v>1</v>
      </c>
      <c r="E75" s="588" t="s">
        <v>31</v>
      </c>
      <c r="F75" s="588">
        <v>1</v>
      </c>
      <c r="G75" s="878">
        <v>10</v>
      </c>
      <c r="H75" s="878"/>
      <c r="I75" s="878"/>
      <c r="J75" s="877">
        <f>PRODUCT(D75:I75)</f>
        <v>10</v>
      </c>
      <c r="K75" s="582"/>
      <c r="L75" s="582"/>
      <c r="M75" s="603"/>
      <c r="N75" s="593"/>
    </row>
    <row r="76" spans="1:14" s="555" customFormat="1" ht="20.25" customHeight="1" x14ac:dyDescent="0.3">
      <c r="A76" s="617"/>
      <c r="B76" s="595"/>
      <c r="C76" s="596"/>
      <c r="D76" s="625"/>
      <c r="E76" s="625"/>
      <c r="F76" s="570"/>
      <c r="G76" s="868"/>
      <c r="H76" s="868"/>
      <c r="I76" s="880" t="s">
        <v>34</v>
      </c>
      <c r="J76" s="881">
        <f>SUM(J75)</f>
        <v>10</v>
      </c>
      <c r="K76" s="592" t="s">
        <v>64</v>
      </c>
      <c r="L76" s="872">
        <v>1111.95</v>
      </c>
      <c r="M76" s="582" t="s">
        <v>64</v>
      </c>
      <c r="N76" s="593">
        <f>J76*L76</f>
        <v>11119.5</v>
      </c>
    </row>
    <row r="77" spans="1:14" s="555" customFormat="1" ht="20.25" customHeight="1" x14ac:dyDescent="0.25">
      <c r="A77" s="617"/>
      <c r="B77" s="595" t="s">
        <v>714</v>
      </c>
      <c r="C77" s="596"/>
      <c r="D77" s="570"/>
      <c r="E77" s="570"/>
      <c r="F77" s="570"/>
      <c r="G77" s="868"/>
      <c r="H77" s="868"/>
      <c r="I77" s="876"/>
      <c r="J77" s="876"/>
      <c r="K77" s="582"/>
      <c r="L77" s="582"/>
      <c r="M77" s="603"/>
      <c r="N77" s="593"/>
    </row>
    <row r="78" spans="1:14" s="555" customFormat="1" ht="20.25" customHeight="1" x14ac:dyDescent="0.25">
      <c r="A78" s="619"/>
      <c r="B78" s="598"/>
      <c r="C78" s="599"/>
      <c r="D78" s="600"/>
      <c r="E78" s="600"/>
      <c r="F78" s="600"/>
      <c r="G78" s="885"/>
      <c r="H78" s="885"/>
      <c r="I78" s="886"/>
      <c r="J78" s="887"/>
      <c r="K78" s="601"/>
      <c r="L78" s="886"/>
      <c r="M78" s="580"/>
      <c r="N78" s="602"/>
    </row>
    <row r="79" spans="1:14" s="555" customFormat="1" ht="30.75" customHeight="1" x14ac:dyDescent="0.25">
      <c r="A79" s="563">
        <f>A74+0.01</f>
        <v>1.1600000000000001</v>
      </c>
      <c r="B79" s="1523" t="s">
        <v>715</v>
      </c>
      <c r="C79" s="1523"/>
      <c r="D79" s="1523"/>
      <c r="E79" s="1523"/>
      <c r="F79" s="1523"/>
      <c r="G79" s="1523"/>
      <c r="H79" s="1523"/>
      <c r="I79" s="1523"/>
      <c r="J79" s="876">
        <v>6</v>
      </c>
      <c r="K79" s="582"/>
      <c r="L79" s="582"/>
      <c r="M79" s="603"/>
      <c r="N79" s="593"/>
    </row>
    <row r="80" spans="1:14" s="555" customFormat="1" ht="20.25" customHeight="1" x14ac:dyDescent="0.3">
      <c r="A80" s="617"/>
      <c r="B80" s="626" t="s">
        <v>716</v>
      </c>
      <c r="C80" s="627"/>
      <c r="D80" s="570"/>
      <c r="E80" s="570"/>
      <c r="F80" s="570"/>
      <c r="G80" s="868"/>
      <c r="H80" s="868"/>
      <c r="I80" s="880" t="s">
        <v>34</v>
      </c>
      <c r="J80" s="882">
        <f>SUM(J79:J79)</f>
        <v>6</v>
      </c>
      <c r="K80" s="592" t="s">
        <v>56</v>
      </c>
      <c r="L80" s="893">
        <v>1639.2</v>
      </c>
      <c r="M80" s="582" t="s">
        <v>56</v>
      </c>
      <c r="N80" s="593">
        <f>J80*L80</f>
        <v>9835.2000000000007</v>
      </c>
    </row>
    <row r="81" spans="1:14" s="555" customFormat="1" ht="20.25" customHeight="1" x14ac:dyDescent="0.25">
      <c r="A81" s="619"/>
      <c r="B81" s="598"/>
      <c r="C81" s="599"/>
      <c r="D81" s="600"/>
      <c r="E81" s="600"/>
      <c r="F81" s="600"/>
      <c r="G81" s="885"/>
      <c r="H81" s="885"/>
      <c r="I81" s="886"/>
      <c r="J81" s="887"/>
      <c r="K81" s="601"/>
      <c r="L81" s="886"/>
      <c r="M81" s="580"/>
      <c r="N81" s="602"/>
    </row>
    <row r="82" spans="1:14" s="555" customFormat="1" ht="39.75" customHeight="1" x14ac:dyDescent="0.25">
      <c r="A82" s="563">
        <f>A79+0.01</f>
        <v>1.1700000000000002</v>
      </c>
      <c r="B82" s="1536" t="s">
        <v>717</v>
      </c>
      <c r="C82" s="1536"/>
      <c r="D82" s="1536"/>
      <c r="E82" s="1536"/>
      <c r="F82" s="1536"/>
      <c r="G82" s="1536"/>
      <c r="H82" s="1536"/>
      <c r="I82" s="1536"/>
      <c r="J82" s="876">
        <v>2</v>
      </c>
      <c r="K82" s="582"/>
      <c r="L82" s="582"/>
      <c r="M82" s="603"/>
      <c r="N82" s="593"/>
    </row>
    <row r="83" spans="1:14" s="555" customFormat="1" ht="23.25" customHeight="1" x14ac:dyDescent="0.3">
      <c r="A83" s="563"/>
      <c r="B83" s="626" t="s">
        <v>718</v>
      </c>
      <c r="C83" s="628"/>
      <c r="D83" s="570"/>
      <c r="E83" s="570"/>
      <c r="F83" s="570"/>
      <c r="G83" s="868"/>
      <c r="H83" s="868"/>
      <c r="I83" s="880" t="s">
        <v>34</v>
      </c>
      <c r="J83" s="882">
        <f>SUM(J82:J82)</f>
        <v>2</v>
      </c>
      <c r="K83" s="592" t="s">
        <v>56</v>
      </c>
      <c r="L83" s="872">
        <v>1479</v>
      </c>
      <c r="M83" s="582" t="s">
        <v>56</v>
      </c>
      <c r="N83" s="593">
        <f>J83*L83</f>
        <v>2958</v>
      </c>
    </row>
    <row r="84" spans="1:14" s="555" customFormat="1" ht="11.25" customHeight="1" x14ac:dyDescent="0.25">
      <c r="A84" s="563"/>
      <c r="B84" s="591"/>
      <c r="C84" s="573"/>
      <c r="D84" s="570"/>
      <c r="E84" s="570"/>
      <c r="F84" s="570"/>
      <c r="G84" s="868"/>
      <c r="H84" s="868"/>
      <c r="I84" s="880"/>
      <c r="J84" s="882"/>
      <c r="K84" s="592"/>
      <c r="L84" s="880"/>
      <c r="M84" s="582"/>
      <c r="N84" s="593"/>
    </row>
    <row r="85" spans="1:14" s="555" customFormat="1" ht="46.5" customHeight="1" x14ac:dyDescent="0.25">
      <c r="A85" s="563">
        <f>A82+0.01</f>
        <v>1.1800000000000002</v>
      </c>
      <c r="B85" s="1523" t="s">
        <v>719</v>
      </c>
      <c r="C85" s="1523"/>
      <c r="D85" s="1523"/>
      <c r="E85" s="1523"/>
      <c r="F85" s="1523"/>
      <c r="G85" s="1523"/>
      <c r="H85" s="1523"/>
      <c r="I85" s="1523"/>
      <c r="J85" s="882"/>
      <c r="K85" s="592"/>
      <c r="L85" s="880"/>
      <c r="M85" s="582"/>
      <c r="N85" s="593"/>
    </row>
    <row r="86" spans="1:14" s="555" customFormat="1" ht="20.25" customHeight="1" x14ac:dyDescent="0.25">
      <c r="A86" s="563"/>
      <c r="B86" s="629"/>
      <c r="C86" s="627"/>
      <c r="D86" s="588">
        <v>1</v>
      </c>
      <c r="E86" s="588" t="s">
        <v>31</v>
      </c>
      <c r="F86" s="588">
        <v>1</v>
      </c>
      <c r="G86" s="878">
        <v>7</v>
      </c>
      <c r="H86" s="878"/>
      <c r="I86" s="878"/>
      <c r="J86" s="878">
        <f>PRODUCT(D86:I86)</f>
        <v>7</v>
      </c>
      <c r="K86" s="592"/>
      <c r="L86" s="880"/>
      <c r="M86" s="582"/>
      <c r="N86" s="593"/>
    </row>
    <row r="87" spans="1:14" s="555" customFormat="1" ht="20.25" customHeight="1" x14ac:dyDescent="0.3">
      <c r="A87" s="630"/>
      <c r="B87" s="631" t="s">
        <v>720</v>
      </c>
      <c r="C87" s="632"/>
      <c r="D87" s="579"/>
      <c r="E87" s="579"/>
      <c r="F87" s="579"/>
      <c r="G87" s="873"/>
      <c r="H87" s="873"/>
      <c r="I87" s="886" t="s">
        <v>34</v>
      </c>
      <c r="J87" s="887">
        <f>SUM(J86:J86)</f>
        <v>7</v>
      </c>
      <c r="K87" s="601" t="s">
        <v>64</v>
      </c>
      <c r="L87" s="872">
        <v>1688.85</v>
      </c>
      <c r="M87" s="580" t="s">
        <v>64</v>
      </c>
      <c r="N87" s="602">
        <f>J87*L87</f>
        <v>11821.949999999999</v>
      </c>
    </row>
    <row r="88" spans="1:14" s="555" customFormat="1" ht="27.75" customHeight="1" x14ac:dyDescent="0.25">
      <c r="A88" s="563">
        <f>A85+0.01</f>
        <v>1.1900000000000002</v>
      </c>
      <c r="B88" s="1553" t="s">
        <v>721</v>
      </c>
      <c r="C88" s="1554"/>
      <c r="D88" s="1554"/>
      <c r="E88" s="1554"/>
      <c r="F88" s="1554"/>
      <c r="G88" s="1554"/>
      <c r="H88" s="1554"/>
      <c r="I88" s="1555"/>
      <c r="J88" s="882"/>
      <c r="K88" s="592"/>
      <c r="L88" s="880"/>
      <c r="M88" s="582"/>
      <c r="N88" s="593"/>
    </row>
    <row r="89" spans="1:14" s="555" customFormat="1" ht="20.25" customHeight="1" x14ac:dyDescent="0.25">
      <c r="A89" s="563"/>
      <c r="B89" s="1546"/>
      <c r="C89" s="1547"/>
      <c r="D89" s="588"/>
      <c r="E89" s="588"/>
      <c r="F89" s="588"/>
      <c r="G89" s="878"/>
      <c r="H89" s="878"/>
      <c r="I89" s="878"/>
      <c r="J89" s="878">
        <f>J25</f>
        <v>25.930799999999998</v>
      </c>
      <c r="K89" s="592"/>
      <c r="L89" s="880"/>
      <c r="M89" s="582"/>
      <c r="N89" s="593"/>
    </row>
    <row r="90" spans="1:14" s="555" customFormat="1" ht="20.25" customHeight="1" x14ac:dyDescent="0.3">
      <c r="A90" s="630"/>
      <c r="B90" s="1548" t="s">
        <v>722</v>
      </c>
      <c r="C90" s="1549"/>
      <c r="D90" s="579"/>
      <c r="E90" s="579"/>
      <c r="F90" s="579"/>
      <c r="G90" s="873"/>
      <c r="H90" s="873"/>
      <c r="I90" s="886" t="s">
        <v>34</v>
      </c>
      <c r="J90" s="894">
        <f>SUM(J89:J89)</f>
        <v>25.930799999999998</v>
      </c>
      <c r="K90" s="601" t="s">
        <v>678</v>
      </c>
      <c r="L90" s="893">
        <v>113.95</v>
      </c>
      <c r="M90" s="580" t="s">
        <v>678</v>
      </c>
      <c r="N90" s="602">
        <f>J90*L90</f>
        <v>2954.81466</v>
      </c>
    </row>
    <row r="91" spans="1:14" s="555" customFormat="1" ht="18" customHeight="1" x14ac:dyDescent="0.25">
      <c r="A91" s="633"/>
      <c r="B91" s="634"/>
      <c r="C91" s="635"/>
      <c r="D91" s="636"/>
      <c r="E91" s="636"/>
      <c r="F91" s="636"/>
      <c r="G91" s="895"/>
      <c r="H91" s="895"/>
      <c r="I91" s="896"/>
      <c r="J91" s="896"/>
      <c r="K91" s="637"/>
      <c r="L91" s="637"/>
      <c r="M91" s="638"/>
      <c r="N91" s="897"/>
    </row>
    <row r="92" spans="1:14" s="555" customFormat="1" ht="129.75" customHeight="1" x14ac:dyDescent="0.25">
      <c r="A92" s="563">
        <f>+A88+0.01</f>
        <v>1.2000000000000002</v>
      </c>
      <c r="B92" s="1550" t="s">
        <v>723</v>
      </c>
      <c r="C92" s="1551"/>
      <c r="D92" s="1551"/>
      <c r="E92" s="1551"/>
      <c r="F92" s="1551"/>
      <c r="G92" s="1551"/>
      <c r="H92" s="1551"/>
      <c r="I92" s="1552"/>
      <c r="J92" s="898"/>
      <c r="K92" s="639"/>
      <c r="L92" s="639"/>
      <c r="M92" s="640"/>
      <c r="N92" s="899"/>
    </row>
    <row r="93" spans="1:14" s="555" customFormat="1" ht="18" customHeight="1" x14ac:dyDescent="0.25">
      <c r="A93" s="641"/>
      <c r="B93" s="1541"/>
      <c r="C93" s="1542"/>
      <c r="D93" s="588">
        <v>1</v>
      </c>
      <c r="E93" s="588" t="s">
        <v>31</v>
      </c>
      <c r="F93" s="588">
        <v>1</v>
      </c>
      <c r="G93" s="878">
        <v>3</v>
      </c>
      <c r="H93" s="878">
        <v>3</v>
      </c>
      <c r="I93" s="878"/>
      <c r="J93" s="878">
        <f>PRODUCT(D93:I93)</f>
        <v>9</v>
      </c>
      <c r="K93" s="592"/>
      <c r="L93" s="880"/>
      <c r="M93" s="582"/>
      <c r="N93" s="593"/>
    </row>
    <row r="94" spans="1:14" s="555" customFormat="1" ht="18" customHeight="1" x14ac:dyDescent="0.35">
      <c r="A94" s="633"/>
      <c r="B94" s="1543" t="s">
        <v>724</v>
      </c>
      <c r="C94" s="1544"/>
      <c r="D94" s="579"/>
      <c r="E94" s="579"/>
      <c r="F94" s="579"/>
      <c r="G94" s="873"/>
      <c r="H94" s="873"/>
      <c r="I94" s="886" t="s">
        <v>34</v>
      </c>
      <c r="J94" s="894">
        <f>SUM(J93:J93)</f>
        <v>9</v>
      </c>
      <c r="K94" s="601" t="s">
        <v>678</v>
      </c>
      <c r="L94" s="889">
        <v>10440.5</v>
      </c>
      <c r="M94" s="580" t="s">
        <v>678</v>
      </c>
      <c r="N94" s="602">
        <f>J94*L94</f>
        <v>93964.5</v>
      </c>
    </row>
    <row r="95" spans="1:14" s="555" customFormat="1" ht="18" customHeight="1" x14ac:dyDescent="0.35">
      <c r="A95" s="617">
        <v>1.2</v>
      </c>
      <c r="B95" s="1538" t="s">
        <v>732</v>
      </c>
      <c r="C95" s="1539"/>
      <c r="D95" s="1539"/>
      <c r="E95" s="1539"/>
      <c r="F95" s="1539"/>
      <c r="G95" s="1539"/>
      <c r="H95" s="1539"/>
      <c r="I95" s="1540"/>
      <c r="J95" s="881">
        <v>1</v>
      </c>
      <c r="K95" s="592" t="s">
        <v>730</v>
      </c>
      <c r="L95" s="889">
        <v>10000</v>
      </c>
      <c r="M95" s="582" t="s">
        <v>730</v>
      </c>
      <c r="N95" s="593">
        <f>L95*J95</f>
        <v>10000</v>
      </c>
    </row>
    <row r="96" spans="1:14" s="555" customFormat="1" ht="18" customHeight="1" thickBot="1" x14ac:dyDescent="0.4">
      <c r="A96" s="604">
        <v>1.21</v>
      </c>
      <c r="B96" s="1538" t="s">
        <v>733</v>
      </c>
      <c r="C96" s="1539"/>
      <c r="D96" s="1539"/>
      <c r="E96" s="1539"/>
      <c r="F96" s="1539"/>
      <c r="G96" s="1539"/>
      <c r="H96" s="1539"/>
      <c r="I96" s="1540"/>
      <c r="J96" s="881">
        <v>1</v>
      </c>
      <c r="K96" s="592" t="s">
        <v>730</v>
      </c>
      <c r="L96" s="889">
        <v>15031</v>
      </c>
      <c r="M96" s="582" t="s">
        <v>730</v>
      </c>
      <c r="N96" s="593">
        <f>L96*J96</f>
        <v>15031</v>
      </c>
    </row>
    <row r="97" spans="1:14" s="555" customFormat="1" ht="30.75" customHeight="1" thickTop="1" thickBot="1" x14ac:dyDescent="0.3">
      <c r="A97" s="642"/>
      <c r="B97" s="643"/>
      <c r="C97" s="644"/>
      <c r="D97" s="645"/>
      <c r="E97" s="645"/>
      <c r="F97" s="645"/>
      <c r="G97" s="900"/>
      <c r="H97" s="900"/>
      <c r="I97" s="901"/>
      <c r="J97" s="902"/>
      <c r="K97" s="646"/>
      <c r="L97" s="646"/>
      <c r="M97" s="647" t="s">
        <v>725</v>
      </c>
      <c r="N97" s="903">
        <f>SUM(N9:N96)</f>
        <v>560839.43958856002</v>
      </c>
    </row>
    <row r="98" spans="1:14" s="555" customFormat="1" ht="15" customHeight="1" thickTop="1" x14ac:dyDescent="0.25">
      <c r="A98" s="648"/>
      <c r="B98" s="649"/>
      <c r="C98" s="650"/>
      <c r="D98" s="651"/>
      <c r="E98" s="651"/>
      <c r="F98" s="651"/>
      <c r="G98" s="904"/>
      <c r="H98" s="904"/>
      <c r="I98" s="904"/>
      <c r="J98" s="905"/>
      <c r="K98" s="652"/>
      <c r="L98" s="652"/>
      <c r="M98" s="653"/>
      <c r="N98" s="906"/>
    </row>
    <row r="99" spans="1:14" s="918" customFormat="1" ht="15.5" x14ac:dyDescent="0.35">
      <c r="A99" s="1545" t="s">
        <v>439</v>
      </c>
      <c r="B99" s="1545"/>
      <c r="C99" s="1545"/>
      <c r="D99" s="1545"/>
      <c r="E99" s="1545"/>
      <c r="F99" s="1545"/>
      <c r="G99" s="1545"/>
      <c r="H99" s="1545"/>
      <c r="I99" s="1545" t="s">
        <v>441</v>
      </c>
      <c r="J99" s="1545"/>
      <c r="K99" s="1545"/>
      <c r="L99" s="1545"/>
      <c r="M99" s="1545"/>
      <c r="N99" s="1545"/>
    </row>
    <row r="100" spans="1:14" s="918" customFormat="1" ht="15.5" x14ac:dyDescent="0.35">
      <c r="A100" s="1537" t="s">
        <v>731</v>
      </c>
      <c r="B100" s="1537"/>
      <c r="C100" s="1537"/>
      <c r="D100" s="1537"/>
      <c r="E100" s="1537"/>
      <c r="F100" s="1537"/>
      <c r="G100" s="1537"/>
      <c r="H100" s="1537"/>
      <c r="I100" s="1537" t="s">
        <v>731</v>
      </c>
      <c r="J100" s="1537"/>
      <c r="K100" s="1537"/>
      <c r="L100" s="1537"/>
      <c r="M100" s="1537"/>
      <c r="N100" s="1537"/>
    </row>
    <row r="101" spans="1:14" s="555" customFormat="1" ht="15" customHeight="1" x14ac:dyDescent="0.25">
      <c r="A101" s="648"/>
      <c r="B101" s="649"/>
      <c r="C101" s="650"/>
      <c r="D101" s="651"/>
      <c r="E101" s="651"/>
      <c r="F101" s="651"/>
      <c r="G101" s="904"/>
      <c r="H101" s="904"/>
      <c r="I101" s="904"/>
      <c r="J101" s="905"/>
      <c r="K101" s="652"/>
      <c r="L101" s="652"/>
      <c r="M101" s="653"/>
      <c r="N101" s="906"/>
    </row>
    <row r="102" spans="1:14" s="555" customFormat="1" ht="15" customHeight="1" x14ac:dyDescent="0.25">
      <c r="A102" s="648"/>
      <c r="B102" s="649"/>
      <c r="C102" s="650"/>
      <c r="D102" s="651"/>
      <c r="E102" s="651"/>
      <c r="F102" s="651"/>
      <c r="G102" s="904"/>
      <c r="H102" s="904"/>
      <c r="I102" s="904"/>
      <c r="J102" s="905"/>
      <c r="K102" s="652"/>
      <c r="L102" s="652"/>
      <c r="M102" s="653"/>
      <c r="N102" s="906"/>
    </row>
    <row r="103" spans="1:14" s="555" customFormat="1" ht="15" customHeight="1" x14ac:dyDescent="0.25">
      <c r="A103" s="648"/>
      <c r="B103" s="649"/>
      <c r="C103" s="650"/>
      <c r="D103" s="651"/>
      <c r="E103" s="651"/>
      <c r="F103" s="651"/>
      <c r="G103" s="904"/>
      <c r="H103" s="904"/>
      <c r="I103" s="904"/>
      <c r="J103" s="905"/>
      <c r="K103" s="652"/>
      <c r="L103" s="652"/>
      <c r="M103" s="653"/>
      <c r="N103" s="906"/>
    </row>
    <row r="104" spans="1:14" s="555" customFormat="1" ht="15" customHeight="1" x14ac:dyDescent="0.25">
      <c r="A104" s="648"/>
      <c r="B104" s="649"/>
      <c r="C104" s="650"/>
      <c r="D104" s="651"/>
      <c r="E104" s="651"/>
      <c r="F104" s="651"/>
      <c r="G104" s="904"/>
      <c r="H104" s="904"/>
      <c r="I104" s="904"/>
      <c r="J104" s="905"/>
      <c r="K104" s="652"/>
      <c r="L104" s="652"/>
      <c r="M104" s="653"/>
      <c r="N104" s="906"/>
    </row>
    <row r="105" spans="1:14" s="555" customFormat="1" ht="15" customHeight="1" x14ac:dyDescent="0.25">
      <c r="A105" s="648"/>
      <c r="B105" s="649"/>
      <c r="C105" s="650"/>
      <c r="D105" s="651"/>
      <c r="E105" s="651"/>
      <c r="F105" s="651"/>
      <c r="G105" s="904"/>
      <c r="H105" s="904"/>
      <c r="I105" s="904"/>
      <c r="J105" s="905"/>
      <c r="K105" s="652"/>
      <c r="L105" s="652"/>
      <c r="M105" s="653"/>
      <c r="N105" s="906"/>
    </row>
    <row r="106" spans="1:14" s="555" customFormat="1" ht="8.25" customHeight="1" x14ac:dyDescent="0.25">
      <c r="A106" s="654"/>
      <c r="B106" s="655"/>
      <c r="C106" s="650"/>
      <c r="D106" s="651"/>
      <c r="E106" s="651"/>
      <c r="F106" s="651"/>
      <c r="G106" s="904"/>
      <c r="H106" s="904"/>
      <c r="I106" s="907"/>
      <c r="J106" s="905"/>
      <c r="K106" s="652"/>
      <c r="L106" s="652"/>
      <c r="M106" s="653"/>
      <c r="N106" s="906"/>
    </row>
    <row r="107" spans="1:14" s="555" customFormat="1" ht="10.5" customHeight="1" x14ac:dyDescent="0.25">
      <c r="A107" s="654"/>
      <c r="B107" s="655"/>
      <c r="C107" s="650"/>
      <c r="D107" s="651"/>
      <c r="E107" s="651"/>
      <c r="F107" s="651"/>
      <c r="G107" s="904"/>
      <c r="H107" s="904"/>
      <c r="I107" s="907"/>
      <c r="J107" s="905"/>
      <c r="K107" s="652"/>
      <c r="L107" s="652"/>
      <c r="M107" s="653"/>
      <c r="N107" s="906"/>
    </row>
    <row r="108" spans="1:14" s="555" customFormat="1" ht="14.25" customHeight="1" x14ac:dyDescent="0.25">
      <c r="A108" s="654"/>
      <c r="B108" s="655"/>
      <c r="C108" s="650"/>
      <c r="D108" s="651"/>
      <c r="E108" s="651"/>
      <c r="F108" s="651"/>
      <c r="G108" s="904"/>
      <c r="H108" s="904"/>
      <c r="I108" s="907"/>
      <c r="J108" s="905"/>
      <c r="K108" s="652"/>
      <c r="L108" s="652"/>
      <c r="M108" s="653"/>
      <c r="N108" s="906"/>
    </row>
  </sheetData>
  <mergeCells count="46">
    <mergeCell ref="A100:H100"/>
    <mergeCell ref="I100:N100"/>
    <mergeCell ref="B96:I96"/>
    <mergeCell ref="B95:I95"/>
    <mergeCell ref="B85:I85"/>
    <mergeCell ref="B93:C93"/>
    <mergeCell ref="B94:C94"/>
    <mergeCell ref="A99:H99"/>
    <mergeCell ref="I99:N99"/>
    <mergeCell ref="B89:C89"/>
    <mergeCell ref="B90:C90"/>
    <mergeCell ref="B92:I92"/>
    <mergeCell ref="B88:I88"/>
    <mergeCell ref="B71:C71"/>
    <mergeCell ref="B72:C72"/>
    <mergeCell ref="B74:I74"/>
    <mergeCell ref="B79:I79"/>
    <mergeCell ref="B82:I82"/>
    <mergeCell ref="B51:I51"/>
    <mergeCell ref="L6:M7"/>
    <mergeCell ref="B35:I35"/>
    <mergeCell ref="B39:I39"/>
    <mergeCell ref="B40:C40"/>
    <mergeCell ref="B43:I43"/>
    <mergeCell ref="B47:I47"/>
    <mergeCell ref="B27:I27"/>
    <mergeCell ref="B55:I55"/>
    <mergeCell ref="B59:I59"/>
    <mergeCell ref="B60:C60"/>
    <mergeCell ref="B63:I63"/>
    <mergeCell ref="B70:I70"/>
    <mergeCell ref="N6:N7"/>
    <mergeCell ref="B10:I10"/>
    <mergeCell ref="B15:I15"/>
    <mergeCell ref="B22:I22"/>
    <mergeCell ref="B31:I31"/>
    <mergeCell ref="A1:N1"/>
    <mergeCell ref="A2:N2"/>
    <mergeCell ref="A3:N3"/>
    <mergeCell ref="A4:N4"/>
    <mergeCell ref="A5:N5"/>
    <mergeCell ref="A6:A7"/>
    <mergeCell ref="B6:C7"/>
    <mergeCell ref="D6:F7"/>
    <mergeCell ref="G6:I6"/>
    <mergeCell ref="J6:K7"/>
  </mergeCells>
  <printOptions horizontalCentered="1"/>
  <pageMargins left="0.15" right="0" top="0.25" bottom="0.5" header="0.31496062992126" footer="0.56496062999999996"/>
  <pageSetup paperSize="9" scale="79" fitToWidth="0" fitToHeight="0" orientation="portrait" blackAndWhite="1" r:id="rId1"/>
  <headerFooter scaleWithDoc="0" alignWithMargins="0"/>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43BC87-67B6-4F8A-93A3-04F0520947C5}">
  <sheetPr>
    <tabColor rgb="FF00B050"/>
  </sheetPr>
  <dimension ref="A1:Q108"/>
  <sheetViews>
    <sheetView showGridLines="0" view="pageBreakPreview" zoomScaleNormal="100" zoomScaleSheetLayoutView="100" workbookViewId="0">
      <selection activeCell="A4" sqref="A4:E5"/>
    </sheetView>
  </sheetViews>
  <sheetFormatPr defaultRowHeight="20.25" customHeight="1" x14ac:dyDescent="0.3"/>
  <cols>
    <col min="1" max="1" width="7.1796875" style="554" bestFit="1" customWidth="1"/>
    <col min="2" max="2" width="14.453125" style="554" customWidth="1"/>
    <col min="3" max="3" width="15.1796875" style="554" customWidth="1"/>
    <col min="4" max="4" width="3.81640625" style="562" customWidth="1"/>
    <col min="5" max="5" width="3.1796875" style="562" customWidth="1"/>
    <col min="6" max="6" width="4.81640625" style="562" customWidth="1"/>
    <col min="7" max="7" width="10.54296875" style="908" customWidth="1"/>
    <col min="8" max="8" width="9.453125" style="908" customWidth="1"/>
    <col min="9" max="9" width="8.81640625" style="908" customWidth="1"/>
    <col min="10" max="10" width="9" style="904" customWidth="1"/>
    <col min="11" max="11" width="5" style="656" customWidth="1"/>
    <col min="12" max="12" width="10.54296875" style="656" customWidth="1"/>
    <col min="13" max="13" width="5.81640625" style="656" customWidth="1"/>
    <col min="14" max="14" width="13.81640625" style="554" customWidth="1"/>
    <col min="15" max="250" width="8.81640625" style="554"/>
    <col min="251" max="251" width="6" style="554" customWidth="1"/>
    <col min="252" max="252" width="18.81640625" style="554" customWidth="1"/>
    <col min="253" max="253" width="7.81640625" style="554" customWidth="1"/>
    <col min="254" max="255" width="3.1796875" style="554" customWidth="1"/>
    <col min="256" max="256" width="3.81640625" style="554" customWidth="1"/>
    <col min="257" max="257" width="10.54296875" style="554" customWidth="1"/>
    <col min="258" max="258" width="9.453125" style="554" customWidth="1"/>
    <col min="259" max="259" width="8.81640625" style="554" customWidth="1"/>
    <col min="260" max="260" width="14.81640625" style="554" customWidth="1"/>
    <col min="261" max="261" width="4.1796875" style="554" customWidth="1"/>
    <col min="262" max="262" width="13.453125" style="554" customWidth="1"/>
    <col min="263" max="263" width="4.54296875" style="554" customWidth="1"/>
    <col min="264" max="267" width="9.453125" style="554" customWidth="1"/>
    <col min="268" max="268" width="6.1796875" style="554" customWidth="1"/>
    <col min="269" max="506" width="8.81640625" style="554"/>
    <col min="507" max="507" width="6" style="554" customWidth="1"/>
    <col min="508" max="508" width="18.81640625" style="554" customWidth="1"/>
    <col min="509" max="509" width="7.81640625" style="554" customWidth="1"/>
    <col min="510" max="511" width="3.1796875" style="554" customWidth="1"/>
    <col min="512" max="512" width="3.81640625" style="554" customWidth="1"/>
    <col min="513" max="513" width="10.54296875" style="554" customWidth="1"/>
    <col min="514" max="514" width="9.453125" style="554" customWidth="1"/>
    <col min="515" max="515" width="8.81640625" style="554" customWidth="1"/>
    <col min="516" max="516" width="14.81640625" style="554" customWidth="1"/>
    <col min="517" max="517" width="4.1796875" style="554" customWidth="1"/>
    <col min="518" max="518" width="13.453125" style="554" customWidth="1"/>
    <col min="519" max="519" width="4.54296875" style="554" customWidth="1"/>
    <col min="520" max="523" width="9.453125" style="554" customWidth="1"/>
    <col min="524" max="524" width="6.1796875" style="554" customWidth="1"/>
    <col min="525" max="762" width="8.81640625" style="554"/>
    <col min="763" max="763" width="6" style="554" customWidth="1"/>
    <col min="764" max="764" width="18.81640625" style="554" customWidth="1"/>
    <col min="765" max="765" width="7.81640625" style="554" customWidth="1"/>
    <col min="766" max="767" width="3.1796875" style="554" customWidth="1"/>
    <col min="768" max="768" width="3.81640625" style="554" customWidth="1"/>
    <col min="769" max="769" width="10.54296875" style="554" customWidth="1"/>
    <col min="770" max="770" width="9.453125" style="554" customWidth="1"/>
    <col min="771" max="771" width="8.81640625" style="554" customWidth="1"/>
    <col min="772" max="772" width="14.81640625" style="554" customWidth="1"/>
    <col min="773" max="773" width="4.1796875" style="554" customWidth="1"/>
    <col min="774" max="774" width="13.453125" style="554" customWidth="1"/>
    <col min="775" max="775" width="4.54296875" style="554" customWidth="1"/>
    <col min="776" max="779" width="9.453125" style="554" customWidth="1"/>
    <col min="780" max="780" width="6.1796875" style="554" customWidth="1"/>
    <col min="781" max="1018" width="8.81640625" style="554"/>
    <col min="1019" max="1019" width="6" style="554" customWidth="1"/>
    <col min="1020" max="1020" width="18.81640625" style="554" customWidth="1"/>
    <col min="1021" max="1021" width="7.81640625" style="554" customWidth="1"/>
    <col min="1022" max="1023" width="3.1796875" style="554" customWidth="1"/>
    <col min="1024" max="1024" width="3.81640625" style="554" customWidth="1"/>
    <col min="1025" max="1025" width="10.54296875" style="554" customWidth="1"/>
    <col min="1026" max="1026" width="9.453125" style="554" customWidth="1"/>
    <col min="1027" max="1027" width="8.81640625" style="554" customWidth="1"/>
    <col min="1028" max="1028" width="14.81640625" style="554" customWidth="1"/>
    <col min="1029" max="1029" width="4.1796875" style="554" customWidth="1"/>
    <col min="1030" max="1030" width="13.453125" style="554" customWidth="1"/>
    <col min="1031" max="1031" width="4.54296875" style="554" customWidth="1"/>
    <col min="1032" max="1035" width="9.453125" style="554" customWidth="1"/>
    <col min="1036" max="1036" width="6.1796875" style="554" customWidth="1"/>
    <col min="1037" max="1274" width="8.81640625" style="554"/>
    <col min="1275" max="1275" width="6" style="554" customWidth="1"/>
    <col min="1276" max="1276" width="18.81640625" style="554" customWidth="1"/>
    <col min="1277" max="1277" width="7.81640625" style="554" customWidth="1"/>
    <col min="1278" max="1279" width="3.1796875" style="554" customWidth="1"/>
    <col min="1280" max="1280" width="3.81640625" style="554" customWidth="1"/>
    <col min="1281" max="1281" width="10.54296875" style="554" customWidth="1"/>
    <col min="1282" max="1282" width="9.453125" style="554" customWidth="1"/>
    <col min="1283" max="1283" width="8.81640625" style="554" customWidth="1"/>
    <col min="1284" max="1284" width="14.81640625" style="554" customWidth="1"/>
    <col min="1285" max="1285" width="4.1796875" style="554" customWidth="1"/>
    <col min="1286" max="1286" width="13.453125" style="554" customWidth="1"/>
    <col min="1287" max="1287" width="4.54296875" style="554" customWidth="1"/>
    <col min="1288" max="1291" width="9.453125" style="554" customWidth="1"/>
    <col min="1292" max="1292" width="6.1796875" style="554" customWidth="1"/>
    <col min="1293" max="1530" width="8.81640625" style="554"/>
    <col min="1531" max="1531" width="6" style="554" customWidth="1"/>
    <col min="1532" max="1532" width="18.81640625" style="554" customWidth="1"/>
    <col min="1533" max="1533" width="7.81640625" style="554" customWidth="1"/>
    <col min="1534" max="1535" width="3.1796875" style="554" customWidth="1"/>
    <col min="1536" max="1536" width="3.81640625" style="554" customWidth="1"/>
    <col min="1537" max="1537" width="10.54296875" style="554" customWidth="1"/>
    <col min="1538" max="1538" width="9.453125" style="554" customWidth="1"/>
    <col min="1539" max="1539" width="8.81640625" style="554" customWidth="1"/>
    <col min="1540" max="1540" width="14.81640625" style="554" customWidth="1"/>
    <col min="1541" max="1541" width="4.1796875" style="554" customWidth="1"/>
    <col min="1542" max="1542" width="13.453125" style="554" customWidth="1"/>
    <col min="1543" max="1543" width="4.54296875" style="554" customWidth="1"/>
    <col min="1544" max="1547" width="9.453125" style="554" customWidth="1"/>
    <col min="1548" max="1548" width="6.1796875" style="554" customWidth="1"/>
    <col min="1549" max="1786" width="8.81640625" style="554"/>
    <col min="1787" max="1787" width="6" style="554" customWidth="1"/>
    <col min="1788" max="1788" width="18.81640625" style="554" customWidth="1"/>
    <col min="1789" max="1789" width="7.81640625" style="554" customWidth="1"/>
    <col min="1790" max="1791" width="3.1796875" style="554" customWidth="1"/>
    <col min="1792" max="1792" width="3.81640625" style="554" customWidth="1"/>
    <col min="1793" max="1793" width="10.54296875" style="554" customWidth="1"/>
    <col min="1794" max="1794" width="9.453125" style="554" customWidth="1"/>
    <col min="1795" max="1795" width="8.81640625" style="554" customWidth="1"/>
    <col min="1796" max="1796" width="14.81640625" style="554" customWidth="1"/>
    <col min="1797" max="1797" width="4.1796875" style="554" customWidth="1"/>
    <col min="1798" max="1798" width="13.453125" style="554" customWidth="1"/>
    <col min="1799" max="1799" width="4.54296875" style="554" customWidth="1"/>
    <col min="1800" max="1803" width="9.453125" style="554" customWidth="1"/>
    <col min="1804" max="1804" width="6.1796875" style="554" customWidth="1"/>
    <col min="1805" max="2042" width="8.81640625" style="554"/>
    <col min="2043" max="2043" width="6" style="554" customWidth="1"/>
    <col min="2044" max="2044" width="18.81640625" style="554" customWidth="1"/>
    <col min="2045" max="2045" width="7.81640625" style="554" customWidth="1"/>
    <col min="2046" max="2047" width="3.1796875" style="554" customWidth="1"/>
    <col min="2048" max="2048" width="3.81640625" style="554" customWidth="1"/>
    <col min="2049" max="2049" width="10.54296875" style="554" customWidth="1"/>
    <col min="2050" max="2050" width="9.453125" style="554" customWidth="1"/>
    <col min="2051" max="2051" width="8.81640625" style="554" customWidth="1"/>
    <col min="2052" max="2052" width="14.81640625" style="554" customWidth="1"/>
    <col min="2053" max="2053" width="4.1796875" style="554" customWidth="1"/>
    <col min="2054" max="2054" width="13.453125" style="554" customWidth="1"/>
    <col min="2055" max="2055" width="4.54296875" style="554" customWidth="1"/>
    <col min="2056" max="2059" width="9.453125" style="554" customWidth="1"/>
    <col min="2060" max="2060" width="6.1796875" style="554" customWidth="1"/>
    <col min="2061" max="2298" width="8.81640625" style="554"/>
    <col min="2299" max="2299" width="6" style="554" customWidth="1"/>
    <col min="2300" max="2300" width="18.81640625" style="554" customWidth="1"/>
    <col min="2301" max="2301" width="7.81640625" style="554" customWidth="1"/>
    <col min="2302" max="2303" width="3.1796875" style="554" customWidth="1"/>
    <col min="2304" max="2304" width="3.81640625" style="554" customWidth="1"/>
    <col min="2305" max="2305" width="10.54296875" style="554" customWidth="1"/>
    <col min="2306" max="2306" width="9.453125" style="554" customWidth="1"/>
    <col min="2307" max="2307" width="8.81640625" style="554" customWidth="1"/>
    <col min="2308" max="2308" width="14.81640625" style="554" customWidth="1"/>
    <col min="2309" max="2309" width="4.1796875" style="554" customWidth="1"/>
    <col min="2310" max="2310" width="13.453125" style="554" customWidth="1"/>
    <col min="2311" max="2311" width="4.54296875" style="554" customWidth="1"/>
    <col min="2312" max="2315" width="9.453125" style="554" customWidth="1"/>
    <col min="2316" max="2316" width="6.1796875" style="554" customWidth="1"/>
    <col min="2317" max="2554" width="8.81640625" style="554"/>
    <col min="2555" max="2555" width="6" style="554" customWidth="1"/>
    <col min="2556" max="2556" width="18.81640625" style="554" customWidth="1"/>
    <col min="2557" max="2557" width="7.81640625" style="554" customWidth="1"/>
    <col min="2558" max="2559" width="3.1796875" style="554" customWidth="1"/>
    <col min="2560" max="2560" width="3.81640625" style="554" customWidth="1"/>
    <col min="2561" max="2561" width="10.54296875" style="554" customWidth="1"/>
    <col min="2562" max="2562" width="9.453125" style="554" customWidth="1"/>
    <col min="2563" max="2563" width="8.81640625" style="554" customWidth="1"/>
    <col min="2564" max="2564" width="14.81640625" style="554" customWidth="1"/>
    <col min="2565" max="2565" width="4.1796875" style="554" customWidth="1"/>
    <col min="2566" max="2566" width="13.453125" style="554" customWidth="1"/>
    <col min="2567" max="2567" width="4.54296875" style="554" customWidth="1"/>
    <col min="2568" max="2571" width="9.453125" style="554" customWidth="1"/>
    <col min="2572" max="2572" width="6.1796875" style="554" customWidth="1"/>
    <col min="2573" max="2810" width="8.81640625" style="554"/>
    <col min="2811" max="2811" width="6" style="554" customWidth="1"/>
    <col min="2812" max="2812" width="18.81640625" style="554" customWidth="1"/>
    <col min="2813" max="2813" width="7.81640625" style="554" customWidth="1"/>
    <col min="2814" max="2815" width="3.1796875" style="554" customWidth="1"/>
    <col min="2816" max="2816" width="3.81640625" style="554" customWidth="1"/>
    <col min="2817" max="2817" width="10.54296875" style="554" customWidth="1"/>
    <col min="2818" max="2818" width="9.453125" style="554" customWidth="1"/>
    <col min="2819" max="2819" width="8.81640625" style="554" customWidth="1"/>
    <col min="2820" max="2820" width="14.81640625" style="554" customWidth="1"/>
    <col min="2821" max="2821" width="4.1796875" style="554" customWidth="1"/>
    <col min="2822" max="2822" width="13.453125" style="554" customWidth="1"/>
    <col min="2823" max="2823" width="4.54296875" style="554" customWidth="1"/>
    <col min="2824" max="2827" width="9.453125" style="554" customWidth="1"/>
    <col min="2828" max="2828" width="6.1796875" style="554" customWidth="1"/>
    <col min="2829" max="3066" width="8.81640625" style="554"/>
    <col min="3067" max="3067" width="6" style="554" customWidth="1"/>
    <col min="3068" max="3068" width="18.81640625" style="554" customWidth="1"/>
    <col min="3069" max="3069" width="7.81640625" style="554" customWidth="1"/>
    <col min="3070" max="3071" width="3.1796875" style="554" customWidth="1"/>
    <col min="3072" max="3072" width="3.81640625" style="554" customWidth="1"/>
    <col min="3073" max="3073" width="10.54296875" style="554" customWidth="1"/>
    <col min="3074" max="3074" width="9.453125" style="554" customWidth="1"/>
    <col min="3075" max="3075" width="8.81640625" style="554" customWidth="1"/>
    <col min="3076" max="3076" width="14.81640625" style="554" customWidth="1"/>
    <col min="3077" max="3077" width="4.1796875" style="554" customWidth="1"/>
    <col min="3078" max="3078" width="13.453125" style="554" customWidth="1"/>
    <col min="3079" max="3079" width="4.54296875" style="554" customWidth="1"/>
    <col min="3080" max="3083" width="9.453125" style="554" customWidth="1"/>
    <col min="3084" max="3084" width="6.1796875" style="554" customWidth="1"/>
    <col min="3085" max="3322" width="8.81640625" style="554"/>
    <col min="3323" max="3323" width="6" style="554" customWidth="1"/>
    <col min="3324" max="3324" width="18.81640625" style="554" customWidth="1"/>
    <col min="3325" max="3325" width="7.81640625" style="554" customWidth="1"/>
    <col min="3326" max="3327" width="3.1796875" style="554" customWidth="1"/>
    <col min="3328" max="3328" width="3.81640625" style="554" customWidth="1"/>
    <col min="3329" max="3329" width="10.54296875" style="554" customWidth="1"/>
    <col min="3330" max="3330" width="9.453125" style="554" customWidth="1"/>
    <col min="3331" max="3331" width="8.81640625" style="554" customWidth="1"/>
    <col min="3332" max="3332" width="14.81640625" style="554" customWidth="1"/>
    <col min="3333" max="3333" width="4.1796875" style="554" customWidth="1"/>
    <col min="3334" max="3334" width="13.453125" style="554" customWidth="1"/>
    <col min="3335" max="3335" width="4.54296875" style="554" customWidth="1"/>
    <col min="3336" max="3339" width="9.453125" style="554" customWidth="1"/>
    <col min="3340" max="3340" width="6.1796875" style="554" customWidth="1"/>
    <col min="3341" max="3578" width="8.81640625" style="554"/>
    <col min="3579" max="3579" width="6" style="554" customWidth="1"/>
    <col min="3580" max="3580" width="18.81640625" style="554" customWidth="1"/>
    <col min="3581" max="3581" width="7.81640625" style="554" customWidth="1"/>
    <col min="3582" max="3583" width="3.1796875" style="554" customWidth="1"/>
    <col min="3584" max="3584" width="3.81640625" style="554" customWidth="1"/>
    <col min="3585" max="3585" width="10.54296875" style="554" customWidth="1"/>
    <col min="3586" max="3586" width="9.453125" style="554" customWidth="1"/>
    <col min="3587" max="3587" width="8.81640625" style="554" customWidth="1"/>
    <col min="3588" max="3588" width="14.81640625" style="554" customWidth="1"/>
    <col min="3589" max="3589" width="4.1796875" style="554" customWidth="1"/>
    <col min="3590" max="3590" width="13.453125" style="554" customWidth="1"/>
    <col min="3591" max="3591" width="4.54296875" style="554" customWidth="1"/>
    <col min="3592" max="3595" width="9.453125" style="554" customWidth="1"/>
    <col min="3596" max="3596" width="6.1796875" style="554" customWidth="1"/>
    <col min="3597" max="3834" width="8.81640625" style="554"/>
    <col min="3835" max="3835" width="6" style="554" customWidth="1"/>
    <col min="3836" max="3836" width="18.81640625" style="554" customWidth="1"/>
    <col min="3837" max="3837" width="7.81640625" style="554" customWidth="1"/>
    <col min="3838" max="3839" width="3.1796875" style="554" customWidth="1"/>
    <col min="3840" max="3840" width="3.81640625" style="554" customWidth="1"/>
    <col min="3841" max="3841" width="10.54296875" style="554" customWidth="1"/>
    <col min="3842" max="3842" width="9.453125" style="554" customWidth="1"/>
    <col min="3843" max="3843" width="8.81640625" style="554" customWidth="1"/>
    <col min="3844" max="3844" width="14.81640625" style="554" customWidth="1"/>
    <col min="3845" max="3845" width="4.1796875" style="554" customWidth="1"/>
    <col min="3846" max="3846" width="13.453125" style="554" customWidth="1"/>
    <col min="3847" max="3847" width="4.54296875" style="554" customWidth="1"/>
    <col min="3848" max="3851" width="9.453125" style="554" customWidth="1"/>
    <col min="3852" max="3852" width="6.1796875" style="554" customWidth="1"/>
    <col min="3853" max="4090" width="8.81640625" style="554"/>
    <col min="4091" max="4091" width="6" style="554" customWidth="1"/>
    <col min="4092" max="4092" width="18.81640625" style="554" customWidth="1"/>
    <col min="4093" max="4093" width="7.81640625" style="554" customWidth="1"/>
    <col min="4094" max="4095" width="3.1796875" style="554" customWidth="1"/>
    <col min="4096" max="4096" width="3.81640625" style="554" customWidth="1"/>
    <col min="4097" max="4097" width="10.54296875" style="554" customWidth="1"/>
    <col min="4098" max="4098" width="9.453125" style="554" customWidth="1"/>
    <col min="4099" max="4099" width="8.81640625" style="554" customWidth="1"/>
    <col min="4100" max="4100" width="14.81640625" style="554" customWidth="1"/>
    <col min="4101" max="4101" width="4.1796875" style="554" customWidth="1"/>
    <col min="4102" max="4102" width="13.453125" style="554" customWidth="1"/>
    <col min="4103" max="4103" width="4.54296875" style="554" customWidth="1"/>
    <col min="4104" max="4107" width="9.453125" style="554" customWidth="1"/>
    <col min="4108" max="4108" width="6.1796875" style="554" customWidth="1"/>
    <col min="4109" max="4346" width="8.81640625" style="554"/>
    <col min="4347" max="4347" width="6" style="554" customWidth="1"/>
    <col min="4348" max="4348" width="18.81640625" style="554" customWidth="1"/>
    <col min="4349" max="4349" width="7.81640625" style="554" customWidth="1"/>
    <col min="4350" max="4351" width="3.1796875" style="554" customWidth="1"/>
    <col min="4352" max="4352" width="3.81640625" style="554" customWidth="1"/>
    <col min="4353" max="4353" width="10.54296875" style="554" customWidth="1"/>
    <col min="4354" max="4354" width="9.453125" style="554" customWidth="1"/>
    <col min="4355" max="4355" width="8.81640625" style="554" customWidth="1"/>
    <col min="4356" max="4356" width="14.81640625" style="554" customWidth="1"/>
    <col min="4357" max="4357" width="4.1796875" style="554" customWidth="1"/>
    <col min="4358" max="4358" width="13.453125" style="554" customWidth="1"/>
    <col min="4359" max="4359" width="4.54296875" style="554" customWidth="1"/>
    <col min="4360" max="4363" width="9.453125" style="554" customWidth="1"/>
    <col min="4364" max="4364" width="6.1796875" style="554" customWidth="1"/>
    <col min="4365" max="4602" width="8.81640625" style="554"/>
    <col min="4603" max="4603" width="6" style="554" customWidth="1"/>
    <col min="4604" max="4604" width="18.81640625" style="554" customWidth="1"/>
    <col min="4605" max="4605" width="7.81640625" style="554" customWidth="1"/>
    <col min="4606" max="4607" width="3.1796875" style="554" customWidth="1"/>
    <col min="4608" max="4608" width="3.81640625" style="554" customWidth="1"/>
    <col min="4609" max="4609" width="10.54296875" style="554" customWidth="1"/>
    <col min="4610" max="4610" width="9.453125" style="554" customWidth="1"/>
    <col min="4611" max="4611" width="8.81640625" style="554" customWidth="1"/>
    <col min="4612" max="4612" width="14.81640625" style="554" customWidth="1"/>
    <col min="4613" max="4613" width="4.1796875" style="554" customWidth="1"/>
    <col min="4614" max="4614" width="13.453125" style="554" customWidth="1"/>
    <col min="4615" max="4615" width="4.54296875" style="554" customWidth="1"/>
    <col min="4616" max="4619" width="9.453125" style="554" customWidth="1"/>
    <col min="4620" max="4620" width="6.1796875" style="554" customWidth="1"/>
    <col min="4621" max="4858" width="8.81640625" style="554"/>
    <col min="4859" max="4859" width="6" style="554" customWidth="1"/>
    <col min="4860" max="4860" width="18.81640625" style="554" customWidth="1"/>
    <col min="4861" max="4861" width="7.81640625" style="554" customWidth="1"/>
    <col min="4862" max="4863" width="3.1796875" style="554" customWidth="1"/>
    <col min="4864" max="4864" width="3.81640625" style="554" customWidth="1"/>
    <col min="4865" max="4865" width="10.54296875" style="554" customWidth="1"/>
    <col min="4866" max="4866" width="9.453125" style="554" customWidth="1"/>
    <col min="4867" max="4867" width="8.81640625" style="554" customWidth="1"/>
    <col min="4868" max="4868" width="14.81640625" style="554" customWidth="1"/>
    <col min="4869" max="4869" width="4.1796875" style="554" customWidth="1"/>
    <col min="4870" max="4870" width="13.453125" style="554" customWidth="1"/>
    <col min="4871" max="4871" width="4.54296875" style="554" customWidth="1"/>
    <col min="4872" max="4875" width="9.453125" style="554" customWidth="1"/>
    <col min="4876" max="4876" width="6.1796875" style="554" customWidth="1"/>
    <col min="4877" max="5114" width="8.81640625" style="554"/>
    <col min="5115" max="5115" width="6" style="554" customWidth="1"/>
    <col min="5116" max="5116" width="18.81640625" style="554" customWidth="1"/>
    <col min="5117" max="5117" width="7.81640625" style="554" customWidth="1"/>
    <col min="5118" max="5119" width="3.1796875" style="554" customWidth="1"/>
    <col min="5120" max="5120" width="3.81640625" style="554" customWidth="1"/>
    <col min="5121" max="5121" width="10.54296875" style="554" customWidth="1"/>
    <col min="5122" max="5122" width="9.453125" style="554" customWidth="1"/>
    <col min="5123" max="5123" width="8.81640625" style="554" customWidth="1"/>
    <col min="5124" max="5124" width="14.81640625" style="554" customWidth="1"/>
    <col min="5125" max="5125" width="4.1796875" style="554" customWidth="1"/>
    <col min="5126" max="5126" width="13.453125" style="554" customWidth="1"/>
    <col min="5127" max="5127" width="4.54296875" style="554" customWidth="1"/>
    <col min="5128" max="5131" width="9.453125" style="554" customWidth="1"/>
    <col min="5132" max="5132" width="6.1796875" style="554" customWidth="1"/>
    <col min="5133" max="5370" width="8.81640625" style="554"/>
    <col min="5371" max="5371" width="6" style="554" customWidth="1"/>
    <col min="5372" max="5372" width="18.81640625" style="554" customWidth="1"/>
    <col min="5373" max="5373" width="7.81640625" style="554" customWidth="1"/>
    <col min="5374" max="5375" width="3.1796875" style="554" customWidth="1"/>
    <col min="5376" max="5376" width="3.81640625" style="554" customWidth="1"/>
    <col min="5377" max="5377" width="10.54296875" style="554" customWidth="1"/>
    <col min="5378" max="5378" width="9.453125" style="554" customWidth="1"/>
    <col min="5379" max="5379" width="8.81640625" style="554" customWidth="1"/>
    <col min="5380" max="5380" width="14.81640625" style="554" customWidth="1"/>
    <col min="5381" max="5381" width="4.1796875" style="554" customWidth="1"/>
    <col min="5382" max="5382" width="13.453125" style="554" customWidth="1"/>
    <col min="5383" max="5383" width="4.54296875" style="554" customWidth="1"/>
    <col min="5384" max="5387" width="9.453125" style="554" customWidth="1"/>
    <col min="5388" max="5388" width="6.1796875" style="554" customWidth="1"/>
    <col min="5389" max="5626" width="8.81640625" style="554"/>
    <col min="5627" max="5627" width="6" style="554" customWidth="1"/>
    <col min="5628" max="5628" width="18.81640625" style="554" customWidth="1"/>
    <col min="5629" max="5629" width="7.81640625" style="554" customWidth="1"/>
    <col min="5630" max="5631" width="3.1796875" style="554" customWidth="1"/>
    <col min="5632" max="5632" width="3.81640625" style="554" customWidth="1"/>
    <col min="5633" max="5633" width="10.54296875" style="554" customWidth="1"/>
    <col min="5634" max="5634" width="9.453125" style="554" customWidth="1"/>
    <col min="5635" max="5635" width="8.81640625" style="554" customWidth="1"/>
    <col min="5636" max="5636" width="14.81640625" style="554" customWidth="1"/>
    <col min="5637" max="5637" width="4.1796875" style="554" customWidth="1"/>
    <col min="5638" max="5638" width="13.453125" style="554" customWidth="1"/>
    <col min="5639" max="5639" width="4.54296875" style="554" customWidth="1"/>
    <col min="5640" max="5643" width="9.453125" style="554" customWidth="1"/>
    <col min="5644" max="5644" width="6.1796875" style="554" customWidth="1"/>
    <col min="5645" max="5882" width="8.81640625" style="554"/>
    <col min="5883" max="5883" width="6" style="554" customWidth="1"/>
    <col min="5884" max="5884" width="18.81640625" style="554" customWidth="1"/>
    <col min="5885" max="5885" width="7.81640625" style="554" customWidth="1"/>
    <col min="5886" max="5887" width="3.1796875" style="554" customWidth="1"/>
    <col min="5888" max="5888" width="3.81640625" style="554" customWidth="1"/>
    <col min="5889" max="5889" width="10.54296875" style="554" customWidth="1"/>
    <col min="5890" max="5890" width="9.453125" style="554" customWidth="1"/>
    <col min="5891" max="5891" width="8.81640625" style="554" customWidth="1"/>
    <col min="5892" max="5892" width="14.81640625" style="554" customWidth="1"/>
    <col min="5893" max="5893" width="4.1796875" style="554" customWidth="1"/>
    <col min="5894" max="5894" width="13.453125" style="554" customWidth="1"/>
    <col min="5895" max="5895" width="4.54296875" style="554" customWidth="1"/>
    <col min="5896" max="5899" width="9.453125" style="554" customWidth="1"/>
    <col min="5900" max="5900" width="6.1796875" style="554" customWidth="1"/>
    <col min="5901" max="6138" width="8.81640625" style="554"/>
    <col min="6139" max="6139" width="6" style="554" customWidth="1"/>
    <col min="6140" max="6140" width="18.81640625" style="554" customWidth="1"/>
    <col min="6141" max="6141" width="7.81640625" style="554" customWidth="1"/>
    <col min="6142" max="6143" width="3.1796875" style="554" customWidth="1"/>
    <col min="6144" max="6144" width="3.81640625" style="554" customWidth="1"/>
    <col min="6145" max="6145" width="10.54296875" style="554" customWidth="1"/>
    <col min="6146" max="6146" width="9.453125" style="554" customWidth="1"/>
    <col min="6147" max="6147" width="8.81640625" style="554" customWidth="1"/>
    <col min="6148" max="6148" width="14.81640625" style="554" customWidth="1"/>
    <col min="6149" max="6149" width="4.1796875" style="554" customWidth="1"/>
    <col min="6150" max="6150" width="13.453125" style="554" customWidth="1"/>
    <col min="6151" max="6151" width="4.54296875" style="554" customWidth="1"/>
    <col min="6152" max="6155" width="9.453125" style="554" customWidth="1"/>
    <col min="6156" max="6156" width="6.1796875" style="554" customWidth="1"/>
    <col min="6157" max="6394" width="8.81640625" style="554"/>
    <col min="6395" max="6395" width="6" style="554" customWidth="1"/>
    <col min="6396" max="6396" width="18.81640625" style="554" customWidth="1"/>
    <col min="6397" max="6397" width="7.81640625" style="554" customWidth="1"/>
    <col min="6398" max="6399" width="3.1796875" style="554" customWidth="1"/>
    <col min="6400" max="6400" width="3.81640625" style="554" customWidth="1"/>
    <col min="6401" max="6401" width="10.54296875" style="554" customWidth="1"/>
    <col min="6402" max="6402" width="9.453125" style="554" customWidth="1"/>
    <col min="6403" max="6403" width="8.81640625" style="554" customWidth="1"/>
    <col min="6404" max="6404" width="14.81640625" style="554" customWidth="1"/>
    <col min="6405" max="6405" width="4.1796875" style="554" customWidth="1"/>
    <col min="6406" max="6406" width="13.453125" style="554" customWidth="1"/>
    <col min="6407" max="6407" width="4.54296875" style="554" customWidth="1"/>
    <col min="6408" max="6411" width="9.453125" style="554" customWidth="1"/>
    <col min="6412" max="6412" width="6.1796875" style="554" customWidth="1"/>
    <col min="6413" max="6650" width="8.81640625" style="554"/>
    <col min="6651" max="6651" width="6" style="554" customWidth="1"/>
    <col min="6652" max="6652" width="18.81640625" style="554" customWidth="1"/>
    <col min="6653" max="6653" width="7.81640625" style="554" customWidth="1"/>
    <col min="6654" max="6655" width="3.1796875" style="554" customWidth="1"/>
    <col min="6656" max="6656" width="3.81640625" style="554" customWidth="1"/>
    <col min="6657" max="6657" width="10.54296875" style="554" customWidth="1"/>
    <col min="6658" max="6658" width="9.453125" style="554" customWidth="1"/>
    <col min="6659" max="6659" width="8.81640625" style="554" customWidth="1"/>
    <col min="6660" max="6660" width="14.81640625" style="554" customWidth="1"/>
    <col min="6661" max="6661" width="4.1796875" style="554" customWidth="1"/>
    <col min="6662" max="6662" width="13.453125" style="554" customWidth="1"/>
    <col min="6663" max="6663" width="4.54296875" style="554" customWidth="1"/>
    <col min="6664" max="6667" width="9.453125" style="554" customWidth="1"/>
    <col min="6668" max="6668" width="6.1796875" style="554" customWidth="1"/>
    <col min="6669" max="6906" width="8.81640625" style="554"/>
    <col min="6907" max="6907" width="6" style="554" customWidth="1"/>
    <col min="6908" max="6908" width="18.81640625" style="554" customWidth="1"/>
    <col min="6909" max="6909" width="7.81640625" style="554" customWidth="1"/>
    <col min="6910" max="6911" width="3.1796875" style="554" customWidth="1"/>
    <col min="6912" max="6912" width="3.81640625" style="554" customWidth="1"/>
    <col min="6913" max="6913" width="10.54296875" style="554" customWidth="1"/>
    <col min="6914" max="6914" width="9.453125" style="554" customWidth="1"/>
    <col min="6915" max="6915" width="8.81640625" style="554" customWidth="1"/>
    <col min="6916" max="6916" width="14.81640625" style="554" customWidth="1"/>
    <col min="6917" max="6917" width="4.1796875" style="554" customWidth="1"/>
    <col min="6918" max="6918" width="13.453125" style="554" customWidth="1"/>
    <col min="6919" max="6919" width="4.54296875" style="554" customWidth="1"/>
    <col min="6920" max="6923" width="9.453125" style="554" customWidth="1"/>
    <col min="6924" max="6924" width="6.1796875" style="554" customWidth="1"/>
    <col min="6925" max="7162" width="8.81640625" style="554"/>
    <col min="7163" max="7163" width="6" style="554" customWidth="1"/>
    <col min="7164" max="7164" width="18.81640625" style="554" customWidth="1"/>
    <col min="7165" max="7165" width="7.81640625" style="554" customWidth="1"/>
    <col min="7166" max="7167" width="3.1796875" style="554" customWidth="1"/>
    <col min="7168" max="7168" width="3.81640625" style="554" customWidth="1"/>
    <col min="7169" max="7169" width="10.54296875" style="554" customWidth="1"/>
    <col min="7170" max="7170" width="9.453125" style="554" customWidth="1"/>
    <col min="7171" max="7171" width="8.81640625" style="554" customWidth="1"/>
    <col min="7172" max="7172" width="14.81640625" style="554" customWidth="1"/>
    <col min="7173" max="7173" width="4.1796875" style="554" customWidth="1"/>
    <col min="7174" max="7174" width="13.453125" style="554" customWidth="1"/>
    <col min="7175" max="7175" width="4.54296875" style="554" customWidth="1"/>
    <col min="7176" max="7179" width="9.453125" style="554" customWidth="1"/>
    <col min="7180" max="7180" width="6.1796875" style="554" customWidth="1"/>
    <col min="7181" max="7418" width="8.81640625" style="554"/>
    <col min="7419" max="7419" width="6" style="554" customWidth="1"/>
    <col min="7420" max="7420" width="18.81640625" style="554" customWidth="1"/>
    <col min="7421" max="7421" width="7.81640625" style="554" customWidth="1"/>
    <col min="7422" max="7423" width="3.1796875" style="554" customWidth="1"/>
    <col min="7424" max="7424" width="3.81640625" style="554" customWidth="1"/>
    <col min="7425" max="7425" width="10.54296875" style="554" customWidth="1"/>
    <col min="7426" max="7426" width="9.453125" style="554" customWidth="1"/>
    <col min="7427" max="7427" width="8.81640625" style="554" customWidth="1"/>
    <col min="7428" max="7428" width="14.81640625" style="554" customWidth="1"/>
    <col min="7429" max="7429" width="4.1796875" style="554" customWidth="1"/>
    <col min="7430" max="7430" width="13.453125" style="554" customWidth="1"/>
    <col min="7431" max="7431" width="4.54296875" style="554" customWidth="1"/>
    <col min="7432" max="7435" width="9.453125" style="554" customWidth="1"/>
    <col min="7436" max="7436" width="6.1796875" style="554" customWidth="1"/>
    <col min="7437" max="7674" width="8.81640625" style="554"/>
    <col min="7675" max="7675" width="6" style="554" customWidth="1"/>
    <col min="7676" max="7676" width="18.81640625" style="554" customWidth="1"/>
    <col min="7677" max="7677" width="7.81640625" style="554" customWidth="1"/>
    <col min="7678" max="7679" width="3.1796875" style="554" customWidth="1"/>
    <col min="7680" max="7680" width="3.81640625" style="554" customWidth="1"/>
    <col min="7681" max="7681" width="10.54296875" style="554" customWidth="1"/>
    <col min="7682" max="7682" width="9.453125" style="554" customWidth="1"/>
    <col min="7683" max="7683" width="8.81640625" style="554" customWidth="1"/>
    <col min="7684" max="7684" width="14.81640625" style="554" customWidth="1"/>
    <col min="7685" max="7685" width="4.1796875" style="554" customWidth="1"/>
    <col min="7686" max="7686" width="13.453125" style="554" customWidth="1"/>
    <col min="7687" max="7687" width="4.54296875" style="554" customWidth="1"/>
    <col min="7688" max="7691" width="9.453125" style="554" customWidth="1"/>
    <col min="7692" max="7692" width="6.1796875" style="554" customWidth="1"/>
    <col min="7693" max="7930" width="8.81640625" style="554"/>
    <col min="7931" max="7931" width="6" style="554" customWidth="1"/>
    <col min="7932" max="7932" width="18.81640625" style="554" customWidth="1"/>
    <col min="7933" max="7933" width="7.81640625" style="554" customWidth="1"/>
    <col min="7934" max="7935" width="3.1796875" style="554" customWidth="1"/>
    <col min="7936" max="7936" width="3.81640625" style="554" customWidth="1"/>
    <col min="7937" max="7937" width="10.54296875" style="554" customWidth="1"/>
    <col min="7938" max="7938" width="9.453125" style="554" customWidth="1"/>
    <col min="7939" max="7939" width="8.81640625" style="554" customWidth="1"/>
    <col min="7940" max="7940" width="14.81640625" style="554" customWidth="1"/>
    <col min="7941" max="7941" width="4.1796875" style="554" customWidth="1"/>
    <col min="7942" max="7942" width="13.453125" style="554" customWidth="1"/>
    <col min="7943" max="7943" width="4.54296875" style="554" customWidth="1"/>
    <col min="7944" max="7947" width="9.453125" style="554" customWidth="1"/>
    <col min="7948" max="7948" width="6.1796875" style="554" customWidth="1"/>
    <col min="7949" max="8186" width="8.81640625" style="554"/>
    <col min="8187" max="8187" width="6" style="554" customWidth="1"/>
    <col min="8188" max="8188" width="18.81640625" style="554" customWidth="1"/>
    <col min="8189" max="8189" width="7.81640625" style="554" customWidth="1"/>
    <col min="8190" max="8191" width="3.1796875" style="554" customWidth="1"/>
    <col min="8192" max="8192" width="3.81640625" style="554" customWidth="1"/>
    <col min="8193" max="8193" width="10.54296875" style="554" customWidth="1"/>
    <col min="8194" max="8194" width="9.453125" style="554" customWidth="1"/>
    <col min="8195" max="8195" width="8.81640625" style="554" customWidth="1"/>
    <col min="8196" max="8196" width="14.81640625" style="554" customWidth="1"/>
    <col min="8197" max="8197" width="4.1796875" style="554" customWidth="1"/>
    <col min="8198" max="8198" width="13.453125" style="554" customWidth="1"/>
    <col min="8199" max="8199" width="4.54296875" style="554" customWidth="1"/>
    <col min="8200" max="8203" width="9.453125" style="554" customWidth="1"/>
    <col min="8204" max="8204" width="6.1796875" style="554" customWidth="1"/>
    <col min="8205" max="8442" width="8.81640625" style="554"/>
    <col min="8443" max="8443" width="6" style="554" customWidth="1"/>
    <col min="8444" max="8444" width="18.81640625" style="554" customWidth="1"/>
    <col min="8445" max="8445" width="7.81640625" style="554" customWidth="1"/>
    <col min="8446" max="8447" width="3.1796875" style="554" customWidth="1"/>
    <col min="8448" max="8448" width="3.81640625" style="554" customWidth="1"/>
    <col min="8449" max="8449" width="10.54296875" style="554" customWidth="1"/>
    <col min="8450" max="8450" width="9.453125" style="554" customWidth="1"/>
    <col min="8451" max="8451" width="8.81640625" style="554" customWidth="1"/>
    <col min="8452" max="8452" width="14.81640625" style="554" customWidth="1"/>
    <col min="8453" max="8453" width="4.1796875" style="554" customWidth="1"/>
    <col min="8454" max="8454" width="13.453125" style="554" customWidth="1"/>
    <col min="8455" max="8455" width="4.54296875" style="554" customWidth="1"/>
    <col min="8456" max="8459" width="9.453125" style="554" customWidth="1"/>
    <col min="8460" max="8460" width="6.1796875" style="554" customWidth="1"/>
    <col min="8461" max="8698" width="8.81640625" style="554"/>
    <col min="8699" max="8699" width="6" style="554" customWidth="1"/>
    <col min="8700" max="8700" width="18.81640625" style="554" customWidth="1"/>
    <col min="8701" max="8701" width="7.81640625" style="554" customWidth="1"/>
    <col min="8702" max="8703" width="3.1796875" style="554" customWidth="1"/>
    <col min="8704" max="8704" width="3.81640625" style="554" customWidth="1"/>
    <col min="8705" max="8705" width="10.54296875" style="554" customWidth="1"/>
    <col min="8706" max="8706" width="9.453125" style="554" customWidth="1"/>
    <col min="8707" max="8707" width="8.81640625" style="554" customWidth="1"/>
    <col min="8708" max="8708" width="14.81640625" style="554" customWidth="1"/>
    <col min="8709" max="8709" width="4.1796875" style="554" customWidth="1"/>
    <col min="8710" max="8710" width="13.453125" style="554" customWidth="1"/>
    <col min="8711" max="8711" width="4.54296875" style="554" customWidth="1"/>
    <col min="8712" max="8715" width="9.453125" style="554" customWidth="1"/>
    <col min="8716" max="8716" width="6.1796875" style="554" customWidth="1"/>
    <col min="8717" max="8954" width="8.81640625" style="554"/>
    <col min="8955" max="8955" width="6" style="554" customWidth="1"/>
    <col min="8956" max="8956" width="18.81640625" style="554" customWidth="1"/>
    <col min="8957" max="8957" width="7.81640625" style="554" customWidth="1"/>
    <col min="8958" max="8959" width="3.1796875" style="554" customWidth="1"/>
    <col min="8960" max="8960" width="3.81640625" style="554" customWidth="1"/>
    <col min="8961" max="8961" width="10.54296875" style="554" customWidth="1"/>
    <col min="8962" max="8962" width="9.453125" style="554" customWidth="1"/>
    <col min="8963" max="8963" width="8.81640625" style="554" customWidth="1"/>
    <col min="8964" max="8964" width="14.81640625" style="554" customWidth="1"/>
    <col min="8965" max="8965" width="4.1796875" style="554" customWidth="1"/>
    <col min="8966" max="8966" width="13.453125" style="554" customWidth="1"/>
    <col min="8967" max="8967" width="4.54296875" style="554" customWidth="1"/>
    <col min="8968" max="8971" width="9.453125" style="554" customWidth="1"/>
    <col min="8972" max="8972" width="6.1796875" style="554" customWidth="1"/>
    <col min="8973" max="9210" width="8.81640625" style="554"/>
    <col min="9211" max="9211" width="6" style="554" customWidth="1"/>
    <col min="9212" max="9212" width="18.81640625" style="554" customWidth="1"/>
    <col min="9213" max="9213" width="7.81640625" style="554" customWidth="1"/>
    <col min="9214" max="9215" width="3.1796875" style="554" customWidth="1"/>
    <col min="9216" max="9216" width="3.81640625" style="554" customWidth="1"/>
    <col min="9217" max="9217" width="10.54296875" style="554" customWidth="1"/>
    <col min="9218" max="9218" width="9.453125" style="554" customWidth="1"/>
    <col min="9219" max="9219" width="8.81640625" style="554" customWidth="1"/>
    <col min="9220" max="9220" width="14.81640625" style="554" customWidth="1"/>
    <col min="9221" max="9221" width="4.1796875" style="554" customWidth="1"/>
    <col min="9222" max="9222" width="13.453125" style="554" customWidth="1"/>
    <col min="9223" max="9223" width="4.54296875" style="554" customWidth="1"/>
    <col min="9224" max="9227" width="9.453125" style="554" customWidth="1"/>
    <col min="9228" max="9228" width="6.1796875" style="554" customWidth="1"/>
    <col min="9229" max="9466" width="8.81640625" style="554"/>
    <col min="9467" max="9467" width="6" style="554" customWidth="1"/>
    <col min="9468" max="9468" width="18.81640625" style="554" customWidth="1"/>
    <col min="9469" max="9469" width="7.81640625" style="554" customWidth="1"/>
    <col min="9470" max="9471" width="3.1796875" style="554" customWidth="1"/>
    <col min="9472" max="9472" width="3.81640625" style="554" customWidth="1"/>
    <col min="9473" max="9473" width="10.54296875" style="554" customWidth="1"/>
    <col min="9474" max="9474" width="9.453125" style="554" customWidth="1"/>
    <col min="9475" max="9475" width="8.81640625" style="554" customWidth="1"/>
    <col min="9476" max="9476" width="14.81640625" style="554" customWidth="1"/>
    <col min="9477" max="9477" width="4.1796875" style="554" customWidth="1"/>
    <col min="9478" max="9478" width="13.453125" style="554" customWidth="1"/>
    <col min="9479" max="9479" width="4.54296875" style="554" customWidth="1"/>
    <col min="9480" max="9483" width="9.453125" style="554" customWidth="1"/>
    <col min="9484" max="9484" width="6.1796875" style="554" customWidth="1"/>
    <col min="9485" max="9722" width="8.81640625" style="554"/>
    <col min="9723" max="9723" width="6" style="554" customWidth="1"/>
    <col min="9724" max="9724" width="18.81640625" style="554" customWidth="1"/>
    <col min="9725" max="9725" width="7.81640625" style="554" customWidth="1"/>
    <col min="9726" max="9727" width="3.1796875" style="554" customWidth="1"/>
    <col min="9728" max="9728" width="3.81640625" style="554" customWidth="1"/>
    <col min="9729" max="9729" width="10.54296875" style="554" customWidth="1"/>
    <col min="9730" max="9730" width="9.453125" style="554" customWidth="1"/>
    <col min="9731" max="9731" width="8.81640625" style="554" customWidth="1"/>
    <col min="9732" max="9732" width="14.81640625" style="554" customWidth="1"/>
    <col min="9733" max="9733" width="4.1796875" style="554" customWidth="1"/>
    <col min="9734" max="9734" width="13.453125" style="554" customWidth="1"/>
    <col min="9735" max="9735" width="4.54296875" style="554" customWidth="1"/>
    <col min="9736" max="9739" width="9.453125" style="554" customWidth="1"/>
    <col min="9740" max="9740" width="6.1796875" style="554" customWidth="1"/>
    <col min="9741" max="9978" width="8.81640625" style="554"/>
    <col min="9979" max="9979" width="6" style="554" customWidth="1"/>
    <col min="9980" max="9980" width="18.81640625" style="554" customWidth="1"/>
    <col min="9981" max="9981" width="7.81640625" style="554" customWidth="1"/>
    <col min="9982" max="9983" width="3.1796875" style="554" customWidth="1"/>
    <col min="9984" max="9984" width="3.81640625" style="554" customWidth="1"/>
    <col min="9985" max="9985" width="10.54296875" style="554" customWidth="1"/>
    <col min="9986" max="9986" width="9.453125" style="554" customWidth="1"/>
    <col min="9987" max="9987" width="8.81640625" style="554" customWidth="1"/>
    <col min="9988" max="9988" width="14.81640625" style="554" customWidth="1"/>
    <col min="9989" max="9989" width="4.1796875" style="554" customWidth="1"/>
    <col min="9990" max="9990" width="13.453125" style="554" customWidth="1"/>
    <col min="9991" max="9991" width="4.54296875" style="554" customWidth="1"/>
    <col min="9992" max="9995" width="9.453125" style="554" customWidth="1"/>
    <col min="9996" max="9996" width="6.1796875" style="554" customWidth="1"/>
    <col min="9997" max="10234" width="8.81640625" style="554"/>
    <col min="10235" max="10235" width="6" style="554" customWidth="1"/>
    <col min="10236" max="10236" width="18.81640625" style="554" customWidth="1"/>
    <col min="10237" max="10237" width="7.81640625" style="554" customWidth="1"/>
    <col min="10238" max="10239" width="3.1796875" style="554" customWidth="1"/>
    <col min="10240" max="10240" width="3.81640625" style="554" customWidth="1"/>
    <col min="10241" max="10241" width="10.54296875" style="554" customWidth="1"/>
    <col min="10242" max="10242" width="9.453125" style="554" customWidth="1"/>
    <col min="10243" max="10243" width="8.81640625" style="554" customWidth="1"/>
    <col min="10244" max="10244" width="14.81640625" style="554" customWidth="1"/>
    <col min="10245" max="10245" width="4.1796875" style="554" customWidth="1"/>
    <col min="10246" max="10246" width="13.453125" style="554" customWidth="1"/>
    <col min="10247" max="10247" width="4.54296875" style="554" customWidth="1"/>
    <col min="10248" max="10251" width="9.453125" style="554" customWidth="1"/>
    <col min="10252" max="10252" width="6.1796875" style="554" customWidth="1"/>
    <col min="10253" max="10490" width="8.81640625" style="554"/>
    <col min="10491" max="10491" width="6" style="554" customWidth="1"/>
    <col min="10492" max="10492" width="18.81640625" style="554" customWidth="1"/>
    <col min="10493" max="10493" width="7.81640625" style="554" customWidth="1"/>
    <col min="10494" max="10495" width="3.1796875" style="554" customWidth="1"/>
    <col min="10496" max="10496" width="3.81640625" style="554" customWidth="1"/>
    <col min="10497" max="10497" width="10.54296875" style="554" customWidth="1"/>
    <col min="10498" max="10498" width="9.453125" style="554" customWidth="1"/>
    <col min="10499" max="10499" width="8.81640625" style="554" customWidth="1"/>
    <col min="10500" max="10500" width="14.81640625" style="554" customWidth="1"/>
    <col min="10501" max="10501" width="4.1796875" style="554" customWidth="1"/>
    <col min="10502" max="10502" width="13.453125" style="554" customWidth="1"/>
    <col min="10503" max="10503" width="4.54296875" style="554" customWidth="1"/>
    <col min="10504" max="10507" width="9.453125" style="554" customWidth="1"/>
    <col min="10508" max="10508" width="6.1796875" style="554" customWidth="1"/>
    <col min="10509" max="10746" width="8.81640625" style="554"/>
    <col min="10747" max="10747" width="6" style="554" customWidth="1"/>
    <col min="10748" max="10748" width="18.81640625" style="554" customWidth="1"/>
    <col min="10749" max="10749" width="7.81640625" style="554" customWidth="1"/>
    <col min="10750" max="10751" width="3.1796875" style="554" customWidth="1"/>
    <col min="10752" max="10752" width="3.81640625" style="554" customWidth="1"/>
    <col min="10753" max="10753" width="10.54296875" style="554" customWidth="1"/>
    <col min="10754" max="10754" width="9.453125" style="554" customWidth="1"/>
    <col min="10755" max="10755" width="8.81640625" style="554" customWidth="1"/>
    <col min="10756" max="10756" width="14.81640625" style="554" customWidth="1"/>
    <col min="10757" max="10757" width="4.1796875" style="554" customWidth="1"/>
    <col min="10758" max="10758" width="13.453125" style="554" customWidth="1"/>
    <col min="10759" max="10759" width="4.54296875" style="554" customWidth="1"/>
    <col min="10760" max="10763" width="9.453125" style="554" customWidth="1"/>
    <col min="10764" max="10764" width="6.1796875" style="554" customWidth="1"/>
    <col min="10765" max="11002" width="8.81640625" style="554"/>
    <col min="11003" max="11003" width="6" style="554" customWidth="1"/>
    <col min="11004" max="11004" width="18.81640625" style="554" customWidth="1"/>
    <col min="11005" max="11005" width="7.81640625" style="554" customWidth="1"/>
    <col min="11006" max="11007" width="3.1796875" style="554" customWidth="1"/>
    <col min="11008" max="11008" width="3.81640625" style="554" customWidth="1"/>
    <col min="11009" max="11009" width="10.54296875" style="554" customWidth="1"/>
    <col min="11010" max="11010" width="9.453125" style="554" customWidth="1"/>
    <col min="11011" max="11011" width="8.81640625" style="554" customWidth="1"/>
    <col min="11012" max="11012" width="14.81640625" style="554" customWidth="1"/>
    <col min="11013" max="11013" width="4.1796875" style="554" customWidth="1"/>
    <col min="11014" max="11014" width="13.453125" style="554" customWidth="1"/>
    <col min="11015" max="11015" width="4.54296875" style="554" customWidth="1"/>
    <col min="11016" max="11019" width="9.453125" style="554" customWidth="1"/>
    <col min="11020" max="11020" width="6.1796875" style="554" customWidth="1"/>
    <col min="11021" max="11258" width="8.81640625" style="554"/>
    <col min="11259" max="11259" width="6" style="554" customWidth="1"/>
    <col min="11260" max="11260" width="18.81640625" style="554" customWidth="1"/>
    <col min="11261" max="11261" width="7.81640625" style="554" customWidth="1"/>
    <col min="11262" max="11263" width="3.1796875" style="554" customWidth="1"/>
    <col min="11264" max="11264" width="3.81640625" style="554" customWidth="1"/>
    <col min="11265" max="11265" width="10.54296875" style="554" customWidth="1"/>
    <col min="11266" max="11266" width="9.453125" style="554" customWidth="1"/>
    <col min="11267" max="11267" width="8.81640625" style="554" customWidth="1"/>
    <col min="11268" max="11268" width="14.81640625" style="554" customWidth="1"/>
    <col min="11269" max="11269" width="4.1796875" style="554" customWidth="1"/>
    <col min="11270" max="11270" width="13.453125" style="554" customWidth="1"/>
    <col min="11271" max="11271" width="4.54296875" style="554" customWidth="1"/>
    <col min="11272" max="11275" width="9.453125" style="554" customWidth="1"/>
    <col min="11276" max="11276" width="6.1796875" style="554" customWidth="1"/>
    <col min="11277" max="11514" width="8.81640625" style="554"/>
    <col min="11515" max="11515" width="6" style="554" customWidth="1"/>
    <col min="11516" max="11516" width="18.81640625" style="554" customWidth="1"/>
    <col min="11517" max="11517" width="7.81640625" style="554" customWidth="1"/>
    <col min="11518" max="11519" width="3.1796875" style="554" customWidth="1"/>
    <col min="11520" max="11520" width="3.81640625" style="554" customWidth="1"/>
    <col min="11521" max="11521" width="10.54296875" style="554" customWidth="1"/>
    <col min="11522" max="11522" width="9.453125" style="554" customWidth="1"/>
    <col min="11523" max="11523" width="8.81640625" style="554" customWidth="1"/>
    <col min="11524" max="11524" width="14.81640625" style="554" customWidth="1"/>
    <col min="11525" max="11525" width="4.1796875" style="554" customWidth="1"/>
    <col min="11526" max="11526" width="13.453125" style="554" customWidth="1"/>
    <col min="11527" max="11527" width="4.54296875" style="554" customWidth="1"/>
    <col min="11528" max="11531" width="9.453125" style="554" customWidth="1"/>
    <col min="11532" max="11532" width="6.1796875" style="554" customWidth="1"/>
    <col min="11533" max="11770" width="8.81640625" style="554"/>
    <col min="11771" max="11771" width="6" style="554" customWidth="1"/>
    <col min="11772" max="11772" width="18.81640625" style="554" customWidth="1"/>
    <col min="11773" max="11773" width="7.81640625" style="554" customWidth="1"/>
    <col min="11774" max="11775" width="3.1796875" style="554" customWidth="1"/>
    <col min="11776" max="11776" width="3.81640625" style="554" customWidth="1"/>
    <col min="11777" max="11777" width="10.54296875" style="554" customWidth="1"/>
    <col min="11778" max="11778" width="9.453125" style="554" customWidth="1"/>
    <col min="11779" max="11779" width="8.81640625" style="554" customWidth="1"/>
    <col min="11780" max="11780" width="14.81640625" style="554" customWidth="1"/>
    <col min="11781" max="11781" width="4.1796875" style="554" customWidth="1"/>
    <col min="11782" max="11782" width="13.453125" style="554" customWidth="1"/>
    <col min="11783" max="11783" width="4.54296875" style="554" customWidth="1"/>
    <col min="11784" max="11787" width="9.453125" style="554" customWidth="1"/>
    <col min="11788" max="11788" width="6.1796875" style="554" customWidth="1"/>
    <col min="11789" max="12026" width="8.81640625" style="554"/>
    <col min="12027" max="12027" width="6" style="554" customWidth="1"/>
    <col min="12028" max="12028" width="18.81640625" style="554" customWidth="1"/>
    <col min="12029" max="12029" width="7.81640625" style="554" customWidth="1"/>
    <col min="12030" max="12031" width="3.1796875" style="554" customWidth="1"/>
    <col min="12032" max="12032" width="3.81640625" style="554" customWidth="1"/>
    <col min="12033" max="12033" width="10.54296875" style="554" customWidth="1"/>
    <col min="12034" max="12034" width="9.453125" style="554" customWidth="1"/>
    <col min="12035" max="12035" width="8.81640625" style="554" customWidth="1"/>
    <col min="12036" max="12036" width="14.81640625" style="554" customWidth="1"/>
    <col min="12037" max="12037" width="4.1796875" style="554" customWidth="1"/>
    <col min="12038" max="12038" width="13.453125" style="554" customWidth="1"/>
    <col min="12039" max="12039" width="4.54296875" style="554" customWidth="1"/>
    <col min="12040" max="12043" width="9.453125" style="554" customWidth="1"/>
    <col min="12044" max="12044" width="6.1796875" style="554" customWidth="1"/>
    <col min="12045" max="12282" width="8.81640625" style="554"/>
    <col min="12283" max="12283" width="6" style="554" customWidth="1"/>
    <col min="12284" max="12284" width="18.81640625" style="554" customWidth="1"/>
    <col min="12285" max="12285" width="7.81640625" style="554" customWidth="1"/>
    <col min="12286" max="12287" width="3.1796875" style="554" customWidth="1"/>
    <col min="12288" max="12288" width="3.81640625" style="554" customWidth="1"/>
    <col min="12289" max="12289" width="10.54296875" style="554" customWidth="1"/>
    <col min="12290" max="12290" width="9.453125" style="554" customWidth="1"/>
    <col min="12291" max="12291" width="8.81640625" style="554" customWidth="1"/>
    <col min="12292" max="12292" width="14.81640625" style="554" customWidth="1"/>
    <col min="12293" max="12293" width="4.1796875" style="554" customWidth="1"/>
    <col min="12294" max="12294" width="13.453125" style="554" customWidth="1"/>
    <col min="12295" max="12295" width="4.54296875" style="554" customWidth="1"/>
    <col min="12296" max="12299" width="9.453125" style="554" customWidth="1"/>
    <col min="12300" max="12300" width="6.1796875" style="554" customWidth="1"/>
    <col min="12301" max="12538" width="8.81640625" style="554"/>
    <col min="12539" max="12539" width="6" style="554" customWidth="1"/>
    <col min="12540" max="12540" width="18.81640625" style="554" customWidth="1"/>
    <col min="12541" max="12541" width="7.81640625" style="554" customWidth="1"/>
    <col min="12542" max="12543" width="3.1796875" style="554" customWidth="1"/>
    <col min="12544" max="12544" width="3.81640625" style="554" customWidth="1"/>
    <col min="12545" max="12545" width="10.54296875" style="554" customWidth="1"/>
    <col min="12546" max="12546" width="9.453125" style="554" customWidth="1"/>
    <col min="12547" max="12547" width="8.81640625" style="554" customWidth="1"/>
    <col min="12548" max="12548" width="14.81640625" style="554" customWidth="1"/>
    <col min="12549" max="12549" width="4.1796875" style="554" customWidth="1"/>
    <col min="12550" max="12550" width="13.453125" style="554" customWidth="1"/>
    <col min="12551" max="12551" width="4.54296875" style="554" customWidth="1"/>
    <col min="12552" max="12555" width="9.453125" style="554" customWidth="1"/>
    <col min="12556" max="12556" width="6.1796875" style="554" customWidth="1"/>
    <col min="12557" max="12794" width="8.81640625" style="554"/>
    <col min="12795" max="12795" width="6" style="554" customWidth="1"/>
    <col min="12796" max="12796" width="18.81640625" style="554" customWidth="1"/>
    <col min="12797" max="12797" width="7.81640625" style="554" customWidth="1"/>
    <col min="12798" max="12799" width="3.1796875" style="554" customWidth="1"/>
    <col min="12800" max="12800" width="3.81640625" style="554" customWidth="1"/>
    <col min="12801" max="12801" width="10.54296875" style="554" customWidth="1"/>
    <col min="12802" max="12802" width="9.453125" style="554" customWidth="1"/>
    <col min="12803" max="12803" width="8.81640625" style="554" customWidth="1"/>
    <col min="12804" max="12804" width="14.81640625" style="554" customWidth="1"/>
    <col min="12805" max="12805" width="4.1796875" style="554" customWidth="1"/>
    <col min="12806" max="12806" width="13.453125" style="554" customWidth="1"/>
    <col min="12807" max="12807" width="4.54296875" style="554" customWidth="1"/>
    <col min="12808" max="12811" width="9.453125" style="554" customWidth="1"/>
    <col min="12812" max="12812" width="6.1796875" style="554" customWidth="1"/>
    <col min="12813" max="13050" width="8.81640625" style="554"/>
    <col min="13051" max="13051" width="6" style="554" customWidth="1"/>
    <col min="13052" max="13052" width="18.81640625" style="554" customWidth="1"/>
    <col min="13053" max="13053" width="7.81640625" style="554" customWidth="1"/>
    <col min="13054" max="13055" width="3.1796875" style="554" customWidth="1"/>
    <col min="13056" max="13056" width="3.81640625" style="554" customWidth="1"/>
    <col min="13057" max="13057" width="10.54296875" style="554" customWidth="1"/>
    <col min="13058" max="13058" width="9.453125" style="554" customWidth="1"/>
    <col min="13059" max="13059" width="8.81640625" style="554" customWidth="1"/>
    <col min="13060" max="13060" width="14.81640625" style="554" customWidth="1"/>
    <col min="13061" max="13061" width="4.1796875" style="554" customWidth="1"/>
    <col min="13062" max="13062" width="13.453125" style="554" customWidth="1"/>
    <col min="13063" max="13063" width="4.54296875" style="554" customWidth="1"/>
    <col min="13064" max="13067" width="9.453125" style="554" customWidth="1"/>
    <col min="13068" max="13068" width="6.1796875" style="554" customWidth="1"/>
    <col min="13069" max="13306" width="8.81640625" style="554"/>
    <col min="13307" max="13307" width="6" style="554" customWidth="1"/>
    <col min="13308" max="13308" width="18.81640625" style="554" customWidth="1"/>
    <col min="13309" max="13309" width="7.81640625" style="554" customWidth="1"/>
    <col min="13310" max="13311" width="3.1796875" style="554" customWidth="1"/>
    <col min="13312" max="13312" width="3.81640625" style="554" customWidth="1"/>
    <col min="13313" max="13313" width="10.54296875" style="554" customWidth="1"/>
    <col min="13314" max="13314" width="9.453125" style="554" customWidth="1"/>
    <col min="13315" max="13315" width="8.81640625" style="554" customWidth="1"/>
    <col min="13316" max="13316" width="14.81640625" style="554" customWidth="1"/>
    <col min="13317" max="13317" width="4.1796875" style="554" customWidth="1"/>
    <col min="13318" max="13318" width="13.453125" style="554" customWidth="1"/>
    <col min="13319" max="13319" width="4.54296875" style="554" customWidth="1"/>
    <col min="13320" max="13323" width="9.453125" style="554" customWidth="1"/>
    <col min="13324" max="13324" width="6.1796875" style="554" customWidth="1"/>
    <col min="13325" max="13562" width="8.81640625" style="554"/>
    <col min="13563" max="13563" width="6" style="554" customWidth="1"/>
    <col min="13564" max="13564" width="18.81640625" style="554" customWidth="1"/>
    <col min="13565" max="13565" width="7.81640625" style="554" customWidth="1"/>
    <col min="13566" max="13567" width="3.1796875" style="554" customWidth="1"/>
    <col min="13568" max="13568" width="3.81640625" style="554" customWidth="1"/>
    <col min="13569" max="13569" width="10.54296875" style="554" customWidth="1"/>
    <col min="13570" max="13570" width="9.453125" style="554" customWidth="1"/>
    <col min="13571" max="13571" width="8.81640625" style="554" customWidth="1"/>
    <col min="13572" max="13572" width="14.81640625" style="554" customWidth="1"/>
    <col min="13573" max="13573" width="4.1796875" style="554" customWidth="1"/>
    <col min="13574" max="13574" width="13.453125" style="554" customWidth="1"/>
    <col min="13575" max="13575" width="4.54296875" style="554" customWidth="1"/>
    <col min="13576" max="13579" width="9.453125" style="554" customWidth="1"/>
    <col min="13580" max="13580" width="6.1796875" style="554" customWidth="1"/>
    <col min="13581" max="13818" width="8.81640625" style="554"/>
    <col min="13819" max="13819" width="6" style="554" customWidth="1"/>
    <col min="13820" max="13820" width="18.81640625" style="554" customWidth="1"/>
    <col min="13821" max="13821" width="7.81640625" style="554" customWidth="1"/>
    <col min="13822" max="13823" width="3.1796875" style="554" customWidth="1"/>
    <col min="13824" max="13824" width="3.81640625" style="554" customWidth="1"/>
    <col min="13825" max="13825" width="10.54296875" style="554" customWidth="1"/>
    <col min="13826" max="13826" width="9.453125" style="554" customWidth="1"/>
    <col min="13827" max="13827" width="8.81640625" style="554" customWidth="1"/>
    <col min="13828" max="13828" width="14.81640625" style="554" customWidth="1"/>
    <col min="13829" max="13829" width="4.1796875" style="554" customWidth="1"/>
    <col min="13830" max="13830" width="13.453125" style="554" customWidth="1"/>
    <col min="13831" max="13831" width="4.54296875" style="554" customWidth="1"/>
    <col min="13832" max="13835" width="9.453125" style="554" customWidth="1"/>
    <col min="13836" max="13836" width="6.1796875" style="554" customWidth="1"/>
    <col min="13837" max="14074" width="8.81640625" style="554"/>
    <col min="14075" max="14075" width="6" style="554" customWidth="1"/>
    <col min="14076" max="14076" width="18.81640625" style="554" customWidth="1"/>
    <col min="14077" max="14077" width="7.81640625" style="554" customWidth="1"/>
    <col min="14078" max="14079" width="3.1796875" style="554" customWidth="1"/>
    <col min="14080" max="14080" width="3.81640625" style="554" customWidth="1"/>
    <col min="14081" max="14081" width="10.54296875" style="554" customWidth="1"/>
    <col min="14082" max="14082" width="9.453125" style="554" customWidth="1"/>
    <col min="14083" max="14083" width="8.81640625" style="554" customWidth="1"/>
    <col min="14084" max="14084" width="14.81640625" style="554" customWidth="1"/>
    <col min="14085" max="14085" width="4.1796875" style="554" customWidth="1"/>
    <col min="14086" max="14086" width="13.453125" style="554" customWidth="1"/>
    <col min="14087" max="14087" width="4.54296875" style="554" customWidth="1"/>
    <col min="14088" max="14091" width="9.453125" style="554" customWidth="1"/>
    <col min="14092" max="14092" width="6.1796875" style="554" customWidth="1"/>
    <col min="14093" max="14330" width="8.81640625" style="554"/>
    <col min="14331" max="14331" width="6" style="554" customWidth="1"/>
    <col min="14332" max="14332" width="18.81640625" style="554" customWidth="1"/>
    <col min="14333" max="14333" width="7.81640625" style="554" customWidth="1"/>
    <col min="14334" max="14335" width="3.1796875" style="554" customWidth="1"/>
    <col min="14336" max="14336" width="3.81640625" style="554" customWidth="1"/>
    <col min="14337" max="14337" width="10.54296875" style="554" customWidth="1"/>
    <col min="14338" max="14338" width="9.453125" style="554" customWidth="1"/>
    <col min="14339" max="14339" width="8.81640625" style="554" customWidth="1"/>
    <col min="14340" max="14340" width="14.81640625" style="554" customWidth="1"/>
    <col min="14341" max="14341" width="4.1796875" style="554" customWidth="1"/>
    <col min="14342" max="14342" width="13.453125" style="554" customWidth="1"/>
    <col min="14343" max="14343" width="4.54296875" style="554" customWidth="1"/>
    <col min="14344" max="14347" width="9.453125" style="554" customWidth="1"/>
    <col min="14348" max="14348" width="6.1796875" style="554" customWidth="1"/>
    <col min="14349" max="14586" width="8.81640625" style="554"/>
    <col min="14587" max="14587" width="6" style="554" customWidth="1"/>
    <col min="14588" max="14588" width="18.81640625" style="554" customWidth="1"/>
    <col min="14589" max="14589" width="7.81640625" style="554" customWidth="1"/>
    <col min="14590" max="14591" width="3.1796875" style="554" customWidth="1"/>
    <col min="14592" max="14592" width="3.81640625" style="554" customWidth="1"/>
    <col min="14593" max="14593" width="10.54296875" style="554" customWidth="1"/>
    <col min="14594" max="14594" width="9.453125" style="554" customWidth="1"/>
    <col min="14595" max="14595" width="8.81640625" style="554" customWidth="1"/>
    <col min="14596" max="14596" width="14.81640625" style="554" customWidth="1"/>
    <col min="14597" max="14597" width="4.1796875" style="554" customWidth="1"/>
    <col min="14598" max="14598" width="13.453125" style="554" customWidth="1"/>
    <col min="14599" max="14599" width="4.54296875" style="554" customWidth="1"/>
    <col min="14600" max="14603" width="9.453125" style="554" customWidth="1"/>
    <col min="14604" max="14604" width="6.1796875" style="554" customWidth="1"/>
    <col min="14605" max="14842" width="8.81640625" style="554"/>
    <col min="14843" max="14843" width="6" style="554" customWidth="1"/>
    <col min="14844" max="14844" width="18.81640625" style="554" customWidth="1"/>
    <col min="14845" max="14845" width="7.81640625" style="554" customWidth="1"/>
    <col min="14846" max="14847" width="3.1796875" style="554" customWidth="1"/>
    <col min="14848" max="14848" width="3.81640625" style="554" customWidth="1"/>
    <col min="14849" max="14849" width="10.54296875" style="554" customWidth="1"/>
    <col min="14850" max="14850" width="9.453125" style="554" customWidth="1"/>
    <col min="14851" max="14851" width="8.81640625" style="554" customWidth="1"/>
    <col min="14852" max="14852" width="14.81640625" style="554" customWidth="1"/>
    <col min="14853" max="14853" width="4.1796875" style="554" customWidth="1"/>
    <col min="14854" max="14854" width="13.453125" style="554" customWidth="1"/>
    <col min="14855" max="14855" width="4.54296875" style="554" customWidth="1"/>
    <col min="14856" max="14859" width="9.453125" style="554" customWidth="1"/>
    <col min="14860" max="14860" width="6.1796875" style="554" customWidth="1"/>
    <col min="14861" max="15098" width="8.81640625" style="554"/>
    <col min="15099" max="15099" width="6" style="554" customWidth="1"/>
    <col min="15100" max="15100" width="18.81640625" style="554" customWidth="1"/>
    <col min="15101" max="15101" width="7.81640625" style="554" customWidth="1"/>
    <col min="15102" max="15103" width="3.1796875" style="554" customWidth="1"/>
    <col min="15104" max="15104" width="3.81640625" style="554" customWidth="1"/>
    <col min="15105" max="15105" width="10.54296875" style="554" customWidth="1"/>
    <col min="15106" max="15106" width="9.453125" style="554" customWidth="1"/>
    <col min="15107" max="15107" width="8.81640625" style="554" customWidth="1"/>
    <col min="15108" max="15108" width="14.81640625" style="554" customWidth="1"/>
    <col min="15109" max="15109" width="4.1796875" style="554" customWidth="1"/>
    <col min="15110" max="15110" width="13.453125" style="554" customWidth="1"/>
    <col min="15111" max="15111" width="4.54296875" style="554" customWidth="1"/>
    <col min="15112" max="15115" width="9.453125" style="554" customWidth="1"/>
    <col min="15116" max="15116" width="6.1796875" style="554" customWidth="1"/>
    <col min="15117" max="15354" width="8.81640625" style="554"/>
    <col min="15355" max="15355" width="6" style="554" customWidth="1"/>
    <col min="15356" max="15356" width="18.81640625" style="554" customWidth="1"/>
    <col min="15357" max="15357" width="7.81640625" style="554" customWidth="1"/>
    <col min="15358" max="15359" width="3.1796875" style="554" customWidth="1"/>
    <col min="15360" max="15360" width="3.81640625" style="554" customWidth="1"/>
    <col min="15361" max="15361" width="10.54296875" style="554" customWidth="1"/>
    <col min="15362" max="15362" width="9.453125" style="554" customWidth="1"/>
    <col min="15363" max="15363" width="8.81640625" style="554" customWidth="1"/>
    <col min="15364" max="15364" width="14.81640625" style="554" customWidth="1"/>
    <col min="15365" max="15365" width="4.1796875" style="554" customWidth="1"/>
    <col min="15366" max="15366" width="13.453125" style="554" customWidth="1"/>
    <col min="15367" max="15367" width="4.54296875" style="554" customWidth="1"/>
    <col min="15368" max="15371" width="9.453125" style="554" customWidth="1"/>
    <col min="15372" max="15372" width="6.1796875" style="554" customWidth="1"/>
    <col min="15373" max="15610" width="8.81640625" style="554"/>
    <col min="15611" max="15611" width="6" style="554" customWidth="1"/>
    <col min="15612" max="15612" width="18.81640625" style="554" customWidth="1"/>
    <col min="15613" max="15613" width="7.81640625" style="554" customWidth="1"/>
    <col min="15614" max="15615" width="3.1796875" style="554" customWidth="1"/>
    <col min="15616" max="15616" width="3.81640625" style="554" customWidth="1"/>
    <col min="15617" max="15617" width="10.54296875" style="554" customWidth="1"/>
    <col min="15618" max="15618" width="9.453125" style="554" customWidth="1"/>
    <col min="15619" max="15619" width="8.81640625" style="554" customWidth="1"/>
    <col min="15620" max="15620" width="14.81640625" style="554" customWidth="1"/>
    <col min="15621" max="15621" width="4.1796875" style="554" customWidth="1"/>
    <col min="15622" max="15622" width="13.453125" style="554" customWidth="1"/>
    <col min="15623" max="15623" width="4.54296875" style="554" customWidth="1"/>
    <col min="15624" max="15627" width="9.453125" style="554" customWidth="1"/>
    <col min="15628" max="15628" width="6.1796875" style="554" customWidth="1"/>
    <col min="15629" max="15866" width="8.81640625" style="554"/>
    <col min="15867" max="15867" width="6" style="554" customWidth="1"/>
    <col min="15868" max="15868" width="18.81640625" style="554" customWidth="1"/>
    <col min="15869" max="15869" width="7.81640625" style="554" customWidth="1"/>
    <col min="15870" max="15871" width="3.1796875" style="554" customWidth="1"/>
    <col min="15872" max="15872" width="3.81640625" style="554" customWidth="1"/>
    <col min="15873" max="15873" width="10.54296875" style="554" customWidth="1"/>
    <col min="15874" max="15874" width="9.453125" style="554" customWidth="1"/>
    <col min="15875" max="15875" width="8.81640625" style="554" customWidth="1"/>
    <col min="15876" max="15876" width="14.81640625" style="554" customWidth="1"/>
    <col min="15877" max="15877" width="4.1796875" style="554" customWidth="1"/>
    <col min="15878" max="15878" width="13.453125" style="554" customWidth="1"/>
    <col min="15879" max="15879" width="4.54296875" style="554" customWidth="1"/>
    <col min="15880" max="15883" width="9.453125" style="554" customWidth="1"/>
    <col min="15884" max="15884" width="6.1796875" style="554" customWidth="1"/>
    <col min="15885" max="16122" width="8.81640625" style="554"/>
    <col min="16123" max="16123" width="6" style="554" customWidth="1"/>
    <col min="16124" max="16124" width="18.81640625" style="554" customWidth="1"/>
    <col min="16125" max="16125" width="7.81640625" style="554" customWidth="1"/>
    <col min="16126" max="16127" width="3.1796875" style="554" customWidth="1"/>
    <col min="16128" max="16128" width="3.81640625" style="554" customWidth="1"/>
    <col min="16129" max="16129" width="10.54296875" style="554" customWidth="1"/>
    <col min="16130" max="16130" width="9.453125" style="554" customWidth="1"/>
    <col min="16131" max="16131" width="8.81640625" style="554" customWidth="1"/>
    <col min="16132" max="16132" width="14.81640625" style="554" customWidth="1"/>
    <col min="16133" max="16133" width="4.1796875" style="554" customWidth="1"/>
    <col min="16134" max="16134" width="13.453125" style="554" customWidth="1"/>
    <col min="16135" max="16135" width="4.54296875" style="554" customWidth="1"/>
    <col min="16136" max="16139" width="9.453125" style="554" customWidth="1"/>
    <col min="16140" max="16140" width="6.1796875" style="554" customWidth="1"/>
    <col min="16141" max="16384" width="8.81640625" style="554"/>
  </cols>
  <sheetData>
    <row r="1" spans="1:14" s="553" customFormat="1" ht="16.5" customHeight="1" x14ac:dyDescent="0.35">
      <c r="A1" s="1517" t="str">
        <f>'[73]Gran Sum'!A1:E1</f>
        <v>PUNJAB SAAF PANI AUTHORITY</v>
      </c>
      <c r="B1" s="1517"/>
      <c r="C1" s="1517"/>
      <c r="D1" s="1517"/>
      <c r="E1" s="1517"/>
      <c r="F1" s="1517"/>
      <c r="G1" s="1517"/>
      <c r="H1" s="1517"/>
      <c r="I1" s="1517"/>
      <c r="J1" s="1517"/>
      <c r="K1" s="1517"/>
      <c r="L1" s="1517"/>
      <c r="M1" s="1517"/>
      <c r="N1" s="1517"/>
    </row>
    <row r="2" spans="1:14" s="553" customFormat="1" ht="18" customHeight="1" x14ac:dyDescent="0.35">
      <c r="A2" s="1518" t="str">
        <f>'PFR F'!A1:E1</f>
        <v>REHABILITATION &amp; O&amp;M OF DYSFUNCTIONAL WATER FILTRATION PLANTS INSTALLED IN DIVISON FAISALABAD</v>
      </c>
      <c r="B2" s="1518"/>
      <c r="C2" s="1518"/>
      <c r="D2" s="1518"/>
      <c r="E2" s="1518"/>
      <c r="F2" s="1518"/>
      <c r="G2" s="1518"/>
      <c r="H2" s="1518"/>
      <c r="I2" s="1518"/>
      <c r="J2" s="1518"/>
      <c r="K2" s="1518"/>
      <c r="L2" s="1518"/>
      <c r="M2" s="1518"/>
      <c r="N2" s="1518"/>
    </row>
    <row r="3" spans="1:14" s="553" customFormat="1" ht="18" customHeight="1" x14ac:dyDescent="0.35">
      <c r="A3" s="1518" t="str">
        <f>'[73]Gran Sum'!A4:E4</f>
        <v>ENGINEERING COST ESTIMATE</v>
      </c>
      <c r="B3" s="1518"/>
      <c r="C3" s="1518"/>
      <c r="D3" s="1518"/>
      <c r="E3" s="1518"/>
      <c r="F3" s="1518"/>
      <c r="G3" s="1518"/>
      <c r="H3" s="1518"/>
      <c r="I3" s="1518"/>
      <c r="J3" s="1518"/>
      <c r="K3" s="1518"/>
      <c r="L3" s="1518"/>
      <c r="M3" s="1518"/>
      <c r="N3" s="1518"/>
    </row>
    <row r="4" spans="1:14" s="553" customFormat="1" ht="18" customHeight="1" x14ac:dyDescent="0.35">
      <c r="A4" s="1519" t="s">
        <v>907</v>
      </c>
      <c r="B4" s="1519"/>
      <c r="C4" s="1519"/>
      <c r="D4" s="1519"/>
      <c r="E4" s="1519"/>
      <c r="F4" s="1519"/>
      <c r="G4" s="1519"/>
      <c r="H4" s="1519"/>
      <c r="I4" s="1519"/>
      <c r="J4" s="1519"/>
      <c r="K4" s="1519"/>
      <c r="L4" s="1519"/>
      <c r="M4" s="1519"/>
      <c r="N4" s="1519"/>
    </row>
    <row r="5" spans="1:14" s="553" customFormat="1" ht="15" customHeight="1" thickBot="1" x14ac:dyDescent="0.4">
      <c r="A5" s="1520" t="s">
        <v>884</v>
      </c>
      <c r="B5" s="1520"/>
      <c r="C5" s="1520"/>
      <c r="D5" s="1520"/>
      <c r="E5" s="1520"/>
      <c r="F5" s="1520"/>
      <c r="G5" s="1520"/>
      <c r="H5" s="1520"/>
      <c r="I5" s="1520"/>
      <c r="J5" s="1520"/>
      <c r="K5" s="1520"/>
      <c r="L5" s="1520"/>
      <c r="M5" s="1520"/>
      <c r="N5" s="1520"/>
    </row>
    <row r="6" spans="1:14" ht="12" customHeight="1" thickTop="1" thickBot="1" x14ac:dyDescent="0.35">
      <c r="A6" s="1513" t="s">
        <v>665</v>
      </c>
      <c r="B6" s="1514" t="s">
        <v>0</v>
      </c>
      <c r="C6" s="1514"/>
      <c r="D6" s="1515" t="s">
        <v>666</v>
      </c>
      <c r="E6" s="1515"/>
      <c r="F6" s="1515"/>
      <c r="G6" s="1516" t="s">
        <v>667</v>
      </c>
      <c r="H6" s="1516"/>
      <c r="I6" s="1516"/>
      <c r="J6" s="1514" t="s">
        <v>153</v>
      </c>
      <c r="K6" s="1514"/>
      <c r="L6" s="1529" t="s">
        <v>62</v>
      </c>
      <c r="M6" s="1530"/>
      <c r="N6" s="1521" t="s">
        <v>668</v>
      </c>
    </row>
    <row r="7" spans="1:14" ht="12" customHeight="1" thickTop="1" thickBot="1" x14ac:dyDescent="0.35">
      <c r="A7" s="1513"/>
      <c r="B7" s="1514"/>
      <c r="C7" s="1514"/>
      <c r="D7" s="1515"/>
      <c r="E7" s="1515"/>
      <c r="F7" s="1515"/>
      <c r="G7" s="860" t="s">
        <v>669</v>
      </c>
      <c r="H7" s="860" t="s">
        <v>670</v>
      </c>
      <c r="I7" s="860" t="s">
        <v>671</v>
      </c>
      <c r="J7" s="1514"/>
      <c r="K7" s="1514"/>
      <c r="L7" s="1531"/>
      <c r="M7" s="1532"/>
      <c r="N7" s="1522"/>
    </row>
    <row r="8" spans="1:14" s="555" customFormat="1" ht="6.75" customHeight="1" thickTop="1" x14ac:dyDescent="0.35">
      <c r="A8" s="861"/>
      <c r="B8" s="862"/>
      <c r="C8" s="862"/>
      <c r="D8" s="862"/>
      <c r="E8" s="862"/>
      <c r="F8" s="862"/>
      <c r="G8" s="862"/>
      <c r="H8" s="863"/>
      <c r="I8" s="863"/>
      <c r="J8" s="863"/>
      <c r="K8" s="863"/>
      <c r="L8" s="863"/>
      <c r="M8" s="863"/>
      <c r="N8" s="864"/>
    </row>
    <row r="9" spans="1:14" s="555" customFormat="1" ht="18" customHeight="1" x14ac:dyDescent="0.25">
      <c r="A9" s="556">
        <v>1</v>
      </c>
      <c r="B9" s="557"/>
      <c r="C9" s="558"/>
      <c r="D9" s="559"/>
      <c r="E9" s="559"/>
      <c r="F9" s="559"/>
      <c r="G9" s="865"/>
      <c r="H9" s="865"/>
      <c r="I9" s="865"/>
      <c r="J9" s="865"/>
      <c r="K9" s="560"/>
      <c r="L9" s="560"/>
      <c r="M9" s="560"/>
      <c r="N9" s="561"/>
    </row>
    <row r="10" spans="1:14" s="555" customFormat="1" ht="13.5" customHeight="1" x14ac:dyDescent="0.25">
      <c r="A10" s="563">
        <f>+A9+0.01</f>
        <v>1.01</v>
      </c>
      <c r="B10" s="1523" t="s">
        <v>672</v>
      </c>
      <c r="C10" s="1523"/>
      <c r="D10" s="1523"/>
      <c r="E10" s="1523"/>
      <c r="F10" s="1523"/>
      <c r="G10" s="1523"/>
      <c r="H10" s="1523"/>
      <c r="I10" s="1523"/>
      <c r="J10" s="866"/>
      <c r="K10" s="564"/>
      <c r="L10" s="564"/>
      <c r="M10" s="564"/>
      <c r="N10" s="565"/>
    </row>
    <row r="11" spans="1:14" s="555" customFormat="1" ht="13.5" customHeight="1" x14ac:dyDescent="0.25">
      <c r="A11" s="563"/>
      <c r="B11" s="566"/>
      <c r="C11" s="567"/>
      <c r="D11" s="568"/>
      <c r="E11" s="568"/>
      <c r="F11" s="568"/>
      <c r="G11" s="568"/>
      <c r="H11" s="568"/>
      <c r="I11" s="568"/>
      <c r="J11" s="866"/>
      <c r="K11" s="564"/>
      <c r="L11" s="564"/>
      <c r="M11" s="564"/>
      <c r="N11" s="565"/>
    </row>
    <row r="12" spans="1:14" s="555" customFormat="1" ht="27.75" customHeight="1" x14ac:dyDescent="0.25">
      <c r="A12" s="563"/>
      <c r="B12" s="569" t="s">
        <v>673</v>
      </c>
      <c r="C12" s="567"/>
      <c r="D12" s="570">
        <v>1</v>
      </c>
      <c r="E12" s="570" t="s">
        <v>31</v>
      </c>
      <c r="F12" s="570">
        <v>1</v>
      </c>
      <c r="G12" s="867">
        <f>3.658+0.229+0.229</f>
        <v>4.1159999999999997</v>
      </c>
      <c r="H12" s="868">
        <v>0.91400000000000003</v>
      </c>
      <c r="I12" s="869">
        <v>0.3</v>
      </c>
      <c r="J12" s="867">
        <f t="shared" ref="J12" si="0">PRODUCT(D12:I12)</f>
        <v>1.1286071999999998</v>
      </c>
      <c r="K12" s="564" t="s">
        <v>674</v>
      </c>
      <c r="L12" s="564"/>
      <c r="M12" s="564"/>
      <c r="N12" s="565"/>
    </row>
    <row r="13" spans="1:14" s="555" customFormat="1" ht="15" customHeight="1" x14ac:dyDescent="0.3">
      <c r="A13" s="571"/>
      <c r="B13" s="572" t="s">
        <v>675</v>
      </c>
      <c r="C13" s="573"/>
      <c r="D13" s="570"/>
      <c r="E13" s="570"/>
      <c r="F13" s="570"/>
      <c r="G13" s="868"/>
      <c r="H13" s="868"/>
      <c r="I13" s="870" t="s">
        <v>34</v>
      </c>
      <c r="J13" s="871">
        <f>SUM(J12:J12)</f>
        <v>1.1286071999999998</v>
      </c>
      <c r="K13" s="574" t="s">
        <v>674</v>
      </c>
      <c r="L13" s="872">
        <v>13455.1</v>
      </c>
      <c r="M13" s="564" t="s">
        <v>674</v>
      </c>
      <c r="N13" s="575">
        <f>J13*L13</f>
        <v>15185.522736719999</v>
      </c>
    </row>
    <row r="14" spans="1:14" s="555" customFormat="1" ht="6" customHeight="1" x14ac:dyDescent="0.25">
      <c r="A14" s="576"/>
      <c r="B14" s="577"/>
      <c r="C14" s="578"/>
      <c r="D14" s="579"/>
      <c r="E14" s="579"/>
      <c r="F14" s="579"/>
      <c r="G14" s="873"/>
      <c r="H14" s="873"/>
      <c r="I14" s="874"/>
      <c r="J14" s="874"/>
      <c r="K14" s="580"/>
      <c r="L14" s="580"/>
      <c r="M14" s="581"/>
      <c r="N14" s="875"/>
    </row>
    <row r="15" spans="1:14" s="584" customFormat="1" ht="18" customHeight="1" x14ac:dyDescent="0.35">
      <c r="A15" s="563">
        <f>+A10+0.01</f>
        <v>1.02</v>
      </c>
      <c r="B15" s="1486" t="s">
        <v>676</v>
      </c>
      <c r="C15" s="1486"/>
      <c r="D15" s="1486"/>
      <c r="E15" s="1486"/>
      <c r="F15" s="1486"/>
      <c r="G15" s="1486"/>
      <c r="H15" s="1486"/>
      <c r="I15" s="1486"/>
      <c r="J15" s="876"/>
      <c r="K15" s="582"/>
      <c r="L15" s="582"/>
      <c r="M15" s="582"/>
      <c r="N15" s="583"/>
    </row>
    <row r="16" spans="1:14" s="584" customFormat="1" ht="15" customHeight="1" x14ac:dyDescent="0.35">
      <c r="A16" s="585"/>
      <c r="B16" s="586" t="s">
        <v>677</v>
      </c>
      <c r="C16" s="587"/>
      <c r="D16" s="588">
        <v>1</v>
      </c>
      <c r="E16" s="588" t="s">
        <v>31</v>
      </c>
      <c r="F16" s="588">
        <v>4</v>
      </c>
      <c r="G16" s="877">
        <v>4.1159999999999997</v>
      </c>
      <c r="H16" s="878"/>
      <c r="I16" s="879">
        <v>3.15</v>
      </c>
      <c r="J16" s="878">
        <f>PRODUCT(D16:I16)</f>
        <v>51.861599999999996</v>
      </c>
      <c r="K16" s="582" t="s">
        <v>678</v>
      </c>
      <c r="L16" s="582"/>
      <c r="M16" s="582"/>
      <c r="N16" s="583"/>
    </row>
    <row r="17" spans="1:17" s="584" customFormat="1" ht="15" customHeight="1" x14ac:dyDescent="0.35">
      <c r="A17" s="585"/>
      <c r="B17" s="569" t="str">
        <f>+B12</f>
        <v>Dispenser Platform</v>
      </c>
      <c r="C17" s="589"/>
      <c r="D17" s="588">
        <v>1</v>
      </c>
      <c r="E17" s="588" t="s">
        <v>31</v>
      </c>
      <c r="F17" s="588">
        <v>1</v>
      </c>
      <c r="G17" s="877">
        <v>4.1159999999999997</v>
      </c>
      <c r="H17" s="878"/>
      <c r="I17" s="879">
        <v>0.91</v>
      </c>
      <c r="J17" s="878">
        <f>PRODUCT(D17:I17)</f>
        <v>3.7455599999999998</v>
      </c>
      <c r="K17" s="582" t="s">
        <v>678</v>
      </c>
      <c r="L17" s="590"/>
      <c r="M17" s="582"/>
      <c r="N17" s="583"/>
    </row>
    <row r="18" spans="1:17" s="584" customFormat="1" ht="15" customHeight="1" x14ac:dyDescent="0.35">
      <c r="A18" s="585"/>
      <c r="B18" s="569"/>
      <c r="C18" s="589"/>
      <c r="D18" s="588">
        <v>1</v>
      </c>
      <c r="E18" s="588" t="s">
        <v>31</v>
      </c>
      <c r="F18" s="588">
        <v>1</v>
      </c>
      <c r="G18" s="877">
        <v>4.1159999999999997</v>
      </c>
      <c r="H18" s="878"/>
      <c r="I18" s="879">
        <v>0.3</v>
      </c>
      <c r="J18" s="878">
        <f>PRODUCT(D18:I18)</f>
        <v>1.2347999999999999</v>
      </c>
      <c r="K18" s="582" t="s">
        <v>678</v>
      </c>
      <c r="L18" s="590"/>
      <c r="M18" s="582"/>
      <c r="N18" s="583"/>
    </row>
    <row r="19" spans="1:17" s="584" customFormat="1" ht="15" customHeight="1" x14ac:dyDescent="0.35">
      <c r="A19" s="585"/>
      <c r="B19" s="569"/>
      <c r="C19" s="589"/>
      <c r="D19" s="588">
        <v>1</v>
      </c>
      <c r="E19" s="588" t="s">
        <v>31</v>
      </c>
      <c r="F19" s="588">
        <v>2</v>
      </c>
      <c r="G19" s="877">
        <v>0.91</v>
      </c>
      <c r="H19" s="878"/>
      <c r="I19" s="879">
        <v>0.3</v>
      </c>
      <c r="J19" s="878">
        <f>PRODUCT(D19:I19)</f>
        <v>0.54600000000000004</v>
      </c>
      <c r="K19" s="582" t="s">
        <v>678</v>
      </c>
      <c r="L19" s="590"/>
      <c r="M19" s="582"/>
      <c r="N19" s="583"/>
    </row>
    <row r="20" spans="1:17" s="584" customFormat="1" ht="15" customHeight="1" x14ac:dyDescent="0.3">
      <c r="A20" s="585"/>
      <c r="B20" s="591" t="s">
        <v>679</v>
      </c>
      <c r="C20" s="589"/>
      <c r="D20" s="588"/>
      <c r="E20" s="588"/>
      <c r="F20" s="588"/>
      <c r="G20" s="878"/>
      <c r="H20" s="878"/>
      <c r="I20" s="880" t="s">
        <v>34</v>
      </c>
      <c r="J20" s="881">
        <f>SUM(J16:J19)</f>
        <v>57.387959999999993</v>
      </c>
      <c r="K20" s="592" t="s">
        <v>678</v>
      </c>
      <c r="L20" s="872">
        <v>501.5</v>
      </c>
      <c r="M20" s="582" t="s">
        <v>678</v>
      </c>
      <c r="N20" s="593">
        <f>J20*L20</f>
        <v>28780.061939999996</v>
      </c>
    </row>
    <row r="21" spans="1:17" s="555" customFormat="1" ht="20.25" customHeight="1" x14ac:dyDescent="0.25">
      <c r="A21" s="576"/>
      <c r="B21" s="577"/>
      <c r="C21" s="578"/>
      <c r="D21" s="579"/>
      <c r="E21" s="579"/>
      <c r="F21" s="579"/>
      <c r="G21" s="873"/>
      <c r="H21" s="873"/>
      <c r="I21" s="874"/>
      <c r="J21" s="874"/>
      <c r="K21" s="580"/>
      <c r="L21" s="580"/>
      <c r="M21" s="581"/>
      <c r="N21" s="875"/>
    </row>
    <row r="22" spans="1:17" s="584" customFormat="1" ht="78.75" customHeight="1" x14ac:dyDescent="0.35">
      <c r="A22" s="563">
        <f>+A15+0.01</f>
        <v>1.03</v>
      </c>
      <c r="B22" s="1486" t="s">
        <v>680</v>
      </c>
      <c r="C22" s="1486"/>
      <c r="D22" s="1486"/>
      <c r="E22" s="1486"/>
      <c r="F22" s="1486"/>
      <c r="G22" s="1486"/>
      <c r="H22" s="1486"/>
      <c r="I22" s="1486"/>
      <c r="J22" s="882"/>
      <c r="K22" s="592"/>
      <c r="L22" s="880"/>
      <c r="M22" s="582"/>
      <c r="N22" s="593"/>
    </row>
    <row r="23" spans="1:17" s="584" customFormat="1" ht="20.25" customHeight="1" x14ac:dyDescent="0.35">
      <c r="A23" s="585"/>
      <c r="B23" s="569" t="s">
        <v>681</v>
      </c>
      <c r="C23" s="589"/>
      <c r="D23" s="594">
        <v>0.5</v>
      </c>
      <c r="E23" s="588" t="s">
        <v>31</v>
      </c>
      <c r="F23" s="582">
        <v>4</v>
      </c>
      <c r="G23" s="878">
        <f>+G16</f>
        <v>4.1159999999999997</v>
      </c>
      <c r="H23" s="878"/>
      <c r="I23" s="879">
        <f>+I16</f>
        <v>3.15</v>
      </c>
      <c r="J23" s="877">
        <f t="shared" ref="J23" si="1">PRODUCT(D23:I23)</f>
        <v>25.930799999999998</v>
      </c>
      <c r="K23" s="582" t="s">
        <v>678</v>
      </c>
      <c r="L23" s="582"/>
      <c r="M23" s="582"/>
      <c r="N23" s="583"/>
      <c r="P23" s="883" t="s">
        <v>682</v>
      </c>
      <c r="Q23" s="883" t="s">
        <v>683</v>
      </c>
    </row>
    <row r="24" spans="1:17" s="584" customFormat="1" ht="20.25" customHeight="1" x14ac:dyDescent="0.35">
      <c r="A24" s="585"/>
      <c r="B24" s="569"/>
      <c r="C24" s="589"/>
      <c r="D24" s="588"/>
      <c r="E24" s="588"/>
      <c r="F24" s="588"/>
      <c r="G24" s="878"/>
      <c r="H24" s="878"/>
      <c r="I24" s="879"/>
      <c r="J24" s="877"/>
      <c r="K24" s="582"/>
      <c r="L24" s="582"/>
      <c r="M24" s="582"/>
      <c r="N24" s="583"/>
      <c r="P24" s="883" t="s">
        <v>684</v>
      </c>
      <c r="Q24" s="883" t="s">
        <v>685</v>
      </c>
    </row>
    <row r="25" spans="1:17" s="584" customFormat="1" ht="20.25" customHeight="1" x14ac:dyDescent="0.3">
      <c r="A25" s="585"/>
      <c r="B25" s="595" t="s">
        <v>686</v>
      </c>
      <c r="C25" s="596"/>
      <c r="D25" s="588"/>
      <c r="E25" s="588"/>
      <c r="F25" s="588"/>
      <c r="G25" s="878"/>
      <c r="H25" s="878"/>
      <c r="I25" s="880" t="s">
        <v>34</v>
      </c>
      <c r="J25" s="884">
        <f>SUM(J23:J24)</f>
        <v>25.930799999999998</v>
      </c>
      <c r="K25" s="592" t="s">
        <v>678</v>
      </c>
      <c r="L25" s="872">
        <v>2813.45</v>
      </c>
      <c r="M25" s="582" t="s">
        <v>678</v>
      </c>
      <c r="N25" s="593">
        <f>J25*L25</f>
        <v>72955.009259999992</v>
      </c>
    </row>
    <row r="26" spans="1:17" s="584" customFormat="1" ht="20.25" customHeight="1" x14ac:dyDescent="0.35">
      <c r="A26" s="597"/>
      <c r="B26" s="598"/>
      <c r="C26" s="599"/>
      <c r="D26" s="600"/>
      <c r="E26" s="600"/>
      <c r="F26" s="600"/>
      <c r="G26" s="885"/>
      <c r="H26" s="885"/>
      <c r="I26" s="886"/>
      <c r="J26" s="887"/>
      <c r="K26" s="601"/>
      <c r="L26" s="886"/>
      <c r="M26" s="580"/>
      <c r="N26" s="602"/>
    </row>
    <row r="27" spans="1:17" s="555" customFormat="1" ht="69.75" customHeight="1" x14ac:dyDescent="0.25">
      <c r="A27" s="563">
        <f>+A22+0.01</f>
        <v>1.04</v>
      </c>
      <c r="B27" s="1485" t="s">
        <v>914</v>
      </c>
      <c r="C27" s="1485"/>
      <c r="D27" s="1485"/>
      <c r="E27" s="1485"/>
      <c r="F27" s="1485"/>
      <c r="G27" s="1485"/>
      <c r="H27" s="1485"/>
      <c r="I27" s="1485"/>
      <c r="J27" s="876"/>
      <c r="K27" s="582"/>
      <c r="L27" s="582"/>
      <c r="M27" s="603"/>
      <c r="N27" s="888"/>
    </row>
    <row r="28" spans="1:17" s="555" customFormat="1" ht="12.5" x14ac:dyDescent="0.25">
      <c r="A28" s="604"/>
      <c r="B28" s="605"/>
      <c r="C28" s="606"/>
      <c r="D28" s="570">
        <v>1</v>
      </c>
      <c r="E28" s="570" t="s">
        <v>31</v>
      </c>
      <c r="F28" s="570">
        <v>1</v>
      </c>
      <c r="G28" s="868">
        <f>3.658+0.229+0.229</f>
        <v>4.1159999999999997</v>
      </c>
      <c r="H28" s="868">
        <v>3.04</v>
      </c>
      <c r="I28" s="868"/>
      <c r="J28" s="868">
        <f t="shared" ref="J28:J29" si="2">PRODUCT(D28:I28)</f>
        <v>12.512639999999999</v>
      </c>
      <c r="K28" s="582" t="s">
        <v>678</v>
      </c>
      <c r="L28" s="582"/>
      <c r="M28" s="582"/>
      <c r="N28" s="583"/>
    </row>
    <row r="29" spans="1:17" s="555" customFormat="1" ht="12.5" x14ac:dyDescent="0.25">
      <c r="A29" s="604"/>
      <c r="B29" s="607"/>
      <c r="C29" s="608"/>
      <c r="D29" s="570">
        <v>1</v>
      </c>
      <c r="E29" s="570" t="s">
        <v>31</v>
      </c>
      <c r="F29" s="570">
        <v>1</v>
      </c>
      <c r="G29" s="868">
        <v>4.1159999999999997</v>
      </c>
      <c r="H29" s="868">
        <v>2</v>
      </c>
      <c r="I29" s="868"/>
      <c r="J29" s="868">
        <f t="shared" si="2"/>
        <v>8.2319999999999993</v>
      </c>
      <c r="K29" s="582" t="s">
        <v>678</v>
      </c>
      <c r="L29" s="582"/>
      <c r="M29" s="582"/>
      <c r="N29" s="583"/>
    </row>
    <row r="30" spans="1:17" s="555" customFormat="1" ht="23.25" customHeight="1" x14ac:dyDescent="0.35">
      <c r="A30" s="604"/>
      <c r="B30" s="609" t="s">
        <v>915</v>
      </c>
      <c r="C30" s="589"/>
      <c r="D30" s="588"/>
      <c r="E30" s="588"/>
      <c r="F30" s="588"/>
      <c r="G30" s="878"/>
      <c r="H30" s="878"/>
      <c r="I30" s="880" t="s">
        <v>34</v>
      </c>
      <c r="J30" s="884">
        <f>SUM(J28:J29)</f>
        <v>20.744639999999997</v>
      </c>
      <c r="K30" s="592" t="s">
        <v>678</v>
      </c>
      <c r="L30" s="889">
        <v>366.45</v>
      </c>
      <c r="M30" s="582" t="s">
        <v>678</v>
      </c>
      <c r="N30" s="593">
        <f>J30*L30</f>
        <v>7601.8733279999988</v>
      </c>
    </row>
    <row r="31" spans="1:17" s="555" customFormat="1" ht="69.75" customHeight="1" x14ac:dyDescent="0.25">
      <c r="A31" s="563">
        <f>+A27+0.01</f>
        <v>1.05</v>
      </c>
      <c r="B31" s="1561" t="s">
        <v>687</v>
      </c>
      <c r="C31" s="1562"/>
      <c r="D31" s="1562"/>
      <c r="E31" s="1562"/>
      <c r="F31" s="1562"/>
      <c r="G31" s="1562"/>
      <c r="H31" s="1562"/>
      <c r="I31" s="1563"/>
      <c r="J31" s="876"/>
      <c r="K31" s="582"/>
      <c r="L31" s="582"/>
      <c r="M31" s="603"/>
      <c r="N31" s="888"/>
    </row>
    <row r="32" spans="1:17" s="555" customFormat="1" ht="12.5" x14ac:dyDescent="0.25">
      <c r="A32" s="604"/>
      <c r="B32" s="605"/>
      <c r="C32" s="606"/>
      <c r="D32" s="570">
        <v>1</v>
      </c>
      <c r="E32" s="570" t="s">
        <v>31</v>
      </c>
      <c r="F32" s="570">
        <v>1</v>
      </c>
      <c r="G32" s="868">
        <f>3.658+0.229+0.229</f>
        <v>4.1159999999999997</v>
      </c>
      <c r="H32" s="868">
        <v>3.04</v>
      </c>
      <c r="I32" s="868"/>
      <c r="J32" s="868">
        <f t="shared" ref="J32" si="3">PRODUCT(D32:I32)</f>
        <v>12.512639999999999</v>
      </c>
      <c r="K32" s="582" t="s">
        <v>678</v>
      </c>
      <c r="L32" s="582"/>
      <c r="M32" s="582"/>
      <c r="N32" s="583"/>
    </row>
    <row r="33" spans="1:17" s="555" customFormat="1" ht="12.5" x14ac:dyDescent="0.25">
      <c r="A33" s="604"/>
      <c r="B33" s="607"/>
      <c r="C33" s="608"/>
      <c r="D33" s="570"/>
      <c r="E33" s="570"/>
      <c r="F33" s="570"/>
      <c r="G33" s="868"/>
      <c r="H33" s="868"/>
      <c r="I33" s="868"/>
      <c r="J33" s="868"/>
      <c r="K33" s="582"/>
      <c r="L33" s="582"/>
      <c r="M33" s="582"/>
      <c r="N33" s="583"/>
    </row>
    <row r="34" spans="1:17" s="555" customFormat="1" ht="23.25" customHeight="1" x14ac:dyDescent="0.35">
      <c r="A34" s="604"/>
      <c r="B34" s="609" t="s">
        <v>688</v>
      </c>
      <c r="C34" s="589"/>
      <c r="D34" s="588"/>
      <c r="E34" s="588"/>
      <c r="F34" s="588"/>
      <c r="G34" s="878"/>
      <c r="H34" s="878"/>
      <c r="I34" s="880" t="s">
        <v>34</v>
      </c>
      <c r="J34" s="884">
        <f>SUM(J32:J33)</f>
        <v>12.512639999999999</v>
      </c>
      <c r="K34" s="592" t="s">
        <v>678</v>
      </c>
      <c r="L34" s="889">
        <v>3375.35</v>
      </c>
      <c r="M34" s="582" t="s">
        <v>678</v>
      </c>
      <c r="N34" s="593">
        <f>J34*L34</f>
        <v>42234.539423999995</v>
      </c>
    </row>
    <row r="35" spans="1:17" s="555" customFormat="1" ht="75" customHeight="1" x14ac:dyDescent="0.25">
      <c r="A35" s="563">
        <f>A31+0.01</f>
        <v>1.06</v>
      </c>
      <c r="B35" s="1561" t="s">
        <v>689</v>
      </c>
      <c r="C35" s="1562"/>
      <c r="D35" s="1562"/>
      <c r="E35" s="1562"/>
      <c r="F35" s="1562"/>
      <c r="G35" s="1562"/>
      <c r="H35" s="1562"/>
      <c r="I35" s="1563"/>
      <c r="J35" s="876"/>
      <c r="K35" s="582"/>
      <c r="L35" s="582"/>
      <c r="M35" s="603"/>
      <c r="N35" s="888"/>
    </row>
    <row r="36" spans="1:17" s="555" customFormat="1" ht="12.5" x14ac:dyDescent="0.25">
      <c r="A36" s="604"/>
      <c r="B36" s="605"/>
      <c r="C36" s="606"/>
      <c r="D36" s="570">
        <v>1</v>
      </c>
      <c r="E36" s="570" t="s">
        <v>31</v>
      </c>
      <c r="F36" s="570">
        <v>1</v>
      </c>
      <c r="G36" s="868">
        <v>4.1159999999999997</v>
      </c>
      <c r="H36" s="868">
        <v>2</v>
      </c>
      <c r="I36" s="868"/>
      <c r="J36" s="868">
        <f t="shared" ref="J36" si="4">PRODUCT(D36:I36)</f>
        <v>8.2319999999999993</v>
      </c>
      <c r="K36" s="582" t="s">
        <v>678</v>
      </c>
      <c r="L36" s="582"/>
      <c r="M36" s="582"/>
      <c r="N36" s="583"/>
    </row>
    <row r="37" spans="1:17" s="555" customFormat="1" ht="23.25" customHeight="1" x14ac:dyDescent="0.3">
      <c r="A37" s="604"/>
      <c r="B37" s="609" t="s">
        <v>690</v>
      </c>
      <c r="C37" s="589"/>
      <c r="D37" s="588"/>
      <c r="E37" s="588"/>
      <c r="F37" s="588"/>
      <c r="G37" s="878"/>
      <c r="H37" s="878"/>
      <c r="I37" s="880" t="s">
        <v>34</v>
      </c>
      <c r="J37" s="884">
        <f>SUM(J36:J36)</f>
        <v>8.2319999999999993</v>
      </c>
      <c r="K37" s="592" t="s">
        <v>678</v>
      </c>
      <c r="L37" s="872">
        <v>4150.95</v>
      </c>
      <c r="M37" s="582" t="s">
        <v>678</v>
      </c>
      <c r="N37" s="593">
        <f>J37*L37</f>
        <v>34170.620399999993</v>
      </c>
    </row>
    <row r="38" spans="1:17" s="555" customFormat="1" ht="13" x14ac:dyDescent="0.3">
      <c r="A38" s="576"/>
      <c r="B38" s="577"/>
      <c r="C38" s="578"/>
      <c r="D38" s="579"/>
      <c r="E38" s="579"/>
      <c r="F38" s="579"/>
      <c r="G38" s="873"/>
      <c r="H38" s="873"/>
      <c r="I38" s="874"/>
      <c r="J38" s="874"/>
      <c r="K38" s="580"/>
      <c r="L38" s="580"/>
      <c r="M38" s="581"/>
      <c r="N38" s="875"/>
      <c r="Q38" s="872"/>
    </row>
    <row r="39" spans="1:17" s="584" customFormat="1" ht="18" customHeight="1" x14ac:dyDescent="0.35">
      <c r="A39" s="563">
        <f>A35+0.01</f>
        <v>1.07</v>
      </c>
      <c r="B39" s="1525" t="s">
        <v>875</v>
      </c>
      <c r="C39" s="1525"/>
      <c r="D39" s="1525"/>
      <c r="E39" s="1525"/>
      <c r="F39" s="1525"/>
      <c r="G39" s="1525"/>
      <c r="H39" s="1525"/>
      <c r="I39" s="1525"/>
      <c r="J39" s="876"/>
      <c r="K39" s="582"/>
      <c r="L39" s="582"/>
      <c r="M39" s="582"/>
      <c r="N39" s="583"/>
    </row>
    <row r="40" spans="1:17" s="584" customFormat="1" ht="27.75" customHeight="1" x14ac:dyDescent="0.35">
      <c r="A40" s="585"/>
      <c r="B40" s="1533" t="s">
        <v>691</v>
      </c>
      <c r="C40" s="1533"/>
      <c r="D40" s="588">
        <v>1</v>
      </c>
      <c r="E40" s="588" t="s">
        <v>31</v>
      </c>
      <c r="F40" s="588">
        <v>1</v>
      </c>
      <c r="G40" s="878">
        <f>+J16</f>
        <v>51.861599999999996</v>
      </c>
      <c r="H40" s="890"/>
      <c r="I40" s="879"/>
      <c r="J40" s="876">
        <f>PRODUCT(D40:I40)</f>
        <v>51.861599999999996</v>
      </c>
      <c r="K40" s="582" t="s">
        <v>678</v>
      </c>
      <c r="L40" s="610"/>
      <c r="M40" s="582"/>
      <c r="N40" s="583"/>
    </row>
    <row r="41" spans="1:17" s="584" customFormat="1" ht="15" customHeight="1" x14ac:dyDescent="0.3">
      <c r="A41" s="585"/>
      <c r="B41" s="611" t="s">
        <v>692</v>
      </c>
      <c r="C41" s="587"/>
      <c r="D41" s="588"/>
      <c r="E41" s="588"/>
      <c r="F41" s="588"/>
      <c r="G41" s="878"/>
      <c r="H41" s="878"/>
      <c r="I41" s="880" t="s">
        <v>34</v>
      </c>
      <c r="J41" s="882">
        <f>SUM(J40:J40)</f>
        <v>51.861599999999996</v>
      </c>
      <c r="K41" s="592" t="s">
        <v>678</v>
      </c>
      <c r="L41" s="872">
        <v>211</v>
      </c>
      <c r="M41" s="582" t="s">
        <v>678</v>
      </c>
      <c r="N41" s="593">
        <f>J41*L41</f>
        <v>10942.7976</v>
      </c>
    </row>
    <row r="42" spans="1:17" s="555" customFormat="1" ht="8.25" customHeight="1" x14ac:dyDescent="0.25">
      <c r="A42" s="576"/>
      <c r="B42" s="577"/>
      <c r="C42" s="578"/>
      <c r="D42" s="579"/>
      <c r="E42" s="579"/>
      <c r="F42" s="579"/>
      <c r="G42" s="873"/>
      <c r="H42" s="873"/>
      <c r="I42" s="874"/>
      <c r="J42" s="874"/>
      <c r="K42" s="580"/>
      <c r="L42" s="580"/>
      <c r="M42" s="581"/>
      <c r="N42" s="875"/>
    </row>
    <row r="43" spans="1:17" s="584" customFormat="1" ht="28.5" customHeight="1" x14ac:dyDescent="0.35">
      <c r="A43" s="563">
        <f>+A39+0.01</f>
        <v>1.08</v>
      </c>
      <c r="B43" s="1525" t="s">
        <v>693</v>
      </c>
      <c r="C43" s="1525"/>
      <c r="D43" s="1525"/>
      <c r="E43" s="1525"/>
      <c r="F43" s="1525"/>
      <c r="G43" s="1525"/>
      <c r="H43" s="1525"/>
      <c r="I43" s="1525"/>
      <c r="J43" s="876"/>
      <c r="K43" s="582"/>
      <c r="L43" s="582"/>
      <c r="M43" s="582"/>
      <c r="N43" s="583"/>
    </row>
    <row r="44" spans="1:17" s="584" customFormat="1" ht="15" customHeight="1" x14ac:dyDescent="0.35">
      <c r="A44" s="585"/>
      <c r="B44" s="612" t="s">
        <v>694</v>
      </c>
      <c r="C44" s="613"/>
      <c r="D44" s="588">
        <v>1</v>
      </c>
      <c r="E44" s="588" t="s">
        <v>31</v>
      </c>
      <c r="F44" s="588">
        <v>1</v>
      </c>
      <c r="G44" s="878">
        <v>4</v>
      </c>
      <c r="H44" s="878"/>
      <c r="I44" s="879"/>
      <c r="J44" s="878">
        <f>PRODUCT(D44:I44)</f>
        <v>4</v>
      </c>
      <c r="K44" s="582"/>
      <c r="L44" s="582"/>
      <c r="M44" s="582"/>
      <c r="N44" s="583"/>
    </row>
    <row r="45" spans="1:17" s="584" customFormat="1" ht="15" customHeight="1" x14ac:dyDescent="0.3">
      <c r="A45" s="585"/>
      <c r="B45" s="614" t="s">
        <v>695</v>
      </c>
      <c r="C45" s="589"/>
      <c r="D45" s="588"/>
      <c r="E45" s="588"/>
      <c r="F45" s="588"/>
      <c r="G45" s="878"/>
      <c r="H45" s="878"/>
      <c r="I45" s="880" t="s">
        <v>34</v>
      </c>
      <c r="J45" s="881">
        <f>SUM(J44:J44)</f>
        <v>4</v>
      </c>
      <c r="K45" s="592" t="s">
        <v>64</v>
      </c>
      <c r="L45" s="872">
        <v>1619.5</v>
      </c>
      <c r="M45" s="582" t="s">
        <v>64</v>
      </c>
      <c r="N45" s="593">
        <f>J45*L45</f>
        <v>6478</v>
      </c>
    </row>
    <row r="46" spans="1:17" s="584" customFormat="1" ht="7.5" customHeight="1" x14ac:dyDescent="0.35">
      <c r="A46" s="597"/>
      <c r="B46" s="615"/>
      <c r="C46" s="599"/>
      <c r="D46" s="600"/>
      <c r="E46" s="600"/>
      <c r="F46" s="600"/>
      <c r="G46" s="885"/>
      <c r="H46" s="885"/>
      <c r="I46" s="891"/>
      <c r="J46" s="874"/>
      <c r="K46" s="580"/>
      <c r="L46" s="580"/>
      <c r="M46" s="580"/>
      <c r="N46" s="616"/>
    </row>
    <row r="47" spans="1:17" s="584" customFormat="1" ht="24" customHeight="1" x14ac:dyDescent="0.35">
      <c r="A47" s="563">
        <f>A43+0.01</f>
        <v>1.0900000000000001</v>
      </c>
      <c r="B47" s="1525" t="s">
        <v>696</v>
      </c>
      <c r="C47" s="1525"/>
      <c r="D47" s="1525"/>
      <c r="E47" s="1525"/>
      <c r="F47" s="1525"/>
      <c r="G47" s="1525"/>
      <c r="H47" s="1525"/>
      <c r="I47" s="1525"/>
      <c r="J47" s="876"/>
      <c r="K47" s="582"/>
      <c r="L47" s="582"/>
      <c r="M47" s="582"/>
      <c r="N47" s="583"/>
    </row>
    <row r="48" spans="1:17" s="584" customFormat="1" ht="15" customHeight="1" x14ac:dyDescent="0.35">
      <c r="A48" s="585"/>
      <c r="B48" s="612" t="s">
        <v>694</v>
      </c>
      <c r="C48" s="613"/>
      <c r="D48" s="588">
        <v>1</v>
      </c>
      <c r="E48" s="588" t="s">
        <v>31</v>
      </c>
      <c r="F48" s="588">
        <v>2</v>
      </c>
      <c r="G48" s="878"/>
      <c r="H48" s="878"/>
      <c r="I48" s="879"/>
      <c r="J48" s="878">
        <f>PRODUCT(D48:I48)</f>
        <v>2</v>
      </c>
      <c r="K48" s="582"/>
      <c r="L48" s="582"/>
      <c r="M48" s="582"/>
      <c r="N48" s="583"/>
    </row>
    <row r="49" spans="1:14" s="584" customFormat="1" ht="15" customHeight="1" x14ac:dyDescent="0.3">
      <c r="A49" s="585"/>
      <c r="B49" s="614" t="s">
        <v>697</v>
      </c>
      <c r="C49" s="589"/>
      <c r="D49" s="588"/>
      <c r="E49" s="588"/>
      <c r="F49" s="588"/>
      <c r="G49" s="878"/>
      <c r="H49" s="878"/>
      <c r="I49" s="880" t="s">
        <v>34</v>
      </c>
      <c r="J49" s="882">
        <f>SUM(J48:J48)</f>
        <v>2</v>
      </c>
      <c r="K49" s="592" t="s">
        <v>56</v>
      </c>
      <c r="L49" s="872">
        <v>1402.45</v>
      </c>
      <c r="M49" s="582" t="s">
        <v>698</v>
      </c>
      <c r="N49" s="593">
        <f>J49*L49</f>
        <v>2804.9</v>
      </c>
    </row>
    <row r="50" spans="1:14" s="584" customFormat="1" ht="8.25" customHeight="1" x14ac:dyDescent="0.35">
      <c r="A50" s="597"/>
      <c r="B50" s="615"/>
      <c r="C50" s="599"/>
      <c r="D50" s="600"/>
      <c r="E50" s="600"/>
      <c r="F50" s="600"/>
      <c r="G50" s="885"/>
      <c r="H50" s="885"/>
      <c r="I50" s="891"/>
      <c r="J50" s="874"/>
      <c r="K50" s="580"/>
      <c r="L50" s="580"/>
      <c r="M50" s="580"/>
      <c r="N50" s="616"/>
    </row>
    <row r="51" spans="1:14" s="584" customFormat="1" ht="26.25" customHeight="1" x14ac:dyDescent="0.35">
      <c r="A51" s="563">
        <f>A47+0.01</f>
        <v>1.1000000000000001</v>
      </c>
      <c r="B51" s="1525" t="s">
        <v>699</v>
      </c>
      <c r="C51" s="1525"/>
      <c r="D51" s="1525"/>
      <c r="E51" s="1525"/>
      <c r="F51" s="1525"/>
      <c r="G51" s="1525"/>
      <c r="H51" s="1525"/>
      <c r="I51" s="1525"/>
      <c r="J51" s="876"/>
      <c r="K51" s="582"/>
      <c r="L51" s="582"/>
      <c r="M51" s="582"/>
      <c r="N51" s="583"/>
    </row>
    <row r="52" spans="1:14" s="584" customFormat="1" ht="15" customHeight="1" x14ac:dyDescent="0.35">
      <c r="A52" s="585"/>
      <c r="B52" s="612" t="s">
        <v>694</v>
      </c>
      <c r="C52" s="613"/>
      <c r="D52" s="588">
        <v>1</v>
      </c>
      <c r="E52" s="588" t="s">
        <v>31</v>
      </c>
      <c r="F52" s="588">
        <v>2</v>
      </c>
      <c r="G52" s="878"/>
      <c r="H52" s="878"/>
      <c r="I52" s="879"/>
      <c r="J52" s="878">
        <f>PRODUCT(D52:I52)</f>
        <v>2</v>
      </c>
      <c r="K52" s="582"/>
      <c r="L52" s="582"/>
      <c r="M52" s="582"/>
      <c r="N52" s="583"/>
    </row>
    <row r="53" spans="1:14" s="584" customFormat="1" ht="15" customHeight="1" x14ac:dyDescent="0.3">
      <c r="A53" s="585"/>
      <c r="B53" s="614" t="s">
        <v>700</v>
      </c>
      <c r="C53" s="589"/>
      <c r="D53" s="588"/>
      <c r="E53" s="588"/>
      <c r="F53" s="588"/>
      <c r="G53" s="878"/>
      <c r="H53" s="878"/>
      <c r="I53" s="880" t="s">
        <v>34</v>
      </c>
      <c r="J53" s="882">
        <f>SUM(J52:J52)</f>
        <v>2</v>
      </c>
      <c r="K53" s="592" t="s">
        <v>56</v>
      </c>
      <c r="L53" s="872">
        <v>702.65</v>
      </c>
      <c r="M53" s="582" t="s">
        <v>698</v>
      </c>
      <c r="N53" s="593">
        <f>J53*L53</f>
        <v>1405.3</v>
      </c>
    </row>
    <row r="54" spans="1:14" s="555" customFormat="1" ht="9" customHeight="1" x14ac:dyDescent="0.25">
      <c r="A54" s="576"/>
      <c r="B54" s="577"/>
      <c r="C54" s="578"/>
      <c r="D54" s="579"/>
      <c r="E54" s="579"/>
      <c r="F54" s="579"/>
      <c r="G54" s="873"/>
      <c r="H54" s="873"/>
      <c r="I54" s="874"/>
      <c r="J54" s="874"/>
      <c r="K54" s="580"/>
      <c r="L54" s="580"/>
      <c r="M54" s="581"/>
      <c r="N54" s="875"/>
    </row>
    <row r="55" spans="1:14" s="555" customFormat="1" ht="41.25" customHeight="1" x14ac:dyDescent="0.25">
      <c r="A55" s="563">
        <f>A51+0.01</f>
        <v>1.1100000000000001</v>
      </c>
      <c r="B55" s="1524" t="s">
        <v>701</v>
      </c>
      <c r="C55" s="1525"/>
      <c r="D55" s="1525"/>
      <c r="E55" s="1525"/>
      <c r="F55" s="1525"/>
      <c r="G55" s="1525"/>
      <c r="H55" s="1525"/>
      <c r="I55" s="1525"/>
      <c r="J55" s="876"/>
      <c r="K55" s="582"/>
      <c r="L55" s="582"/>
      <c r="M55" s="582"/>
      <c r="N55" s="583"/>
    </row>
    <row r="56" spans="1:14" s="555" customFormat="1" ht="16.5" customHeight="1" x14ac:dyDescent="0.25">
      <c r="A56" s="585"/>
      <c r="B56" s="612"/>
      <c r="C56" s="613"/>
      <c r="D56" s="588">
        <v>1</v>
      </c>
      <c r="E56" s="588" t="s">
        <v>31</v>
      </c>
      <c r="F56" s="588">
        <v>1</v>
      </c>
      <c r="G56" s="878">
        <v>300</v>
      </c>
      <c r="H56" s="879" t="s">
        <v>101</v>
      </c>
      <c r="I56" s="879"/>
      <c r="J56" s="878">
        <v>300</v>
      </c>
      <c r="K56" s="582"/>
      <c r="L56" s="582"/>
      <c r="M56" s="582"/>
      <c r="N56" s="583"/>
    </row>
    <row r="57" spans="1:14" s="555" customFormat="1" ht="16.5" customHeight="1" x14ac:dyDescent="0.3">
      <c r="A57" s="585"/>
      <c r="B57" s="591" t="s">
        <v>702</v>
      </c>
      <c r="C57" s="589"/>
      <c r="D57" s="588"/>
      <c r="E57" s="588"/>
      <c r="F57" s="588"/>
      <c r="G57" s="878"/>
      <c r="H57" s="878"/>
      <c r="I57" s="880" t="s">
        <v>34</v>
      </c>
      <c r="J57" s="882">
        <f>SUM(J56:J56)</f>
        <v>300</v>
      </c>
      <c r="K57" s="592" t="s">
        <v>101</v>
      </c>
      <c r="L57" s="872">
        <v>493.85</v>
      </c>
      <c r="M57" s="582" t="s">
        <v>101</v>
      </c>
      <c r="N57" s="593">
        <f>J57*L57</f>
        <v>148155</v>
      </c>
    </row>
    <row r="58" spans="1:14" s="555" customFormat="1" ht="17.25" customHeight="1" x14ac:dyDescent="0.25">
      <c r="A58" s="576"/>
      <c r="B58" s="577"/>
      <c r="C58" s="578"/>
      <c r="D58" s="579"/>
      <c r="E58" s="579"/>
      <c r="F58" s="579"/>
      <c r="G58" s="873"/>
      <c r="H58" s="873"/>
      <c r="I58" s="874"/>
      <c r="J58" s="874"/>
      <c r="K58" s="580"/>
      <c r="L58" s="580"/>
      <c r="M58" s="581"/>
      <c r="N58" s="875"/>
    </row>
    <row r="59" spans="1:14" s="555" customFormat="1" ht="39" customHeight="1" x14ac:dyDescent="0.25">
      <c r="A59" s="563">
        <f>A55+0.01</f>
        <v>1.1200000000000001</v>
      </c>
      <c r="B59" s="1523" t="s">
        <v>703</v>
      </c>
      <c r="C59" s="1523"/>
      <c r="D59" s="1523"/>
      <c r="E59" s="1523"/>
      <c r="F59" s="1523"/>
      <c r="G59" s="1523"/>
      <c r="H59" s="1523"/>
      <c r="I59" s="1523"/>
      <c r="J59" s="876"/>
      <c r="K59" s="582"/>
      <c r="L59" s="582"/>
      <c r="M59" s="603"/>
      <c r="N59" s="593"/>
    </row>
    <row r="60" spans="1:14" s="555" customFormat="1" ht="12.5" x14ac:dyDescent="0.25">
      <c r="A60" s="617"/>
      <c r="B60" s="1526"/>
      <c r="C60" s="1527"/>
      <c r="D60" s="588">
        <v>1</v>
      </c>
      <c r="E60" s="588" t="s">
        <v>31</v>
      </c>
      <c r="F60" s="588">
        <v>1</v>
      </c>
      <c r="G60" s="878">
        <v>4.7240000000000002</v>
      </c>
      <c r="H60" s="878">
        <v>0.3</v>
      </c>
      <c r="I60" s="878"/>
      <c r="J60" s="877">
        <f>PRODUCT(D60:I60)</f>
        <v>1.4172</v>
      </c>
      <c r="K60" s="582"/>
      <c r="L60" s="582"/>
      <c r="M60" s="582"/>
      <c r="N60" s="583"/>
    </row>
    <row r="61" spans="1:14" s="555" customFormat="1" ht="13" x14ac:dyDescent="0.3">
      <c r="A61" s="617"/>
      <c r="B61" s="591" t="s">
        <v>704</v>
      </c>
      <c r="C61" s="589"/>
      <c r="D61" s="588"/>
      <c r="E61" s="588"/>
      <c r="F61" s="588"/>
      <c r="G61" s="878"/>
      <c r="H61" s="878"/>
      <c r="I61" s="880" t="s">
        <v>34</v>
      </c>
      <c r="J61" s="884">
        <f>SUM(J59:J60)</f>
        <v>1.4172</v>
      </c>
      <c r="K61" s="592" t="s">
        <v>678</v>
      </c>
      <c r="L61" s="892">
        <v>11782.3</v>
      </c>
      <c r="M61" s="582" t="s">
        <v>678</v>
      </c>
      <c r="N61" s="618">
        <f>J61*L61</f>
        <v>16697.87556</v>
      </c>
    </row>
    <row r="62" spans="1:14" s="555" customFormat="1" ht="13" x14ac:dyDescent="0.25">
      <c r="A62" s="619"/>
      <c r="B62" s="620"/>
      <c r="C62" s="578"/>
      <c r="D62" s="579"/>
      <c r="E62" s="579"/>
      <c r="F62" s="579"/>
      <c r="G62" s="873"/>
      <c r="H62" s="873"/>
      <c r="I62" s="874"/>
      <c r="J62" s="874"/>
      <c r="K62" s="580"/>
      <c r="L62" s="580"/>
      <c r="M62" s="581"/>
      <c r="N62" s="602"/>
    </row>
    <row r="63" spans="1:14" s="555" customFormat="1" ht="48" customHeight="1" x14ac:dyDescent="0.25">
      <c r="A63" s="563">
        <f>A59+0.01</f>
        <v>1.1300000000000001</v>
      </c>
      <c r="B63" s="1523" t="s">
        <v>705</v>
      </c>
      <c r="C63" s="1523"/>
      <c r="D63" s="1523"/>
      <c r="E63" s="1523"/>
      <c r="F63" s="1523"/>
      <c r="G63" s="1523"/>
      <c r="H63" s="1523"/>
      <c r="I63" s="1523"/>
      <c r="J63" s="876"/>
      <c r="K63" s="582"/>
      <c r="L63" s="582"/>
      <c r="M63" s="603"/>
      <c r="N63" s="593"/>
    </row>
    <row r="64" spans="1:14" s="555" customFormat="1" ht="30.75" customHeight="1" x14ac:dyDescent="0.25">
      <c r="A64" s="563"/>
      <c r="B64" s="621" t="s">
        <v>706</v>
      </c>
      <c r="C64" s="622"/>
      <c r="D64" s="588">
        <v>1</v>
      </c>
      <c r="E64" s="588" t="s">
        <v>31</v>
      </c>
      <c r="F64" s="588">
        <v>2</v>
      </c>
      <c r="G64" s="878">
        <v>4.7240000000000002</v>
      </c>
      <c r="H64" s="878">
        <v>0.5</v>
      </c>
      <c r="I64" s="878"/>
      <c r="J64" s="877">
        <f>PRODUCT(D64:I64)</f>
        <v>4.7240000000000002</v>
      </c>
      <c r="K64" s="582"/>
      <c r="L64" s="582"/>
      <c r="M64" s="603"/>
      <c r="N64" s="593"/>
    </row>
    <row r="65" spans="1:14" s="555" customFormat="1" ht="30.75" customHeight="1" x14ac:dyDescent="0.25">
      <c r="A65" s="563"/>
      <c r="B65" s="566" t="s">
        <v>707</v>
      </c>
      <c r="C65" s="567"/>
      <c r="D65" s="588">
        <v>2</v>
      </c>
      <c r="E65" s="588" t="s">
        <v>31</v>
      </c>
      <c r="F65" s="588">
        <v>2</v>
      </c>
      <c r="G65" s="878">
        <v>4</v>
      </c>
      <c r="H65" s="878">
        <v>1</v>
      </c>
      <c r="I65" s="878"/>
      <c r="J65" s="877">
        <f t="shared" ref="J65" si="5">PRODUCT(D65:I65)</f>
        <v>16</v>
      </c>
      <c r="K65" s="582"/>
      <c r="L65" s="582"/>
      <c r="M65" s="603"/>
      <c r="N65" s="593"/>
    </row>
    <row r="66" spans="1:14" s="555" customFormat="1" ht="13" x14ac:dyDescent="0.25">
      <c r="A66" s="617"/>
      <c r="B66" s="591"/>
      <c r="C66" s="573"/>
      <c r="D66" s="570"/>
      <c r="E66" s="570"/>
      <c r="F66" s="570"/>
      <c r="G66" s="868"/>
      <c r="H66" s="868"/>
      <c r="I66" s="880" t="s">
        <v>34</v>
      </c>
      <c r="J66" s="884">
        <f>SUM(J64:J65)</f>
        <v>20.724</v>
      </c>
      <c r="K66" s="592" t="s">
        <v>678</v>
      </c>
      <c r="L66" s="880">
        <v>217.65</v>
      </c>
      <c r="M66" s="582" t="s">
        <v>678</v>
      </c>
      <c r="N66" s="618">
        <f>J66*L66</f>
        <v>4510.5785999999998</v>
      </c>
    </row>
    <row r="67" spans="1:14" s="555" customFormat="1" ht="13" x14ac:dyDescent="0.25">
      <c r="A67" s="617"/>
      <c r="B67" s="591"/>
      <c r="C67" s="573"/>
      <c r="D67" s="570"/>
      <c r="E67" s="570"/>
      <c r="F67" s="570"/>
      <c r="G67" s="868"/>
      <c r="H67" s="868"/>
      <c r="I67" s="880"/>
      <c r="J67" s="884"/>
      <c r="K67" s="592"/>
      <c r="L67" s="880"/>
      <c r="M67" s="582"/>
      <c r="N67" s="618"/>
    </row>
    <row r="68" spans="1:14" s="555" customFormat="1" ht="13" x14ac:dyDescent="0.25">
      <c r="A68" s="617"/>
      <c r="B68" s="623" t="s">
        <v>708</v>
      </c>
      <c r="C68" s="596"/>
      <c r="D68" s="570"/>
      <c r="E68" s="570"/>
      <c r="F68" s="570"/>
      <c r="G68" s="868"/>
      <c r="H68" s="868"/>
      <c r="I68" s="880"/>
      <c r="J68" s="882"/>
      <c r="K68" s="592"/>
      <c r="L68" s="880"/>
      <c r="M68" s="582"/>
      <c r="N68" s="593"/>
    </row>
    <row r="69" spans="1:14" s="555" customFormat="1" ht="13" x14ac:dyDescent="0.25">
      <c r="A69" s="619"/>
      <c r="B69" s="620"/>
      <c r="C69" s="578"/>
      <c r="D69" s="579"/>
      <c r="E69" s="579"/>
      <c r="F69" s="579"/>
      <c r="G69" s="873"/>
      <c r="H69" s="873"/>
      <c r="I69" s="874"/>
      <c r="J69" s="874"/>
      <c r="K69" s="580"/>
      <c r="L69" s="580"/>
      <c r="M69" s="581"/>
      <c r="N69" s="602"/>
    </row>
    <row r="70" spans="1:14" s="555" customFormat="1" ht="98.25" customHeight="1" x14ac:dyDescent="0.25">
      <c r="A70" s="563">
        <f>+A63+0.01</f>
        <v>1.1400000000000001</v>
      </c>
      <c r="B70" s="1523" t="s">
        <v>709</v>
      </c>
      <c r="C70" s="1528"/>
      <c r="D70" s="1528"/>
      <c r="E70" s="1528"/>
      <c r="F70" s="1528"/>
      <c r="G70" s="1528"/>
      <c r="H70" s="1528"/>
      <c r="I70" s="1528"/>
      <c r="J70" s="876"/>
      <c r="K70" s="582"/>
      <c r="L70" s="582"/>
      <c r="M70" s="603"/>
      <c r="N70" s="593"/>
    </row>
    <row r="71" spans="1:14" s="555" customFormat="1" ht="20.25" customHeight="1" x14ac:dyDescent="0.25">
      <c r="A71" s="617"/>
      <c r="B71" s="1526" t="s">
        <v>710</v>
      </c>
      <c r="C71" s="1527"/>
      <c r="D71" s="588">
        <v>1</v>
      </c>
      <c r="E71" s="588" t="s">
        <v>31</v>
      </c>
      <c r="F71" s="588">
        <v>1</v>
      </c>
      <c r="G71" s="878">
        <v>15</v>
      </c>
      <c r="H71" s="878"/>
      <c r="I71" s="878"/>
      <c r="J71" s="878">
        <f>PRODUCT(D71:I71)</f>
        <v>15</v>
      </c>
      <c r="K71" s="582" t="s">
        <v>64</v>
      </c>
      <c r="L71" s="582">
        <v>643.15</v>
      </c>
      <c r="M71" s="582" t="s">
        <v>64</v>
      </c>
      <c r="N71" s="593">
        <f>J71*L71</f>
        <v>9647.25</v>
      </c>
    </row>
    <row r="72" spans="1:14" s="555" customFormat="1" ht="20.25" customHeight="1" x14ac:dyDescent="0.25">
      <c r="A72" s="617"/>
      <c r="B72" s="1534" t="s">
        <v>711</v>
      </c>
      <c r="C72" s="1535"/>
      <c r="D72" s="588">
        <v>1</v>
      </c>
      <c r="E72" s="588" t="s">
        <v>31</v>
      </c>
      <c r="F72" s="588">
        <v>1</v>
      </c>
      <c r="G72" s="878">
        <v>10</v>
      </c>
      <c r="H72" s="878"/>
      <c r="I72" s="878"/>
      <c r="J72" s="878">
        <f>PRODUCT(D72:I72)</f>
        <v>10</v>
      </c>
      <c r="K72" s="582" t="s">
        <v>64</v>
      </c>
      <c r="L72" s="582">
        <v>433.95</v>
      </c>
      <c r="M72" s="582" t="s">
        <v>64</v>
      </c>
      <c r="N72" s="593">
        <f>J72*L72</f>
        <v>4339.5</v>
      </c>
    </row>
    <row r="73" spans="1:14" s="555" customFormat="1" ht="20.25" customHeight="1" x14ac:dyDescent="0.25">
      <c r="A73" s="619"/>
      <c r="B73" s="624" t="s">
        <v>712</v>
      </c>
      <c r="C73" s="599"/>
      <c r="D73" s="600"/>
      <c r="E73" s="600"/>
      <c r="F73" s="600"/>
      <c r="G73" s="885"/>
      <c r="H73" s="885"/>
      <c r="I73" s="886"/>
      <c r="J73" s="887"/>
      <c r="K73" s="601"/>
      <c r="L73" s="886"/>
      <c r="M73" s="580"/>
      <c r="N73" s="602"/>
    </row>
    <row r="74" spans="1:14" s="555" customFormat="1" ht="48.75" customHeight="1" x14ac:dyDescent="0.25">
      <c r="A74" s="563">
        <f>A70+0.01</f>
        <v>1.1500000000000001</v>
      </c>
      <c r="B74" s="1523" t="s">
        <v>713</v>
      </c>
      <c r="C74" s="1523"/>
      <c r="D74" s="1523"/>
      <c r="E74" s="1523"/>
      <c r="F74" s="1523"/>
      <c r="G74" s="1523"/>
      <c r="H74" s="1523"/>
      <c r="I74" s="1523"/>
      <c r="J74" s="876"/>
      <c r="K74" s="582"/>
      <c r="L74" s="582"/>
      <c r="M74" s="603"/>
      <c r="N74" s="593"/>
    </row>
    <row r="75" spans="1:14" s="555" customFormat="1" ht="30" customHeight="1" x14ac:dyDescent="0.25">
      <c r="A75" s="617"/>
      <c r="B75" s="621"/>
      <c r="C75" s="622"/>
      <c r="D75" s="588">
        <v>1</v>
      </c>
      <c r="E75" s="588" t="s">
        <v>31</v>
      </c>
      <c r="F75" s="588">
        <v>1</v>
      </c>
      <c r="G75" s="878">
        <v>10</v>
      </c>
      <c r="H75" s="878"/>
      <c r="I75" s="878"/>
      <c r="J75" s="877">
        <f>PRODUCT(D75:I75)</f>
        <v>10</v>
      </c>
      <c r="K75" s="582"/>
      <c r="L75" s="582"/>
      <c r="M75" s="603"/>
      <c r="N75" s="593"/>
    </row>
    <row r="76" spans="1:14" s="555" customFormat="1" ht="20.25" customHeight="1" x14ac:dyDescent="0.3">
      <c r="A76" s="617"/>
      <c r="B76" s="595"/>
      <c r="C76" s="596"/>
      <c r="D76" s="625"/>
      <c r="E76" s="625"/>
      <c r="F76" s="570"/>
      <c r="G76" s="868"/>
      <c r="H76" s="868"/>
      <c r="I76" s="880" t="s">
        <v>34</v>
      </c>
      <c r="J76" s="881">
        <f>SUM(J75)</f>
        <v>10</v>
      </c>
      <c r="K76" s="592" t="s">
        <v>64</v>
      </c>
      <c r="L76" s="872">
        <v>1112.1500000000001</v>
      </c>
      <c r="M76" s="582" t="s">
        <v>64</v>
      </c>
      <c r="N76" s="593">
        <f>J76*L76</f>
        <v>11121.5</v>
      </c>
    </row>
    <row r="77" spans="1:14" s="555" customFormat="1" ht="20.25" customHeight="1" x14ac:dyDescent="0.25">
      <c r="A77" s="617"/>
      <c r="B77" s="595" t="s">
        <v>714</v>
      </c>
      <c r="C77" s="596"/>
      <c r="D77" s="570"/>
      <c r="E77" s="570"/>
      <c r="F77" s="570"/>
      <c r="G77" s="868"/>
      <c r="H77" s="868"/>
      <c r="I77" s="876"/>
      <c r="J77" s="876"/>
      <c r="K77" s="582"/>
      <c r="L77" s="582"/>
      <c r="M77" s="603"/>
      <c r="N77" s="593"/>
    </row>
    <row r="78" spans="1:14" s="555" customFormat="1" ht="20.25" customHeight="1" x14ac:dyDescent="0.25">
      <c r="A78" s="619"/>
      <c r="B78" s="598"/>
      <c r="C78" s="599"/>
      <c r="D78" s="600"/>
      <c r="E78" s="600"/>
      <c r="F78" s="600"/>
      <c r="G78" s="885"/>
      <c r="H78" s="885"/>
      <c r="I78" s="886"/>
      <c r="J78" s="887"/>
      <c r="K78" s="601"/>
      <c r="L78" s="886"/>
      <c r="M78" s="580"/>
      <c r="N78" s="602"/>
    </row>
    <row r="79" spans="1:14" s="555" customFormat="1" ht="30.75" customHeight="1" x14ac:dyDescent="0.25">
      <c r="A79" s="563">
        <f>A74+0.01</f>
        <v>1.1600000000000001</v>
      </c>
      <c r="B79" s="1523" t="s">
        <v>715</v>
      </c>
      <c r="C79" s="1523"/>
      <c r="D79" s="1523"/>
      <c r="E79" s="1523"/>
      <c r="F79" s="1523"/>
      <c r="G79" s="1523"/>
      <c r="H79" s="1523"/>
      <c r="I79" s="1523"/>
      <c r="J79" s="876">
        <v>6</v>
      </c>
      <c r="K79" s="582"/>
      <c r="L79" s="582"/>
      <c r="M79" s="603"/>
      <c r="N79" s="593"/>
    </row>
    <row r="80" spans="1:14" s="555" customFormat="1" ht="20.25" customHeight="1" x14ac:dyDescent="0.3">
      <c r="A80" s="617"/>
      <c r="B80" s="626" t="s">
        <v>716</v>
      </c>
      <c r="C80" s="627"/>
      <c r="D80" s="570"/>
      <c r="E80" s="570"/>
      <c r="F80" s="570"/>
      <c r="G80" s="868"/>
      <c r="H80" s="868"/>
      <c r="I80" s="880" t="s">
        <v>34</v>
      </c>
      <c r="J80" s="882">
        <f>SUM(J79:J79)</f>
        <v>6</v>
      </c>
      <c r="K80" s="592" t="s">
        <v>56</v>
      </c>
      <c r="L80" s="893">
        <v>1641.4</v>
      </c>
      <c r="M80" s="582" t="s">
        <v>56</v>
      </c>
      <c r="N80" s="593">
        <f>J80*L80</f>
        <v>9848.4000000000015</v>
      </c>
    </row>
    <row r="81" spans="1:14" s="555" customFormat="1" ht="20.25" customHeight="1" x14ac:dyDescent="0.25">
      <c r="A81" s="619"/>
      <c r="B81" s="598"/>
      <c r="C81" s="599"/>
      <c r="D81" s="600"/>
      <c r="E81" s="600"/>
      <c r="F81" s="600"/>
      <c r="G81" s="885"/>
      <c r="H81" s="885"/>
      <c r="I81" s="886"/>
      <c r="J81" s="887"/>
      <c r="K81" s="601"/>
      <c r="L81" s="886"/>
      <c r="M81" s="580"/>
      <c r="N81" s="602"/>
    </row>
    <row r="82" spans="1:14" s="555" customFormat="1" ht="39.75" customHeight="1" x14ac:dyDescent="0.25">
      <c r="A82" s="563">
        <f>A79+0.01</f>
        <v>1.1700000000000002</v>
      </c>
      <c r="B82" s="1536" t="s">
        <v>717</v>
      </c>
      <c r="C82" s="1536"/>
      <c r="D82" s="1536"/>
      <c r="E82" s="1536"/>
      <c r="F82" s="1536"/>
      <c r="G82" s="1536"/>
      <c r="H82" s="1536"/>
      <c r="I82" s="1536"/>
      <c r="J82" s="876">
        <v>2</v>
      </c>
      <c r="K82" s="582"/>
      <c r="L82" s="582"/>
      <c r="M82" s="603"/>
      <c r="N82" s="593"/>
    </row>
    <row r="83" spans="1:14" s="555" customFormat="1" ht="23.25" customHeight="1" x14ac:dyDescent="0.3">
      <c r="A83" s="563"/>
      <c r="B83" s="626" t="s">
        <v>718</v>
      </c>
      <c r="C83" s="628"/>
      <c r="D83" s="570"/>
      <c r="E83" s="570"/>
      <c r="F83" s="570"/>
      <c r="G83" s="868"/>
      <c r="H83" s="868"/>
      <c r="I83" s="880" t="s">
        <v>34</v>
      </c>
      <c r="J83" s="882">
        <f>SUM(J82:J82)</f>
        <v>2</v>
      </c>
      <c r="K83" s="592" t="s">
        <v>56</v>
      </c>
      <c r="L83" s="872">
        <v>1479</v>
      </c>
      <c r="M83" s="582" t="s">
        <v>56</v>
      </c>
      <c r="N83" s="593">
        <f>J83*L83</f>
        <v>2958</v>
      </c>
    </row>
    <row r="84" spans="1:14" s="555" customFormat="1" ht="11.25" customHeight="1" x14ac:dyDescent="0.25">
      <c r="A84" s="563"/>
      <c r="B84" s="591"/>
      <c r="C84" s="573"/>
      <c r="D84" s="570"/>
      <c r="E84" s="570"/>
      <c r="F84" s="570"/>
      <c r="G84" s="868"/>
      <c r="H84" s="868"/>
      <c r="I84" s="880"/>
      <c r="J84" s="882"/>
      <c r="K84" s="592"/>
      <c r="L84" s="880"/>
      <c r="M84" s="582"/>
      <c r="N84" s="593"/>
    </row>
    <row r="85" spans="1:14" s="555" customFormat="1" ht="46.5" customHeight="1" x14ac:dyDescent="0.25">
      <c r="A85" s="563">
        <f>A82+0.01</f>
        <v>1.1800000000000002</v>
      </c>
      <c r="B85" s="1523" t="s">
        <v>719</v>
      </c>
      <c r="C85" s="1523"/>
      <c r="D85" s="1523"/>
      <c r="E85" s="1523"/>
      <c r="F85" s="1523"/>
      <c r="G85" s="1523"/>
      <c r="H85" s="1523"/>
      <c r="I85" s="1523"/>
      <c r="J85" s="882"/>
      <c r="K85" s="592"/>
      <c r="L85" s="880"/>
      <c r="M85" s="582"/>
      <c r="N85" s="593"/>
    </row>
    <row r="86" spans="1:14" s="555" customFormat="1" ht="20.25" customHeight="1" x14ac:dyDescent="0.25">
      <c r="A86" s="563"/>
      <c r="B86" s="629"/>
      <c r="C86" s="627"/>
      <c r="D86" s="588">
        <v>1</v>
      </c>
      <c r="E86" s="588" t="s">
        <v>31</v>
      </c>
      <c r="F86" s="588">
        <v>1</v>
      </c>
      <c r="G86" s="878">
        <v>7</v>
      </c>
      <c r="H86" s="878"/>
      <c r="I86" s="878"/>
      <c r="J86" s="878">
        <f>PRODUCT(D86:I86)</f>
        <v>7</v>
      </c>
      <c r="K86" s="592"/>
      <c r="L86" s="880"/>
      <c r="M86" s="582"/>
      <c r="N86" s="593"/>
    </row>
    <row r="87" spans="1:14" s="555" customFormat="1" ht="20.25" customHeight="1" x14ac:dyDescent="0.3">
      <c r="A87" s="630"/>
      <c r="B87" s="631" t="s">
        <v>720</v>
      </c>
      <c r="C87" s="632"/>
      <c r="D87" s="579"/>
      <c r="E87" s="579"/>
      <c r="F87" s="579"/>
      <c r="G87" s="873"/>
      <c r="H87" s="873"/>
      <c r="I87" s="886" t="s">
        <v>34</v>
      </c>
      <c r="J87" s="887">
        <f>SUM(J86:J86)</f>
        <v>7</v>
      </c>
      <c r="K87" s="601" t="s">
        <v>64</v>
      </c>
      <c r="L87" s="872">
        <v>1689.9</v>
      </c>
      <c r="M87" s="580" t="s">
        <v>64</v>
      </c>
      <c r="N87" s="602">
        <f>J87*L87</f>
        <v>11829.300000000001</v>
      </c>
    </row>
    <row r="88" spans="1:14" s="555" customFormat="1" ht="27.75" customHeight="1" x14ac:dyDescent="0.25">
      <c r="A88" s="563">
        <f>A85+0.01</f>
        <v>1.1900000000000002</v>
      </c>
      <c r="B88" s="1553" t="s">
        <v>721</v>
      </c>
      <c r="C88" s="1554"/>
      <c r="D88" s="1554"/>
      <c r="E88" s="1554"/>
      <c r="F88" s="1554"/>
      <c r="G88" s="1554"/>
      <c r="H88" s="1554"/>
      <c r="I88" s="1555"/>
      <c r="J88" s="882"/>
      <c r="K88" s="592"/>
      <c r="L88" s="880"/>
      <c r="M88" s="582"/>
      <c r="N88" s="593"/>
    </row>
    <row r="89" spans="1:14" s="555" customFormat="1" ht="20.25" customHeight="1" x14ac:dyDescent="0.25">
      <c r="A89" s="563"/>
      <c r="B89" s="1546"/>
      <c r="C89" s="1547"/>
      <c r="D89" s="588"/>
      <c r="E89" s="588"/>
      <c r="F89" s="588"/>
      <c r="G89" s="878"/>
      <c r="H89" s="878"/>
      <c r="I89" s="878"/>
      <c r="J89" s="878">
        <f>J25</f>
        <v>25.930799999999998</v>
      </c>
      <c r="K89" s="592"/>
      <c r="L89" s="880"/>
      <c r="M89" s="582"/>
      <c r="N89" s="593"/>
    </row>
    <row r="90" spans="1:14" s="555" customFormat="1" ht="20.25" customHeight="1" x14ac:dyDescent="0.3">
      <c r="A90" s="630"/>
      <c r="B90" s="1548" t="s">
        <v>722</v>
      </c>
      <c r="C90" s="1549"/>
      <c r="D90" s="579"/>
      <c r="E90" s="579"/>
      <c r="F90" s="579"/>
      <c r="G90" s="873"/>
      <c r="H90" s="873"/>
      <c r="I90" s="886" t="s">
        <v>34</v>
      </c>
      <c r="J90" s="894">
        <f>SUM(J89:J89)</f>
        <v>25.930799999999998</v>
      </c>
      <c r="K90" s="601" t="s">
        <v>678</v>
      </c>
      <c r="L90" s="893">
        <v>115.7</v>
      </c>
      <c r="M90" s="580" t="s">
        <v>678</v>
      </c>
      <c r="N90" s="602">
        <f>J90*L90</f>
        <v>3000.1935599999997</v>
      </c>
    </row>
    <row r="91" spans="1:14" s="555" customFormat="1" ht="18" customHeight="1" x14ac:dyDescent="0.25">
      <c r="A91" s="633"/>
      <c r="B91" s="634"/>
      <c r="C91" s="635"/>
      <c r="D91" s="636"/>
      <c r="E91" s="636"/>
      <c r="F91" s="636"/>
      <c r="G91" s="895"/>
      <c r="H91" s="895"/>
      <c r="I91" s="896"/>
      <c r="J91" s="896"/>
      <c r="K91" s="637"/>
      <c r="L91" s="637"/>
      <c r="M91" s="638"/>
      <c r="N91" s="897"/>
    </row>
    <row r="92" spans="1:14" s="555" customFormat="1" ht="129.75" customHeight="1" x14ac:dyDescent="0.25">
      <c r="A92" s="563">
        <f>+A88+0.01</f>
        <v>1.2000000000000002</v>
      </c>
      <c r="B92" s="1550" t="s">
        <v>723</v>
      </c>
      <c r="C92" s="1551"/>
      <c r="D92" s="1551"/>
      <c r="E92" s="1551"/>
      <c r="F92" s="1551"/>
      <c r="G92" s="1551"/>
      <c r="H92" s="1551"/>
      <c r="I92" s="1552"/>
      <c r="J92" s="898"/>
      <c r="K92" s="639"/>
      <c r="L92" s="639"/>
      <c r="M92" s="640"/>
      <c r="N92" s="899"/>
    </row>
    <row r="93" spans="1:14" s="555" customFormat="1" ht="18" customHeight="1" x14ac:dyDescent="0.25">
      <c r="A93" s="641"/>
      <c r="B93" s="1541"/>
      <c r="C93" s="1542"/>
      <c r="D93" s="588">
        <v>1</v>
      </c>
      <c r="E93" s="588" t="s">
        <v>31</v>
      </c>
      <c r="F93" s="588">
        <v>1</v>
      </c>
      <c r="G93" s="878">
        <v>3</v>
      </c>
      <c r="H93" s="878">
        <v>3</v>
      </c>
      <c r="I93" s="878"/>
      <c r="J93" s="878">
        <f>PRODUCT(D93:I93)</f>
        <v>9</v>
      </c>
      <c r="K93" s="592"/>
      <c r="L93" s="880"/>
      <c r="M93" s="582"/>
      <c r="N93" s="593"/>
    </row>
    <row r="94" spans="1:14" s="555" customFormat="1" ht="18" customHeight="1" x14ac:dyDescent="0.35">
      <c r="A94" s="633"/>
      <c r="B94" s="1543" t="s">
        <v>724</v>
      </c>
      <c r="C94" s="1544"/>
      <c r="D94" s="579"/>
      <c r="E94" s="579"/>
      <c r="F94" s="579"/>
      <c r="G94" s="873"/>
      <c r="H94" s="873"/>
      <c r="I94" s="886" t="s">
        <v>34</v>
      </c>
      <c r="J94" s="894">
        <f>SUM(J93:J93)</f>
        <v>9</v>
      </c>
      <c r="K94" s="601" t="s">
        <v>678</v>
      </c>
      <c r="L94" s="889">
        <v>10448.75</v>
      </c>
      <c r="M94" s="580" t="s">
        <v>678</v>
      </c>
      <c r="N94" s="602">
        <f>J94*L94</f>
        <v>94038.75</v>
      </c>
    </row>
    <row r="95" spans="1:14" s="555" customFormat="1" ht="18" customHeight="1" x14ac:dyDescent="0.35">
      <c r="A95" s="617">
        <v>1.2</v>
      </c>
      <c r="B95" s="1538" t="s">
        <v>732</v>
      </c>
      <c r="C95" s="1539"/>
      <c r="D95" s="1539"/>
      <c r="E95" s="1539"/>
      <c r="F95" s="1539"/>
      <c r="G95" s="1539"/>
      <c r="H95" s="1539"/>
      <c r="I95" s="1540"/>
      <c r="J95" s="881">
        <v>1</v>
      </c>
      <c r="K95" s="592" t="s">
        <v>730</v>
      </c>
      <c r="L95" s="889">
        <v>10000</v>
      </c>
      <c r="M95" s="582" t="s">
        <v>730</v>
      </c>
      <c r="N95" s="593">
        <f>L95*J95</f>
        <v>10000</v>
      </c>
    </row>
    <row r="96" spans="1:14" s="555" customFormat="1" ht="18" customHeight="1" thickBot="1" x14ac:dyDescent="0.4">
      <c r="A96" s="604">
        <v>1.21</v>
      </c>
      <c r="B96" s="1538" t="s">
        <v>733</v>
      </c>
      <c r="C96" s="1539"/>
      <c r="D96" s="1539"/>
      <c r="E96" s="1539"/>
      <c r="F96" s="1539"/>
      <c r="G96" s="1539"/>
      <c r="H96" s="1539"/>
      <c r="I96" s="1540"/>
      <c r="J96" s="881">
        <v>1</v>
      </c>
      <c r="K96" s="592" t="s">
        <v>730</v>
      </c>
      <c r="L96" s="889">
        <v>15031</v>
      </c>
      <c r="M96" s="582" t="s">
        <v>730</v>
      </c>
      <c r="N96" s="593">
        <f>L96*J96</f>
        <v>15031</v>
      </c>
    </row>
    <row r="97" spans="1:14" s="555" customFormat="1" ht="30.75" customHeight="1" thickTop="1" thickBot="1" x14ac:dyDescent="0.3">
      <c r="A97" s="642"/>
      <c r="B97" s="643"/>
      <c r="C97" s="644"/>
      <c r="D97" s="645"/>
      <c r="E97" s="645"/>
      <c r="F97" s="645"/>
      <c r="G97" s="900"/>
      <c r="H97" s="900"/>
      <c r="I97" s="901"/>
      <c r="J97" s="902"/>
      <c r="K97" s="646"/>
      <c r="L97" s="646"/>
      <c r="M97" s="647" t="s">
        <v>725</v>
      </c>
      <c r="N97" s="903">
        <f>SUM(N9:N96)</f>
        <v>563735.97240872006</v>
      </c>
    </row>
    <row r="98" spans="1:14" s="555" customFormat="1" ht="15" customHeight="1" thickTop="1" x14ac:dyDescent="0.25">
      <c r="A98" s="648"/>
      <c r="B98" s="649"/>
      <c r="C98" s="650"/>
      <c r="D98" s="651"/>
      <c r="E98" s="651"/>
      <c r="F98" s="651"/>
      <c r="G98" s="904"/>
      <c r="H98" s="904"/>
      <c r="I98" s="904"/>
      <c r="J98" s="905"/>
      <c r="K98" s="652"/>
      <c r="L98" s="652"/>
      <c r="M98" s="653"/>
      <c r="N98" s="906"/>
    </row>
    <row r="99" spans="1:14" s="918" customFormat="1" ht="15.5" x14ac:dyDescent="0.35">
      <c r="A99" s="1545" t="s">
        <v>439</v>
      </c>
      <c r="B99" s="1545"/>
      <c r="C99" s="1545"/>
      <c r="D99" s="1545"/>
      <c r="E99" s="1545"/>
      <c r="F99" s="1545"/>
      <c r="G99" s="1545"/>
      <c r="H99" s="1545"/>
      <c r="I99" s="1545" t="s">
        <v>441</v>
      </c>
      <c r="J99" s="1545"/>
      <c r="K99" s="1545"/>
      <c r="L99" s="1545"/>
      <c r="M99" s="1545"/>
      <c r="N99" s="1545"/>
    </row>
    <row r="100" spans="1:14" s="918" customFormat="1" ht="15.5" x14ac:dyDescent="0.35">
      <c r="A100" s="1537" t="s">
        <v>731</v>
      </c>
      <c r="B100" s="1537"/>
      <c r="C100" s="1537"/>
      <c r="D100" s="1537"/>
      <c r="E100" s="1537"/>
      <c r="F100" s="1537"/>
      <c r="G100" s="1537"/>
      <c r="H100" s="1537"/>
      <c r="I100" s="1537" t="s">
        <v>731</v>
      </c>
      <c r="J100" s="1537"/>
      <c r="K100" s="1537"/>
      <c r="L100" s="1537"/>
      <c r="M100" s="1537"/>
      <c r="N100" s="1537"/>
    </row>
    <row r="101" spans="1:14" s="555" customFormat="1" ht="15" customHeight="1" x14ac:dyDescent="0.25">
      <c r="A101" s="648"/>
      <c r="B101" s="649"/>
      <c r="C101" s="650"/>
      <c r="D101" s="651"/>
      <c r="E101" s="651"/>
      <c r="F101" s="651"/>
      <c r="G101" s="904"/>
      <c r="H101" s="904"/>
      <c r="I101" s="904"/>
      <c r="J101" s="905"/>
      <c r="K101" s="652"/>
      <c r="L101" s="652"/>
      <c r="M101" s="653"/>
      <c r="N101" s="906"/>
    </row>
    <row r="102" spans="1:14" s="555" customFormat="1" ht="15" customHeight="1" x14ac:dyDescent="0.25">
      <c r="A102" s="648"/>
      <c r="B102" s="649"/>
      <c r="C102" s="650"/>
      <c r="D102" s="651"/>
      <c r="E102" s="651"/>
      <c r="F102" s="651"/>
      <c r="G102" s="904"/>
      <c r="H102" s="904"/>
      <c r="I102" s="904"/>
      <c r="J102" s="905"/>
      <c r="K102" s="652"/>
      <c r="L102" s="652"/>
      <c r="M102" s="653"/>
      <c r="N102" s="906"/>
    </row>
    <row r="103" spans="1:14" s="555" customFormat="1" ht="15" customHeight="1" x14ac:dyDescent="0.25">
      <c r="A103" s="648"/>
      <c r="B103" s="649"/>
      <c r="C103" s="650"/>
      <c r="D103" s="651"/>
      <c r="E103" s="651"/>
      <c r="F103" s="651"/>
      <c r="G103" s="904"/>
      <c r="H103" s="904"/>
      <c r="I103" s="904"/>
      <c r="J103" s="905"/>
      <c r="K103" s="652"/>
      <c r="L103" s="652"/>
      <c r="M103" s="653"/>
      <c r="N103" s="906"/>
    </row>
    <row r="104" spans="1:14" s="555" customFormat="1" ht="15" customHeight="1" x14ac:dyDescent="0.25">
      <c r="A104" s="648"/>
      <c r="B104" s="649"/>
      <c r="C104" s="650"/>
      <c r="D104" s="651"/>
      <c r="E104" s="651"/>
      <c r="F104" s="651"/>
      <c r="G104" s="904"/>
      <c r="H104" s="904"/>
      <c r="I104" s="904"/>
      <c r="J104" s="905"/>
      <c r="K104" s="652"/>
      <c r="L104" s="652"/>
      <c r="M104" s="653"/>
      <c r="N104" s="906"/>
    </row>
    <row r="105" spans="1:14" s="555" customFormat="1" ht="15" customHeight="1" x14ac:dyDescent="0.25">
      <c r="A105" s="648"/>
      <c r="B105" s="649"/>
      <c r="C105" s="650"/>
      <c r="D105" s="651"/>
      <c r="E105" s="651"/>
      <c r="F105" s="651"/>
      <c r="G105" s="904"/>
      <c r="H105" s="904"/>
      <c r="I105" s="904"/>
      <c r="J105" s="905"/>
      <c r="K105" s="652"/>
      <c r="L105" s="652"/>
      <c r="M105" s="653"/>
      <c r="N105" s="906"/>
    </row>
    <row r="106" spans="1:14" s="555" customFormat="1" ht="8.25" customHeight="1" x14ac:dyDescent="0.25">
      <c r="A106" s="654"/>
      <c r="B106" s="655"/>
      <c r="C106" s="650"/>
      <c r="D106" s="651"/>
      <c r="E106" s="651"/>
      <c r="F106" s="651"/>
      <c r="G106" s="904"/>
      <c r="H106" s="904"/>
      <c r="I106" s="907"/>
      <c r="J106" s="905"/>
      <c r="K106" s="652"/>
      <c r="L106" s="652"/>
      <c r="M106" s="653"/>
      <c r="N106" s="906"/>
    </row>
    <row r="107" spans="1:14" s="555" customFormat="1" ht="10.5" customHeight="1" x14ac:dyDescent="0.25">
      <c r="A107" s="654"/>
      <c r="B107" s="655"/>
      <c r="C107" s="650"/>
      <c r="D107" s="651"/>
      <c r="E107" s="651"/>
      <c r="F107" s="651"/>
      <c r="G107" s="904"/>
      <c r="H107" s="904"/>
      <c r="I107" s="907"/>
      <c r="J107" s="905"/>
      <c r="K107" s="652"/>
      <c r="L107" s="652"/>
      <c r="M107" s="653"/>
      <c r="N107" s="906"/>
    </row>
    <row r="108" spans="1:14" s="555" customFormat="1" ht="14.25" customHeight="1" x14ac:dyDescent="0.25">
      <c r="A108" s="654"/>
      <c r="B108" s="655"/>
      <c r="C108" s="650"/>
      <c r="D108" s="651"/>
      <c r="E108" s="651"/>
      <c r="F108" s="651"/>
      <c r="G108" s="904"/>
      <c r="H108" s="904"/>
      <c r="I108" s="907"/>
      <c r="J108" s="905"/>
      <c r="K108" s="652"/>
      <c r="L108" s="652"/>
      <c r="M108" s="653"/>
      <c r="N108" s="906"/>
    </row>
  </sheetData>
  <mergeCells count="46">
    <mergeCell ref="A100:H100"/>
    <mergeCell ref="I100:N100"/>
    <mergeCell ref="B96:I96"/>
    <mergeCell ref="B95:I95"/>
    <mergeCell ref="B85:I85"/>
    <mergeCell ref="B93:C93"/>
    <mergeCell ref="B94:C94"/>
    <mergeCell ref="A99:H99"/>
    <mergeCell ref="I99:N99"/>
    <mergeCell ref="B89:C89"/>
    <mergeCell ref="B90:C90"/>
    <mergeCell ref="B92:I92"/>
    <mergeCell ref="B88:I88"/>
    <mergeCell ref="B71:C71"/>
    <mergeCell ref="B72:C72"/>
    <mergeCell ref="B74:I74"/>
    <mergeCell ref="B79:I79"/>
    <mergeCell ref="B82:I82"/>
    <mergeCell ref="B51:I51"/>
    <mergeCell ref="L6:M7"/>
    <mergeCell ref="B35:I35"/>
    <mergeCell ref="B39:I39"/>
    <mergeCell ref="B40:C40"/>
    <mergeCell ref="B43:I43"/>
    <mergeCell ref="B47:I47"/>
    <mergeCell ref="B27:I27"/>
    <mergeCell ref="B55:I55"/>
    <mergeCell ref="B59:I59"/>
    <mergeCell ref="B60:C60"/>
    <mergeCell ref="B63:I63"/>
    <mergeCell ref="B70:I70"/>
    <mergeCell ref="N6:N7"/>
    <mergeCell ref="B10:I10"/>
    <mergeCell ref="B15:I15"/>
    <mergeCell ref="B22:I22"/>
    <mergeCell ref="B31:I31"/>
    <mergeCell ref="A1:N1"/>
    <mergeCell ref="A2:N2"/>
    <mergeCell ref="A3:N3"/>
    <mergeCell ref="A4:N4"/>
    <mergeCell ref="A5:N5"/>
    <mergeCell ref="A6:A7"/>
    <mergeCell ref="B6:C7"/>
    <mergeCell ref="D6:F7"/>
    <mergeCell ref="G6:I6"/>
    <mergeCell ref="J6:K7"/>
  </mergeCells>
  <printOptions horizontalCentered="1"/>
  <pageMargins left="0.15" right="0" top="0.25" bottom="0.5" header="0.31496062992126" footer="0.56496062999999996"/>
  <pageSetup paperSize="9" scale="79" fitToWidth="0" fitToHeight="0" orientation="portrait" blackAndWhite="1" r:id="rId1"/>
  <headerFooter scaleWithDoc="0" alignWithMargin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ED02C5-8077-408F-8451-036623697722}">
  <sheetPr>
    <tabColor theme="9" tint="-0.249977111117893"/>
    <pageSetUpPr fitToPage="1"/>
  </sheetPr>
  <dimension ref="A1:E18"/>
  <sheetViews>
    <sheetView showGridLines="0" view="pageBreakPreview" topLeftCell="A6" zoomScale="90" zoomScaleNormal="90" zoomScaleSheetLayoutView="90" workbookViewId="0">
      <selection activeCell="C6" sqref="C6:C14"/>
    </sheetView>
  </sheetViews>
  <sheetFormatPr defaultColWidth="9.08984375" defaultRowHeight="14" x14ac:dyDescent="0.3"/>
  <cols>
    <col min="1" max="1" width="7.36328125" style="697" customWidth="1"/>
    <col min="2" max="2" width="60.08984375" style="697" customWidth="1"/>
    <col min="3" max="3" width="10.36328125" style="699" customWidth="1"/>
    <col min="4" max="4" width="14.90625" style="700" bestFit="1" customWidth="1"/>
    <col min="5" max="5" width="15.90625" style="1115" bestFit="1" customWidth="1"/>
    <col min="6" max="16384" width="9.08984375" style="697"/>
  </cols>
  <sheetData>
    <row r="1" spans="1:5" ht="39.5" customHeight="1" x14ac:dyDescent="0.3">
      <c r="A1" s="1573" t="str">
        <f>'[75]B11 C S'!A2:N2</f>
        <v>PUNJAB SAAF PANI AUTHORITY</v>
      </c>
      <c r="B1" s="1573"/>
      <c r="C1" s="1573"/>
      <c r="D1" s="1573"/>
      <c r="E1" s="1573"/>
    </row>
    <row r="2" spans="1:5" ht="39.5" customHeight="1" x14ac:dyDescent="0.3">
      <c r="A2" s="1574" t="str">
        <f>'C FSD'!A2:N2</f>
        <v>REHABILITATION &amp; O&amp;M OF DYSFUNCTIONAL WATER FILTRATION PLANTS INSTALLED IN DIVISON FAISALABAD</v>
      </c>
      <c r="B2" s="1575"/>
      <c r="C2" s="1575"/>
      <c r="D2" s="1575"/>
      <c r="E2" s="1576"/>
    </row>
    <row r="3" spans="1:5" ht="22.5" customHeight="1" x14ac:dyDescent="0.3">
      <c r="A3" s="1577" t="str">
        <f>'C FSD'!A3:N3</f>
        <v>BILL OF QUANTITY</v>
      </c>
      <c r="B3" s="1577"/>
      <c r="C3" s="1577"/>
      <c r="D3" s="1577"/>
      <c r="E3" s="1577"/>
    </row>
    <row r="4" spans="1:5" s="701" customFormat="1" ht="22.5" customHeight="1" x14ac:dyDescent="0.3">
      <c r="A4" s="1578" t="s">
        <v>908</v>
      </c>
      <c r="B4" s="1578"/>
      <c r="C4" s="1578"/>
      <c r="D4" s="1578"/>
      <c r="E4" s="1578"/>
    </row>
    <row r="5" spans="1:5" s="701" customFormat="1" ht="33" customHeight="1" x14ac:dyDescent="0.3">
      <c r="A5" s="1118" t="s">
        <v>740</v>
      </c>
      <c r="B5" s="1118" t="s">
        <v>0</v>
      </c>
      <c r="C5" s="1118" t="s">
        <v>1</v>
      </c>
      <c r="D5" s="1118" t="s">
        <v>62</v>
      </c>
      <c r="E5" s="1119" t="s">
        <v>984</v>
      </c>
    </row>
    <row r="6" spans="1:5" ht="49.5" customHeight="1" x14ac:dyDescent="0.3">
      <c r="A6" s="1579">
        <v>6.1</v>
      </c>
      <c r="B6" s="1193" t="s">
        <v>994</v>
      </c>
      <c r="C6" s="1579">
        <v>1</v>
      </c>
      <c r="D6" s="1581"/>
      <c r="E6" s="1583"/>
    </row>
    <row r="7" spans="1:5" ht="66.75" customHeight="1" x14ac:dyDescent="0.3">
      <c r="A7" s="1579"/>
      <c r="B7" s="1193" t="s">
        <v>995</v>
      </c>
      <c r="C7" s="1579"/>
      <c r="D7" s="1581"/>
      <c r="E7" s="1583"/>
    </row>
    <row r="8" spans="1:5" ht="89.25" customHeight="1" x14ac:dyDescent="0.3">
      <c r="A8" s="1579"/>
      <c r="B8" s="1193" t="s">
        <v>996</v>
      </c>
      <c r="C8" s="1579"/>
      <c r="D8" s="1581"/>
      <c r="E8" s="1583"/>
    </row>
    <row r="9" spans="1:5" ht="71.25" customHeight="1" x14ac:dyDescent="0.3">
      <c r="A9" s="1579"/>
      <c r="B9" s="1193" t="s">
        <v>997</v>
      </c>
      <c r="C9" s="1579"/>
      <c r="D9" s="1581"/>
      <c r="E9" s="1583"/>
    </row>
    <row r="10" spans="1:5" ht="71.25" customHeight="1" x14ac:dyDescent="0.3">
      <c r="A10" s="1579"/>
      <c r="B10" s="1193" t="s">
        <v>998</v>
      </c>
      <c r="C10" s="1579"/>
      <c r="D10" s="1581"/>
      <c r="E10" s="1583"/>
    </row>
    <row r="11" spans="1:5" ht="71.25" customHeight="1" x14ac:dyDescent="0.3">
      <c r="A11" s="1579"/>
      <c r="B11" s="1194" t="s">
        <v>999</v>
      </c>
      <c r="C11" s="1579"/>
      <c r="D11" s="1581"/>
      <c r="E11" s="1583"/>
    </row>
    <row r="12" spans="1:5" ht="35.25" customHeight="1" x14ac:dyDescent="0.3">
      <c r="A12" s="1579"/>
      <c r="B12" s="1120" t="s">
        <v>982</v>
      </c>
      <c r="C12" s="1579"/>
      <c r="D12" s="1581"/>
      <c r="E12" s="1583"/>
    </row>
    <row r="13" spans="1:5" ht="21" customHeight="1" x14ac:dyDescent="0.3">
      <c r="A13" s="1579"/>
      <c r="B13" s="1120" t="s">
        <v>983</v>
      </c>
      <c r="C13" s="1579"/>
      <c r="D13" s="1581"/>
      <c r="E13" s="1583"/>
    </row>
    <row r="14" spans="1:5" ht="42.5" thickBot="1" x14ac:dyDescent="0.35">
      <c r="A14" s="1580"/>
      <c r="B14" s="1195" t="s">
        <v>768</v>
      </c>
      <c r="C14" s="1580"/>
      <c r="D14" s="1582"/>
      <c r="E14" s="1584"/>
    </row>
    <row r="15" spans="1:5" s="698" customFormat="1" ht="25.5" customHeight="1" thickBot="1" x14ac:dyDescent="0.4">
      <c r="A15" s="1564" t="s">
        <v>972</v>
      </c>
      <c r="B15" s="1565"/>
      <c r="C15" s="1565"/>
      <c r="D15" s="1566"/>
      <c r="E15" s="1121"/>
    </row>
    <row r="16" spans="1:5" s="698" customFormat="1" ht="27" customHeight="1" thickBot="1" x14ac:dyDescent="0.4">
      <c r="A16" s="1567" t="s">
        <v>978</v>
      </c>
      <c r="B16" s="1568"/>
      <c r="C16" s="1568"/>
      <c r="D16" s="1569"/>
      <c r="E16" s="1122"/>
    </row>
    <row r="17" spans="1:5" s="698" customFormat="1" ht="24.75" customHeight="1" thickBot="1" x14ac:dyDescent="0.4">
      <c r="A17" s="1567" t="s">
        <v>979</v>
      </c>
      <c r="B17" s="1568"/>
      <c r="C17" s="1568"/>
      <c r="D17" s="1569"/>
      <c r="E17" s="1122"/>
    </row>
    <row r="18" spans="1:5" s="698" customFormat="1" ht="30" customHeight="1" thickBot="1" x14ac:dyDescent="0.4">
      <c r="A18" s="1570" t="s">
        <v>973</v>
      </c>
      <c r="B18" s="1571"/>
      <c r="C18" s="1571"/>
      <c r="D18" s="1572"/>
      <c r="E18" s="1123"/>
    </row>
  </sheetData>
  <mergeCells count="12">
    <mergeCell ref="A15:D15"/>
    <mergeCell ref="A16:D16"/>
    <mergeCell ref="A17:D17"/>
    <mergeCell ref="A18:D18"/>
    <mergeCell ref="A1:E1"/>
    <mergeCell ref="A2:E2"/>
    <mergeCell ref="A3:E3"/>
    <mergeCell ref="A4:E4"/>
    <mergeCell ref="A6:A14"/>
    <mergeCell ref="C6:C14"/>
    <mergeCell ref="D6:D14"/>
    <mergeCell ref="E6:E14"/>
  </mergeCells>
  <printOptions horizontalCentered="1"/>
  <pageMargins left="0.6" right="0.5" top="0.75" bottom="0.75" header="0.3" footer="0.3"/>
  <pageSetup paperSize="9" scale="84" fitToHeight="0" orientation="portrait"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63E190-035B-4F18-8738-80225562686C}">
  <sheetPr>
    <tabColor theme="9" tint="-0.249977111117893"/>
  </sheetPr>
  <dimension ref="A1:N64"/>
  <sheetViews>
    <sheetView showGridLines="0" view="pageBreakPreview" zoomScale="90" zoomScaleNormal="90" zoomScaleSheetLayoutView="90" workbookViewId="0">
      <selection activeCell="C6" sqref="C6:C14"/>
    </sheetView>
  </sheetViews>
  <sheetFormatPr defaultColWidth="9.08984375" defaultRowHeight="15.5" x14ac:dyDescent="0.35"/>
  <cols>
    <col min="1" max="1" width="5.6328125" style="1147" customWidth="1"/>
    <col min="2" max="2" width="12.1796875" style="1148" customWidth="1"/>
    <col min="3" max="3" width="7.08984375" style="1124" customWidth="1"/>
    <col min="4" max="4" width="6.1796875" style="1124" customWidth="1"/>
    <col min="5" max="5" width="3.6328125" style="1124" customWidth="1"/>
    <col min="6" max="6" width="3.08984375" style="1124" customWidth="1"/>
    <col min="7" max="7" width="3.90625" style="1124" customWidth="1"/>
    <col min="8" max="8" width="10.54296875" style="1124" customWidth="1"/>
    <col min="9" max="9" width="9.453125" style="1124" customWidth="1"/>
    <col min="10" max="10" width="11.453125" style="1124" customWidth="1"/>
    <col min="11" max="11" width="10.1796875" style="1149" customWidth="1"/>
    <col min="12" max="12" width="5" style="1148" customWidth="1"/>
    <col min="13" max="13" width="8" style="1124" customWidth="1"/>
    <col min="14" max="14" width="11.90625" style="1124" customWidth="1"/>
    <col min="15" max="16384" width="9.08984375" style="1124"/>
  </cols>
  <sheetData>
    <row r="1" spans="1:14" ht="24.5" customHeight="1" x14ac:dyDescent="0.35">
      <c r="A1" s="1586" t="str">
        <f>'[76]B11 C'!A1:N1</f>
        <v>PUNJAB SAAF PANI AUTHORITY</v>
      </c>
      <c r="B1" s="1586"/>
      <c r="C1" s="1586"/>
      <c r="D1" s="1586"/>
      <c r="E1" s="1586"/>
      <c r="F1" s="1586"/>
      <c r="G1" s="1586"/>
      <c r="H1" s="1586"/>
      <c r="I1" s="1586"/>
      <c r="J1" s="1586"/>
      <c r="K1" s="1586"/>
      <c r="L1" s="1586"/>
      <c r="M1" s="1586"/>
      <c r="N1" s="1586"/>
    </row>
    <row r="2" spans="1:14" ht="41" customHeight="1" x14ac:dyDescent="0.35">
      <c r="A2" s="1586" t="str">
        <f>'B19 PF'!A2:E2</f>
        <v>REHABILITATION &amp; O&amp;M OF DYSFUNCTIONAL WATER FILTRATION PLANTS INSTALLED IN DIVISON FAISALABAD</v>
      </c>
      <c r="B2" s="1586"/>
      <c r="C2" s="1586"/>
      <c r="D2" s="1586"/>
      <c r="E2" s="1586"/>
      <c r="F2" s="1586"/>
      <c r="G2" s="1586"/>
      <c r="H2" s="1586"/>
      <c r="I2" s="1586"/>
      <c r="J2" s="1586"/>
      <c r="K2" s="1586"/>
      <c r="L2" s="1586"/>
      <c r="M2" s="1586"/>
      <c r="N2" s="1586"/>
    </row>
    <row r="3" spans="1:14" ht="24.75" customHeight="1" x14ac:dyDescent="0.35">
      <c r="A3" s="1587" t="str">
        <f>'B19 PF'!A3:E3</f>
        <v>BILL OF QUANTITY</v>
      </c>
      <c r="B3" s="1587"/>
      <c r="C3" s="1587"/>
      <c r="D3" s="1587"/>
      <c r="E3" s="1587"/>
      <c r="F3" s="1587"/>
      <c r="G3" s="1587"/>
      <c r="H3" s="1587"/>
      <c r="I3" s="1587"/>
      <c r="J3" s="1587"/>
      <c r="K3" s="1587"/>
      <c r="L3" s="1587"/>
      <c r="M3" s="1587"/>
      <c r="N3" s="1587"/>
    </row>
    <row r="4" spans="1:14" ht="23.5" customHeight="1" x14ac:dyDescent="0.35">
      <c r="A4" s="1588" t="s">
        <v>981</v>
      </c>
      <c r="B4" s="1588"/>
      <c r="C4" s="1588"/>
      <c r="D4" s="1588"/>
      <c r="E4" s="1588"/>
      <c r="F4" s="1588"/>
      <c r="G4" s="1588"/>
      <c r="H4" s="1588"/>
      <c r="I4" s="1588"/>
      <c r="J4" s="1588"/>
      <c r="K4" s="1588"/>
      <c r="L4" s="1588"/>
      <c r="M4" s="1588"/>
      <c r="N4" s="1588"/>
    </row>
    <row r="5" spans="1:14" x14ac:dyDescent="0.35">
      <c r="A5" s="1589" t="s">
        <v>980</v>
      </c>
      <c r="B5" s="1590" t="s">
        <v>60</v>
      </c>
      <c r="C5" s="1591" t="s">
        <v>0</v>
      </c>
      <c r="D5" s="1592"/>
      <c r="E5" s="1592"/>
      <c r="F5" s="1592"/>
      <c r="G5" s="1592"/>
      <c r="H5" s="1592"/>
      <c r="I5" s="1592"/>
      <c r="J5" s="1593"/>
      <c r="K5" s="1597" t="s">
        <v>153</v>
      </c>
      <c r="L5" s="1597"/>
      <c r="M5" s="1597" t="s">
        <v>62</v>
      </c>
      <c r="N5" s="1590" t="s">
        <v>668</v>
      </c>
    </row>
    <row r="6" spans="1:14" ht="25.5" customHeight="1" x14ac:dyDescent="0.35">
      <c r="A6" s="1589"/>
      <c r="B6" s="1590"/>
      <c r="C6" s="1594"/>
      <c r="D6" s="1595"/>
      <c r="E6" s="1595"/>
      <c r="F6" s="1595"/>
      <c r="G6" s="1595"/>
      <c r="H6" s="1595"/>
      <c r="I6" s="1595"/>
      <c r="J6" s="1596"/>
      <c r="K6" s="1597"/>
      <c r="L6" s="1597"/>
      <c r="M6" s="1597"/>
      <c r="N6" s="1590"/>
    </row>
    <row r="7" spans="1:14" ht="79" customHeight="1" x14ac:dyDescent="0.35">
      <c r="A7" s="1125">
        <v>1</v>
      </c>
      <c r="B7" s="1126" t="s">
        <v>778</v>
      </c>
      <c r="C7" s="1476" t="s">
        <v>989</v>
      </c>
      <c r="D7" s="1476"/>
      <c r="E7" s="1476"/>
      <c r="F7" s="1476"/>
      <c r="G7" s="1476"/>
      <c r="H7" s="1476"/>
      <c r="I7" s="1476"/>
      <c r="J7" s="1476"/>
      <c r="K7" s="1191">
        <f>SUM(K8:K10)</f>
        <v>474.10874999999999</v>
      </c>
      <c r="L7" s="1200" t="s">
        <v>779</v>
      </c>
      <c r="M7" s="1128"/>
      <c r="N7" s="1129"/>
    </row>
    <row r="8" spans="1:14" ht="55.5" hidden="1" customHeight="1" x14ac:dyDescent="0.35">
      <c r="A8" s="1125"/>
      <c r="B8" s="1130"/>
      <c r="C8" s="1476" t="s">
        <v>775</v>
      </c>
      <c r="D8" s="1476"/>
      <c r="E8" s="1116">
        <v>1</v>
      </c>
      <c r="F8" s="1168" t="s">
        <v>31</v>
      </c>
      <c r="G8" s="1116">
        <v>1</v>
      </c>
      <c r="H8" s="1116">
        <v>51</v>
      </c>
      <c r="I8" s="1116">
        <v>3.125</v>
      </c>
      <c r="J8" s="1116">
        <v>2.21</v>
      </c>
      <c r="K8" s="1191">
        <f>PRODUCT(E8:J8)</f>
        <v>352.21875</v>
      </c>
      <c r="L8" s="1200"/>
      <c r="M8" s="1128"/>
      <c r="N8" s="1129"/>
    </row>
    <row r="9" spans="1:14" ht="64.5" hidden="1" customHeight="1" x14ac:dyDescent="0.35">
      <c r="A9" s="1131"/>
      <c r="B9" s="1130"/>
      <c r="C9" s="1598" t="s">
        <v>776</v>
      </c>
      <c r="D9" s="1598"/>
      <c r="E9" s="1168">
        <v>1</v>
      </c>
      <c r="F9" s="1168" t="s">
        <v>31</v>
      </c>
      <c r="G9" s="1168">
        <v>1</v>
      </c>
      <c r="H9" s="1170">
        <v>51</v>
      </c>
      <c r="I9" s="1170">
        <v>1</v>
      </c>
      <c r="J9" s="1170">
        <v>1.23</v>
      </c>
      <c r="K9" s="1191">
        <f>PRODUCT(E9:J9)</f>
        <v>62.73</v>
      </c>
      <c r="L9" s="1200"/>
      <c r="M9" s="1128"/>
      <c r="N9" s="1129"/>
    </row>
    <row r="10" spans="1:14" ht="64.5" hidden="1" customHeight="1" x14ac:dyDescent="0.35">
      <c r="A10" s="1131"/>
      <c r="B10" s="1130"/>
      <c r="C10" s="1476" t="s">
        <v>777</v>
      </c>
      <c r="D10" s="1476"/>
      <c r="E10" s="1168">
        <v>1</v>
      </c>
      <c r="F10" s="1168" t="s">
        <v>31</v>
      </c>
      <c r="G10" s="1168">
        <v>1</v>
      </c>
      <c r="H10" s="1170">
        <v>51</v>
      </c>
      <c r="I10" s="1170">
        <v>1</v>
      </c>
      <c r="J10" s="1170">
        <v>1.1599999999999999</v>
      </c>
      <c r="K10" s="1191">
        <f>PRODUCT(E10:J10)</f>
        <v>59.16</v>
      </c>
      <c r="L10" s="1200"/>
      <c r="M10" s="1128"/>
      <c r="N10" s="1129"/>
    </row>
    <row r="11" spans="1:14" hidden="1" x14ac:dyDescent="0.35">
      <c r="A11" s="1131"/>
      <c r="B11" s="1130"/>
      <c r="C11" s="1171"/>
      <c r="D11" s="1169"/>
      <c r="E11" s="1172"/>
      <c r="F11" s="1173"/>
      <c r="G11" s="1170"/>
      <c r="H11" s="1172"/>
      <c r="I11" s="1173"/>
      <c r="J11" s="1174" t="s">
        <v>34</v>
      </c>
      <c r="K11" s="1201"/>
      <c r="L11" s="1202"/>
      <c r="M11" s="1132"/>
      <c r="N11" s="1133"/>
    </row>
    <row r="12" spans="1:14" hidden="1" x14ac:dyDescent="0.35">
      <c r="A12" s="1131"/>
      <c r="B12" s="1130"/>
      <c r="C12" s="1175"/>
      <c r="D12" s="1169"/>
      <c r="E12" s="1172"/>
      <c r="F12" s="1173"/>
      <c r="G12" s="1170"/>
      <c r="H12" s="1172"/>
      <c r="I12" s="1173"/>
      <c r="J12" s="1174"/>
      <c r="K12" s="1203"/>
      <c r="L12" s="1200"/>
      <c r="M12" s="1134"/>
      <c r="N12" s="1133"/>
    </row>
    <row r="13" spans="1:14" ht="135.5" customHeight="1" x14ac:dyDescent="0.35">
      <c r="A13" s="1125">
        <v>2</v>
      </c>
      <c r="B13" s="1130" t="s">
        <v>782</v>
      </c>
      <c r="C13" s="1476" t="s">
        <v>990</v>
      </c>
      <c r="D13" s="1476"/>
      <c r="E13" s="1476"/>
      <c r="F13" s="1476"/>
      <c r="G13" s="1476"/>
      <c r="H13" s="1476"/>
      <c r="I13" s="1476"/>
      <c r="J13" s="1476"/>
      <c r="K13" s="1191">
        <f>SUM(K14:K14)</f>
        <v>225.42</v>
      </c>
      <c r="L13" s="1200" t="s">
        <v>746</v>
      </c>
      <c r="M13" s="1128"/>
      <c r="N13" s="1129"/>
    </row>
    <row r="14" spans="1:14" hidden="1" x14ac:dyDescent="0.35">
      <c r="A14" s="1131"/>
      <c r="B14" s="1130"/>
      <c r="C14" s="1176" t="s">
        <v>781</v>
      </c>
      <c r="D14" s="1049"/>
      <c r="E14" s="1168">
        <v>1</v>
      </c>
      <c r="F14" s="1168" t="s">
        <v>31</v>
      </c>
      <c r="G14" s="1168">
        <v>2</v>
      </c>
      <c r="H14" s="1170">
        <v>51</v>
      </c>
      <c r="I14" s="1170">
        <v>0</v>
      </c>
      <c r="J14" s="1170">
        <v>2.21</v>
      </c>
      <c r="K14" s="1191">
        <f>J14*H14*G14*E14</f>
        <v>225.42</v>
      </c>
      <c r="L14" s="1200" t="s">
        <v>746</v>
      </c>
      <c r="M14" s="1128"/>
      <c r="N14" s="1129"/>
    </row>
    <row r="15" spans="1:14" hidden="1" x14ac:dyDescent="0.35">
      <c r="A15" s="1131"/>
      <c r="B15" s="1130"/>
      <c r="C15" s="1585"/>
      <c r="D15" s="1585"/>
      <c r="E15" s="1172"/>
      <c r="F15" s="1173"/>
      <c r="G15" s="1170"/>
      <c r="H15" s="1172"/>
      <c r="I15" s="1173"/>
      <c r="J15" s="1174" t="s">
        <v>34</v>
      </c>
      <c r="K15" s="1201"/>
      <c r="L15" s="1202"/>
      <c r="M15" s="1135"/>
      <c r="N15" s="1133"/>
    </row>
    <row r="16" spans="1:14" hidden="1" x14ac:dyDescent="0.35">
      <c r="A16" s="1131"/>
      <c r="B16" s="1130"/>
      <c r="C16" s="1177"/>
      <c r="D16" s="1169"/>
      <c r="E16" s="1168"/>
      <c r="F16" s="1168"/>
      <c r="G16" s="1168"/>
      <c r="H16" s="1170"/>
      <c r="I16" s="1170"/>
      <c r="J16" s="1170"/>
      <c r="K16" s="1191"/>
      <c r="L16" s="1200"/>
      <c r="M16" s="1128"/>
      <c r="N16" s="1129"/>
    </row>
    <row r="17" spans="1:14" ht="64.5" customHeight="1" x14ac:dyDescent="0.35">
      <c r="A17" s="1125">
        <v>3</v>
      </c>
      <c r="B17" s="1130" t="s">
        <v>786</v>
      </c>
      <c r="C17" s="1476" t="s">
        <v>991</v>
      </c>
      <c r="D17" s="1476"/>
      <c r="E17" s="1476"/>
      <c r="F17" s="1476"/>
      <c r="G17" s="1476"/>
      <c r="H17" s="1476"/>
      <c r="I17" s="1476"/>
      <c r="J17" s="1476"/>
      <c r="K17" s="1191">
        <f>-SUM(K18:K19)</f>
        <v>18.393749999999983</v>
      </c>
      <c r="L17" s="1200" t="s">
        <v>779</v>
      </c>
      <c r="M17" s="1128"/>
      <c r="N17" s="1129"/>
    </row>
    <row r="18" spans="1:14" ht="54" hidden="1" customHeight="1" x14ac:dyDescent="0.35">
      <c r="A18" s="1131"/>
      <c r="B18" s="1130"/>
      <c r="C18" s="1176" t="s">
        <v>784</v>
      </c>
      <c r="D18" s="1049"/>
      <c r="E18" s="1168">
        <v>1</v>
      </c>
      <c r="F18" s="1168" t="s">
        <v>31</v>
      </c>
      <c r="G18" s="1168">
        <v>1</v>
      </c>
      <c r="H18" s="1170">
        <v>10.5</v>
      </c>
      <c r="I18" s="1170">
        <v>10.5</v>
      </c>
      <c r="J18" s="1170">
        <v>1.75</v>
      </c>
      <c r="K18" s="1191">
        <f>PRODUCT(E18:J18)</f>
        <v>192.9375</v>
      </c>
      <c r="L18" s="1200"/>
      <c r="M18" s="1128"/>
      <c r="N18" s="1129"/>
    </row>
    <row r="19" spans="1:14" ht="59.5" hidden="1" customHeight="1" x14ac:dyDescent="0.35">
      <c r="A19" s="1131"/>
      <c r="B19" s="1130"/>
      <c r="C19" s="1476" t="s">
        <v>785</v>
      </c>
      <c r="D19" s="1476"/>
      <c r="E19" s="1168">
        <v>-1</v>
      </c>
      <c r="F19" s="1168" t="s">
        <v>31</v>
      </c>
      <c r="G19" s="1168">
        <v>1</v>
      </c>
      <c r="H19" s="1170">
        <v>51</v>
      </c>
      <c r="I19" s="1170">
        <v>3.125</v>
      </c>
      <c r="J19" s="1170">
        <v>2.21</v>
      </c>
      <c r="K19" s="1191">
        <f>PRODUCT(E19:J19)*0.6</f>
        <v>-211.33124999999998</v>
      </c>
      <c r="L19" s="1200"/>
      <c r="M19" s="1128"/>
      <c r="N19" s="1129"/>
    </row>
    <row r="20" spans="1:14" hidden="1" x14ac:dyDescent="0.35">
      <c r="A20" s="1131"/>
      <c r="B20" s="1130"/>
      <c r="C20" s="1585" t="s">
        <v>786</v>
      </c>
      <c r="D20" s="1585"/>
      <c r="E20" s="1172"/>
      <c r="F20" s="1173"/>
      <c r="G20" s="1170"/>
      <c r="H20" s="1172"/>
      <c r="I20" s="1173"/>
      <c r="J20" s="1174" t="s">
        <v>34</v>
      </c>
      <c r="K20" s="1201"/>
      <c r="L20" s="1202"/>
      <c r="M20" s="1135"/>
      <c r="N20" s="1133"/>
    </row>
    <row r="21" spans="1:14" hidden="1" x14ac:dyDescent="0.35">
      <c r="A21" s="1131"/>
      <c r="B21" s="1130"/>
      <c r="C21" s="1177"/>
      <c r="D21" s="1169"/>
      <c r="E21" s="1168"/>
      <c r="F21" s="1168"/>
      <c r="G21" s="1168"/>
      <c r="H21" s="1170"/>
      <c r="I21" s="1170"/>
      <c r="J21" s="1170"/>
      <c r="K21" s="1191"/>
      <c r="L21" s="1200"/>
      <c r="M21" s="1128"/>
      <c r="N21" s="1129"/>
    </row>
    <row r="22" spans="1:14" ht="55.25" customHeight="1" x14ac:dyDescent="0.35">
      <c r="A22" s="1125">
        <v>4</v>
      </c>
      <c r="B22" s="1130" t="s">
        <v>789</v>
      </c>
      <c r="C22" s="1599" t="s">
        <v>787</v>
      </c>
      <c r="D22" s="1599"/>
      <c r="E22" s="1599"/>
      <c r="F22" s="1599"/>
      <c r="G22" s="1599"/>
      <c r="H22" s="1599"/>
      <c r="I22" s="1599"/>
      <c r="J22" s="1599"/>
      <c r="K22" s="1191">
        <f>SUM(K23:K23)</f>
        <v>27.5625</v>
      </c>
      <c r="L22" s="1200" t="s">
        <v>779</v>
      </c>
      <c r="M22" s="1128"/>
      <c r="N22" s="1129"/>
    </row>
    <row r="23" spans="1:14" hidden="1" x14ac:dyDescent="0.35">
      <c r="A23" s="1125"/>
      <c r="B23" s="1130"/>
      <c r="C23" s="1176" t="s">
        <v>788</v>
      </c>
      <c r="D23" s="1176"/>
      <c r="E23" s="1168">
        <v>1</v>
      </c>
      <c r="F23" s="1168" t="s">
        <v>31</v>
      </c>
      <c r="G23" s="1168">
        <v>1</v>
      </c>
      <c r="H23" s="1170">
        <v>10.5</v>
      </c>
      <c r="I23" s="1170">
        <v>10.5</v>
      </c>
      <c r="J23" s="1170">
        <v>0.25</v>
      </c>
      <c r="K23" s="1191">
        <f>PRODUCT(E23:J23)</f>
        <v>27.5625</v>
      </c>
      <c r="L23" s="1200"/>
      <c r="M23" s="1128"/>
      <c r="N23" s="1129"/>
    </row>
    <row r="24" spans="1:14" ht="31.5" hidden="1" customHeight="1" x14ac:dyDescent="0.35">
      <c r="A24" s="1131"/>
      <c r="B24" s="1130"/>
      <c r="C24" s="1600"/>
      <c r="D24" s="1600"/>
      <c r="E24" s="1168"/>
      <c r="F24" s="1168"/>
      <c r="G24" s="1168"/>
      <c r="H24" s="1170"/>
      <c r="I24" s="1170"/>
      <c r="J24" s="1174" t="s">
        <v>34</v>
      </c>
      <c r="K24" s="1201"/>
      <c r="L24" s="1202"/>
      <c r="M24" s="1136"/>
      <c r="N24" s="1133"/>
    </row>
    <row r="25" spans="1:14" ht="59.25" customHeight="1" x14ac:dyDescent="0.35">
      <c r="A25" s="1125">
        <v>5</v>
      </c>
      <c r="B25" s="1130" t="s">
        <v>797</v>
      </c>
      <c r="C25" s="1476" t="s">
        <v>790</v>
      </c>
      <c r="D25" s="1476"/>
      <c r="E25" s="1476"/>
      <c r="F25" s="1476"/>
      <c r="G25" s="1476"/>
      <c r="H25" s="1476"/>
      <c r="I25" s="1476"/>
      <c r="J25" s="1476"/>
      <c r="K25" s="1191">
        <v>250.23</v>
      </c>
      <c r="L25" s="1200" t="s">
        <v>779</v>
      </c>
      <c r="M25" s="1128"/>
      <c r="N25" s="1129"/>
    </row>
    <row r="26" spans="1:14" hidden="1" x14ac:dyDescent="0.35">
      <c r="A26" s="1125"/>
      <c r="B26" s="1130"/>
      <c r="C26" s="1176" t="s">
        <v>791</v>
      </c>
      <c r="D26" s="1176"/>
      <c r="E26" s="1168">
        <v>1</v>
      </c>
      <c r="F26" s="1168" t="s">
        <v>31</v>
      </c>
      <c r="G26" s="1168">
        <v>1</v>
      </c>
      <c r="H26" s="1170">
        <v>51</v>
      </c>
      <c r="I26" s="1170">
        <v>3.125</v>
      </c>
      <c r="J26" s="1170">
        <v>0.33</v>
      </c>
      <c r="K26" s="1191">
        <f>PRODUCT(E26:J26)</f>
        <v>52.59375</v>
      </c>
      <c r="L26" s="1200"/>
      <c r="M26" s="1128"/>
      <c r="N26" s="1129"/>
    </row>
    <row r="27" spans="1:14" ht="65.5" hidden="1" customHeight="1" x14ac:dyDescent="0.35">
      <c r="A27" s="1125"/>
      <c r="B27" s="1130"/>
      <c r="C27" s="1176" t="s">
        <v>792</v>
      </c>
      <c r="D27" s="1176"/>
      <c r="E27" s="1168">
        <v>1</v>
      </c>
      <c r="F27" s="1168" t="s">
        <v>31</v>
      </c>
      <c r="G27" s="1168">
        <v>1</v>
      </c>
      <c r="H27" s="1170">
        <v>10.5</v>
      </c>
      <c r="I27" s="1170">
        <v>10.5</v>
      </c>
      <c r="J27" s="1170">
        <v>0.33</v>
      </c>
      <c r="K27" s="1191">
        <f>PRODUCT(E27:J27)</f>
        <v>36.3825</v>
      </c>
      <c r="L27" s="1200"/>
      <c r="M27" s="1128"/>
      <c r="N27" s="1129"/>
    </row>
    <row r="28" spans="1:14" ht="65.5" hidden="1" customHeight="1" x14ac:dyDescent="0.35">
      <c r="A28" s="1125"/>
      <c r="B28" s="1130"/>
      <c r="C28" s="1176" t="s">
        <v>793</v>
      </c>
      <c r="D28" s="1176"/>
      <c r="E28" s="1168">
        <v>1</v>
      </c>
      <c r="F28" s="1168" t="s">
        <v>31</v>
      </c>
      <c r="G28" s="1168">
        <v>1</v>
      </c>
      <c r="H28" s="1170">
        <v>60.5</v>
      </c>
      <c r="I28" s="1170">
        <v>1</v>
      </c>
      <c r="J28" s="1170">
        <v>0.25</v>
      </c>
      <c r="K28" s="1191">
        <f>PRODUCT(E28:J28)</f>
        <v>15.125</v>
      </c>
      <c r="L28" s="1200"/>
      <c r="M28" s="1128"/>
      <c r="N28" s="1129"/>
    </row>
    <row r="29" spans="1:14" ht="65.5" hidden="1" customHeight="1" x14ac:dyDescent="0.35">
      <c r="A29" s="1125"/>
      <c r="B29" s="1130"/>
      <c r="C29" s="1598" t="s">
        <v>794</v>
      </c>
      <c r="D29" s="1598"/>
      <c r="E29" s="1168">
        <v>1</v>
      </c>
      <c r="F29" s="1168" t="s">
        <v>31</v>
      </c>
      <c r="G29" s="1168">
        <v>1</v>
      </c>
      <c r="H29" s="1170">
        <v>47.5</v>
      </c>
      <c r="I29" s="1170">
        <v>2.75</v>
      </c>
      <c r="J29" s="1170">
        <v>0.5</v>
      </c>
      <c r="K29" s="1191">
        <f>PRODUCT(E29:J29)</f>
        <v>65.3125</v>
      </c>
      <c r="L29" s="1200"/>
      <c r="M29" s="1128"/>
      <c r="N29" s="1129"/>
    </row>
    <row r="30" spans="1:14" ht="65.5" hidden="1" customHeight="1" x14ac:dyDescent="0.35">
      <c r="A30" s="1125"/>
      <c r="B30" s="1130"/>
      <c r="C30" s="1598" t="s">
        <v>795</v>
      </c>
      <c r="D30" s="1598"/>
      <c r="E30" s="1168">
        <v>1</v>
      </c>
      <c r="F30" s="1168" t="s">
        <v>31</v>
      </c>
      <c r="G30" s="1168">
        <v>1</v>
      </c>
      <c r="H30" s="1170">
        <v>10.5</v>
      </c>
      <c r="I30" s="1170">
        <v>4</v>
      </c>
      <c r="J30" s="1170">
        <v>1.21</v>
      </c>
      <c r="K30" s="1191">
        <f>PRODUCT(E30:J30)</f>
        <v>50.82</v>
      </c>
      <c r="L30" s="1200"/>
      <c r="M30" s="1128"/>
      <c r="N30" s="1129"/>
    </row>
    <row r="31" spans="1:14" ht="65.5" hidden="1" customHeight="1" x14ac:dyDescent="0.35">
      <c r="A31" s="1125"/>
      <c r="B31" s="1130"/>
      <c r="C31" s="1171" t="s">
        <v>796</v>
      </c>
      <c r="D31" s="1171"/>
      <c r="E31" s="1168">
        <v>1</v>
      </c>
      <c r="F31" s="1168" t="s">
        <v>31</v>
      </c>
      <c r="G31" s="1168">
        <v>1</v>
      </c>
      <c r="H31" s="1178">
        <v>12</v>
      </c>
      <c r="I31" s="1178">
        <v>2</v>
      </c>
      <c r="J31" s="1171">
        <v>1.25</v>
      </c>
      <c r="K31" s="1201">
        <f t="shared" ref="K31" si="0">PRODUCT(E31:J31)</f>
        <v>30</v>
      </c>
      <c r="L31" s="1200"/>
      <c r="M31" s="1128"/>
      <c r="N31" s="1129"/>
    </row>
    <row r="32" spans="1:14" ht="27.75" hidden="1" customHeight="1" x14ac:dyDescent="0.35">
      <c r="A32" s="1131"/>
      <c r="B32" s="1130"/>
      <c r="C32" s="1600" t="s">
        <v>797</v>
      </c>
      <c r="D32" s="1600"/>
      <c r="E32" s="1168"/>
      <c r="F32" s="1168"/>
      <c r="G32" s="1168"/>
      <c r="H32" s="1170"/>
      <c r="I32" s="1170"/>
      <c r="J32" s="1174" t="s">
        <v>34</v>
      </c>
      <c r="K32" s="1191">
        <f>SUM(K26:K31)</f>
        <v>250.23374999999999</v>
      </c>
      <c r="L32" s="1200" t="s">
        <v>779</v>
      </c>
      <c r="M32" s="1136"/>
      <c r="N32" s="1133"/>
    </row>
    <row r="33" spans="1:14" ht="123" customHeight="1" x14ac:dyDescent="0.35">
      <c r="A33" s="1125">
        <v>6</v>
      </c>
      <c r="B33" s="1130" t="s">
        <v>799</v>
      </c>
      <c r="C33" s="1476" t="s">
        <v>992</v>
      </c>
      <c r="D33" s="1476"/>
      <c r="E33" s="1476"/>
      <c r="F33" s="1476"/>
      <c r="G33" s="1476"/>
      <c r="H33" s="1476"/>
      <c r="I33" s="1476"/>
      <c r="J33" s="1476"/>
      <c r="K33" s="1191">
        <v>133.88</v>
      </c>
      <c r="L33" s="1200" t="s">
        <v>746</v>
      </c>
      <c r="M33" s="1128"/>
      <c r="N33" s="1129"/>
    </row>
    <row r="34" spans="1:14" hidden="1" x14ac:dyDescent="0.35">
      <c r="A34" s="1131"/>
      <c r="B34" s="1130"/>
      <c r="C34" s="1176" t="s">
        <v>784</v>
      </c>
      <c r="D34" s="1049"/>
      <c r="E34" s="1168">
        <v>1</v>
      </c>
      <c r="F34" s="1168" t="s">
        <v>31</v>
      </c>
      <c r="G34" s="1168">
        <v>1</v>
      </c>
      <c r="H34" s="1170">
        <v>10.5</v>
      </c>
      <c r="I34" s="1170">
        <v>12.75</v>
      </c>
      <c r="J34" s="1170"/>
      <c r="K34" s="1191">
        <f>PRODUCT(E34:J34)</f>
        <v>133.875</v>
      </c>
      <c r="L34" s="1200" t="s">
        <v>746</v>
      </c>
      <c r="M34" s="1128"/>
      <c r="N34" s="1129"/>
    </row>
    <row r="35" spans="1:14" ht="84.75" hidden="1" customHeight="1" x14ac:dyDescent="0.35">
      <c r="A35" s="1131"/>
      <c r="B35" s="1130"/>
      <c r="C35" s="1585" t="s">
        <v>799</v>
      </c>
      <c r="D35" s="1585"/>
      <c r="E35" s="1172"/>
      <c r="F35" s="1173"/>
      <c r="G35" s="1170"/>
      <c r="H35" s="1172"/>
      <c r="I35" s="1173"/>
      <c r="J35" s="1179" t="s">
        <v>34</v>
      </c>
      <c r="K35" s="1191">
        <f>SUM(K34:K34)</f>
        <v>133.875</v>
      </c>
      <c r="L35" s="1200" t="s">
        <v>746</v>
      </c>
      <c r="M35" s="1137"/>
      <c r="N35" s="1133"/>
    </row>
    <row r="36" spans="1:14" hidden="1" x14ac:dyDescent="0.35">
      <c r="A36" s="1131"/>
      <c r="B36" s="1130"/>
      <c r="C36" s="1177"/>
      <c r="D36" s="1169"/>
      <c r="E36" s="1168"/>
      <c r="F36" s="1168"/>
      <c r="G36" s="1168"/>
      <c r="H36" s="1170"/>
      <c r="I36" s="1170"/>
      <c r="J36" s="1170"/>
      <c r="K36" s="1191"/>
      <c r="L36" s="1200"/>
      <c r="M36" s="1128"/>
      <c r="N36" s="1129"/>
    </row>
    <row r="37" spans="1:14" ht="51.65" customHeight="1" x14ac:dyDescent="0.35">
      <c r="A37" s="1125">
        <v>7</v>
      </c>
      <c r="B37" s="1138" t="s">
        <v>806</v>
      </c>
      <c r="C37" s="1476" t="s">
        <v>993</v>
      </c>
      <c r="D37" s="1476"/>
      <c r="E37" s="1476"/>
      <c r="F37" s="1476"/>
      <c r="G37" s="1476"/>
      <c r="H37" s="1476"/>
      <c r="I37" s="1476"/>
      <c r="J37" s="1476"/>
      <c r="K37" s="1191">
        <v>84.040999999999997</v>
      </c>
      <c r="L37" s="1200" t="s">
        <v>779</v>
      </c>
      <c r="M37" s="1128"/>
      <c r="N37" s="1129"/>
    </row>
    <row r="38" spans="1:14" hidden="1" x14ac:dyDescent="0.35">
      <c r="A38" s="1131"/>
      <c r="B38" s="1130"/>
      <c r="C38" s="1176"/>
      <c r="D38" s="1169"/>
      <c r="E38" s="1168"/>
      <c r="F38" s="1168"/>
      <c r="G38" s="1168"/>
      <c r="H38" s="1180"/>
      <c r="I38" s="1180"/>
      <c r="J38" s="1170"/>
      <c r="K38" s="1191"/>
      <c r="L38" s="1200"/>
      <c r="M38" s="1128"/>
      <c r="N38" s="1129"/>
    </row>
    <row r="39" spans="1:14" ht="15" hidden="1" customHeight="1" x14ac:dyDescent="0.35">
      <c r="A39" s="1131"/>
      <c r="B39" s="1130"/>
      <c r="C39" s="1181" t="s">
        <v>801</v>
      </c>
      <c r="D39" s="1169"/>
      <c r="E39" s="1168"/>
      <c r="F39" s="1168"/>
      <c r="G39" s="1168"/>
      <c r="H39" s="1180"/>
      <c r="I39" s="1180"/>
      <c r="J39" s="1170"/>
      <c r="K39" s="1191"/>
      <c r="L39" s="1200"/>
      <c r="M39" s="1128"/>
      <c r="N39" s="1129"/>
    </row>
    <row r="40" spans="1:14" ht="28.5" hidden="1" x14ac:dyDescent="0.35">
      <c r="A40" s="1131"/>
      <c r="B40" s="1130"/>
      <c r="C40" s="1181"/>
      <c r="D40" s="1169" t="s">
        <v>802</v>
      </c>
      <c r="E40" s="1168">
        <v>1</v>
      </c>
      <c r="F40" s="1168" t="s">
        <v>31</v>
      </c>
      <c r="G40" s="1168">
        <v>1</v>
      </c>
      <c r="H40" s="1180">
        <v>53</v>
      </c>
      <c r="I40" s="1180">
        <v>0.75</v>
      </c>
      <c r="J40" s="1170">
        <v>1</v>
      </c>
      <c r="K40" s="1191">
        <f t="shared" ref="K40" si="1">PRODUCT(E40:J40)</f>
        <v>39.75</v>
      </c>
      <c r="L40" s="1200" t="s">
        <v>779</v>
      </c>
      <c r="M40" s="1128"/>
      <c r="N40" s="1129"/>
    </row>
    <row r="41" spans="1:14" hidden="1" x14ac:dyDescent="0.35">
      <c r="A41" s="1131"/>
      <c r="B41" s="1130"/>
      <c r="C41" s="1176"/>
      <c r="D41" s="1169"/>
      <c r="E41" s="1168"/>
      <c r="F41" s="1168"/>
      <c r="G41" s="1168"/>
      <c r="H41" s="1180"/>
      <c r="I41" s="1180"/>
      <c r="J41" s="1170"/>
      <c r="K41" s="1191"/>
      <c r="L41" s="1200"/>
      <c r="M41" s="1128"/>
      <c r="N41" s="1129"/>
    </row>
    <row r="42" spans="1:14" ht="84" hidden="1" x14ac:dyDescent="0.35">
      <c r="A42" s="1131"/>
      <c r="B42" s="1130"/>
      <c r="C42" s="1181" t="s">
        <v>803</v>
      </c>
      <c r="D42" s="1169"/>
      <c r="E42" s="1168"/>
      <c r="F42" s="1168"/>
      <c r="G42" s="1168"/>
      <c r="H42" s="1180"/>
      <c r="I42" s="1180"/>
      <c r="J42" s="1170"/>
      <c r="K42" s="1191"/>
      <c r="L42" s="1200"/>
      <c r="M42" s="1128"/>
      <c r="N42" s="1129"/>
    </row>
    <row r="43" spans="1:14" ht="28.5" hidden="1" x14ac:dyDescent="0.35">
      <c r="A43" s="1131"/>
      <c r="B43" s="1130"/>
      <c r="C43" s="1181"/>
      <c r="D43" s="1169" t="s">
        <v>802</v>
      </c>
      <c r="E43" s="1168">
        <v>1</v>
      </c>
      <c r="F43" s="1168" t="s">
        <v>31</v>
      </c>
      <c r="G43" s="1168">
        <v>1</v>
      </c>
      <c r="H43" s="1180">
        <v>10.5</v>
      </c>
      <c r="I43" s="1180">
        <v>0.75</v>
      </c>
      <c r="J43" s="1170">
        <v>0.91</v>
      </c>
      <c r="K43" s="1191">
        <f t="shared" ref="K43:K45" si="2">PRODUCT(E43:J43)</f>
        <v>7.1662500000000007</v>
      </c>
      <c r="L43" s="1200" t="s">
        <v>779</v>
      </c>
      <c r="M43" s="1128"/>
      <c r="N43" s="1129"/>
    </row>
    <row r="44" spans="1:14" hidden="1" x14ac:dyDescent="0.35">
      <c r="A44" s="1131"/>
      <c r="B44" s="1130"/>
      <c r="C44" s="1602" t="s">
        <v>804</v>
      </c>
      <c r="D44" s="1602"/>
      <c r="E44" s="1168"/>
      <c r="F44" s="1168"/>
      <c r="G44" s="1168"/>
      <c r="H44" s="1180"/>
      <c r="I44" s="1180"/>
      <c r="J44" s="1170"/>
      <c r="K44" s="1191"/>
      <c r="L44" s="1200"/>
      <c r="M44" s="1128"/>
      <c r="N44" s="1129"/>
    </row>
    <row r="45" spans="1:14" hidden="1" x14ac:dyDescent="0.35">
      <c r="A45" s="1131"/>
      <c r="B45" s="1130"/>
      <c r="C45" s="1182"/>
      <c r="D45" s="1169"/>
      <c r="E45" s="1168">
        <v>1</v>
      </c>
      <c r="F45" s="1168" t="s">
        <v>31</v>
      </c>
      <c r="G45" s="1168">
        <v>1</v>
      </c>
      <c r="H45" s="1180">
        <v>51</v>
      </c>
      <c r="I45" s="1180">
        <v>0.75</v>
      </c>
      <c r="J45" s="1170">
        <v>0.5</v>
      </c>
      <c r="K45" s="1191">
        <f t="shared" si="2"/>
        <v>19.125</v>
      </c>
      <c r="L45" s="1200" t="s">
        <v>779</v>
      </c>
      <c r="M45" s="1128"/>
      <c r="N45" s="1129"/>
    </row>
    <row r="46" spans="1:14" hidden="1" x14ac:dyDescent="0.35">
      <c r="A46" s="1131"/>
      <c r="B46" s="1130"/>
      <c r="C46" s="1176" t="s">
        <v>805</v>
      </c>
      <c r="D46" s="1169"/>
      <c r="E46" s="1168">
        <v>1</v>
      </c>
      <c r="F46" s="1168" t="s">
        <v>31</v>
      </c>
      <c r="G46" s="1168">
        <v>1</v>
      </c>
      <c r="H46" s="1170">
        <v>12</v>
      </c>
      <c r="I46" s="1170">
        <v>3</v>
      </c>
      <c r="J46" s="1170">
        <v>0.5</v>
      </c>
      <c r="K46" s="1191">
        <f>PRODUCT(E46:J46)</f>
        <v>18</v>
      </c>
      <c r="L46" s="1200"/>
      <c r="M46" s="1128"/>
      <c r="N46" s="1129"/>
    </row>
    <row r="47" spans="1:14" hidden="1" x14ac:dyDescent="0.35">
      <c r="A47" s="1131"/>
      <c r="B47" s="1130"/>
      <c r="C47" s="1176"/>
      <c r="D47" s="1169"/>
      <c r="E47" s="1168"/>
      <c r="F47" s="1168"/>
      <c r="G47" s="1168"/>
      <c r="H47" s="1180"/>
      <c r="I47" s="1180"/>
      <c r="J47" s="1170"/>
      <c r="K47" s="1191"/>
      <c r="L47" s="1200"/>
      <c r="M47" s="1128"/>
      <c r="N47" s="1129"/>
    </row>
    <row r="48" spans="1:14" hidden="1" x14ac:dyDescent="0.35">
      <c r="A48" s="1131"/>
      <c r="B48" s="1130"/>
      <c r="C48" s="1176" t="s">
        <v>806</v>
      </c>
      <c r="D48" s="1169"/>
      <c r="E48" s="1168"/>
      <c r="F48" s="1168"/>
      <c r="G48" s="1168"/>
      <c r="H48" s="1170"/>
      <c r="I48" s="1170"/>
      <c r="J48" s="1174" t="s">
        <v>34</v>
      </c>
      <c r="K48" s="1191">
        <f>SUM(K38:K47)</f>
        <v>84.041249999999991</v>
      </c>
      <c r="L48" s="1200" t="s">
        <v>779</v>
      </c>
      <c r="M48" s="1136"/>
      <c r="N48" s="1133"/>
    </row>
    <row r="49" spans="1:14" hidden="1" x14ac:dyDescent="0.35">
      <c r="A49" s="1131"/>
      <c r="B49" s="1130"/>
      <c r="C49" s="1176"/>
      <c r="D49" s="1169"/>
      <c r="E49" s="1168"/>
      <c r="F49" s="1168"/>
      <c r="G49" s="1168"/>
      <c r="H49" s="1180"/>
      <c r="I49" s="1170"/>
      <c r="J49" s="1170"/>
      <c r="K49" s="1191"/>
      <c r="L49" s="1200"/>
      <c r="M49" s="1128"/>
      <c r="N49" s="1129"/>
    </row>
    <row r="50" spans="1:14" ht="99.5" customHeight="1" x14ac:dyDescent="0.35">
      <c r="A50" s="1125">
        <v>8</v>
      </c>
      <c r="B50" s="1138" t="s">
        <v>811</v>
      </c>
      <c r="C50" s="1476" t="s">
        <v>807</v>
      </c>
      <c r="D50" s="1476"/>
      <c r="E50" s="1476"/>
      <c r="F50" s="1476"/>
      <c r="G50" s="1476"/>
      <c r="H50" s="1476"/>
      <c r="I50" s="1476"/>
      <c r="J50" s="1476"/>
      <c r="K50" s="1191">
        <v>173.14500000000001</v>
      </c>
      <c r="L50" s="1200" t="s">
        <v>779</v>
      </c>
      <c r="M50" s="1128"/>
      <c r="N50" s="1129"/>
    </row>
    <row r="51" spans="1:14" ht="70" hidden="1" x14ac:dyDescent="0.35">
      <c r="A51" s="1125"/>
      <c r="B51" s="1138"/>
      <c r="C51" s="1116" t="s">
        <v>808</v>
      </c>
      <c r="D51" s="1116" t="s">
        <v>809</v>
      </c>
      <c r="E51" s="1116">
        <v>1</v>
      </c>
      <c r="F51" s="1116" t="s">
        <v>31</v>
      </c>
      <c r="G51" s="1116">
        <v>1</v>
      </c>
      <c r="H51" s="1183">
        <v>51</v>
      </c>
      <c r="I51" s="1116">
        <v>2.125</v>
      </c>
      <c r="J51" s="1116">
        <v>0.5</v>
      </c>
      <c r="K51" s="1191">
        <f>J51*I51*H51</f>
        <v>54.1875</v>
      </c>
      <c r="L51" s="1200"/>
      <c r="M51" s="1128"/>
      <c r="N51" s="1129"/>
    </row>
    <row r="52" spans="1:14" ht="63" hidden="1" customHeight="1" x14ac:dyDescent="0.35">
      <c r="A52" s="1125"/>
      <c r="B52" s="1138"/>
      <c r="C52" s="1116"/>
      <c r="D52" s="1116" t="s">
        <v>810</v>
      </c>
      <c r="E52" s="1116">
        <v>1</v>
      </c>
      <c r="F52" s="1116" t="s">
        <v>31</v>
      </c>
      <c r="G52" s="1116">
        <v>1</v>
      </c>
      <c r="H52" s="1116">
        <v>51</v>
      </c>
      <c r="I52" s="1116">
        <v>0.75</v>
      </c>
      <c r="J52" s="1116">
        <v>3.11</v>
      </c>
      <c r="K52" s="1191">
        <f>J52*I52*H52</f>
        <v>118.9575</v>
      </c>
      <c r="L52" s="1200"/>
      <c r="M52" s="1128"/>
      <c r="N52" s="1129"/>
    </row>
    <row r="53" spans="1:14" ht="24.75" hidden="1" customHeight="1" x14ac:dyDescent="0.35">
      <c r="A53" s="1131"/>
      <c r="B53" s="1130"/>
      <c r="C53" s="1175" t="s">
        <v>811</v>
      </c>
      <c r="D53" s="1169"/>
      <c r="E53" s="1168"/>
      <c r="F53" s="1168"/>
      <c r="G53" s="1168"/>
      <c r="H53" s="1170"/>
      <c r="I53" s="1170"/>
      <c r="J53" s="1174" t="s">
        <v>34</v>
      </c>
      <c r="K53" s="1191">
        <f>SUM(K51:K52)</f>
        <v>173.14499999999998</v>
      </c>
      <c r="L53" s="1200" t="s">
        <v>779</v>
      </c>
      <c r="M53" s="1139"/>
      <c r="N53" s="1133"/>
    </row>
    <row r="54" spans="1:14" ht="131.5" customHeight="1" x14ac:dyDescent="0.35">
      <c r="A54" s="1125">
        <v>9</v>
      </c>
      <c r="B54" s="1138" t="s">
        <v>815</v>
      </c>
      <c r="C54" s="1476" t="s">
        <v>812</v>
      </c>
      <c r="D54" s="1476"/>
      <c r="E54" s="1476"/>
      <c r="F54" s="1476"/>
      <c r="G54" s="1476"/>
      <c r="H54" s="1476"/>
      <c r="I54" s="1476"/>
      <c r="J54" s="1476"/>
      <c r="K54" s="1191">
        <v>125.6</v>
      </c>
      <c r="L54" s="1200" t="s">
        <v>6</v>
      </c>
      <c r="M54" s="1128"/>
      <c r="N54" s="1129"/>
    </row>
    <row r="55" spans="1:14" hidden="1" x14ac:dyDescent="0.35">
      <c r="A55" s="1131"/>
      <c r="B55" s="1130"/>
      <c r="C55" s="1184" t="s">
        <v>813</v>
      </c>
      <c r="D55" s="1169"/>
      <c r="E55" s="1603" t="s">
        <v>814</v>
      </c>
      <c r="F55" s="1603"/>
      <c r="G55" s="1603"/>
      <c r="H55" s="1603"/>
      <c r="I55" s="1603"/>
      <c r="J55" s="1603"/>
      <c r="K55" s="1191">
        <f>0.016*7850</f>
        <v>125.60000000000001</v>
      </c>
      <c r="L55" s="1200" t="s">
        <v>6</v>
      </c>
      <c r="M55" s="1128"/>
      <c r="N55" s="1129"/>
    </row>
    <row r="56" spans="1:14" ht="94.5" hidden="1" customHeight="1" x14ac:dyDescent="0.35">
      <c r="A56" s="1131"/>
      <c r="B56" s="1130"/>
      <c r="C56" s="1175" t="s">
        <v>815</v>
      </c>
      <c r="D56" s="1169"/>
      <c r="E56" s="1168"/>
      <c r="F56" s="1168"/>
      <c r="G56" s="1168"/>
      <c r="H56" s="1170"/>
      <c r="I56" s="1170"/>
      <c r="J56" s="1174" t="s">
        <v>34</v>
      </c>
      <c r="K56" s="1191">
        <f>K55</f>
        <v>125.60000000000001</v>
      </c>
      <c r="L56" s="1200" t="s">
        <v>6</v>
      </c>
      <c r="M56" s="1136"/>
      <c r="N56" s="1133"/>
    </row>
    <row r="57" spans="1:14" ht="72" customHeight="1" x14ac:dyDescent="0.35">
      <c r="A57" s="1125">
        <v>10</v>
      </c>
      <c r="B57" s="1138" t="s">
        <v>819</v>
      </c>
      <c r="C57" s="1476" t="s">
        <v>816</v>
      </c>
      <c r="D57" s="1476"/>
      <c r="E57" s="1476"/>
      <c r="F57" s="1476"/>
      <c r="G57" s="1476"/>
      <c r="H57" s="1476"/>
      <c r="I57" s="1476"/>
      <c r="J57" s="1476"/>
      <c r="K57" s="1191">
        <v>58.38</v>
      </c>
      <c r="L57" s="1200" t="s">
        <v>818</v>
      </c>
      <c r="M57" s="1127"/>
      <c r="N57" s="1140"/>
    </row>
    <row r="58" spans="1:14" hidden="1" x14ac:dyDescent="0.35">
      <c r="A58" s="1125"/>
      <c r="B58" s="1138"/>
      <c r="C58" s="1176" t="s">
        <v>817</v>
      </c>
      <c r="D58" s="1185"/>
      <c r="E58" s="1186">
        <v>1</v>
      </c>
      <c r="F58" s="1186" t="s">
        <v>31</v>
      </c>
      <c r="G58" s="1186">
        <v>1</v>
      </c>
      <c r="H58" s="1187">
        <v>42</v>
      </c>
      <c r="I58" s="1187">
        <v>1.39</v>
      </c>
      <c r="J58" s="1187"/>
      <c r="K58" s="1191">
        <f>PRODUCT(E58:J58)</f>
        <v>58.379999999999995</v>
      </c>
      <c r="L58" s="1200" t="s">
        <v>818</v>
      </c>
      <c r="M58" s="1127"/>
      <c r="N58" s="1140"/>
    </row>
    <row r="59" spans="1:14" ht="8.25" hidden="1" customHeight="1" x14ac:dyDescent="0.35">
      <c r="A59" s="1125"/>
      <c r="B59" s="1138"/>
      <c r="C59" s="1188"/>
      <c r="D59" s="1185"/>
      <c r="E59" s="1186"/>
      <c r="F59" s="1186"/>
      <c r="G59" s="1186"/>
      <c r="H59" s="1187"/>
      <c r="I59" s="1187"/>
      <c r="J59" s="1187"/>
      <c r="K59" s="1191"/>
      <c r="L59" s="1200"/>
      <c r="M59" s="1127"/>
      <c r="N59" s="1140"/>
    </row>
    <row r="60" spans="1:14" ht="36.75" hidden="1" customHeight="1" x14ac:dyDescent="0.35">
      <c r="A60" s="1125"/>
      <c r="B60" s="1130"/>
      <c r="C60" s="1189" t="s">
        <v>819</v>
      </c>
      <c r="D60" s="1189"/>
      <c r="E60" s="1186"/>
      <c r="F60" s="1186"/>
      <c r="G60" s="1186"/>
      <c r="H60" s="1187"/>
      <c r="I60" s="1187"/>
      <c r="J60" s="1190" t="s">
        <v>34</v>
      </c>
      <c r="K60" s="1191">
        <f>SUM(K58:K59)</f>
        <v>58.379999999999995</v>
      </c>
      <c r="L60" s="1200" t="s">
        <v>818</v>
      </c>
      <c r="M60" s="1142"/>
      <c r="N60" s="1143"/>
    </row>
    <row r="61" spans="1:14" ht="11.25" hidden="1" customHeight="1" x14ac:dyDescent="0.35">
      <c r="A61" s="1131"/>
      <c r="B61" s="1130"/>
      <c r="C61" s="1176"/>
      <c r="D61" s="1185"/>
      <c r="E61" s="1186"/>
      <c r="F61" s="1186"/>
      <c r="G61" s="1186"/>
      <c r="H61" s="1191"/>
      <c r="I61" s="1187"/>
      <c r="J61" s="1187"/>
      <c r="K61" s="1191"/>
      <c r="L61" s="1200"/>
      <c r="M61" s="1128"/>
      <c r="N61" s="1129"/>
    </row>
    <row r="62" spans="1:14" hidden="1" x14ac:dyDescent="0.35">
      <c r="A62" s="1144">
        <v>1.1100000000000001</v>
      </c>
      <c r="B62" s="1130"/>
      <c r="C62" s="1169" t="s">
        <v>820</v>
      </c>
      <c r="D62" s="1185"/>
      <c r="E62" s="1604"/>
      <c r="F62" s="1604"/>
      <c r="G62" s="1604"/>
      <c r="H62" s="1187">
        <v>16.5</v>
      </c>
      <c r="I62" s="1187"/>
      <c r="J62" s="1192">
        <v>1.5</v>
      </c>
      <c r="K62" s="1191">
        <v>16.5</v>
      </c>
      <c r="L62" s="1200" t="s">
        <v>821</v>
      </c>
      <c r="M62" s="1141"/>
      <c r="N62" s="1145"/>
    </row>
    <row r="63" spans="1:14" ht="17.399999999999999" customHeight="1" x14ac:dyDescent="0.35">
      <c r="A63" s="1144">
        <v>11</v>
      </c>
      <c r="B63" s="1130" t="s">
        <v>750</v>
      </c>
      <c r="C63" s="1598" t="s">
        <v>820</v>
      </c>
      <c r="D63" s="1598"/>
      <c r="E63" s="1598"/>
      <c r="F63" s="1598"/>
      <c r="G63" s="1598"/>
      <c r="H63" s="1598"/>
      <c r="I63" s="1598"/>
      <c r="J63" s="1598"/>
      <c r="K63" s="1191">
        <v>16.5</v>
      </c>
      <c r="L63" s="1200" t="s">
        <v>821</v>
      </c>
      <c r="M63" s="1127"/>
      <c r="N63" s="1145"/>
    </row>
    <row r="64" spans="1:14" ht="18" x14ac:dyDescent="0.35">
      <c r="A64" s="1601" t="s">
        <v>985</v>
      </c>
      <c r="B64" s="1601"/>
      <c r="C64" s="1601"/>
      <c r="D64" s="1601"/>
      <c r="E64" s="1601"/>
      <c r="F64" s="1601"/>
      <c r="G64" s="1601"/>
      <c r="H64" s="1601"/>
      <c r="I64" s="1601"/>
      <c r="J64" s="1601"/>
      <c r="K64" s="1601"/>
      <c r="L64" s="1601"/>
      <c r="M64" s="1601"/>
      <c r="N64" s="1146"/>
    </row>
  </sheetData>
  <mergeCells count="36">
    <mergeCell ref="C63:J63"/>
    <mergeCell ref="A64:M64"/>
    <mergeCell ref="C44:D44"/>
    <mergeCell ref="C50:J50"/>
    <mergeCell ref="C54:J54"/>
    <mergeCell ref="E55:J55"/>
    <mergeCell ref="C57:J57"/>
    <mergeCell ref="E62:G62"/>
    <mergeCell ref="C37:J37"/>
    <mergeCell ref="C17:J17"/>
    <mergeCell ref="C19:D19"/>
    <mergeCell ref="C20:D20"/>
    <mergeCell ref="C22:J22"/>
    <mergeCell ref="C24:D24"/>
    <mergeCell ref="C25:J25"/>
    <mergeCell ref="C29:D29"/>
    <mergeCell ref="C30:D30"/>
    <mergeCell ref="C32:D32"/>
    <mergeCell ref="C33:J33"/>
    <mergeCell ref="C35:D35"/>
    <mergeCell ref="C15:D15"/>
    <mergeCell ref="A1:N1"/>
    <mergeCell ref="A2:N2"/>
    <mergeCell ref="A3:N3"/>
    <mergeCell ref="A4:N4"/>
    <mergeCell ref="A5:A6"/>
    <mergeCell ref="B5:B6"/>
    <mergeCell ref="C5:J6"/>
    <mergeCell ref="K5:L6"/>
    <mergeCell ref="M5:M6"/>
    <mergeCell ref="N5:N6"/>
    <mergeCell ref="C7:J7"/>
    <mergeCell ref="C8:D8"/>
    <mergeCell ref="C9:D9"/>
    <mergeCell ref="C10:D10"/>
    <mergeCell ref="C13:J13"/>
  </mergeCells>
  <printOptions horizontalCentered="1"/>
  <pageMargins left="7.874015748031496E-2" right="7.874015748031496E-2" top="0.74803149606299213" bottom="0.74803149606299213" header="0.31496062992125984" footer="0.31496062992125984"/>
  <pageSetup paperSize="9" scale="93" orientation="portrait" r:id="rId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0473CC-1CCE-4C55-ACDA-92DDBA3992B2}">
  <sheetPr>
    <tabColor theme="9" tint="-0.249977111117893"/>
  </sheetPr>
  <dimension ref="A1:F22"/>
  <sheetViews>
    <sheetView showGridLines="0" view="pageBreakPreview" topLeftCell="B1" zoomScale="90" zoomScaleNormal="85" zoomScaleSheetLayoutView="90" workbookViewId="0">
      <selection activeCell="C6" sqref="C6:C14"/>
    </sheetView>
  </sheetViews>
  <sheetFormatPr defaultRowHeight="15.5" x14ac:dyDescent="0.35"/>
  <cols>
    <col min="1" max="1" width="11" style="1165" customWidth="1"/>
    <col min="2" max="2" width="47" style="1150" customWidth="1"/>
    <col min="3" max="3" width="7.90625" style="1166" customWidth="1"/>
    <col min="4" max="4" width="10.08984375" style="1166" customWidth="1"/>
    <col min="5" max="5" width="9.7265625" style="1167" customWidth="1"/>
    <col min="6" max="6" width="15" style="1167" customWidth="1"/>
    <col min="7" max="256" width="8.7265625" style="1150"/>
    <col min="257" max="257" width="9.54296875" style="1150" customWidth="1"/>
    <col min="258" max="258" width="46.08984375" style="1150" customWidth="1"/>
    <col min="259" max="259" width="7.90625" style="1150" customWidth="1"/>
    <col min="260" max="260" width="12.08984375" style="1150" bestFit="1" customWidth="1"/>
    <col min="261" max="261" width="20" style="1150" customWidth="1"/>
    <col min="262" max="262" width="20.36328125" style="1150" customWidth="1"/>
    <col min="263" max="512" width="8.7265625" style="1150"/>
    <col min="513" max="513" width="9.54296875" style="1150" customWidth="1"/>
    <col min="514" max="514" width="46.08984375" style="1150" customWidth="1"/>
    <col min="515" max="515" width="7.90625" style="1150" customWidth="1"/>
    <col min="516" max="516" width="12.08984375" style="1150" bestFit="1" customWidth="1"/>
    <col min="517" max="517" width="20" style="1150" customWidth="1"/>
    <col min="518" max="518" width="20.36328125" style="1150" customWidth="1"/>
    <col min="519" max="768" width="8.7265625" style="1150"/>
    <col min="769" max="769" width="9.54296875" style="1150" customWidth="1"/>
    <col min="770" max="770" width="46.08984375" style="1150" customWidth="1"/>
    <col min="771" max="771" width="7.90625" style="1150" customWidth="1"/>
    <col min="772" max="772" width="12.08984375" style="1150" bestFit="1" customWidth="1"/>
    <col min="773" max="773" width="20" style="1150" customWidth="1"/>
    <col min="774" max="774" width="20.36328125" style="1150" customWidth="1"/>
    <col min="775" max="1024" width="8.7265625" style="1150"/>
    <col min="1025" max="1025" width="9.54296875" style="1150" customWidth="1"/>
    <col min="1026" max="1026" width="46.08984375" style="1150" customWidth="1"/>
    <col min="1027" max="1027" width="7.90625" style="1150" customWidth="1"/>
    <col min="1028" max="1028" width="12.08984375" style="1150" bestFit="1" customWidth="1"/>
    <col min="1029" max="1029" width="20" style="1150" customWidth="1"/>
    <col min="1030" max="1030" width="20.36328125" style="1150" customWidth="1"/>
    <col min="1031" max="1280" width="8.7265625" style="1150"/>
    <col min="1281" max="1281" width="9.54296875" style="1150" customWidth="1"/>
    <col min="1282" max="1282" width="46.08984375" style="1150" customWidth="1"/>
    <col min="1283" max="1283" width="7.90625" style="1150" customWidth="1"/>
    <col min="1284" max="1284" width="12.08984375" style="1150" bestFit="1" customWidth="1"/>
    <col min="1285" max="1285" width="20" style="1150" customWidth="1"/>
    <col min="1286" max="1286" width="20.36328125" style="1150" customWidth="1"/>
    <col min="1287" max="1536" width="8.7265625" style="1150"/>
    <col min="1537" max="1537" width="9.54296875" style="1150" customWidth="1"/>
    <col min="1538" max="1538" width="46.08984375" style="1150" customWidth="1"/>
    <col min="1539" max="1539" width="7.90625" style="1150" customWidth="1"/>
    <col min="1540" max="1540" width="12.08984375" style="1150" bestFit="1" customWidth="1"/>
    <col min="1541" max="1541" width="20" style="1150" customWidth="1"/>
    <col min="1542" max="1542" width="20.36328125" style="1150" customWidth="1"/>
    <col min="1543" max="1792" width="8.7265625" style="1150"/>
    <col min="1793" max="1793" width="9.54296875" style="1150" customWidth="1"/>
    <col min="1794" max="1794" width="46.08984375" style="1150" customWidth="1"/>
    <col min="1795" max="1795" width="7.90625" style="1150" customWidth="1"/>
    <col min="1796" max="1796" width="12.08984375" style="1150" bestFit="1" customWidth="1"/>
    <col min="1797" max="1797" width="20" style="1150" customWidth="1"/>
    <col min="1798" max="1798" width="20.36328125" style="1150" customWidth="1"/>
    <col min="1799" max="2048" width="8.7265625" style="1150"/>
    <col min="2049" max="2049" width="9.54296875" style="1150" customWidth="1"/>
    <col min="2050" max="2050" width="46.08984375" style="1150" customWidth="1"/>
    <col min="2051" max="2051" width="7.90625" style="1150" customWidth="1"/>
    <col min="2052" max="2052" width="12.08984375" style="1150" bestFit="1" customWidth="1"/>
    <col min="2053" max="2053" width="20" style="1150" customWidth="1"/>
    <col min="2054" max="2054" width="20.36328125" style="1150" customWidth="1"/>
    <col min="2055" max="2304" width="8.7265625" style="1150"/>
    <col min="2305" max="2305" width="9.54296875" style="1150" customWidth="1"/>
    <col min="2306" max="2306" width="46.08984375" style="1150" customWidth="1"/>
    <col min="2307" max="2307" width="7.90625" style="1150" customWidth="1"/>
    <col min="2308" max="2308" width="12.08984375" style="1150" bestFit="1" customWidth="1"/>
    <col min="2309" max="2309" width="20" style="1150" customWidth="1"/>
    <col min="2310" max="2310" width="20.36328125" style="1150" customWidth="1"/>
    <col min="2311" max="2560" width="8.7265625" style="1150"/>
    <col min="2561" max="2561" width="9.54296875" style="1150" customWidth="1"/>
    <col min="2562" max="2562" width="46.08984375" style="1150" customWidth="1"/>
    <col min="2563" max="2563" width="7.90625" style="1150" customWidth="1"/>
    <col min="2564" max="2564" width="12.08984375" style="1150" bestFit="1" customWidth="1"/>
    <col min="2565" max="2565" width="20" style="1150" customWidth="1"/>
    <col min="2566" max="2566" width="20.36328125" style="1150" customWidth="1"/>
    <col min="2567" max="2816" width="8.7265625" style="1150"/>
    <col min="2817" max="2817" width="9.54296875" style="1150" customWidth="1"/>
    <col min="2818" max="2818" width="46.08984375" style="1150" customWidth="1"/>
    <col min="2819" max="2819" width="7.90625" style="1150" customWidth="1"/>
    <col min="2820" max="2820" width="12.08984375" style="1150" bestFit="1" customWidth="1"/>
    <col min="2821" max="2821" width="20" style="1150" customWidth="1"/>
    <col min="2822" max="2822" width="20.36328125" style="1150" customWidth="1"/>
    <col min="2823" max="3072" width="8.7265625" style="1150"/>
    <col min="3073" max="3073" width="9.54296875" style="1150" customWidth="1"/>
    <col min="3074" max="3074" width="46.08984375" style="1150" customWidth="1"/>
    <col min="3075" max="3075" width="7.90625" style="1150" customWidth="1"/>
    <col min="3076" max="3076" width="12.08984375" style="1150" bestFit="1" customWidth="1"/>
    <col min="3077" max="3077" width="20" style="1150" customWidth="1"/>
    <col min="3078" max="3078" width="20.36328125" style="1150" customWidth="1"/>
    <col min="3079" max="3328" width="8.7265625" style="1150"/>
    <col min="3329" max="3329" width="9.54296875" style="1150" customWidth="1"/>
    <col min="3330" max="3330" width="46.08984375" style="1150" customWidth="1"/>
    <col min="3331" max="3331" width="7.90625" style="1150" customWidth="1"/>
    <col min="3332" max="3332" width="12.08984375" style="1150" bestFit="1" customWidth="1"/>
    <col min="3333" max="3333" width="20" style="1150" customWidth="1"/>
    <col min="3334" max="3334" width="20.36328125" style="1150" customWidth="1"/>
    <col min="3335" max="3584" width="8.7265625" style="1150"/>
    <col min="3585" max="3585" width="9.54296875" style="1150" customWidth="1"/>
    <col min="3586" max="3586" width="46.08984375" style="1150" customWidth="1"/>
    <col min="3587" max="3587" width="7.90625" style="1150" customWidth="1"/>
    <col min="3588" max="3588" width="12.08984375" style="1150" bestFit="1" customWidth="1"/>
    <col min="3589" max="3589" width="20" style="1150" customWidth="1"/>
    <col min="3590" max="3590" width="20.36328125" style="1150" customWidth="1"/>
    <col min="3591" max="3840" width="8.7265625" style="1150"/>
    <col min="3841" max="3841" width="9.54296875" style="1150" customWidth="1"/>
    <col min="3842" max="3842" width="46.08984375" style="1150" customWidth="1"/>
    <col min="3843" max="3843" width="7.90625" style="1150" customWidth="1"/>
    <col min="3844" max="3844" width="12.08984375" style="1150" bestFit="1" customWidth="1"/>
    <col min="3845" max="3845" width="20" style="1150" customWidth="1"/>
    <col min="3846" max="3846" width="20.36328125" style="1150" customWidth="1"/>
    <col min="3847" max="4096" width="8.7265625" style="1150"/>
    <col min="4097" max="4097" width="9.54296875" style="1150" customWidth="1"/>
    <col min="4098" max="4098" width="46.08984375" style="1150" customWidth="1"/>
    <col min="4099" max="4099" width="7.90625" style="1150" customWidth="1"/>
    <col min="4100" max="4100" width="12.08984375" style="1150" bestFit="1" customWidth="1"/>
    <col min="4101" max="4101" width="20" style="1150" customWidth="1"/>
    <col min="4102" max="4102" width="20.36328125" style="1150" customWidth="1"/>
    <col min="4103" max="4352" width="8.7265625" style="1150"/>
    <col min="4353" max="4353" width="9.54296875" style="1150" customWidth="1"/>
    <col min="4354" max="4354" width="46.08984375" style="1150" customWidth="1"/>
    <col min="4355" max="4355" width="7.90625" style="1150" customWidth="1"/>
    <col min="4356" max="4356" width="12.08984375" style="1150" bestFit="1" customWidth="1"/>
    <col min="4357" max="4357" width="20" style="1150" customWidth="1"/>
    <col min="4358" max="4358" width="20.36328125" style="1150" customWidth="1"/>
    <col min="4359" max="4608" width="8.7265625" style="1150"/>
    <col min="4609" max="4609" width="9.54296875" style="1150" customWidth="1"/>
    <col min="4610" max="4610" width="46.08984375" style="1150" customWidth="1"/>
    <col min="4611" max="4611" width="7.90625" style="1150" customWidth="1"/>
    <col min="4612" max="4612" width="12.08984375" style="1150" bestFit="1" customWidth="1"/>
    <col min="4613" max="4613" width="20" style="1150" customWidth="1"/>
    <col min="4614" max="4614" width="20.36328125" style="1150" customWidth="1"/>
    <col min="4615" max="4864" width="8.7265625" style="1150"/>
    <col min="4865" max="4865" width="9.54296875" style="1150" customWidth="1"/>
    <col min="4866" max="4866" width="46.08984375" style="1150" customWidth="1"/>
    <col min="4867" max="4867" width="7.90625" style="1150" customWidth="1"/>
    <col min="4868" max="4868" width="12.08984375" style="1150" bestFit="1" customWidth="1"/>
    <col min="4869" max="4869" width="20" style="1150" customWidth="1"/>
    <col min="4870" max="4870" width="20.36328125" style="1150" customWidth="1"/>
    <col min="4871" max="5120" width="8.7265625" style="1150"/>
    <col min="5121" max="5121" width="9.54296875" style="1150" customWidth="1"/>
    <col min="5122" max="5122" width="46.08984375" style="1150" customWidth="1"/>
    <col min="5123" max="5123" width="7.90625" style="1150" customWidth="1"/>
    <col min="5124" max="5124" width="12.08984375" style="1150" bestFit="1" customWidth="1"/>
    <col min="5125" max="5125" width="20" style="1150" customWidth="1"/>
    <col min="5126" max="5126" width="20.36328125" style="1150" customWidth="1"/>
    <col min="5127" max="5376" width="8.7265625" style="1150"/>
    <col min="5377" max="5377" width="9.54296875" style="1150" customWidth="1"/>
    <col min="5378" max="5378" width="46.08984375" style="1150" customWidth="1"/>
    <col min="5379" max="5379" width="7.90625" style="1150" customWidth="1"/>
    <col min="5380" max="5380" width="12.08984375" style="1150" bestFit="1" customWidth="1"/>
    <col min="5381" max="5381" width="20" style="1150" customWidth="1"/>
    <col min="5382" max="5382" width="20.36328125" style="1150" customWidth="1"/>
    <col min="5383" max="5632" width="8.7265625" style="1150"/>
    <col min="5633" max="5633" width="9.54296875" style="1150" customWidth="1"/>
    <col min="5634" max="5634" width="46.08984375" style="1150" customWidth="1"/>
    <col min="5635" max="5635" width="7.90625" style="1150" customWidth="1"/>
    <col min="5636" max="5636" width="12.08984375" style="1150" bestFit="1" customWidth="1"/>
    <col min="5637" max="5637" width="20" style="1150" customWidth="1"/>
    <col min="5638" max="5638" width="20.36328125" style="1150" customWidth="1"/>
    <col min="5639" max="5888" width="8.7265625" style="1150"/>
    <col min="5889" max="5889" width="9.54296875" style="1150" customWidth="1"/>
    <col min="5890" max="5890" width="46.08984375" style="1150" customWidth="1"/>
    <col min="5891" max="5891" width="7.90625" style="1150" customWidth="1"/>
    <col min="5892" max="5892" width="12.08984375" style="1150" bestFit="1" customWidth="1"/>
    <col min="5893" max="5893" width="20" style="1150" customWidth="1"/>
    <col min="5894" max="5894" width="20.36328125" style="1150" customWidth="1"/>
    <col min="5895" max="6144" width="8.7265625" style="1150"/>
    <col min="6145" max="6145" width="9.54296875" style="1150" customWidth="1"/>
    <col min="6146" max="6146" width="46.08984375" style="1150" customWidth="1"/>
    <col min="6147" max="6147" width="7.90625" style="1150" customWidth="1"/>
    <col min="6148" max="6148" width="12.08984375" style="1150" bestFit="1" customWidth="1"/>
    <col min="6149" max="6149" width="20" style="1150" customWidth="1"/>
    <col min="6150" max="6150" width="20.36328125" style="1150" customWidth="1"/>
    <col min="6151" max="6400" width="8.7265625" style="1150"/>
    <col min="6401" max="6401" width="9.54296875" style="1150" customWidth="1"/>
    <col min="6402" max="6402" width="46.08984375" style="1150" customWidth="1"/>
    <col min="6403" max="6403" width="7.90625" style="1150" customWidth="1"/>
    <col min="6404" max="6404" width="12.08984375" style="1150" bestFit="1" customWidth="1"/>
    <col min="6405" max="6405" width="20" style="1150" customWidth="1"/>
    <col min="6406" max="6406" width="20.36328125" style="1150" customWidth="1"/>
    <col min="6407" max="6656" width="8.7265625" style="1150"/>
    <col min="6657" max="6657" width="9.54296875" style="1150" customWidth="1"/>
    <col min="6658" max="6658" width="46.08984375" style="1150" customWidth="1"/>
    <col min="6659" max="6659" width="7.90625" style="1150" customWidth="1"/>
    <col min="6660" max="6660" width="12.08984375" style="1150" bestFit="1" customWidth="1"/>
    <col min="6661" max="6661" width="20" style="1150" customWidth="1"/>
    <col min="6662" max="6662" width="20.36328125" style="1150" customWidth="1"/>
    <col min="6663" max="6912" width="8.7265625" style="1150"/>
    <col min="6913" max="6913" width="9.54296875" style="1150" customWidth="1"/>
    <col min="6914" max="6914" width="46.08984375" style="1150" customWidth="1"/>
    <col min="6915" max="6915" width="7.90625" style="1150" customWidth="1"/>
    <col min="6916" max="6916" width="12.08984375" style="1150" bestFit="1" customWidth="1"/>
    <col min="6917" max="6917" width="20" style="1150" customWidth="1"/>
    <col min="6918" max="6918" width="20.36328125" style="1150" customWidth="1"/>
    <col min="6919" max="7168" width="8.7265625" style="1150"/>
    <col min="7169" max="7169" width="9.54296875" style="1150" customWidth="1"/>
    <col min="7170" max="7170" width="46.08984375" style="1150" customWidth="1"/>
    <col min="7171" max="7171" width="7.90625" style="1150" customWidth="1"/>
    <col min="7172" max="7172" width="12.08984375" style="1150" bestFit="1" customWidth="1"/>
    <col min="7173" max="7173" width="20" style="1150" customWidth="1"/>
    <col min="7174" max="7174" width="20.36328125" style="1150" customWidth="1"/>
    <col min="7175" max="7424" width="8.7265625" style="1150"/>
    <col min="7425" max="7425" width="9.54296875" style="1150" customWidth="1"/>
    <col min="7426" max="7426" width="46.08984375" style="1150" customWidth="1"/>
    <col min="7427" max="7427" width="7.90625" style="1150" customWidth="1"/>
    <col min="7428" max="7428" width="12.08984375" style="1150" bestFit="1" customWidth="1"/>
    <col min="7429" max="7429" width="20" style="1150" customWidth="1"/>
    <col min="7430" max="7430" width="20.36328125" style="1150" customWidth="1"/>
    <col min="7431" max="7680" width="8.7265625" style="1150"/>
    <col min="7681" max="7681" width="9.54296875" style="1150" customWidth="1"/>
    <col min="7682" max="7682" width="46.08984375" style="1150" customWidth="1"/>
    <col min="7683" max="7683" width="7.90625" style="1150" customWidth="1"/>
    <col min="7684" max="7684" width="12.08984375" style="1150" bestFit="1" customWidth="1"/>
    <col min="7685" max="7685" width="20" style="1150" customWidth="1"/>
    <col min="7686" max="7686" width="20.36328125" style="1150" customWidth="1"/>
    <col min="7687" max="7936" width="8.7265625" style="1150"/>
    <col min="7937" max="7937" width="9.54296875" style="1150" customWidth="1"/>
    <col min="7938" max="7938" width="46.08984375" style="1150" customWidth="1"/>
    <col min="7939" max="7939" width="7.90625" style="1150" customWidth="1"/>
    <col min="7940" max="7940" width="12.08984375" style="1150" bestFit="1" customWidth="1"/>
    <col min="7941" max="7941" width="20" style="1150" customWidth="1"/>
    <col min="7942" max="7942" width="20.36328125" style="1150" customWidth="1"/>
    <col min="7943" max="8192" width="8.7265625" style="1150"/>
    <col min="8193" max="8193" width="9.54296875" style="1150" customWidth="1"/>
    <col min="8194" max="8194" width="46.08984375" style="1150" customWidth="1"/>
    <col min="8195" max="8195" width="7.90625" style="1150" customWidth="1"/>
    <col min="8196" max="8196" width="12.08984375" style="1150" bestFit="1" customWidth="1"/>
    <col min="8197" max="8197" width="20" style="1150" customWidth="1"/>
    <col min="8198" max="8198" width="20.36328125" style="1150" customWidth="1"/>
    <col min="8199" max="8448" width="8.7265625" style="1150"/>
    <col min="8449" max="8449" width="9.54296875" style="1150" customWidth="1"/>
    <col min="8450" max="8450" width="46.08984375" style="1150" customWidth="1"/>
    <col min="8451" max="8451" width="7.90625" style="1150" customWidth="1"/>
    <col min="8452" max="8452" width="12.08984375" style="1150" bestFit="1" customWidth="1"/>
    <col min="8453" max="8453" width="20" style="1150" customWidth="1"/>
    <col min="8454" max="8454" width="20.36328125" style="1150" customWidth="1"/>
    <col min="8455" max="8704" width="8.7265625" style="1150"/>
    <col min="8705" max="8705" width="9.54296875" style="1150" customWidth="1"/>
    <col min="8706" max="8706" width="46.08984375" style="1150" customWidth="1"/>
    <col min="8707" max="8707" width="7.90625" style="1150" customWidth="1"/>
    <col min="8708" max="8708" width="12.08984375" style="1150" bestFit="1" customWidth="1"/>
    <col min="8709" max="8709" width="20" style="1150" customWidth="1"/>
    <col min="8710" max="8710" width="20.36328125" style="1150" customWidth="1"/>
    <col min="8711" max="8960" width="8.7265625" style="1150"/>
    <col min="8961" max="8961" width="9.54296875" style="1150" customWidth="1"/>
    <col min="8962" max="8962" width="46.08984375" style="1150" customWidth="1"/>
    <col min="8963" max="8963" width="7.90625" style="1150" customWidth="1"/>
    <col min="8964" max="8964" width="12.08984375" style="1150" bestFit="1" customWidth="1"/>
    <col min="8965" max="8965" width="20" style="1150" customWidth="1"/>
    <col min="8966" max="8966" width="20.36328125" style="1150" customWidth="1"/>
    <col min="8967" max="9216" width="8.7265625" style="1150"/>
    <col min="9217" max="9217" width="9.54296875" style="1150" customWidth="1"/>
    <col min="9218" max="9218" width="46.08984375" style="1150" customWidth="1"/>
    <col min="9219" max="9219" width="7.90625" style="1150" customWidth="1"/>
    <col min="9220" max="9220" width="12.08984375" style="1150" bestFit="1" customWidth="1"/>
    <col min="9221" max="9221" width="20" style="1150" customWidth="1"/>
    <col min="9222" max="9222" width="20.36328125" style="1150" customWidth="1"/>
    <col min="9223" max="9472" width="8.7265625" style="1150"/>
    <col min="9473" max="9473" width="9.54296875" style="1150" customWidth="1"/>
    <col min="9474" max="9474" width="46.08984375" style="1150" customWidth="1"/>
    <col min="9475" max="9475" width="7.90625" style="1150" customWidth="1"/>
    <col min="9476" max="9476" width="12.08984375" style="1150" bestFit="1" customWidth="1"/>
    <col min="9477" max="9477" width="20" style="1150" customWidth="1"/>
    <col min="9478" max="9478" width="20.36328125" style="1150" customWidth="1"/>
    <col min="9479" max="9728" width="8.7265625" style="1150"/>
    <col min="9729" max="9729" width="9.54296875" style="1150" customWidth="1"/>
    <col min="9730" max="9730" width="46.08984375" style="1150" customWidth="1"/>
    <col min="9731" max="9731" width="7.90625" style="1150" customWidth="1"/>
    <col min="9732" max="9732" width="12.08984375" style="1150" bestFit="1" customWidth="1"/>
    <col min="9733" max="9733" width="20" style="1150" customWidth="1"/>
    <col min="9734" max="9734" width="20.36328125" style="1150" customWidth="1"/>
    <col min="9735" max="9984" width="8.7265625" style="1150"/>
    <col min="9985" max="9985" width="9.54296875" style="1150" customWidth="1"/>
    <col min="9986" max="9986" width="46.08984375" style="1150" customWidth="1"/>
    <col min="9987" max="9987" width="7.90625" style="1150" customWidth="1"/>
    <col min="9988" max="9988" width="12.08984375" style="1150" bestFit="1" customWidth="1"/>
    <col min="9989" max="9989" width="20" style="1150" customWidth="1"/>
    <col min="9990" max="9990" width="20.36328125" style="1150" customWidth="1"/>
    <col min="9991" max="10240" width="8.7265625" style="1150"/>
    <col min="10241" max="10241" width="9.54296875" style="1150" customWidth="1"/>
    <col min="10242" max="10242" width="46.08984375" style="1150" customWidth="1"/>
    <col min="10243" max="10243" width="7.90625" style="1150" customWidth="1"/>
    <col min="10244" max="10244" width="12.08984375" style="1150" bestFit="1" customWidth="1"/>
    <col min="10245" max="10245" width="20" style="1150" customWidth="1"/>
    <col min="10246" max="10246" width="20.36328125" style="1150" customWidth="1"/>
    <col min="10247" max="10496" width="8.7265625" style="1150"/>
    <col min="10497" max="10497" width="9.54296875" style="1150" customWidth="1"/>
    <col min="10498" max="10498" width="46.08984375" style="1150" customWidth="1"/>
    <col min="10499" max="10499" width="7.90625" style="1150" customWidth="1"/>
    <col min="10500" max="10500" width="12.08984375" style="1150" bestFit="1" customWidth="1"/>
    <col min="10501" max="10501" width="20" style="1150" customWidth="1"/>
    <col min="10502" max="10502" width="20.36328125" style="1150" customWidth="1"/>
    <col min="10503" max="10752" width="8.7265625" style="1150"/>
    <col min="10753" max="10753" width="9.54296875" style="1150" customWidth="1"/>
    <col min="10754" max="10754" width="46.08984375" style="1150" customWidth="1"/>
    <col min="10755" max="10755" width="7.90625" style="1150" customWidth="1"/>
    <col min="10756" max="10756" width="12.08984375" style="1150" bestFit="1" customWidth="1"/>
    <col min="10757" max="10757" width="20" style="1150" customWidth="1"/>
    <col min="10758" max="10758" width="20.36328125" style="1150" customWidth="1"/>
    <col min="10759" max="11008" width="8.7265625" style="1150"/>
    <col min="11009" max="11009" width="9.54296875" style="1150" customWidth="1"/>
    <col min="11010" max="11010" width="46.08984375" style="1150" customWidth="1"/>
    <col min="11011" max="11011" width="7.90625" style="1150" customWidth="1"/>
    <col min="11012" max="11012" width="12.08984375" style="1150" bestFit="1" customWidth="1"/>
    <col min="11013" max="11013" width="20" style="1150" customWidth="1"/>
    <col min="11014" max="11014" width="20.36328125" style="1150" customWidth="1"/>
    <col min="11015" max="11264" width="8.7265625" style="1150"/>
    <col min="11265" max="11265" width="9.54296875" style="1150" customWidth="1"/>
    <col min="11266" max="11266" width="46.08984375" style="1150" customWidth="1"/>
    <col min="11267" max="11267" width="7.90625" style="1150" customWidth="1"/>
    <col min="11268" max="11268" width="12.08984375" style="1150" bestFit="1" customWidth="1"/>
    <col min="11269" max="11269" width="20" style="1150" customWidth="1"/>
    <col min="11270" max="11270" width="20.36328125" style="1150" customWidth="1"/>
    <col min="11271" max="11520" width="8.7265625" style="1150"/>
    <col min="11521" max="11521" width="9.54296875" style="1150" customWidth="1"/>
    <col min="11522" max="11522" width="46.08984375" style="1150" customWidth="1"/>
    <col min="11523" max="11523" width="7.90625" style="1150" customWidth="1"/>
    <col min="11524" max="11524" width="12.08984375" style="1150" bestFit="1" customWidth="1"/>
    <col min="11525" max="11525" width="20" style="1150" customWidth="1"/>
    <col min="11526" max="11526" width="20.36328125" style="1150" customWidth="1"/>
    <col min="11527" max="11776" width="8.7265625" style="1150"/>
    <col min="11777" max="11777" width="9.54296875" style="1150" customWidth="1"/>
    <col min="11778" max="11778" width="46.08984375" style="1150" customWidth="1"/>
    <col min="11779" max="11779" width="7.90625" style="1150" customWidth="1"/>
    <col min="11780" max="11780" width="12.08984375" style="1150" bestFit="1" customWidth="1"/>
    <col min="11781" max="11781" width="20" style="1150" customWidth="1"/>
    <col min="11782" max="11782" width="20.36328125" style="1150" customWidth="1"/>
    <col min="11783" max="12032" width="8.7265625" style="1150"/>
    <col min="12033" max="12033" width="9.54296875" style="1150" customWidth="1"/>
    <col min="12034" max="12034" width="46.08984375" style="1150" customWidth="1"/>
    <col min="12035" max="12035" width="7.90625" style="1150" customWidth="1"/>
    <col min="12036" max="12036" width="12.08984375" style="1150" bestFit="1" customWidth="1"/>
    <col min="12037" max="12037" width="20" style="1150" customWidth="1"/>
    <col min="12038" max="12038" width="20.36328125" style="1150" customWidth="1"/>
    <col min="12039" max="12288" width="8.7265625" style="1150"/>
    <col min="12289" max="12289" width="9.54296875" style="1150" customWidth="1"/>
    <col min="12290" max="12290" width="46.08984375" style="1150" customWidth="1"/>
    <col min="12291" max="12291" width="7.90625" style="1150" customWidth="1"/>
    <col min="12292" max="12292" width="12.08984375" style="1150" bestFit="1" customWidth="1"/>
    <col min="12293" max="12293" width="20" style="1150" customWidth="1"/>
    <col min="12294" max="12294" width="20.36328125" style="1150" customWidth="1"/>
    <col min="12295" max="12544" width="8.7265625" style="1150"/>
    <col min="12545" max="12545" width="9.54296875" style="1150" customWidth="1"/>
    <col min="12546" max="12546" width="46.08984375" style="1150" customWidth="1"/>
    <col min="12547" max="12547" width="7.90625" style="1150" customWidth="1"/>
    <col min="12548" max="12548" width="12.08984375" style="1150" bestFit="1" customWidth="1"/>
    <col min="12549" max="12549" width="20" style="1150" customWidth="1"/>
    <col min="12550" max="12550" width="20.36328125" style="1150" customWidth="1"/>
    <col min="12551" max="12800" width="8.7265625" style="1150"/>
    <col min="12801" max="12801" width="9.54296875" style="1150" customWidth="1"/>
    <col min="12802" max="12802" width="46.08984375" style="1150" customWidth="1"/>
    <col min="12803" max="12803" width="7.90625" style="1150" customWidth="1"/>
    <col min="12804" max="12804" width="12.08984375" style="1150" bestFit="1" customWidth="1"/>
    <col min="12805" max="12805" width="20" style="1150" customWidth="1"/>
    <col min="12806" max="12806" width="20.36328125" style="1150" customWidth="1"/>
    <col min="12807" max="13056" width="8.7265625" style="1150"/>
    <col min="13057" max="13057" width="9.54296875" style="1150" customWidth="1"/>
    <col min="13058" max="13058" width="46.08984375" style="1150" customWidth="1"/>
    <col min="13059" max="13059" width="7.90625" style="1150" customWidth="1"/>
    <col min="13060" max="13060" width="12.08984375" style="1150" bestFit="1" customWidth="1"/>
    <col min="13061" max="13061" width="20" style="1150" customWidth="1"/>
    <col min="13062" max="13062" width="20.36328125" style="1150" customWidth="1"/>
    <col min="13063" max="13312" width="8.7265625" style="1150"/>
    <col min="13313" max="13313" width="9.54296875" style="1150" customWidth="1"/>
    <col min="13314" max="13314" width="46.08984375" style="1150" customWidth="1"/>
    <col min="13315" max="13315" width="7.90625" style="1150" customWidth="1"/>
    <col min="13316" max="13316" width="12.08984375" style="1150" bestFit="1" customWidth="1"/>
    <col min="13317" max="13317" width="20" style="1150" customWidth="1"/>
    <col min="13318" max="13318" width="20.36328125" style="1150" customWidth="1"/>
    <col min="13319" max="13568" width="8.7265625" style="1150"/>
    <col min="13569" max="13569" width="9.54296875" style="1150" customWidth="1"/>
    <col min="13570" max="13570" width="46.08984375" style="1150" customWidth="1"/>
    <col min="13571" max="13571" width="7.90625" style="1150" customWidth="1"/>
    <col min="13572" max="13572" width="12.08984375" style="1150" bestFit="1" customWidth="1"/>
    <col min="13573" max="13573" width="20" style="1150" customWidth="1"/>
    <col min="13574" max="13574" width="20.36328125" style="1150" customWidth="1"/>
    <col min="13575" max="13824" width="8.7265625" style="1150"/>
    <col min="13825" max="13825" width="9.54296875" style="1150" customWidth="1"/>
    <col min="13826" max="13826" width="46.08984375" style="1150" customWidth="1"/>
    <col min="13827" max="13827" width="7.90625" style="1150" customWidth="1"/>
    <col min="13828" max="13828" width="12.08984375" style="1150" bestFit="1" customWidth="1"/>
    <col min="13829" max="13829" width="20" style="1150" customWidth="1"/>
    <col min="13830" max="13830" width="20.36328125" style="1150" customWidth="1"/>
    <col min="13831" max="14080" width="8.7265625" style="1150"/>
    <col min="14081" max="14081" width="9.54296875" style="1150" customWidth="1"/>
    <col min="14082" max="14082" width="46.08984375" style="1150" customWidth="1"/>
    <col min="14083" max="14083" width="7.90625" style="1150" customWidth="1"/>
    <col min="14084" max="14084" width="12.08984375" style="1150" bestFit="1" customWidth="1"/>
    <col min="14085" max="14085" width="20" style="1150" customWidth="1"/>
    <col min="14086" max="14086" width="20.36328125" style="1150" customWidth="1"/>
    <col min="14087" max="14336" width="8.7265625" style="1150"/>
    <col min="14337" max="14337" width="9.54296875" style="1150" customWidth="1"/>
    <col min="14338" max="14338" width="46.08984375" style="1150" customWidth="1"/>
    <col min="14339" max="14339" width="7.90625" style="1150" customWidth="1"/>
    <col min="14340" max="14340" width="12.08984375" style="1150" bestFit="1" customWidth="1"/>
    <col min="14341" max="14341" width="20" style="1150" customWidth="1"/>
    <col min="14342" max="14342" width="20.36328125" style="1150" customWidth="1"/>
    <col min="14343" max="14592" width="8.7265625" style="1150"/>
    <col min="14593" max="14593" width="9.54296875" style="1150" customWidth="1"/>
    <col min="14594" max="14594" width="46.08984375" style="1150" customWidth="1"/>
    <col min="14595" max="14595" width="7.90625" style="1150" customWidth="1"/>
    <col min="14596" max="14596" width="12.08984375" style="1150" bestFit="1" customWidth="1"/>
    <col min="14597" max="14597" width="20" style="1150" customWidth="1"/>
    <col min="14598" max="14598" width="20.36328125" style="1150" customWidth="1"/>
    <col min="14599" max="14848" width="8.7265625" style="1150"/>
    <col min="14849" max="14849" width="9.54296875" style="1150" customWidth="1"/>
    <col min="14850" max="14850" width="46.08984375" style="1150" customWidth="1"/>
    <col min="14851" max="14851" width="7.90625" style="1150" customWidth="1"/>
    <col min="14852" max="14852" width="12.08984375" style="1150" bestFit="1" customWidth="1"/>
    <col min="14853" max="14853" width="20" style="1150" customWidth="1"/>
    <col min="14854" max="14854" width="20.36328125" style="1150" customWidth="1"/>
    <col min="14855" max="15104" width="8.7265625" style="1150"/>
    <col min="15105" max="15105" width="9.54296875" style="1150" customWidth="1"/>
    <col min="15106" max="15106" width="46.08984375" style="1150" customWidth="1"/>
    <col min="15107" max="15107" width="7.90625" style="1150" customWidth="1"/>
    <col min="15108" max="15108" width="12.08984375" style="1150" bestFit="1" customWidth="1"/>
    <col min="15109" max="15109" width="20" style="1150" customWidth="1"/>
    <col min="15110" max="15110" width="20.36328125" style="1150" customWidth="1"/>
    <col min="15111" max="15360" width="8.7265625" style="1150"/>
    <col min="15361" max="15361" width="9.54296875" style="1150" customWidth="1"/>
    <col min="15362" max="15362" width="46.08984375" style="1150" customWidth="1"/>
    <col min="15363" max="15363" width="7.90625" style="1150" customWidth="1"/>
    <col min="15364" max="15364" width="12.08984375" style="1150" bestFit="1" customWidth="1"/>
    <col min="15365" max="15365" width="20" style="1150" customWidth="1"/>
    <col min="15366" max="15366" width="20.36328125" style="1150" customWidth="1"/>
    <col min="15367" max="15616" width="8.7265625" style="1150"/>
    <col min="15617" max="15617" width="9.54296875" style="1150" customWidth="1"/>
    <col min="15618" max="15618" width="46.08984375" style="1150" customWidth="1"/>
    <col min="15619" max="15619" width="7.90625" style="1150" customWidth="1"/>
    <col min="15620" max="15620" width="12.08984375" style="1150" bestFit="1" customWidth="1"/>
    <col min="15621" max="15621" width="20" style="1150" customWidth="1"/>
    <col min="15622" max="15622" width="20.36328125" style="1150" customWidth="1"/>
    <col min="15623" max="15872" width="8.7265625" style="1150"/>
    <col min="15873" max="15873" width="9.54296875" style="1150" customWidth="1"/>
    <col min="15874" max="15874" width="46.08984375" style="1150" customWidth="1"/>
    <col min="15875" max="15875" width="7.90625" style="1150" customWidth="1"/>
    <col min="15876" max="15876" width="12.08984375" style="1150" bestFit="1" customWidth="1"/>
    <col min="15877" max="15877" width="20" style="1150" customWidth="1"/>
    <col min="15878" max="15878" width="20.36328125" style="1150" customWidth="1"/>
    <col min="15879" max="16128" width="8.7265625" style="1150"/>
    <col min="16129" max="16129" width="9.54296875" style="1150" customWidth="1"/>
    <col min="16130" max="16130" width="46.08984375" style="1150" customWidth="1"/>
    <col min="16131" max="16131" width="7.90625" style="1150" customWidth="1"/>
    <col min="16132" max="16132" width="12.08984375" style="1150" bestFit="1" customWidth="1"/>
    <col min="16133" max="16133" width="20" style="1150" customWidth="1"/>
    <col min="16134" max="16134" width="20.36328125" style="1150" customWidth="1"/>
    <col min="16135" max="16384" width="8.7265625" style="1150"/>
  </cols>
  <sheetData>
    <row r="1" spans="1:6" ht="24" customHeight="1" x14ac:dyDescent="0.35">
      <c r="A1" s="1606" t="str">
        <f>'B19(i)'!A1:N1</f>
        <v>PUNJAB SAAF PANI AUTHORITY</v>
      </c>
      <c r="B1" s="1607"/>
      <c r="C1" s="1607"/>
      <c r="D1" s="1607"/>
      <c r="E1" s="1607"/>
      <c r="F1" s="1607"/>
    </row>
    <row r="2" spans="1:6" ht="51" customHeight="1" x14ac:dyDescent="0.35">
      <c r="A2" s="1606" t="str">
        <f>'B19(i)'!A2:N2</f>
        <v>REHABILITATION &amp; O&amp;M OF DYSFUNCTIONAL WATER FILTRATION PLANTS INSTALLED IN DIVISON FAISALABAD</v>
      </c>
      <c r="B2" s="1607"/>
      <c r="C2" s="1607"/>
      <c r="D2" s="1607"/>
      <c r="E2" s="1607"/>
      <c r="F2" s="1607"/>
    </row>
    <row r="3" spans="1:6" ht="24.75" customHeight="1" x14ac:dyDescent="0.35">
      <c r="A3" s="1606" t="str">
        <f>'B19(i)'!A3:N3</f>
        <v>BILL OF QUANTITY</v>
      </c>
      <c r="B3" s="1606"/>
      <c r="C3" s="1606"/>
      <c r="D3" s="1606"/>
      <c r="E3" s="1606"/>
      <c r="F3" s="1606"/>
    </row>
    <row r="4" spans="1:6" ht="39" customHeight="1" x14ac:dyDescent="0.35">
      <c r="A4" s="1608" t="s">
        <v>988</v>
      </c>
      <c r="B4" s="1609"/>
      <c r="C4" s="1609"/>
      <c r="D4" s="1609"/>
      <c r="E4" s="1609"/>
      <c r="F4" s="1609"/>
    </row>
    <row r="5" spans="1:6" ht="46.5" customHeight="1" x14ac:dyDescent="0.35">
      <c r="A5" s="1151" t="s">
        <v>986</v>
      </c>
      <c r="B5" s="1152" t="s">
        <v>0</v>
      </c>
      <c r="C5" s="1152" t="s">
        <v>2</v>
      </c>
      <c r="D5" s="1152" t="s">
        <v>1</v>
      </c>
      <c r="E5" s="1153" t="s">
        <v>8</v>
      </c>
      <c r="F5" s="1153" t="s">
        <v>86</v>
      </c>
    </row>
    <row r="6" spans="1:6" ht="70" x14ac:dyDescent="0.35">
      <c r="A6" s="1610" t="s">
        <v>827</v>
      </c>
      <c r="B6" s="1196" t="s">
        <v>828</v>
      </c>
      <c r="C6" s="1198" t="s">
        <v>821</v>
      </c>
      <c r="D6" s="1198">
        <v>41.2</v>
      </c>
      <c r="E6" s="1155"/>
      <c r="F6" s="1156"/>
    </row>
    <row r="7" spans="1:6" ht="22.5" customHeight="1" x14ac:dyDescent="0.35">
      <c r="A7" s="1610"/>
      <c r="B7" s="1197" t="s">
        <v>829</v>
      </c>
      <c r="C7" s="1198" t="s">
        <v>821</v>
      </c>
      <c r="D7" s="1198">
        <v>16.100000000000001</v>
      </c>
      <c r="E7" s="1157"/>
      <c r="F7" s="1158"/>
    </row>
    <row r="8" spans="1:6" ht="104" customHeight="1" x14ac:dyDescent="0.35">
      <c r="A8" s="1154" t="s">
        <v>830</v>
      </c>
      <c r="B8" s="1196" t="s">
        <v>831</v>
      </c>
      <c r="C8" s="1198" t="s">
        <v>821</v>
      </c>
      <c r="D8" s="1198">
        <v>10.199999999999999</v>
      </c>
      <c r="E8" s="1155"/>
      <c r="F8" s="1156"/>
    </row>
    <row r="9" spans="1:6" ht="111" customHeight="1" x14ac:dyDescent="0.35">
      <c r="A9" s="1154" t="s">
        <v>832</v>
      </c>
      <c r="B9" s="1196" t="s">
        <v>833</v>
      </c>
      <c r="C9" s="1198" t="s">
        <v>821</v>
      </c>
      <c r="D9" s="1198">
        <v>23.4</v>
      </c>
      <c r="E9" s="1155"/>
      <c r="F9" s="1156"/>
    </row>
    <row r="10" spans="1:6" ht="112" customHeight="1" x14ac:dyDescent="0.35">
      <c r="A10" s="1610" t="s">
        <v>834</v>
      </c>
      <c r="B10" s="1196" t="s">
        <v>835</v>
      </c>
      <c r="C10" s="1198" t="s">
        <v>821</v>
      </c>
      <c r="D10" s="1198">
        <v>52.4</v>
      </c>
      <c r="E10" s="1155"/>
      <c r="F10" s="1159"/>
    </row>
    <row r="11" spans="1:6" x14ac:dyDescent="0.35">
      <c r="A11" s="1610"/>
      <c r="B11" s="1196" t="s">
        <v>836</v>
      </c>
      <c r="C11" s="1198" t="s">
        <v>821</v>
      </c>
      <c r="D11" s="1198">
        <v>54.5</v>
      </c>
      <c r="E11" s="1157"/>
      <c r="F11" s="1160"/>
    </row>
    <row r="12" spans="1:6" x14ac:dyDescent="0.35">
      <c r="A12" s="1610"/>
      <c r="B12" s="1196" t="s">
        <v>837</v>
      </c>
      <c r="C12" s="1198" t="s">
        <v>821</v>
      </c>
      <c r="D12" s="1198">
        <v>35.4</v>
      </c>
      <c r="E12" s="1157"/>
      <c r="F12" s="1160"/>
    </row>
    <row r="13" spans="1:6" x14ac:dyDescent="0.35">
      <c r="A13" s="1610"/>
      <c r="B13" s="1196" t="s">
        <v>838</v>
      </c>
      <c r="C13" s="1198" t="s">
        <v>821</v>
      </c>
      <c r="D13" s="1198">
        <v>9.8000000000000007</v>
      </c>
      <c r="E13" s="1157"/>
      <c r="F13" s="1160"/>
    </row>
    <row r="14" spans="1:6" ht="70.5" customHeight="1" x14ac:dyDescent="0.35">
      <c r="A14" s="1154" t="s">
        <v>750</v>
      </c>
      <c r="B14" s="1196" t="s">
        <v>839</v>
      </c>
      <c r="C14" s="1198" t="s">
        <v>5</v>
      </c>
      <c r="D14" s="1198">
        <v>2</v>
      </c>
      <c r="E14" s="1157"/>
      <c r="F14" s="1160"/>
    </row>
    <row r="15" spans="1:6" ht="31" x14ac:dyDescent="0.35">
      <c r="A15" s="1154" t="s">
        <v>840</v>
      </c>
      <c r="B15" s="1197" t="s">
        <v>841</v>
      </c>
      <c r="C15" s="1198" t="s">
        <v>5</v>
      </c>
      <c r="D15" s="1199">
        <f>+D14</f>
        <v>2</v>
      </c>
      <c r="E15" s="1161"/>
      <c r="F15" s="1160"/>
    </row>
    <row r="16" spans="1:6" ht="31" x14ac:dyDescent="0.35">
      <c r="A16" s="1154" t="s">
        <v>842</v>
      </c>
      <c r="B16" s="1197" t="s">
        <v>843</v>
      </c>
      <c r="C16" s="1198" t="s">
        <v>5</v>
      </c>
      <c r="D16" s="1199">
        <v>4</v>
      </c>
      <c r="E16" s="1161"/>
      <c r="F16" s="1160"/>
    </row>
    <row r="17" spans="1:6" ht="27.75" customHeight="1" x14ac:dyDescent="0.35">
      <c r="A17" s="1154" t="s">
        <v>750</v>
      </c>
      <c r="B17" s="1197" t="s">
        <v>844</v>
      </c>
      <c r="C17" s="1198" t="s">
        <v>5</v>
      </c>
      <c r="D17" s="1199">
        <v>1</v>
      </c>
      <c r="E17" s="1161"/>
      <c r="F17" s="1160"/>
    </row>
    <row r="18" spans="1:6" ht="91" customHeight="1" x14ac:dyDescent="0.35">
      <c r="A18" s="1154" t="s">
        <v>845</v>
      </c>
      <c r="B18" s="1196" t="s">
        <v>853</v>
      </c>
      <c r="C18" s="1198" t="s">
        <v>846</v>
      </c>
      <c r="D18" s="1198">
        <v>2</v>
      </c>
      <c r="E18" s="1157"/>
      <c r="F18" s="1160"/>
    </row>
    <row r="19" spans="1:6" ht="66.5" customHeight="1" x14ac:dyDescent="0.35">
      <c r="A19" s="1154" t="s">
        <v>750</v>
      </c>
      <c r="B19" s="1196" t="s">
        <v>847</v>
      </c>
      <c r="C19" s="1198" t="s">
        <v>5</v>
      </c>
      <c r="D19" s="1198">
        <v>1</v>
      </c>
      <c r="E19" s="1157"/>
      <c r="F19" s="1160"/>
    </row>
    <row r="20" spans="1:6" ht="98.5" customHeight="1" x14ac:dyDescent="0.35">
      <c r="A20" s="1154" t="s">
        <v>848</v>
      </c>
      <c r="B20" s="1196" t="s">
        <v>849</v>
      </c>
      <c r="C20" s="1198" t="s">
        <v>5</v>
      </c>
      <c r="D20" s="1198">
        <v>1</v>
      </c>
      <c r="E20" s="1157"/>
      <c r="F20" s="1160"/>
    </row>
    <row r="21" spans="1:6" ht="93" customHeight="1" x14ac:dyDescent="0.35">
      <c r="A21" s="1154" t="s">
        <v>750</v>
      </c>
      <c r="B21" s="1196" t="s">
        <v>850</v>
      </c>
      <c r="C21" s="1198" t="s">
        <v>846</v>
      </c>
      <c r="D21" s="1198">
        <v>1</v>
      </c>
      <c r="E21" s="1162"/>
      <c r="F21" s="1158"/>
    </row>
    <row r="22" spans="1:6" s="1164" customFormat="1" ht="30" customHeight="1" x14ac:dyDescent="0.35">
      <c r="A22" s="1605" t="s">
        <v>987</v>
      </c>
      <c r="B22" s="1605"/>
      <c r="C22" s="1605"/>
      <c r="D22" s="1605"/>
      <c r="E22" s="1605"/>
      <c r="F22" s="1163"/>
    </row>
  </sheetData>
  <mergeCells count="7">
    <mergeCell ref="A22:E22"/>
    <mergeCell ref="A1:F1"/>
    <mergeCell ref="A2:F2"/>
    <mergeCell ref="A3:F3"/>
    <mergeCell ref="A4:F4"/>
    <mergeCell ref="A6:A7"/>
    <mergeCell ref="A10:A13"/>
  </mergeCells>
  <printOptions horizontalCentered="1"/>
  <pageMargins left="7.874015748031496E-2" right="7.874015748031496E-2" top="0.74803149606299213" bottom="0.74803149606299213" header="0.31496062992125984" footer="0.31496062992125984"/>
  <pageSetup paperSize="9" orientation="portrait" r:id="rId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7E856B-6203-4C71-A379-1F4EA1645447}">
  <sheetPr>
    <tabColor theme="9" tint="-0.249977111117893"/>
    <pageSetUpPr fitToPage="1"/>
  </sheetPr>
  <dimension ref="A1:G21"/>
  <sheetViews>
    <sheetView showGridLines="0" view="pageBreakPreview" zoomScale="80" zoomScaleNormal="90" zoomScaleSheetLayoutView="80" workbookViewId="0">
      <selection sqref="A1:E1"/>
    </sheetView>
  </sheetViews>
  <sheetFormatPr defaultColWidth="9.1796875" defaultRowHeight="14" x14ac:dyDescent="0.3"/>
  <cols>
    <col min="1" max="1" width="7.453125" style="697" customWidth="1"/>
    <col min="2" max="2" width="60.1796875" style="697" customWidth="1"/>
    <col min="3" max="3" width="10.453125" style="699" customWidth="1"/>
    <col min="4" max="4" width="14.81640625" style="700" bestFit="1" customWidth="1"/>
    <col min="5" max="5" width="15.81640625" style="920" bestFit="1" customWidth="1"/>
    <col min="6" max="16384" width="9.1796875" style="697"/>
  </cols>
  <sheetData>
    <row r="1" spans="1:5" ht="39.65" customHeight="1" x14ac:dyDescent="0.3">
      <c r="A1" s="1611" t="str">
        <f>'B19(i) F'!A1:N1</f>
        <v>REHABILITATION &amp; O&amp;M OF DYSFUNCTIONAL WATER FILTRATION PLANTS INSTALLED IN DIVISON FAISALABAD</v>
      </c>
      <c r="B1" s="1611"/>
      <c r="C1" s="1611"/>
      <c r="D1" s="1611"/>
      <c r="E1" s="1611"/>
    </row>
    <row r="2" spans="1:5" ht="22.5" customHeight="1" thickBot="1" x14ac:dyDescent="0.35">
      <c r="A2" s="1612" t="s">
        <v>852</v>
      </c>
      <c r="B2" s="1612"/>
      <c r="C2" s="1612"/>
      <c r="D2" s="1612"/>
      <c r="E2" s="1612"/>
    </row>
    <row r="3" spans="1:5" s="701" customFormat="1" ht="22.5" customHeight="1" thickBot="1" x14ac:dyDescent="0.35">
      <c r="A3" s="1613" t="s">
        <v>908</v>
      </c>
      <c r="B3" s="1614"/>
      <c r="C3" s="1614"/>
      <c r="D3" s="1614"/>
      <c r="E3" s="1615"/>
    </row>
    <row r="4" spans="1:5" s="701" customFormat="1" ht="33" customHeight="1" thickBot="1" x14ac:dyDescent="0.35">
      <c r="A4" s="702" t="s">
        <v>740</v>
      </c>
      <c r="B4" s="702" t="s">
        <v>0</v>
      </c>
      <c r="C4" s="702" t="s">
        <v>1</v>
      </c>
      <c r="D4" s="702" t="s">
        <v>62</v>
      </c>
      <c r="E4" s="703" t="s">
        <v>759</v>
      </c>
    </row>
    <row r="5" spans="1:5" ht="49.5" customHeight="1" x14ac:dyDescent="0.3">
      <c r="A5" s="1616">
        <v>6.1</v>
      </c>
      <c r="B5" s="909" t="s">
        <v>760</v>
      </c>
      <c r="C5" s="1616">
        <v>1</v>
      </c>
      <c r="D5" s="1619">
        <v>979155</v>
      </c>
      <c r="E5" s="1622">
        <f>C5*D5</f>
        <v>979155</v>
      </c>
    </row>
    <row r="6" spans="1:5" ht="66.75" customHeight="1" x14ac:dyDescent="0.3">
      <c r="A6" s="1617"/>
      <c r="B6" s="910" t="s">
        <v>761</v>
      </c>
      <c r="C6" s="1617"/>
      <c r="D6" s="1620"/>
      <c r="E6" s="1623"/>
    </row>
    <row r="7" spans="1:5" ht="89.25" customHeight="1" x14ac:dyDescent="0.3">
      <c r="A7" s="1617"/>
      <c r="B7" s="910" t="s">
        <v>762</v>
      </c>
      <c r="C7" s="1617"/>
      <c r="D7" s="1620"/>
      <c r="E7" s="1623"/>
    </row>
    <row r="8" spans="1:5" ht="71.25" customHeight="1" x14ac:dyDescent="0.3">
      <c r="A8" s="1617"/>
      <c r="B8" s="910" t="s">
        <v>763</v>
      </c>
      <c r="C8" s="1617"/>
      <c r="D8" s="1620"/>
      <c r="E8" s="1623"/>
    </row>
    <row r="9" spans="1:5" ht="71.25" customHeight="1" x14ac:dyDescent="0.3">
      <c r="A9" s="1617"/>
      <c r="B9" s="910" t="s">
        <v>764</v>
      </c>
      <c r="C9" s="1617"/>
      <c r="D9" s="1620"/>
      <c r="E9" s="1623"/>
    </row>
    <row r="10" spans="1:5" ht="71.25" customHeight="1" x14ac:dyDescent="0.3">
      <c r="A10" s="1617"/>
      <c r="B10" s="911" t="s">
        <v>765</v>
      </c>
      <c r="C10" s="1617"/>
      <c r="D10" s="1620"/>
      <c r="E10" s="1623"/>
    </row>
    <row r="11" spans="1:5" ht="35.25" customHeight="1" x14ac:dyDescent="0.3">
      <c r="A11" s="1617"/>
      <c r="B11" s="912" t="s">
        <v>766</v>
      </c>
      <c r="C11" s="1617"/>
      <c r="D11" s="1620"/>
      <c r="E11" s="1623"/>
    </row>
    <row r="12" spans="1:5" ht="21" customHeight="1" x14ac:dyDescent="0.3">
      <c r="A12" s="1617"/>
      <c r="B12" s="912" t="s">
        <v>767</v>
      </c>
      <c r="C12" s="1617"/>
      <c r="D12" s="1620"/>
      <c r="E12" s="1623"/>
    </row>
    <row r="13" spans="1:5" ht="47" thickBot="1" x14ac:dyDescent="0.35">
      <c r="A13" s="1618"/>
      <c r="B13" s="913" t="s">
        <v>768</v>
      </c>
      <c r="C13" s="1618"/>
      <c r="D13" s="1621"/>
      <c r="E13" s="1624"/>
    </row>
    <row r="14" spans="1:5" s="698" customFormat="1" ht="25.5" customHeight="1" thickBot="1" x14ac:dyDescent="0.4">
      <c r="A14" s="1625" t="s">
        <v>769</v>
      </c>
      <c r="B14" s="1626"/>
      <c r="C14" s="1626"/>
      <c r="D14" s="1627"/>
      <c r="E14" s="914">
        <f>E5</f>
        <v>979155</v>
      </c>
    </row>
    <row r="15" spans="1:5" s="698" customFormat="1" ht="27" customHeight="1" thickBot="1" x14ac:dyDescent="0.4">
      <c r="A15" s="1628" t="s">
        <v>770</v>
      </c>
      <c r="B15" s="1629"/>
      <c r="C15" s="1629"/>
      <c r="D15" s="1630"/>
      <c r="E15" s="915">
        <f>'B19(i) F'!N64</f>
        <v>382427.55821281247</v>
      </c>
    </row>
    <row r="16" spans="1:5" s="698" customFormat="1" ht="24.75" customHeight="1" thickBot="1" x14ac:dyDescent="0.4">
      <c r="A16" s="1628" t="s">
        <v>771</v>
      </c>
      <c r="B16" s="1629"/>
      <c r="C16" s="1629"/>
      <c r="D16" s="1630"/>
      <c r="E16" s="915">
        <f>'B19(ii) F'!F21</f>
        <v>63103.375</v>
      </c>
    </row>
    <row r="17" spans="1:7" s="698" customFormat="1" ht="30" customHeight="1" thickBot="1" x14ac:dyDescent="0.4">
      <c r="A17" s="1631" t="s">
        <v>772</v>
      </c>
      <c r="B17" s="1632"/>
      <c r="C17" s="1632"/>
      <c r="D17" s="1633"/>
      <c r="E17" s="916">
        <f>SUM(E14:E16)</f>
        <v>1424685.9332128125</v>
      </c>
    </row>
    <row r="19" spans="1:7" s="851" customFormat="1" ht="13" x14ac:dyDescent="0.3">
      <c r="A19" s="856"/>
      <c r="B19" s="856"/>
      <c r="C19" s="857"/>
      <c r="E19" s="858"/>
      <c r="G19" s="859"/>
    </row>
    <row r="20" spans="1:7" s="918" customFormat="1" ht="15.5" x14ac:dyDescent="0.35">
      <c r="A20" s="1545" t="s">
        <v>439</v>
      </c>
      <c r="B20" s="1545"/>
      <c r="C20" s="1545" t="s">
        <v>441</v>
      </c>
      <c r="D20" s="1545"/>
      <c r="E20" s="1545"/>
      <c r="F20" s="917"/>
      <c r="G20" s="917"/>
    </row>
    <row r="21" spans="1:7" s="918" customFormat="1" ht="15.5" x14ac:dyDescent="0.35">
      <c r="A21" s="1537" t="s">
        <v>731</v>
      </c>
      <c r="B21" s="1537"/>
      <c r="C21" s="1537" t="s">
        <v>731</v>
      </c>
      <c r="D21" s="1537"/>
      <c r="E21" s="1537"/>
      <c r="F21" s="919"/>
      <c r="G21" s="919"/>
    </row>
  </sheetData>
  <mergeCells count="15">
    <mergeCell ref="A21:B21"/>
    <mergeCell ref="C21:E21"/>
    <mergeCell ref="A14:D14"/>
    <mergeCell ref="A15:D15"/>
    <mergeCell ref="A16:D16"/>
    <mergeCell ref="A17:D17"/>
    <mergeCell ref="A20:B20"/>
    <mergeCell ref="C20:E20"/>
    <mergeCell ref="A1:E1"/>
    <mergeCell ref="A2:E2"/>
    <mergeCell ref="A3:E3"/>
    <mergeCell ref="A5:A13"/>
    <mergeCell ref="C5:C13"/>
    <mergeCell ref="D5:D13"/>
    <mergeCell ref="E5:E13"/>
  </mergeCells>
  <printOptions horizontalCentered="1"/>
  <pageMargins left="0.6" right="0.5" top="0.75" bottom="0.75" header="0.3" footer="0.3"/>
  <pageSetup paperSize="9" scale="84" fitToHeight="0" orientation="portrait" r:id="rId1"/>
  <rowBreaks count="1" manualBreakCount="1">
    <brk id="17" max="4" man="1"/>
  </rowBreaks>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82FAEE-D6FF-4200-BB50-8036835C3069}">
  <sheetPr>
    <tabColor theme="9" tint="-0.249977111117893"/>
  </sheetPr>
  <dimension ref="A1:O69"/>
  <sheetViews>
    <sheetView showGridLines="0" view="pageBreakPreview" topLeftCell="A57" zoomScale="90" zoomScaleNormal="90" zoomScaleSheetLayoutView="90" workbookViewId="0">
      <selection activeCell="A4" sqref="A4:A5"/>
    </sheetView>
  </sheetViews>
  <sheetFormatPr defaultColWidth="9.1796875" defaultRowHeight="15.5" x14ac:dyDescent="0.35"/>
  <cols>
    <col min="1" max="1" width="5.54296875" style="921" customWidth="1"/>
    <col min="2" max="2" width="7.1796875" style="921" customWidth="1"/>
    <col min="3" max="3" width="6.1796875" style="921" customWidth="1"/>
    <col min="4" max="4" width="3.54296875" style="921" customWidth="1"/>
    <col min="5" max="5" width="3.1796875" style="921" customWidth="1"/>
    <col min="6" max="6" width="3.81640625" style="921" customWidth="1"/>
    <col min="7" max="7" width="10.54296875" style="921" customWidth="1"/>
    <col min="8" max="8" width="9.453125" style="921" customWidth="1"/>
    <col min="9" max="9" width="7.54296875" style="921" customWidth="1"/>
    <col min="10" max="10" width="12.1796875" style="921" customWidth="1"/>
    <col min="11" max="11" width="5" style="921" customWidth="1"/>
    <col min="12" max="12" width="8" style="921" customWidth="1"/>
    <col min="13" max="13" width="4.54296875" style="921" customWidth="1"/>
    <col min="14" max="14" width="11.81640625" style="921" customWidth="1"/>
    <col min="15" max="16384" width="9.1796875" style="921"/>
  </cols>
  <sheetData>
    <row r="1" spans="1:14" ht="66" customHeight="1" x14ac:dyDescent="0.35">
      <c r="A1" s="1634" t="str">
        <f>'B19(ii) F'!A1:F1</f>
        <v>REHABILITATION &amp; O&amp;M OF DYSFUNCTIONAL WATER FILTRATION PLANTS INSTALLED IN DIVISON FAISALABAD</v>
      </c>
      <c r="B1" s="1634"/>
      <c r="C1" s="1634"/>
      <c r="D1" s="1634"/>
      <c r="E1" s="1634"/>
      <c r="F1" s="1634"/>
      <c r="G1" s="1634"/>
      <c r="H1" s="1634"/>
      <c r="I1" s="1634"/>
      <c r="J1" s="1634"/>
      <c r="K1" s="1634"/>
      <c r="L1" s="1634"/>
      <c r="M1" s="1634"/>
      <c r="N1" s="1634"/>
    </row>
    <row r="2" spans="1:14" ht="24.75" customHeight="1" thickBot="1" x14ac:dyDescent="0.4">
      <c r="A2" s="1635" t="s">
        <v>852</v>
      </c>
      <c r="B2" s="1635"/>
      <c r="C2" s="1635"/>
      <c r="D2" s="1635"/>
      <c r="E2" s="1635"/>
      <c r="F2" s="1635"/>
      <c r="G2" s="1635"/>
      <c r="H2" s="1635"/>
      <c r="I2" s="1635"/>
      <c r="J2" s="1635"/>
      <c r="K2" s="1635"/>
      <c r="L2" s="1635"/>
      <c r="M2" s="1635"/>
      <c r="N2" s="1635"/>
    </row>
    <row r="3" spans="1:14" ht="25.5" customHeight="1" thickBot="1" x14ac:dyDescent="0.4">
      <c r="A3" s="1636" t="s">
        <v>909</v>
      </c>
      <c r="B3" s="1637"/>
      <c r="C3" s="1637"/>
      <c r="D3" s="1637"/>
      <c r="E3" s="1637"/>
      <c r="F3" s="1637"/>
      <c r="G3" s="1637"/>
      <c r="H3" s="1637"/>
      <c r="I3" s="1637"/>
      <c r="J3" s="1637"/>
      <c r="K3" s="1637"/>
      <c r="L3" s="1637"/>
      <c r="M3" s="1637"/>
      <c r="N3" s="1638"/>
    </row>
    <row r="4" spans="1:14" ht="16" thickBot="1" x14ac:dyDescent="0.4">
      <c r="A4" s="1639" t="s">
        <v>665</v>
      </c>
      <c r="B4" s="1641" t="s">
        <v>0</v>
      </c>
      <c r="C4" s="1641"/>
      <c r="D4" s="1643" t="s">
        <v>666</v>
      </c>
      <c r="E4" s="1643"/>
      <c r="F4" s="1643"/>
      <c r="G4" s="1645" t="s">
        <v>667</v>
      </c>
      <c r="H4" s="1645"/>
      <c r="I4" s="1645"/>
      <c r="J4" s="1641" t="s">
        <v>153</v>
      </c>
      <c r="K4" s="1641"/>
      <c r="L4" s="1646" t="s">
        <v>62</v>
      </c>
      <c r="M4" s="1647"/>
      <c r="N4" s="1650" t="s">
        <v>668</v>
      </c>
    </row>
    <row r="5" spans="1:14" ht="25.5" customHeight="1" thickTop="1" thickBot="1" x14ac:dyDescent="0.4">
      <c r="A5" s="1640"/>
      <c r="B5" s="1642"/>
      <c r="C5" s="1642"/>
      <c r="D5" s="1644"/>
      <c r="E5" s="1644"/>
      <c r="F5" s="1644"/>
      <c r="G5" s="922" t="s">
        <v>669</v>
      </c>
      <c r="H5" s="922" t="s">
        <v>670</v>
      </c>
      <c r="I5" s="922" t="s">
        <v>671</v>
      </c>
      <c r="J5" s="1642"/>
      <c r="K5" s="1642"/>
      <c r="L5" s="1648"/>
      <c r="M5" s="1649"/>
      <c r="N5" s="1651"/>
    </row>
    <row r="6" spans="1:14" ht="16" thickTop="1" x14ac:dyDescent="0.35">
      <c r="A6" s="713">
        <v>1</v>
      </c>
      <c r="B6" s="714"/>
      <c r="C6" s="715"/>
      <c r="D6" s="716"/>
      <c r="E6" s="716"/>
      <c r="F6" s="716"/>
      <c r="G6" s="923"/>
      <c r="H6" s="923"/>
      <c r="I6" s="923"/>
      <c r="J6" s="923"/>
      <c r="K6" s="717"/>
      <c r="L6" s="717"/>
      <c r="M6" s="717"/>
      <c r="N6" s="718"/>
    </row>
    <row r="7" spans="1:14" ht="79" customHeight="1" x14ac:dyDescent="0.35">
      <c r="A7" s="719">
        <f>A6+0.01</f>
        <v>1.01</v>
      </c>
      <c r="B7" s="1652" t="s">
        <v>774</v>
      </c>
      <c r="C7" s="1652"/>
      <c r="D7" s="1652"/>
      <c r="E7" s="1652"/>
      <c r="F7" s="1652"/>
      <c r="G7" s="1652"/>
      <c r="H7" s="1652"/>
      <c r="I7" s="1652"/>
      <c r="J7" s="924"/>
      <c r="K7" s="720"/>
      <c r="L7" s="720"/>
      <c r="M7" s="720"/>
      <c r="N7" s="721"/>
    </row>
    <row r="8" spans="1:14" ht="55.5" customHeight="1" x14ac:dyDescent="0.35">
      <c r="A8" s="719"/>
      <c r="B8" s="1653" t="s">
        <v>775</v>
      </c>
      <c r="C8" s="1654"/>
      <c r="D8" s="722">
        <v>1</v>
      </c>
      <c r="E8" s="723" t="s">
        <v>31</v>
      </c>
      <c r="F8" s="722">
        <v>1</v>
      </c>
      <c r="G8" s="722">
        <v>51</v>
      </c>
      <c r="H8" s="722">
        <v>3.125</v>
      </c>
      <c r="I8" s="722">
        <v>2.21</v>
      </c>
      <c r="J8" s="924">
        <f>PRODUCT(D8:I8)</f>
        <v>352.21875</v>
      </c>
      <c r="K8" s="720"/>
      <c r="L8" s="720"/>
      <c r="M8" s="720"/>
      <c r="N8" s="721"/>
    </row>
    <row r="9" spans="1:14" ht="64.5" customHeight="1" x14ac:dyDescent="0.35">
      <c r="A9" s="724"/>
      <c r="B9" s="1655" t="s">
        <v>776</v>
      </c>
      <c r="C9" s="1656"/>
      <c r="D9" s="723">
        <v>1</v>
      </c>
      <c r="E9" s="723" t="s">
        <v>31</v>
      </c>
      <c r="F9" s="723">
        <v>1</v>
      </c>
      <c r="G9" s="924">
        <v>51</v>
      </c>
      <c r="H9" s="924">
        <v>1</v>
      </c>
      <c r="I9" s="924">
        <v>1.23</v>
      </c>
      <c r="J9" s="924">
        <f>PRODUCT(D9:I9)</f>
        <v>62.73</v>
      </c>
      <c r="K9" s="720"/>
      <c r="L9" s="720"/>
      <c r="M9" s="720"/>
      <c r="N9" s="721"/>
    </row>
    <row r="10" spans="1:14" ht="64.5" customHeight="1" x14ac:dyDescent="0.35">
      <c r="A10" s="724"/>
      <c r="B10" s="1657" t="s">
        <v>777</v>
      </c>
      <c r="C10" s="1658"/>
      <c r="D10" s="723">
        <v>1</v>
      </c>
      <c r="E10" s="723" t="s">
        <v>31</v>
      </c>
      <c r="F10" s="723">
        <v>1</v>
      </c>
      <c r="G10" s="924">
        <v>51</v>
      </c>
      <c r="H10" s="924">
        <v>1</v>
      </c>
      <c r="I10" s="924">
        <v>1.1599999999999999</v>
      </c>
      <c r="J10" s="924">
        <f>PRODUCT(D10:I10)</f>
        <v>59.16</v>
      </c>
      <c r="K10" s="720"/>
      <c r="L10" s="720"/>
      <c r="M10" s="720"/>
      <c r="N10" s="721"/>
    </row>
    <row r="11" spans="1:14" x14ac:dyDescent="0.35">
      <c r="A11" s="724"/>
      <c r="B11" s="727" t="s">
        <v>778</v>
      </c>
      <c r="C11" s="728"/>
      <c r="D11" s="925"/>
      <c r="E11" s="926"/>
      <c r="F11" s="924"/>
      <c r="G11" s="925"/>
      <c r="H11" s="926"/>
      <c r="I11" s="927" t="s">
        <v>34</v>
      </c>
      <c r="J11" s="927">
        <f>SUM(J8:J10)</f>
        <v>474.10874999999999</v>
      </c>
      <c r="K11" s="720" t="s">
        <v>779</v>
      </c>
      <c r="L11" s="928">
        <f>15840/1000</f>
        <v>15.84</v>
      </c>
      <c r="M11" s="720" t="s">
        <v>779</v>
      </c>
      <c r="N11" s="729">
        <f>J11*L11</f>
        <v>7509.8825999999999</v>
      </c>
    </row>
    <row r="12" spans="1:14" x14ac:dyDescent="0.35">
      <c r="A12" s="730"/>
      <c r="B12" s="731"/>
      <c r="C12" s="732"/>
      <c r="D12" s="929"/>
      <c r="E12" s="930"/>
      <c r="F12" s="931"/>
      <c r="G12" s="929"/>
      <c r="H12" s="930"/>
      <c r="I12" s="932"/>
      <c r="J12" s="933"/>
      <c r="K12" s="733"/>
      <c r="L12" s="734"/>
      <c r="M12" s="733"/>
      <c r="N12" s="735"/>
    </row>
    <row r="13" spans="1:14" ht="135.65" customHeight="1" x14ac:dyDescent="0.35">
      <c r="A13" s="719">
        <f>A7+0.01</f>
        <v>1.02</v>
      </c>
      <c r="B13" s="1659" t="s">
        <v>780</v>
      </c>
      <c r="C13" s="1659"/>
      <c r="D13" s="1659"/>
      <c r="E13" s="1659"/>
      <c r="F13" s="1659"/>
      <c r="G13" s="1659"/>
      <c r="H13" s="1659"/>
      <c r="I13" s="1659"/>
      <c r="J13" s="924"/>
      <c r="K13" s="720"/>
      <c r="L13" s="720"/>
      <c r="M13" s="720"/>
      <c r="N13" s="721"/>
    </row>
    <row r="14" spans="1:14" x14ac:dyDescent="0.35">
      <c r="A14" s="724"/>
      <c r="B14" s="736" t="s">
        <v>781</v>
      </c>
      <c r="C14" s="737"/>
      <c r="D14" s="723">
        <v>1</v>
      </c>
      <c r="E14" s="723" t="s">
        <v>31</v>
      </c>
      <c r="F14" s="723">
        <v>2</v>
      </c>
      <c r="G14" s="924">
        <v>51</v>
      </c>
      <c r="H14" s="924">
        <v>0</v>
      </c>
      <c r="I14" s="924">
        <v>2.21</v>
      </c>
      <c r="J14" s="924">
        <f>I14*G14*F14*D14</f>
        <v>225.42</v>
      </c>
      <c r="K14" s="720" t="s">
        <v>746</v>
      </c>
      <c r="L14" s="720"/>
      <c r="M14" s="720"/>
      <c r="N14" s="721"/>
    </row>
    <row r="15" spans="1:14" x14ac:dyDescent="0.35">
      <c r="A15" s="724"/>
      <c r="B15" s="1660" t="s">
        <v>782</v>
      </c>
      <c r="C15" s="1660"/>
      <c r="D15" s="925"/>
      <c r="E15" s="926"/>
      <c r="F15" s="924"/>
      <c r="G15" s="925"/>
      <c r="H15" s="926"/>
      <c r="I15" s="927" t="s">
        <v>34</v>
      </c>
      <c r="J15" s="927">
        <f>SUM(J14:J14)</f>
        <v>225.42</v>
      </c>
      <c r="K15" s="720" t="s">
        <v>746</v>
      </c>
      <c r="L15" s="934">
        <v>12.55</v>
      </c>
      <c r="M15" s="720" t="s">
        <v>746</v>
      </c>
      <c r="N15" s="729">
        <f>J15*L15</f>
        <v>2829.0210000000002</v>
      </c>
    </row>
    <row r="16" spans="1:14" x14ac:dyDescent="0.35">
      <c r="A16" s="730"/>
      <c r="B16" s="738"/>
      <c r="C16" s="732"/>
      <c r="D16" s="739"/>
      <c r="E16" s="739"/>
      <c r="F16" s="739"/>
      <c r="G16" s="931"/>
      <c r="H16" s="931"/>
      <c r="I16" s="931"/>
      <c r="J16" s="929"/>
      <c r="K16" s="733"/>
      <c r="L16" s="733"/>
      <c r="M16" s="733"/>
      <c r="N16" s="740"/>
    </row>
    <row r="17" spans="1:15" ht="64.5" customHeight="1" x14ac:dyDescent="0.35">
      <c r="A17" s="719">
        <v>1.03</v>
      </c>
      <c r="B17" s="1659" t="s">
        <v>783</v>
      </c>
      <c r="C17" s="1659"/>
      <c r="D17" s="1659"/>
      <c r="E17" s="1659"/>
      <c r="F17" s="1659"/>
      <c r="G17" s="1659"/>
      <c r="H17" s="1659"/>
      <c r="I17" s="1659"/>
      <c r="J17" s="924"/>
      <c r="K17" s="720"/>
      <c r="L17" s="720"/>
      <c r="M17" s="720"/>
      <c r="N17" s="721"/>
    </row>
    <row r="18" spans="1:15" ht="54" customHeight="1" x14ac:dyDescent="0.35">
      <c r="A18" s="724"/>
      <c r="B18" s="736" t="s">
        <v>784</v>
      </c>
      <c r="C18" s="737"/>
      <c r="D18" s="723">
        <v>1</v>
      </c>
      <c r="E18" s="723" t="s">
        <v>31</v>
      </c>
      <c r="F18" s="723">
        <v>1</v>
      </c>
      <c r="G18" s="924">
        <v>10.5</v>
      </c>
      <c r="H18" s="924">
        <v>10.5</v>
      </c>
      <c r="I18" s="924">
        <v>1.75</v>
      </c>
      <c r="J18" s="924">
        <f>PRODUCT(D18:I18)</f>
        <v>192.9375</v>
      </c>
      <c r="K18" s="720"/>
      <c r="L18" s="720"/>
      <c r="M18" s="720"/>
      <c r="N18" s="721"/>
    </row>
    <row r="19" spans="1:15" ht="59.5" customHeight="1" x14ac:dyDescent="0.35">
      <c r="A19" s="724"/>
      <c r="B19" s="1661" t="s">
        <v>785</v>
      </c>
      <c r="C19" s="1662"/>
      <c r="D19" s="723">
        <v>-1</v>
      </c>
      <c r="E19" s="723" t="s">
        <v>31</v>
      </c>
      <c r="F19" s="723">
        <v>1</v>
      </c>
      <c r="G19" s="924">
        <v>51</v>
      </c>
      <c r="H19" s="924">
        <v>3.125</v>
      </c>
      <c r="I19" s="924">
        <v>2.21</v>
      </c>
      <c r="J19" s="924">
        <f>PRODUCT(D19:I19)*0.6</f>
        <v>-211.33124999999998</v>
      </c>
      <c r="K19" s="720"/>
      <c r="L19" s="720"/>
      <c r="M19" s="720"/>
      <c r="N19" s="721"/>
    </row>
    <row r="20" spans="1:15" x14ac:dyDescent="0.35">
      <c r="A20" s="724"/>
      <c r="B20" s="1660" t="s">
        <v>786</v>
      </c>
      <c r="C20" s="1660"/>
      <c r="D20" s="925"/>
      <c r="E20" s="926"/>
      <c r="F20" s="924"/>
      <c r="G20" s="925"/>
      <c r="H20" s="926"/>
      <c r="I20" s="927" t="s">
        <v>34</v>
      </c>
      <c r="J20" s="927">
        <f>-SUM(J18:J19)</f>
        <v>18.393749999999983</v>
      </c>
      <c r="K20" s="720" t="s">
        <v>779</v>
      </c>
      <c r="L20" s="934">
        <f>(9364.9+357.45)/1000</f>
        <v>9.7223500000000005</v>
      </c>
      <c r="M20" s="720" t="s">
        <v>779</v>
      </c>
      <c r="N20" s="729">
        <f>J20*L20</f>
        <v>178.83047531249986</v>
      </c>
      <c r="O20" s="921">
        <f>9276.3+320.7</f>
        <v>9597</v>
      </c>
    </row>
    <row r="21" spans="1:15" x14ac:dyDescent="0.35">
      <c r="A21" s="730"/>
      <c r="B21" s="738"/>
      <c r="C21" s="732"/>
      <c r="D21" s="739"/>
      <c r="E21" s="739"/>
      <c r="F21" s="739"/>
      <c r="G21" s="931"/>
      <c r="H21" s="931"/>
      <c r="I21" s="931"/>
      <c r="J21" s="929"/>
      <c r="K21" s="733"/>
      <c r="L21" s="733"/>
      <c r="M21" s="733"/>
      <c r="N21" s="740"/>
    </row>
    <row r="22" spans="1:15" ht="46" customHeight="1" x14ac:dyDescent="0.35">
      <c r="A22" s="719">
        <v>1.04</v>
      </c>
      <c r="B22" s="1663" t="s">
        <v>787</v>
      </c>
      <c r="C22" s="1663"/>
      <c r="D22" s="1663"/>
      <c r="E22" s="1663"/>
      <c r="F22" s="1663"/>
      <c r="G22" s="1663"/>
      <c r="H22" s="1663"/>
      <c r="I22" s="1663"/>
      <c r="J22" s="925"/>
      <c r="K22" s="720"/>
      <c r="L22" s="720"/>
      <c r="M22" s="720"/>
      <c r="N22" s="721"/>
    </row>
    <row r="23" spans="1:15" x14ac:dyDescent="0.35">
      <c r="A23" s="719"/>
      <c r="B23" s="736" t="s">
        <v>788</v>
      </c>
      <c r="C23" s="741"/>
      <c r="D23" s="723">
        <v>1</v>
      </c>
      <c r="E23" s="723" t="s">
        <v>31</v>
      </c>
      <c r="F23" s="723">
        <v>1</v>
      </c>
      <c r="G23" s="924">
        <v>10.5</v>
      </c>
      <c r="H23" s="924">
        <v>10.5</v>
      </c>
      <c r="I23" s="924">
        <v>0.25</v>
      </c>
      <c r="J23" s="924">
        <f>PRODUCT(D23:I23)</f>
        <v>27.5625</v>
      </c>
      <c r="K23" s="720"/>
      <c r="L23" s="720"/>
      <c r="M23" s="720"/>
      <c r="N23" s="721"/>
    </row>
    <row r="24" spans="1:15" ht="31.5" customHeight="1" x14ac:dyDescent="0.35">
      <c r="A24" s="724"/>
      <c r="B24" s="1664" t="s">
        <v>789</v>
      </c>
      <c r="C24" s="1665"/>
      <c r="D24" s="723"/>
      <c r="E24" s="723"/>
      <c r="F24" s="723"/>
      <c r="G24" s="924"/>
      <c r="H24" s="924"/>
      <c r="I24" s="927" t="s">
        <v>34</v>
      </c>
      <c r="J24" s="927">
        <f>SUM(J23:J23)</f>
        <v>27.5625</v>
      </c>
      <c r="K24" s="720" t="s">
        <v>779</v>
      </c>
      <c r="L24" s="935">
        <v>123.09</v>
      </c>
      <c r="M24" s="720" t="s">
        <v>779</v>
      </c>
      <c r="N24" s="729">
        <f>J24*L24</f>
        <v>3392.6681250000001</v>
      </c>
    </row>
    <row r="25" spans="1:15" ht="59.25" customHeight="1" x14ac:dyDescent="0.35">
      <c r="A25" s="742">
        <v>1.05</v>
      </c>
      <c r="B25" s="1652" t="s">
        <v>790</v>
      </c>
      <c r="C25" s="1652"/>
      <c r="D25" s="1652"/>
      <c r="E25" s="1652"/>
      <c r="F25" s="1652"/>
      <c r="G25" s="1652"/>
      <c r="H25" s="1652"/>
      <c r="I25" s="1652"/>
      <c r="J25" s="925"/>
      <c r="K25" s="720"/>
      <c r="L25" s="720"/>
      <c r="M25" s="720"/>
      <c r="N25" s="721"/>
    </row>
    <row r="26" spans="1:15" x14ac:dyDescent="0.35">
      <c r="A26" s="719"/>
      <c r="B26" s="736" t="s">
        <v>791</v>
      </c>
      <c r="C26" s="741"/>
      <c r="D26" s="723">
        <v>1</v>
      </c>
      <c r="E26" s="723" t="s">
        <v>31</v>
      </c>
      <c r="F26" s="723">
        <v>1</v>
      </c>
      <c r="G26" s="924">
        <v>51</v>
      </c>
      <c r="H26" s="924">
        <v>3.125</v>
      </c>
      <c r="I26" s="924">
        <v>0.33</v>
      </c>
      <c r="J26" s="924">
        <f>PRODUCT(D26:I26)</f>
        <v>52.59375</v>
      </c>
      <c r="K26" s="720"/>
      <c r="L26" s="720"/>
      <c r="M26" s="720"/>
      <c r="N26" s="721"/>
    </row>
    <row r="27" spans="1:15" ht="65.5" customHeight="1" x14ac:dyDescent="0.35">
      <c r="A27" s="719"/>
      <c r="B27" s="736" t="s">
        <v>792</v>
      </c>
      <c r="C27" s="741"/>
      <c r="D27" s="723">
        <v>1</v>
      </c>
      <c r="E27" s="723" t="s">
        <v>31</v>
      </c>
      <c r="F27" s="723">
        <v>1</v>
      </c>
      <c r="G27" s="924">
        <v>10.5</v>
      </c>
      <c r="H27" s="924">
        <v>10.5</v>
      </c>
      <c r="I27" s="924">
        <v>0.33</v>
      </c>
      <c r="J27" s="924">
        <f>PRODUCT(D27:I27)</f>
        <v>36.3825</v>
      </c>
      <c r="K27" s="720"/>
      <c r="L27" s="743"/>
      <c r="M27" s="720"/>
      <c r="N27" s="721"/>
    </row>
    <row r="28" spans="1:15" ht="65.5" customHeight="1" x14ac:dyDescent="0.35">
      <c r="A28" s="719"/>
      <c r="B28" s="736" t="s">
        <v>793</v>
      </c>
      <c r="C28" s="741"/>
      <c r="D28" s="723">
        <v>1</v>
      </c>
      <c r="E28" s="723" t="s">
        <v>31</v>
      </c>
      <c r="F28" s="723">
        <v>1</v>
      </c>
      <c r="G28" s="924">
        <v>60.5</v>
      </c>
      <c r="H28" s="924">
        <v>1</v>
      </c>
      <c r="I28" s="924">
        <v>0.25</v>
      </c>
      <c r="J28" s="924">
        <f>PRODUCT(D28:I28)</f>
        <v>15.125</v>
      </c>
      <c r="K28" s="720"/>
      <c r="L28" s="743"/>
      <c r="M28" s="720"/>
      <c r="N28" s="721"/>
    </row>
    <row r="29" spans="1:15" ht="65.5" customHeight="1" x14ac:dyDescent="0.35">
      <c r="A29" s="719"/>
      <c r="B29" s="1669" t="s">
        <v>794</v>
      </c>
      <c r="C29" s="1670"/>
      <c r="D29" s="723">
        <v>1</v>
      </c>
      <c r="E29" s="723" t="s">
        <v>31</v>
      </c>
      <c r="F29" s="723">
        <v>1</v>
      </c>
      <c r="G29" s="924">
        <v>47.5</v>
      </c>
      <c r="H29" s="924">
        <v>2.75</v>
      </c>
      <c r="I29" s="924">
        <v>0.5</v>
      </c>
      <c r="J29" s="924">
        <f>PRODUCT(D29:I29)</f>
        <v>65.3125</v>
      </c>
      <c r="K29" s="720"/>
      <c r="L29" s="743"/>
      <c r="M29" s="720"/>
      <c r="N29" s="721"/>
    </row>
    <row r="30" spans="1:15" ht="65.5" customHeight="1" x14ac:dyDescent="0.35">
      <c r="A30" s="719"/>
      <c r="B30" s="1669" t="s">
        <v>795</v>
      </c>
      <c r="C30" s="1670"/>
      <c r="D30" s="723">
        <v>1</v>
      </c>
      <c r="E30" s="723" t="s">
        <v>31</v>
      </c>
      <c r="F30" s="723">
        <v>1</v>
      </c>
      <c r="G30" s="924">
        <v>10.5</v>
      </c>
      <c r="H30" s="924">
        <v>4</v>
      </c>
      <c r="I30" s="924">
        <v>1.21</v>
      </c>
      <c r="J30" s="924">
        <f>PRODUCT(D30:I30)</f>
        <v>50.82</v>
      </c>
      <c r="K30" s="720"/>
      <c r="L30" s="743"/>
      <c r="M30" s="720"/>
      <c r="N30" s="721"/>
    </row>
    <row r="31" spans="1:15" ht="65.5" customHeight="1" x14ac:dyDescent="0.35">
      <c r="A31" s="719"/>
      <c r="B31" s="921" t="s">
        <v>796</v>
      </c>
      <c r="D31" s="723">
        <v>1</v>
      </c>
      <c r="E31" s="723" t="s">
        <v>31</v>
      </c>
      <c r="F31" s="723">
        <v>1</v>
      </c>
      <c r="G31" s="936">
        <v>12</v>
      </c>
      <c r="H31" s="937">
        <v>2</v>
      </c>
      <c r="I31" s="921">
        <v>1.25</v>
      </c>
      <c r="J31" s="938">
        <f t="shared" ref="J31" si="0">PRODUCT(D31:I31)</f>
        <v>30</v>
      </c>
      <c r="K31" s="744"/>
      <c r="L31" s="743"/>
      <c r="M31" s="720"/>
      <c r="N31" s="721"/>
    </row>
    <row r="32" spans="1:15" ht="27.75" customHeight="1" thickBot="1" x14ac:dyDescent="0.4">
      <c r="A32" s="745"/>
      <c r="B32" s="1671" t="s">
        <v>797</v>
      </c>
      <c r="C32" s="1672"/>
      <c r="D32" s="746"/>
      <c r="E32" s="746"/>
      <c r="F32" s="746"/>
      <c r="G32" s="939"/>
      <c r="H32" s="939"/>
      <c r="I32" s="940" t="s">
        <v>34</v>
      </c>
      <c r="J32" s="940">
        <f>SUM(J26:J31)</f>
        <v>250.23374999999999</v>
      </c>
      <c r="K32" s="747" t="s">
        <v>779</v>
      </c>
      <c r="L32" s="941">
        <v>497.97</v>
      </c>
      <c r="M32" s="747" t="s">
        <v>779</v>
      </c>
      <c r="N32" s="748">
        <f>J32*L32</f>
        <v>124608.9004875</v>
      </c>
    </row>
    <row r="33" spans="1:14" ht="123" customHeight="1" x14ac:dyDescent="0.35">
      <c r="A33" s="749">
        <v>1.06</v>
      </c>
      <c r="B33" s="1673" t="s">
        <v>798</v>
      </c>
      <c r="C33" s="1673"/>
      <c r="D33" s="1673"/>
      <c r="E33" s="1673"/>
      <c r="F33" s="1673"/>
      <c r="G33" s="1673"/>
      <c r="H33" s="1673"/>
      <c r="I33" s="1673"/>
      <c r="J33" s="942"/>
      <c r="K33" s="750"/>
      <c r="L33" s="750"/>
      <c r="M33" s="750"/>
      <c r="N33" s="751"/>
    </row>
    <row r="34" spans="1:14" x14ac:dyDescent="0.35">
      <c r="A34" s="724"/>
      <c r="B34" s="736" t="s">
        <v>784</v>
      </c>
      <c r="C34" s="737"/>
      <c r="D34" s="723">
        <v>1</v>
      </c>
      <c r="E34" s="723" t="s">
        <v>31</v>
      </c>
      <c r="F34" s="723">
        <v>1</v>
      </c>
      <c r="G34" s="924">
        <v>10.5</v>
      </c>
      <c r="H34" s="924">
        <v>12.75</v>
      </c>
      <c r="I34" s="924"/>
      <c r="J34" s="924">
        <f>PRODUCT(D34:I34)</f>
        <v>133.875</v>
      </c>
      <c r="K34" s="720" t="s">
        <v>746</v>
      </c>
      <c r="L34" s="720"/>
      <c r="M34" s="720"/>
      <c r="N34" s="721"/>
    </row>
    <row r="35" spans="1:14" ht="84.75" customHeight="1" x14ac:dyDescent="0.35">
      <c r="A35" s="724"/>
      <c r="B35" s="1660" t="s">
        <v>799</v>
      </c>
      <c r="C35" s="1660"/>
      <c r="D35" s="925"/>
      <c r="E35" s="926"/>
      <c r="F35" s="924"/>
      <c r="G35" s="925"/>
      <c r="H35" s="926"/>
      <c r="I35" s="943" t="s">
        <v>34</v>
      </c>
      <c r="J35" s="943">
        <f>SUM(J34:J34)</f>
        <v>133.875</v>
      </c>
      <c r="K35" s="720" t="s">
        <v>746</v>
      </c>
      <c r="L35" s="921">
        <v>385.8</v>
      </c>
      <c r="M35" s="720" t="s">
        <v>746</v>
      </c>
      <c r="N35" s="729">
        <f>J35*L35</f>
        <v>51648.974999999999</v>
      </c>
    </row>
    <row r="36" spans="1:14" x14ac:dyDescent="0.35">
      <c r="A36" s="730"/>
      <c r="B36" s="738"/>
      <c r="C36" s="732"/>
      <c r="D36" s="739"/>
      <c r="E36" s="739"/>
      <c r="F36" s="739"/>
      <c r="G36" s="931"/>
      <c r="H36" s="931"/>
      <c r="I36" s="931"/>
      <c r="J36" s="929"/>
      <c r="K36" s="733"/>
      <c r="L36" s="733"/>
      <c r="M36" s="733"/>
      <c r="N36" s="740"/>
    </row>
    <row r="37" spans="1:14" ht="28.5" customHeight="1" x14ac:dyDescent="0.35">
      <c r="A37" s="752">
        <v>1.07</v>
      </c>
      <c r="B37" s="1674" t="s">
        <v>800</v>
      </c>
      <c r="C37" s="1675"/>
      <c r="D37" s="1675"/>
      <c r="E37" s="1675"/>
      <c r="F37" s="1675"/>
      <c r="G37" s="1675"/>
      <c r="H37" s="1675"/>
      <c r="I37" s="1676"/>
      <c r="J37" s="925"/>
      <c r="K37" s="720"/>
      <c r="L37" s="720"/>
      <c r="M37" s="720"/>
      <c r="N37" s="721"/>
    </row>
    <row r="38" spans="1:14" x14ac:dyDescent="0.35">
      <c r="A38" s="724"/>
      <c r="B38" s="736"/>
      <c r="C38" s="728"/>
      <c r="D38" s="723"/>
      <c r="E38" s="723"/>
      <c r="F38" s="723"/>
      <c r="G38" s="944"/>
      <c r="H38" s="944"/>
      <c r="I38" s="924"/>
      <c r="J38" s="944"/>
      <c r="K38" s="720"/>
      <c r="L38" s="720"/>
      <c r="M38" s="720"/>
      <c r="N38" s="721"/>
    </row>
    <row r="39" spans="1:14" ht="15" customHeight="1" x14ac:dyDescent="0.35">
      <c r="A39" s="724"/>
      <c r="B39" s="753" t="s">
        <v>801</v>
      </c>
      <c r="C39" s="728"/>
      <c r="D39" s="723"/>
      <c r="E39" s="723"/>
      <c r="F39" s="723"/>
      <c r="G39" s="944"/>
      <c r="H39" s="944"/>
      <c r="I39" s="924"/>
      <c r="J39" s="944"/>
      <c r="K39" s="720"/>
      <c r="L39" s="720"/>
      <c r="M39" s="720"/>
      <c r="N39" s="721"/>
    </row>
    <row r="40" spans="1:14" ht="31" x14ac:dyDescent="0.35">
      <c r="A40" s="724"/>
      <c r="B40" s="753"/>
      <c r="C40" s="728" t="s">
        <v>802</v>
      </c>
      <c r="D40" s="723">
        <v>1</v>
      </c>
      <c r="E40" s="723" t="s">
        <v>31</v>
      </c>
      <c r="F40" s="723">
        <v>1</v>
      </c>
      <c r="G40" s="944">
        <v>53</v>
      </c>
      <c r="H40" s="944">
        <v>0.75</v>
      </c>
      <c r="I40" s="924">
        <v>1</v>
      </c>
      <c r="J40" s="944">
        <f t="shared" ref="J40" si="1">PRODUCT(D40:I40)</f>
        <v>39.75</v>
      </c>
      <c r="K40" s="720" t="s">
        <v>779</v>
      </c>
      <c r="L40" s="720"/>
      <c r="M40" s="720"/>
      <c r="N40" s="721"/>
    </row>
    <row r="41" spans="1:14" x14ac:dyDescent="0.35">
      <c r="A41" s="724"/>
      <c r="B41" s="736"/>
      <c r="C41" s="728"/>
      <c r="D41" s="723"/>
      <c r="E41" s="723"/>
      <c r="F41" s="723"/>
      <c r="G41" s="944"/>
      <c r="H41" s="944"/>
      <c r="I41" s="924"/>
      <c r="J41" s="944"/>
      <c r="K41" s="720"/>
      <c r="L41" s="720"/>
      <c r="M41" s="720"/>
      <c r="N41" s="721"/>
    </row>
    <row r="42" spans="1:14" ht="93" x14ac:dyDescent="0.35">
      <c r="A42" s="724"/>
      <c r="B42" s="753" t="s">
        <v>803</v>
      </c>
      <c r="C42" s="728"/>
      <c r="D42" s="723"/>
      <c r="E42" s="723"/>
      <c r="F42" s="723"/>
      <c r="G42" s="944"/>
      <c r="H42" s="944"/>
      <c r="I42" s="924"/>
      <c r="J42" s="944"/>
      <c r="K42" s="720"/>
      <c r="L42" s="720"/>
      <c r="M42" s="720"/>
      <c r="N42" s="721"/>
    </row>
    <row r="43" spans="1:14" ht="31" x14ac:dyDescent="0.35">
      <c r="A43" s="724"/>
      <c r="B43" s="753"/>
      <c r="C43" s="728" t="s">
        <v>802</v>
      </c>
      <c r="D43" s="723">
        <v>1</v>
      </c>
      <c r="E43" s="723" t="s">
        <v>31</v>
      </c>
      <c r="F43" s="723">
        <v>1</v>
      </c>
      <c r="G43" s="944">
        <v>10.5</v>
      </c>
      <c r="H43" s="944">
        <v>0.75</v>
      </c>
      <c r="I43" s="924">
        <v>0.91</v>
      </c>
      <c r="J43" s="944">
        <f t="shared" ref="J43:J45" si="2">PRODUCT(D43:I43)</f>
        <v>7.1662500000000007</v>
      </c>
      <c r="K43" s="720" t="s">
        <v>779</v>
      </c>
      <c r="L43" s="720"/>
      <c r="M43" s="720"/>
      <c r="N43" s="721"/>
    </row>
    <row r="44" spans="1:14" x14ac:dyDescent="0.35">
      <c r="A44" s="724"/>
      <c r="B44" s="1677" t="s">
        <v>804</v>
      </c>
      <c r="C44" s="1678"/>
      <c r="D44" s="723"/>
      <c r="E44" s="723"/>
      <c r="F44" s="723"/>
      <c r="G44" s="944"/>
      <c r="H44" s="944"/>
      <c r="I44" s="924"/>
      <c r="J44" s="944"/>
      <c r="K44" s="720"/>
      <c r="L44" s="720"/>
      <c r="M44" s="720"/>
      <c r="N44" s="721"/>
    </row>
    <row r="45" spans="1:14" x14ac:dyDescent="0.35">
      <c r="A45" s="724"/>
      <c r="B45" s="945"/>
      <c r="C45" s="728"/>
      <c r="D45" s="723">
        <v>1</v>
      </c>
      <c r="E45" s="723" t="s">
        <v>31</v>
      </c>
      <c r="F45" s="723">
        <v>1</v>
      </c>
      <c r="G45" s="944">
        <v>51</v>
      </c>
      <c r="H45" s="944">
        <v>0.75</v>
      </c>
      <c r="I45" s="924">
        <v>0.5</v>
      </c>
      <c r="J45" s="944">
        <f t="shared" si="2"/>
        <v>19.125</v>
      </c>
      <c r="K45" s="720" t="s">
        <v>779</v>
      </c>
      <c r="L45" s="720"/>
      <c r="M45" s="720"/>
      <c r="N45" s="721"/>
    </row>
    <row r="46" spans="1:14" x14ac:dyDescent="0.35">
      <c r="A46" s="724"/>
      <c r="B46" s="736" t="s">
        <v>805</v>
      </c>
      <c r="C46" s="728"/>
      <c r="D46" s="723">
        <v>1</v>
      </c>
      <c r="E46" s="723" t="s">
        <v>31</v>
      </c>
      <c r="F46" s="723">
        <v>1</v>
      </c>
      <c r="G46" s="924">
        <v>12</v>
      </c>
      <c r="H46" s="924">
        <v>3</v>
      </c>
      <c r="I46" s="924">
        <v>0.5</v>
      </c>
      <c r="J46" s="944">
        <f>PRODUCT(D46:I46)</f>
        <v>18</v>
      </c>
      <c r="K46" s="720"/>
      <c r="L46" s="720"/>
      <c r="M46" s="720"/>
      <c r="N46" s="721"/>
    </row>
    <row r="47" spans="1:14" x14ac:dyDescent="0.35">
      <c r="A47" s="724"/>
      <c r="B47" s="736"/>
      <c r="C47" s="728"/>
      <c r="D47" s="723"/>
      <c r="E47" s="723"/>
      <c r="F47" s="723"/>
      <c r="G47" s="944"/>
      <c r="H47" s="944"/>
      <c r="I47" s="924"/>
      <c r="J47" s="944"/>
      <c r="K47" s="720"/>
      <c r="L47" s="720"/>
      <c r="M47" s="720"/>
      <c r="N47" s="721"/>
    </row>
    <row r="48" spans="1:14" x14ac:dyDescent="0.35">
      <c r="A48" s="724"/>
      <c r="B48" s="736" t="s">
        <v>806</v>
      </c>
      <c r="C48" s="728"/>
      <c r="D48" s="723"/>
      <c r="E48" s="723"/>
      <c r="F48" s="723"/>
      <c r="G48" s="924"/>
      <c r="H48" s="924"/>
      <c r="I48" s="927" t="s">
        <v>34</v>
      </c>
      <c r="J48" s="946">
        <f>SUM(J38:J47)</f>
        <v>84.041249999999991</v>
      </c>
      <c r="K48" s="720" t="s">
        <v>779</v>
      </c>
      <c r="L48" s="935">
        <v>371.42</v>
      </c>
      <c r="M48" s="720" t="s">
        <v>779</v>
      </c>
      <c r="N48" s="729">
        <f>J48*L48</f>
        <v>31214.601074999999</v>
      </c>
    </row>
    <row r="49" spans="1:14" x14ac:dyDescent="0.35">
      <c r="A49" s="730"/>
      <c r="B49" s="754"/>
      <c r="C49" s="732"/>
      <c r="D49" s="739"/>
      <c r="E49" s="739"/>
      <c r="F49" s="739"/>
      <c r="G49" s="947"/>
      <c r="H49" s="931"/>
      <c r="I49" s="931"/>
      <c r="J49" s="929"/>
      <c r="K49" s="733"/>
      <c r="L49" s="733"/>
      <c r="M49" s="733"/>
      <c r="N49" s="740"/>
    </row>
    <row r="50" spans="1:14" ht="99.65" customHeight="1" x14ac:dyDescent="0.35">
      <c r="A50" s="752">
        <f>A37+0.01</f>
        <v>1.08</v>
      </c>
      <c r="B50" s="1679" t="s">
        <v>807</v>
      </c>
      <c r="C50" s="1679"/>
      <c r="D50" s="1679"/>
      <c r="E50" s="1679"/>
      <c r="F50" s="1679"/>
      <c r="G50" s="1679"/>
      <c r="H50" s="1679"/>
      <c r="I50" s="1679"/>
      <c r="J50" s="925"/>
      <c r="K50" s="720"/>
      <c r="L50" s="720"/>
      <c r="M50" s="720"/>
      <c r="N50" s="721"/>
    </row>
    <row r="51" spans="1:14" ht="77.5" x14ac:dyDescent="0.35">
      <c r="A51" s="752"/>
      <c r="B51" s="725" t="s">
        <v>808</v>
      </c>
      <c r="C51" s="726" t="s">
        <v>809</v>
      </c>
      <c r="D51" s="755">
        <v>1</v>
      </c>
      <c r="E51" s="755" t="s">
        <v>31</v>
      </c>
      <c r="F51" s="755">
        <v>1</v>
      </c>
      <c r="G51" s="948">
        <v>51</v>
      </c>
      <c r="H51" s="722">
        <v>2.125</v>
      </c>
      <c r="I51" s="755">
        <v>0.5</v>
      </c>
      <c r="J51" s="925">
        <f>I51*H51*G51</f>
        <v>54.1875</v>
      </c>
      <c r="K51" s="720"/>
      <c r="L51" s="720"/>
      <c r="M51" s="720"/>
      <c r="N51" s="721"/>
    </row>
    <row r="52" spans="1:14" ht="63" customHeight="1" x14ac:dyDescent="0.35">
      <c r="A52" s="752"/>
      <c r="B52" s="725"/>
      <c r="C52" s="726" t="s">
        <v>810</v>
      </c>
      <c r="D52" s="755">
        <v>1</v>
      </c>
      <c r="E52" s="755" t="s">
        <v>31</v>
      </c>
      <c r="F52" s="755">
        <v>1</v>
      </c>
      <c r="G52" s="722">
        <v>51</v>
      </c>
      <c r="H52" s="755">
        <v>0.75</v>
      </c>
      <c r="I52" s="755">
        <v>3.11</v>
      </c>
      <c r="J52" s="925">
        <f>I52*H52*G52</f>
        <v>118.9575</v>
      </c>
      <c r="K52" s="720"/>
      <c r="L52" s="720"/>
      <c r="M52" s="720"/>
      <c r="N52" s="721"/>
    </row>
    <row r="53" spans="1:14" ht="24.75" customHeight="1" x14ac:dyDescent="0.35">
      <c r="A53" s="730"/>
      <c r="B53" s="731" t="s">
        <v>811</v>
      </c>
      <c r="C53" s="732"/>
      <c r="D53" s="739"/>
      <c r="E53" s="739"/>
      <c r="F53" s="739"/>
      <c r="G53" s="931"/>
      <c r="H53" s="931"/>
      <c r="I53" s="932" t="s">
        <v>34</v>
      </c>
      <c r="J53" s="949">
        <f>SUM(J51:J52)</f>
        <v>173.14499999999998</v>
      </c>
      <c r="K53" s="733" t="s">
        <v>779</v>
      </c>
      <c r="L53" s="756">
        <v>622.45000000000005</v>
      </c>
      <c r="M53" s="733" t="s">
        <v>779</v>
      </c>
      <c r="N53" s="735">
        <f>J53*L53</f>
        <v>107774.10524999999</v>
      </c>
    </row>
    <row r="54" spans="1:14" ht="131.5" customHeight="1" x14ac:dyDescent="0.35">
      <c r="A54" s="752">
        <v>1.0900000000000001</v>
      </c>
      <c r="B54" s="1679" t="s">
        <v>812</v>
      </c>
      <c r="C54" s="1679"/>
      <c r="D54" s="1679"/>
      <c r="E54" s="1679"/>
      <c r="F54" s="1679"/>
      <c r="G54" s="1679"/>
      <c r="H54" s="1679"/>
      <c r="I54" s="1679"/>
      <c r="J54" s="925"/>
      <c r="K54" s="720"/>
      <c r="L54" s="720"/>
      <c r="M54" s="720"/>
      <c r="N54" s="721"/>
    </row>
    <row r="55" spans="1:14" x14ac:dyDescent="0.35">
      <c r="A55" s="724"/>
      <c r="B55" s="757" t="s">
        <v>813</v>
      </c>
      <c r="C55" s="728"/>
      <c r="D55" s="1680" t="s">
        <v>814</v>
      </c>
      <c r="E55" s="1681"/>
      <c r="F55" s="1681"/>
      <c r="G55" s="1681"/>
      <c r="H55" s="1681"/>
      <c r="I55" s="1682"/>
      <c r="J55" s="924">
        <f>0.016*7850</f>
        <v>125.60000000000001</v>
      </c>
      <c r="K55" s="720" t="s">
        <v>6</v>
      </c>
      <c r="L55" s="720"/>
      <c r="M55" s="720"/>
      <c r="N55" s="721"/>
    </row>
    <row r="56" spans="1:14" ht="94.5" customHeight="1" x14ac:dyDescent="0.35">
      <c r="A56" s="730"/>
      <c r="B56" s="731" t="s">
        <v>815</v>
      </c>
      <c r="C56" s="732"/>
      <c r="D56" s="739"/>
      <c r="E56" s="739"/>
      <c r="F56" s="739"/>
      <c r="G56" s="931"/>
      <c r="H56" s="931"/>
      <c r="I56" s="932" t="s">
        <v>34</v>
      </c>
      <c r="J56" s="949">
        <f>J55</f>
        <v>125.60000000000001</v>
      </c>
      <c r="K56" s="733" t="s">
        <v>6</v>
      </c>
      <c r="L56" s="950">
        <v>303.38</v>
      </c>
      <c r="M56" s="733" t="s">
        <v>779</v>
      </c>
      <c r="N56" s="735">
        <f>J56*L56</f>
        <v>38104.527999999998</v>
      </c>
    </row>
    <row r="57" spans="1:14" x14ac:dyDescent="0.35">
      <c r="A57" s="752">
        <v>1.1000000000000001</v>
      </c>
      <c r="B57" s="1683" t="s">
        <v>816</v>
      </c>
      <c r="C57" s="1684"/>
      <c r="D57" s="1684"/>
      <c r="E57" s="1684"/>
      <c r="F57" s="1684"/>
      <c r="G57" s="1684"/>
      <c r="H57" s="1684"/>
      <c r="I57" s="1685"/>
      <c r="J57" s="925"/>
      <c r="K57" s="758"/>
      <c r="L57" s="758"/>
      <c r="M57" s="758"/>
      <c r="N57" s="759"/>
    </row>
    <row r="58" spans="1:14" x14ac:dyDescent="0.35">
      <c r="A58" s="752"/>
      <c r="B58" s="736" t="s">
        <v>817</v>
      </c>
      <c r="C58" s="728"/>
      <c r="D58" s="723">
        <v>1</v>
      </c>
      <c r="E58" s="723" t="s">
        <v>31</v>
      </c>
      <c r="F58" s="723">
        <v>1</v>
      </c>
      <c r="G58" s="924">
        <v>42</v>
      </c>
      <c r="H58" s="924">
        <v>1.39</v>
      </c>
      <c r="I58" s="924"/>
      <c r="J58" s="944">
        <f>PRODUCT(D58:I58)</f>
        <v>58.379999999999995</v>
      </c>
      <c r="K58" s="720" t="s">
        <v>818</v>
      </c>
      <c r="L58" s="758"/>
      <c r="M58" s="758"/>
      <c r="N58" s="759"/>
    </row>
    <row r="59" spans="1:14" ht="8.25" customHeight="1" thickBot="1" x14ac:dyDescent="0.4">
      <c r="A59" s="760"/>
      <c r="B59" s="761"/>
      <c r="C59" s="762"/>
      <c r="D59" s="746"/>
      <c r="E59" s="746"/>
      <c r="F59" s="746"/>
      <c r="G59" s="939"/>
      <c r="H59" s="939"/>
      <c r="I59" s="939"/>
      <c r="J59" s="951"/>
      <c r="K59" s="747"/>
      <c r="L59" s="763"/>
      <c r="M59" s="763"/>
      <c r="N59" s="764"/>
    </row>
    <row r="60" spans="1:14" ht="36.75" customHeight="1" x14ac:dyDescent="0.35">
      <c r="A60" s="765"/>
      <c r="B60" s="766" t="s">
        <v>819</v>
      </c>
      <c r="C60" s="767"/>
      <c r="D60" s="768"/>
      <c r="E60" s="768"/>
      <c r="F60" s="768"/>
      <c r="G60" s="952"/>
      <c r="H60" s="952"/>
      <c r="I60" s="953" t="s">
        <v>34</v>
      </c>
      <c r="J60" s="954">
        <f>SUM(J58:J59)</f>
        <v>58.379999999999995</v>
      </c>
      <c r="K60" s="769" t="s">
        <v>818</v>
      </c>
      <c r="L60" s="955">
        <v>88.49</v>
      </c>
      <c r="M60" s="770" t="s">
        <v>818</v>
      </c>
      <c r="N60" s="771">
        <f>J60*L60</f>
        <v>5166.0461999999989</v>
      </c>
    </row>
    <row r="61" spans="1:14" ht="11.25" customHeight="1" thickBot="1" x14ac:dyDescent="0.4">
      <c r="A61" s="772"/>
      <c r="B61" s="773"/>
      <c r="C61" s="774"/>
      <c r="D61" s="775"/>
      <c r="E61" s="775"/>
      <c r="F61" s="775"/>
      <c r="G61" s="956"/>
      <c r="H61" s="957"/>
      <c r="I61" s="957"/>
      <c r="J61" s="958"/>
      <c r="K61" s="776"/>
      <c r="L61" s="776"/>
      <c r="M61" s="776"/>
      <c r="N61" s="777"/>
    </row>
    <row r="62" spans="1:14" ht="16" thickTop="1" x14ac:dyDescent="0.35">
      <c r="A62" s="778">
        <v>1.1100000000000001</v>
      </c>
      <c r="B62" s="779" t="s">
        <v>820</v>
      </c>
      <c r="C62" s="780"/>
      <c r="D62" s="1666"/>
      <c r="E62" s="1667"/>
      <c r="F62" s="1668"/>
      <c r="G62" s="923">
        <v>16.5</v>
      </c>
      <c r="H62" s="923"/>
      <c r="I62" s="959">
        <v>1.5</v>
      </c>
      <c r="J62" s="959">
        <v>16.5</v>
      </c>
      <c r="K62" s="781" t="s">
        <v>821</v>
      </c>
      <c r="L62" s="716">
        <v>10000</v>
      </c>
      <c r="M62" s="782"/>
      <c r="N62" s="960">
        <f>L62</f>
        <v>10000</v>
      </c>
    </row>
    <row r="63" spans="1:14" ht="10.5" customHeight="1" thickBot="1" x14ac:dyDescent="0.4">
      <c r="A63" s="778"/>
      <c r="B63" s="779"/>
      <c r="C63" s="780"/>
      <c r="D63" s="716"/>
      <c r="E63" s="716"/>
      <c r="F63" s="716"/>
      <c r="G63" s="923"/>
      <c r="H63" s="923"/>
      <c r="I63" s="961"/>
      <c r="J63" s="961"/>
      <c r="K63" s="781"/>
      <c r="L63" s="781"/>
      <c r="M63" s="782"/>
      <c r="N63" s="960"/>
    </row>
    <row r="64" spans="1:14" ht="18" thickBot="1" x14ac:dyDescent="0.4">
      <c r="A64" s="1686" t="s">
        <v>822</v>
      </c>
      <c r="B64" s="1687"/>
      <c r="C64" s="1687"/>
      <c r="D64" s="1687"/>
      <c r="E64" s="1687"/>
      <c r="F64" s="1687"/>
      <c r="G64" s="1687"/>
      <c r="H64" s="1687"/>
      <c r="I64" s="1687"/>
      <c r="J64" s="1687"/>
      <c r="K64" s="1687"/>
      <c r="L64" s="1687"/>
      <c r="M64" s="1688"/>
      <c r="N64" s="962">
        <f>SUM(N6:N62)</f>
        <v>382427.55821281247</v>
      </c>
    </row>
    <row r="65" spans="1:14" ht="28.5" customHeight="1" x14ac:dyDescent="0.35">
      <c r="A65" s="783"/>
      <c r="B65" s="783"/>
      <c r="C65" s="783"/>
      <c r="D65" s="783"/>
      <c r="E65" s="783"/>
      <c r="F65" s="783"/>
      <c r="G65" s="783"/>
      <c r="H65" s="783"/>
      <c r="I65" s="783"/>
      <c r="J65" s="783"/>
      <c r="K65" s="783"/>
      <c r="L65" s="783"/>
      <c r="M65" s="783"/>
      <c r="N65" s="963"/>
    </row>
    <row r="66" spans="1:14" s="697" customFormat="1" ht="14" x14ac:dyDescent="0.3">
      <c r="C66" s="699"/>
      <c r="D66" s="700"/>
      <c r="E66" s="920"/>
    </row>
    <row r="67" spans="1:14" s="851" customFormat="1" ht="13" x14ac:dyDescent="0.3">
      <c r="A67" s="856"/>
      <c r="B67" s="856"/>
      <c r="C67" s="857"/>
      <c r="E67" s="858"/>
      <c r="G67" s="859"/>
    </row>
    <row r="68" spans="1:14" s="918" customFormat="1" x14ac:dyDescent="0.35">
      <c r="A68" s="1545" t="s">
        <v>439</v>
      </c>
      <c r="B68" s="1545"/>
      <c r="C68" s="1545"/>
      <c r="D68" s="1545"/>
      <c r="E68" s="1545"/>
      <c r="F68" s="1545"/>
      <c r="G68" s="1545"/>
      <c r="H68" s="1545"/>
      <c r="I68" s="1545" t="s">
        <v>441</v>
      </c>
      <c r="J68" s="1545"/>
      <c r="K68" s="1545"/>
      <c r="L68" s="1545"/>
      <c r="M68" s="1545"/>
      <c r="N68" s="1545"/>
    </row>
    <row r="69" spans="1:14" s="918" customFormat="1" x14ac:dyDescent="0.35">
      <c r="A69" s="1537" t="s">
        <v>731</v>
      </c>
      <c r="B69" s="1537"/>
      <c r="C69" s="1537"/>
      <c r="D69" s="1537"/>
      <c r="E69" s="1537"/>
      <c r="F69" s="1537"/>
      <c r="G69" s="1537"/>
      <c r="H69" s="1537"/>
      <c r="I69" s="1537" t="s">
        <v>731</v>
      </c>
      <c r="J69" s="1537"/>
      <c r="K69" s="1537"/>
      <c r="L69" s="1537"/>
      <c r="M69" s="1537"/>
      <c r="N69" s="1537"/>
    </row>
  </sheetData>
  <mergeCells count="39">
    <mergeCell ref="A64:M64"/>
    <mergeCell ref="A68:H68"/>
    <mergeCell ref="I68:N68"/>
    <mergeCell ref="A69:H69"/>
    <mergeCell ref="I69:N69"/>
    <mergeCell ref="D62:F62"/>
    <mergeCell ref="B29:C29"/>
    <mergeCell ref="B30:C30"/>
    <mergeCell ref="B32:C32"/>
    <mergeCell ref="B33:I33"/>
    <mergeCell ref="B35:C35"/>
    <mergeCell ref="B37:I37"/>
    <mergeCell ref="B44:C44"/>
    <mergeCell ref="B50:I50"/>
    <mergeCell ref="B54:I54"/>
    <mergeCell ref="D55:I55"/>
    <mergeCell ref="B57:I57"/>
    <mergeCell ref="B25:I25"/>
    <mergeCell ref="B7:I7"/>
    <mergeCell ref="B8:C8"/>
    <mergeCell ref="B9:C9"/>
    <mergeCell ref="B10:C10"/>
    <mergeCell ref="B13:I13"/>
    <mergeCell ref="B15:C15"/>
    <mergeCell ref="B17:I17"/>
    <mergeCell ref="B19:C19"/>
    <mergeCell ref="B20:C20"/>
    <mergeCell ref="B22:I22"/>
    <mergeCell ref="B24:C24"/>
    <mergeCell ref="A1:N1"/>
    <mergeCell ref="A2:N2"/>
    <mergeCell ref="A3:N3"/>
    <mergeCell ref="A4:A5"/>
    <mergeCell ref="B4:C5"/>
    <mergeCell ref="D4:F5"/>
    <mergeCell ref="G4:I4"/>
    <mergeCell ref="J4:K5"/>
    <mergeCell ref="L4:M5"/>
    <mergeCell ref="N4:N5"/>
  </mergeCells>
  <printOptions horizontalCentered="1"/>
  <pageMargins left="7.874015748031496E-2" right="7.874015748031496E-2" top="0.74803149606299213" bottom="0.74803149606299213" header="0.31496062992125984" footer="0.31496062992125984"/>
  <pageSetup paperSize="9" orientation="portrait" r:id="rId1"/>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B5C181-0323-4AF3-851D-A9877592DA3D}">
  <sheetPr>
    <tabColor theme="9" tint="-0.249977111117893"/>
  </sheetPr>
  <dimension ref="A1:N28"/>
  <sheetViews>
    <sheetView showGridLines="0" view="pageBreakPreview" topLeftCell="A11" zoomScale="85" zoomScaleNormal="85" zoomScaleSheetLayoutView="85" workbookViewId="0">
      <selection activeCell="A4" sqref="A4"/>
    </sheetView>
  </sheetViews>
  <sheetFormatPr defaultRowHeight="15.5" x14ac:dyDescent="0.35"/>
  <cols>
    <col min="1" max="1" width="15" style="984" customWidth="1"/>
    <col min="2" max="2" width="59.1796875" style="935" customWidth="1"/>
    <col min="3" max="3" width="7.81640625" style="985" customWidth="1"/>
    <col min="4" max="4" width="13.1796875" style="985" customWidth="1"/>
    <col min="5" max="5" width="18.54296875" style="986" customWidth="1"/>
    <col min="6" max="6" width="20.453125" style="986" customWidth="1"/>
    <col min="7" max="256" width="8.81640625" style="935"/>
    <col min="257" max="257" width="9.54296875" style="935" customWidth="1"/>
    <col min="258" max="258" width="46.1796875" style="935" customWidth="1"/>
    <col min="259" max="259" width="7.81640625" style="935" customWidth="1"/>
    <col min="260" max="260" width="12.1796875" style="935" bestFit="1" customWidth="1"/>
    <col min="261" max="261" width="20" style="935" customWidth="1"/>
    <col min="262" max="262" width="20.453125" style="935" customWidth="1"/>
    <col min="263" max="512" width="8.81640625" style="935"/>
    <col min="513" max="513" width="9.54296875" style="935" customWidth="1"/>
    <col min="514" max="514" width="46.1796875" style="935" customWidth="1"/>
    <col min="515" max="515" width="7.81640625" style="935" customWidth="1"/>
    <col min="516" max="516" width="12.1796875" style="935" bestFit="1" customWidth="1"/>
    <col min="517" max="517" width="20" style="935" customWidth="1"/>
    <col min="518" max="518" width="20.453125" style="935" customWidth="1"/>
    <col min="519" max="768" width="8.81640625" style="935"/>
    <col min="769" max="769" width="9.54296875" style="935" customWidth="1"/>
    <col min="770" max="770" width="46.1796875" style="935" customWidth="1"/>
    <col min="771" max="771" width="7.81640625" style="935" customWidth="1"/>
    <col min="772" max="772" width="12.1796875" style="935" bestFit="1" customWidth="1"/>
    <col min="773" max="773" width="20" style="935" customWidth="1"/>
    <col min="774" max="774" width="20.453125" style="935" customWidth="1"/>
    <col min="775" max="1024" width="8.81640625" style="935"/>
    <col min="1025" max="1025" width="9.54296875" style="935" customWidth="1"/>
    <col min="1026" max="1026" width="46.1796875" style="935" customWidth="1"/>
    <col min="1027" max="1027" width="7.81640625" style="935" customWidth="1"/>
    <col min="1028" max="1028" width="12.1796875" style="935" bestFit="1" customWidth="1"/>
    <col min="1029" max="1029" width="20" style="935" customWidth="1"/>
    <col min="1030" max="1030" width="20.453125" style="935" customWidth="1"/>
    <col min="1031" max="1280" width="8.81640625" style="935"/>
    <col min="1281" max="1281" width="9.54296875" style="935" customWidth="1"/>
    <col min="1282" max="1282" width="46.1796875" style="935" customWidth="1"/>
    <col min="1283" max="1283" width="7.81640625" style="935" customWidth="1"/>
    <col min="1284" max="1284" width="12.1796875" style="935" bestFit="1" customWidth="1"/>
    <col min="1285" max="1285" width="20" style="935" customWidth="1"/>
    <col min="1286" max="1286" width="20.453125" style="935" customWidth="1"/>
    <col min="1287" max="1536" width="8.81640625" style="935"/>
    <col min="1537" max="1537" width="9.54296875" style="935" customWidth="1"/>
    <col min="1538" max="1538" width="46.1796875" style="935" customWidth="1"/>
    <col min="1539" max="1539" width="7.81640625" style="935" customWidth="1"/>
    <col min="1540" max="1540" width="12.1796875" style="935" bestFit="1" customWidth="1"/>
    <col min="1541" max="1541" width="20" style="935" customWidth="1"/>
    <col min="1542" max="1542" width="20.453125" style="935" customWidth="1"/>
    <col min="1543" max="1792" width="8.81640625" style="935"/>
    <col min="1793" max="1793" width="9.54296875" style="935" customWidth="1"/>
    <col min="1794" max="1794" width="46.1796875" style="935" customWidth="1"/>
    <col min="1795" max="1795" width="7.81640625" style="935" customWidth="1"/>
    <col min="1796" max="1796" width="12.1796875" style="935" bestFit="1" customWidth="1"/>
    <col min="1797" max="1797" width="20" style="935" customWidth="1"/>
    <col min="1798" max="1798" width="20.453125" style="935" customWidth="1"/>
    <col min="1799" max="2048" width="8.81640625" style="935"/>
    <col min="2049" max="2049" width="9.54296875" style="935" customWidth="1"/>
    <col min="2050" max="2050" width="46.1796875" style="935" customWidth="1"/>
    <col min="2051" max="2051" width="7.81640625" style="935" customWidth="1"/>
    <col min="2052" max="2052" width="12.1796875" style="935" bestFit="1" customWidth="1"/>
    <col min="2053" max="2053" width="20" style="935" customWidth="1"/>
    <col min="2054" max="2054" width="20.453125" style="935" customWidth="1"/>
    <col min="2055" max="2304" width="8.81640625" style="935"/>
    <col min="2305" max="2305" width="9.54296875" style="935" customWidth="1"/>
    <col min="2306" max="2306" width="46.1796875" style="935" customWidth="1"/>
    <col min="2307" max="2307" width="7.81640625" style="935" customWidth="1"/>
    <col min="2308" max="2308" width="12.1796875" style="935" bestFit="1" customWidth="1"/>
    <col min="2309" max="2309" width="20" style="935" customWidth="1"/>
    <col min="2310" max="2310" width="20.453125" style="935" customWidth="1"/>
    <col min="2311" max="2560" width="8.81640625" style="935"/>
    <col min="2561" max="2561" width="9.54296875" style="935" customWidth="1"/>
    <col min="2562" max="2562" width="46.1796875" style="935" customWidth="1"/>
    <col min="2563" max="2563" width="7.81640625" style="935" customWidth="1"/>
    <col min="2564" max="2564" width="12.1796875" style="935" bestFit="1" customWidth="1"/>
    <col min="2565" max="2565" width="20" style="935" customWidth="1"/>
    <col min="2566" max="2566" width="20.453125" style="935" customWidth="1"/>
    <col min="2567" max="2816" width="8.81640625" style="935"/>
    <col min="2817" max="2817" width="9.54296875" style="935" customWidth="1"/>
    <col min="2818" max="2818" width="46.1796875" style="935" customWidth="1"/>
    <col min="2819" max="2819" width="7.81640625" style="935" customWidth="1"/>
    <col min="2820" max="2820" width="12.1796875" style="935" bestFit="1" customWidth="1"/>
    <col min="2821" max="2821" width="20" style="935" customWidth="1"/>
    <col min="2822" max="2822" width="20.453125" style="935" customWidth="1"/>
    <col min="2823" max="3072" width="8.81640625" style="935"/>
    <col min="3073" max="3073" width="9.54296875" style="935" customWidth="1"/>
    <col min="3074" max="3074" width="46.1796875" style="935" customWidth="1"/>
    <col min="3075" max="3075" width="7.81640625" style="935" customWidth="1"/>
    <col min="3076" max="3076" width="12.1796875" style="935" bestFit="1" customWidth="1"/>
    <col min="3077" max="3077" width="20" style="935" customWidth="1"/>
    <col min="3078" max="3078" width="20.453125" style="935" customWidth="1"/>
    <col min="3079" max="3328" width="8.81640625" style="935"/>
    <col min="3329" max="3329" width="9.54296875" style="935" customWidth="1"/>
    <col min="3330" max="3330" width="46.1796875" style="935" customWidth="1"/>
    <col min="3331" max="3331" width="7.81640625" style="935" customWidth="1"/>
    <col min="3332" max="3332" width="12.1796875" style="935" bestFit="1" customWidth="1"/>
    <col min="3333" max="3333" width="20" style="935" customWidth="1"/>
    <col min="3334" max="3334" width="20.453125" style="935" customWidth="1"/>
    <col min="3335" max="3584" width="8.81640625" style="935"/>
    <col min="3585" max="3585" width="9.54296875" style="935" customWidth="1"/>
    <col min="3586" max="3586" width="46.1796875" style="935" customWidth="1"/>
    <col min="3587" max="3587" width="7.81640625" style="935" customWidth="1"/>
    <col min="3588" max="3588" width="12.1796875" style="935" bestFit="1" customWidth="1"/>
    <col min="3589" max="3589" width="20" style="935" customWidth="1"/>
    <col min="3590" max="3590" width="20.453125" style="935" customWidth="1"/>
    <col min="3591" max="3840" width="8.81640625" style="935"/>
    <col min="3841" max="3841" width="9.54296875" style="935" customWidth="1"/>
    <col min="3842" max="3842" width="46.1796875" style="935" customWidth="1"/>
    <col min="3843" max="3843" width="7.81640625" style="935" customWidth="1"/>
    <col min="3844" max="3844" width="12.1796875" style="935" bestFit="1" customWidth="1"/>
    <col min="3845" max="3845" width="20" style="935" customWidth="1"/>
    <col min="3846" max="3846" width="20.453125" style="935" customWidth="1"/>
    <col min="3847" max="4096" width="8.81640625" style="935"/>
    <col min="4097" max="4097" width="9.54296875" style="935" customWidth="1"/>
    <col min="4098" max="4098" width="46.1796875" style="935" customWidth="1"/>
    <col min="4099" max="4099" width="7.81640625" style="935" customWidth="1"/>
    <col min="4100" max="4100" width="12.1796875" style="935" bestFit="1" customWidth="1"/>
    <col min="4101" max="4101" width="20" style="935" customWidth="1"/>
    <col min="4102" max="4102" width="20.453125" style="935" customWidth="1"/>
    <col min="4103" max="4352" width="8.81640625" style="935"/>
    <col min="4353" max="4353" width="9.54296875" style="935" customWidth="1"/>
    <col min="4354" max="4354" width="46.1796875" style="935" customWidth="1"/>
    <col min="4355" max="4355" width="7.81640625" style="935" customWidth="1"/>
    <col min="4356" max="4356" width="12.1796875" style="935" bestFit="1" customWidth="1"/>
    <col min="4357" max="4357" width="20" style="935" customWidth="1"/>
    <col min="4358" max="4358" width="20.453125" style="935" customWidth="1"/>
    <col min="4359" max="4608" width="8.81640625" style="935"/>
    <col min="4609" max="4609" width="9.54296875" style="935" customWidth="1"/>
    <col min="4610" max="4610" width="46.1796875" style="935" customWidth="1"/>
    <col min="4611" max="4611" width="7.81640625" style="935" customWidth="1"/>
    <col min="4612" max="4612" width="12.1796875" style="935" bestFit="1" customWidth="1"/>
    <col min="4613" max="4613" width="20" style="935" customWidth="1"/>
    <col min="4614" max="4614" width="20.453125" style="935" customWidth="1"/>
    <col min="4615" max="4864" width="8.81640625" style="935"/>
    <col min="4865" max="4865" width="9.54296875" style="935" customWidth="1"/>
    <col min="4866" max="4866" width="46.1796875" style="935" customWidth="1"/>
    <col min="4867" max="4867" width="7.81640625" style="935" customWidth="1"/>
    <col min="4868" max="4868" width="12.1796875" style="935" bestFit="1" customWidth="1"/>
    <col min="4869" max="4869" width="20" style="935" customWidth="1"/>
    <col min="4870" max="4870" width="20.453125" style="935" customWidth="1"/>
    <col min="4871" max="5120" width="8.81640625" style="935"/>
    <col min="5121" max="5121" width="9.54296875" style="935" customWidth="1"/>
    <col min="5122" max="5122" width="46.1796875" style="935" customWidth="1"/>
    <col min="5123" max="5123" width="7.81640625" style="935" customWidth="1"/>
    <col min="5124" max="5124" width="12.1796875" style="935" bestFit="1" customWidth="1"/>
    <col min="5125" max="5125" width="20" style="935" customWidth="1"/>
    <col min="5126" max="5126" width="20.453125" style="935" customWidth="1"/>
    <col min="5127" max="5376" width="8.81640625" style="935"/>
    <col min="5377" max="5377" width="9.54296875" style="935" customWidth="1"/>
    <col min="5378" max="5378" width="46.1796875" style="935" customWidth="1"/>
    <col min="5379" max="5379" width="7.81640625" style="935" customWidth="1"/>
    <col min="5380" max="5380" width="12.1796875" style="935" bestFit="1" customWidth="1"/>
    <col min="5381" max="5381" width="20" style="935" customWidth="1"/>
    <col min="5382" max="5382" width="20.453125" style="935" customWidth="1"/>
    <col min="5383" max="5632" width="8.81640625" style="935"/>
    <col min="5633" max="5633" width="9.54296875" style="935" customWidth="1"/>
    <col min="5634" max="5634" width="46.1796875" style="935" customWidth="1"/>
    <col min="5635" max="5635" width="7.81640625" style="935" customWidth="1"/>
    <col min="5636" max="5636" width="12.1796875" style="935" bestFit="1" customWidth="1"/>
    <col min="5637" max="5637" width="20" style="935" customWidth="1"/>
    <col min="5638" max="5638" width="20.453125" style="935" customWidth="1"/>
    <col min="5639" max="5888" width="8.81640625" style="935"/>
    <col min="5889" max="5889" width="9.54296875" style="935" customWidth="1"/>
    <col min="5890" max="5890" width="46.1796875" style="935" customWidth="1"/>
    <col min="5891" max="5891" width="7.81640625" style="935" customWidth="1"/>
    <col min="5892" max="5892" width="12.1796875" style="935" bestFit="1" customWidth="1"/>
    <col min="5893" max="5893" width="20" style="935" customWidth="1"/>
    <col min="5894" max="5894" width="20.453125" style="935" customWidth="1"/>
    <col min="5895" max="6144" width="8.81640625" style="935"/>
    <col min="6145" max="6145" width="9.54296875" style="935" customWidth="1"/>
    <col min="6146" max="6146" width="46.1796875" style="935" customWidth="1"/>
    <col min="6147" max="6147" width="7.81640625" style="935" customWidth="1"/>
    <col min="6148" max="6148" width="12.1796875" style="935" bestFit="1" customWidth="1"/>
    <col min="6149" max="6149" width="20" style="935" customWidth="1"/>
    <col min="6150" max="6150" width="20.453125" style="935" customWidth="1"/>
    <col min="6151" max="6400" width="8.81640625" style="935"/>
    <col min="6401" max="6401" width="9.54296875" style="935" customWidth="1"/>
    <col min="6402" max="6402" width="46.1796875" style="935" customWidth="1"/>
    <col min="6403" max="6403" width="7.81640625" style="935" customWidth="1"/>
    <col min="6404" max="6404" width="12.1796875" style="935" bestFit="1" customWidth="1"/>
    <col min="6405" max="6405" width="20" style="935" customWidth="1"/>
    <col min="6406" max="6406" width="20.453125" style="935" customWidth="1"/>
    <col min="6407" max="6656" width="8.81640625" style="935"/>
    <col min="6657" max="6657" width="9.54296875" style="935" customWidth="1"/>
    <col min="6658" max="6658" width="46.1796875" style="935" customWidth="1"/>
    <col min="6659" max="6659" width="7.81640625" style="935" customWidth="1"/>
    <col min="6660" max="6660" width="12.1796875" style="935" bestFit="1" customWidth="1"/>
    <col min="6661" max="6661" width="20" style="935" customWidth="1"/>
    <col min="6662" max="6662" width="20.453125" style="935" customWidth="1"/>
    <col min="6663" max="6912" width="8.81640625" style="935"/>
    <col min="6913" max="6913" width="9.54296875" style="935" customWidth="1"/>
    <col min="6914" max="6914" width="46.1796875" style="935" customWidth="1"/>
    <col min="6915" max="6915" width="7.81640625" style="935" customWidth="1"/>
    <col min="6916" max="6916" width="12.1796875" style="935" bestFit="1" customWidth="1"/>
    <col min="6917" max="6917" width="20" style="935" customWidth="1"/>
    <col min="6918" max="6918" width="20.453125" style="935" customWidth="1"/>
    <col min="6919" max="7168" width="8.81640625" style="935"/>
    <col min="7169" max="7169" width="9.54296875" style="935" customWidth="1"/>
    <col min="7170" max="7170" width="46.1796875" style="935" customWidth="1"/>
    <col min="7171" max="7171" width="7.81640625" style="935" customWidth="1"/>
    <col min="7172" max="7172" width="12.1796875" style="935" bestFit="1" customWidth="1"/>
    <col min="7173" max="7173" width="20" style="935" customWidth="1"/>
    <col min="7174" max="7174" width="20.453125" style="935" customWidth="1"/>
    <col min="7175" max="7424" width="8.81640625" style="935"/>
    <col min="7425" max="7425" width="9.54296875" style="935" customWidth="1"/>
    <col min="7426" max="7426" width="46.1796875" style="935" customWidth="1"/>
    <col min="7427" max="7427" width="7.81640625" style="935" customWidth="1"/>
    <col min="7428" max="7428" width="12.1796875" style="935" bestFit="1" customWidth="1"/>
    <col min="7429" max="7429" width="20" style="935" customWidth="1"/>
    <col min="7430" max="7430" width="20.453125" style="935" customWidth="1"/>
    <col min="7431" max="7680" width="8.81640625" style="935"/>
    <col min="7681" max="7681" width="9.54296875" style="935" customWidth="1"/>
    <col min="7682" max="7682" width="46.1796875" style="935" customWidth="1"/>
    <col min="7683" max="7683" width="7.81640625" style="935" customWidth="1"/>
    <col min="7684" max="7684" width="12.1796875" style="935" bestFit="1" customWidth="1"/>
    <col min="7685" max="7685" width="20" style="935" customWidth="1"/>
    <col min="7686" max="7686" width="20.453125" style="935" customWidth="1"/>
    <col min="7687" max="7936" width="8.81640625" style="935"/>
    <col min="7937" max="7937" width="9.54296875" style="935" customWidth="1"/>
    <col min="7938" max="7938" width="46.1796875" style="935" customWidth="1"/>
    <col min="7939" max="7939" width="7.81640625" style="935" customWidth="1"/>
    <col min="7940" max="7940" width="12.1796875" style="935" bestFit="1" customWidth="1"/>
    <col min="7941" max="7941" width="20" style="935" customWidth="1"/>
    <col min="7942" max="7942" width="20.453125" style="935" customWidth="1"/>
    <col min="7943" max="8192" width="8.81640625" style="935"/>
    <col min="8193" max="8193" width="9.54296875" style="935" customWidth="1"/>
    <col min="8194" max="8194" width="46.1796875" style="935" customWidth="1"/>
    <col min="8195" max="8195" width="7.81640625" style="935" customWidth="1"/>
    <col min="8196" max="8196" width="12.1796875" style="935" bestFit="1" customWidth="1"/>
    <col min="8197" max="8197" width="20" style="935" customWidth="1"/>
    <col min="8198" max="8198" width="20.453125" style="935" customWidth="1"/>
    <col min="8199" max="8448" width="8.81640625" style="935"/>
    <col min="8449" max="8449" width="9.54296875" style="935" customWidth="1"/>
    <col min="8450" max="8450" width="46.1796875" style="935" customWidth="1"/>
    <col min="8451" max="8451" width="7.81640625" style="935" customWidth="1"/>
    <col min="8452" max="8452" width="12.1796875" style="935" bestFit="1" customWidth="1"/>
    <col min="8453" max="8453" width="20" style="935" customWidth="1"/>
    <col min="8454" max="8454" width="20.453125" style="935" customWidth="1"/>
    <col min="8455" max="8704" width="8.81640625" style="935"/>
    <col min="8705" max="8705" width="9.54296875" style="935" customWidth="1"/>
    <col min="8706" max="8706" width="46.1796875" style="935" customWidth="1"/>
    <col min="8707" max="8707" width="7.81640625" style="935" customWidth="1"/>
    <col min="8708" max="8708" width="12.1796875" style="935" bestFit="1" customWidth="1"/>
    <col min="8709" max="8709" width="20" style="935" customWidth="1"/>
    <col min="8710" max="8710" width="20.453125" style="935" customWidth="1"/>
    <col min="8711" max="8960" width="8.81640625" style="935"/>
    <col min="8961" max="8961" width="9.54296875" style="935" customWidth="1"/>
    <col min="8962" max="8962" width="46.1796875" style="935" customWidth="1"/>
    <col min="8963" max="8963" width="7.81640625" style="935" customWidth="1"/>
    <col min="8964" max="8964" width="12.1796875" style="935" bestFit="1" customWidth="1"/>
    <col min="8965" max="8965" width="20" style="935" customWidth="1"/>
    <col min="8966" max="8966" width="20.453125" style="935" customWidth="1"/>
    <col min="8967" max="9216" width="8.81640625" style="935"/>
    <col min="9217" max="9217" width="9.54296875" style="935" customWidth="1"/>
    <col min="9218" max="9218" width="46.1796875" style="935" customWidth="1"/>
    <col min="9219" max="9219" width="7.81640625" style="935" customWidth="1"/>
    <col min="9220" max="9220" width="12.1796875" style="935" bestFit="1" customWidth="1"/>
    <col min="9221" max="9221" width="20" style="935" customWidth="1"/>
    <col min="9222" max="9222" width="20.453125" style="935" customWidth="1"/>
    <col min="9223" max="9472" width="8.81640625" style="935"/>
    <col min="9473" max="9473" width="9.54296875" style="935" customWidth="1"/>
    <col min="9474" max="9474" width="46.1796875" style="935" customWidth="1"/>
    <col min="9475" max="9475" width="7.81640625" style="935" customWidth="1"/>
    <col min="9476" max="9476" width="12.1796875" style="935" bestFit="1" customWidth="1"/>
    <col min="9477" max="9477" width="20" style="935" customWidth="1"/>
    <col min="9478" max="9478" width="20.453125" style="935" customWidth="1"/>
    <col min="9479" max="9728" width="8.81640625" style="935"/>
    <col min="9729" max="9729" width="9.54296875" style="935" customWidth="1"/>
    <col min="9730" max="9730" width="46.1796875" style="935" customWidth="1"/>
    <col min="9731" max="9731" width="7.81640625" style="935" customWidth="1"/>
    <col min="9732" max="9732" width="12.1796875" style="935" bestFit="1" customWidth="1"/>
    <col min="9733" max="9733" width="20" style="935" customWidth="1"/>
    <col min="9734" max="9734" width="20.453125" style="935" customWidth="1"/>
    <col min="9735" max="9984" width="8.81640625" style="935"/>
    <col min="9985" max="9985" width="9.54296875" style="935" customWidth="1"/>
    <col min="9986" max="9986" width="46.1796875" style="935" customWidth="1"/>
    <col min="9987" max="9987" width="7.81640625" style="935" customWidth="1"/>
    <col min="9988" max="9988" width="12.1796875" style="935" bestFit="1" customWidth="1"/>
    <col min="9989" max="9989" width="20" style="935" customWidth="1"/>
    <col min="9990" max="9990" width="20.453125" style="935" customWidth="1"/>
    <col min="9991" max="10240" width="8.81640625" style="935"/>
    <col min="10241" max="10241" width="9.54296875" style="935" customWidth="1"/>
    <col min="10242" max="10242" width="46.1796875" style="935" customWidth="1"/>
    <col min="10243" max="10243" width="7.81640625" style="935" customWidth="1"/>
    <col min="10244" max="10244" width="12.1796875" style="935" bestFit="1" customWidth="1"/>
    <col min="10245" max="10245" width="20" style="935" customWidth="1"/>
    <col min="10246" max="10246" width="20.453125" style="935" customWidth="1"/>
    <col min="10247" max="10496" width="8.81640625" style="935"/>
    <col min="10497" max="10497" width="9.54296875" style="935" customWidth="1"/>
    <col min="10498" max="10498" width="46.1796875" style="935" customWidth="1"/>
    <col min="10499" max="10499" width="7.81640625" style="935" customWidth="1"/>
    <col min="10500" max="10500" width="12.1796875" style="935" bestFit="1" customWidth="1"/>
    <col min="10501" max="10501" width="20" style="935" customWidth="1"/>
    <col min="10502" max="10502" width="20.453125" style="935" customWidth="1"/>
    <col min="10503" max="10752" width="8.81640625" style="935"/>
    <col min="10753" max="10753" width="9.54296875" style="935" customWidth="1"/>
    <col min="10754" max="10754" width="46.1796875" style="935" customWidth="1"/>
    <col min="10755" max="10755" width="7.81640625" style="935" customWidth="1"/>
    <col min="10756" max="10756" width="12.1796875" style="935" bestFit="1" customWidth="1"/>
    <col min="10757" max="10757" width="20" style="935" customWidth="1"/>
    <col min="10758" max="10758" width="20.453125" style="935" customWidth="1"/>
    <col min="10759" max="11008" width="8.81640625" style="935"/>
    <col min="11009" max="11009" width="9.54296875" style="935" customWidth="1"/>
    <col min="11010" max="11010" width="46.1796875" style="935" customWidth="1"/>
    <col min="11011" max="11011" width="7.81640625" style="935" customWidth="1"/>
    <col min="11012" max="11012" width="12.1796875" style="935" bestFit="1" customWidth="1"/>
    <col min="11013" max="11013" width="20" style="935" customWidth="1"/>
    <col min="11014" max="11014" width="20.453125" style="935" customWidth="1"/>
    <col min="11015" max="11264" width="8.81640625" style="935"/>
    <col min="11265" max="11265" width="9.54296875" style="935" customWidth="1"/>
    <col min="11266" max="11266" width="46.1796875" style="935" customWidth="1"/>
    <col min="11267" max="11267" width="7.81640625" style="935" customWidth="1"/>
    <col min="11268" max="11268" width="12.1796875" style="935" bestFit="1" customWidth="1"/>
    <col min="11269" max="11269" width="20" style="935" customWidth="1"/>
    <col min="11270" max="11270" width="20.453125" style="935" customWidth="1"/>
    <col min="11271" max="11520" width="8.81640625" style="935"/>
    <col min="11521" max="11521" width="9.54296875" style="935" customWidth="1"/>
    <col min="11522" max="11522" width="46.1796875" style="935" customWidth="1"/>
    <col min="11523" max="11523" width="7.81640625" style="935" customWidth="1"/>
    <col min="11524" max="11524" width="12.1796875" style="935" bestFit="1" customWidth="1"/>
    <col min="11525" max="11525" width="20" style="935" customWidth="1"/>
    <col min="11526" max="11526" width="20.453125" style="935" customWidth="1"/>
    <col min="11527" max="11776" width="8.81640625" style="935"/>
    <col min="11777" max="11777" width="9.54296875" style="935" customWidth="1"/>
    <col min="11778" max="11778" width="46.1796875" style="935" customWidth="1"/>
    <col min="11779" max="11779" width="7.81640625" style="935" customWidth="1"/>
    <col min="11780" max="11780" width="12.1796875" style="935" bestFit="1" customWidth="1"/>
    <col min="11781" max="11781" width="20" style="935" customWidth="1"/>
    <col min="11782" max="11782" width="20.453125" style="935" customWidth="1"/>
    <col min="11783" max="12032" width="8.81640625" style="935"/>
    <col min="12033" max="12033" width="9.54296875" style="935" customWidth="1"/>
    <col min="12034" max="12034" width="46.1796875" style="935" customWidth="1"/>
    <col min="12035" max="12035" width="7.81640625" style="935" customWidth="1"/>
    <col min="12036" max="12036" width="12.1796875" style="935" bestFit="1" customWidth="1"/>
    <col min="12037" max="12037" width="20" style="935" customWidth="1"/>
    <col min="12038" max="12038" width="20.453125" style="935" customWidth="1"/>
    <col min="12039" max="12288" width="8.81640625" style="935"/>
    <col min="12289" max="12289" width="9.54296875" style="935" customWidth="1"/>
    <col min="12290" max="12290" width="46.1796875" style="935" customWidth="1"/>
    <col min="12291" max="12291" width="7.81640625" style="935" customWidth="1"/>
    <col min="12292" max="12292" width="12.1796875" style="935" bestFit="1" customWidth="1"/>
    <col min="12293" max="12293" width="20" style="935" customWidth="1"/>
    <col min="12294" max="12294" width="20.453125" style="935" customWidth="1"/>
    <col min="12295" max="12544" width="8.81640625" style="935"/>
    <col min="12545" max="12545" width="9.54296875" style="935" customWidth="1"/>
    <col min="12546" max="12546" width="46.1796875" style="935" customWidth="1"/>
    <col min="12547" max="12547" width="7.81640625" style="935" customWidth="1"/>
    <col min="12548" max="12548" width="12.1796875" style="935" bestFit="1" customWidth="1"/>
    <col min="12549" max="12549" width="20" style="935" customWidth="1"/>
    <col min="12550" max="12550" width="20.453125" style="935" customWidth="1"/>
    <col min="12551" max="12800" width="8.81640625" style="935"/>
    <col min="12801" max="12801" width="9.54296875" style="935" customWidth="1"/>
    <col min="12802" max="12802" width="46.1796875" style="935" customWidth="1"/>
    <col min="12803" max="12803" width="7.81640625" style="935" customWidth="1"/>
    <col min="12804" max="12804" width="12.1796875" style="935" bestFit="1" customWidth="1"/>
    <col min="12805" max="12805" width="20" style="935" customWidth="1"/>
    <col min="12806" max="12806" width="20.453125" style="935" customWidth="1"/>
    <col min="12807" max="13056" width="8.81640625" style="935"/>
    <col min="13057" max="13057" width="9.54296875" style="935" customWidth="1"/>
    <col min="13058" max="13058" width="46.1796875" style="935" customWidth="1"/>
    <col min="13059" max="13059" width="7.81640625" style="935" customWidth="1"/>
    <col min="13060" max="13060" width="12.1796875" style="935" bestFit="1" customWidth="1"/>
    <col min="13061" max="13061" width="20" style="935" customWidth="1"/>
    <col min="13062" max="13062" width="20.453125" style="935" customWidth="1"/>
    <col min="13063" max="13312" width="8.81640625" style="935"/>
    <col min="13313" max="13313" width="9.54296875" style="935" customWidth="1"/>
    <col min="13314" max="13314" width="46.1796875" style="935" customWidth="1"/>
    <col min="13315" max="13315" width="7.81640625" style="935" customWidth="1"/>
    <col min="13316" max="13316" width="12.1796875" style="935" bestFit="1" customWidth="1"/>
    <col min="13317" max="13317" width="20" style="935" customWidth="1"/>
    <col min="13318" max="13318" width="20.453125" style="935" customWidth="1"/>
    <col min="13319" max="13568" width="8.81640625" style="935"/>
    <col min="13569" max="13569" width="9.54296875" style="935" customWidth="1"/>
    <col min="13570" max="13570" width="46.1796875" style="935" customWidth="1"/>
    <col min="13571" max="13571" width="7.81640625" style="935" customWidth="1"/>
    <col min="13572" max="13572" width="12.1796875" style="935" bestFit="1" customWidth="1"/>
    <col min="13573" max="13573" width="20" style="935" customWidth="1"/>
    <col min="13574" max="13574" width="20.453125" style="935" customWidth="1"/>
    <col min="13575" max="13824" width="8.81640625" style="935"/>
    <col min="13825" max="13825" width="9.54296875" style="935" customWidth="1"/>
    <col min="13826" max="13826" width="46.1796875" style="935" customWidth="1"/>
    <col min="13827" max="13827" width="7.81640625" style="935" customWidth="1"/>
    <col min="13828" max="13828" width="12.1796875" style="935" bestFit="1" customWidth="1"/>
    <col min="13829" max="13829" width="20" style="935" customWidth="1"/>
    <col min="13830" max="13830" width="20.453125" style="935" customWidth="1"/>
    <col min="13831" max="14080" width="8.81640625" style="935"/>
    <col min="14081" max="14081" width="9.54296875" style="935" customWidth="1"/>
    <col min="14082" max="14082" width="46.1796875" style="935" customWidth="1"/>
    <col min="14083" max="14083" width="7.81640625" style="935" customWidth="1"/>
    <col min="14084" max="14084" width="12.1796875" style="935" bestFit="1" customWidth="1"/>
    <col min="14085" max="14085" width="20" style="935" customWidth="1"/>
    <col min="14086" max="14086" width="20.453125" style="935" customWidth="1"/>
    <col min="14087" max="14336" width="8.81640625" style="935"/>
    <col min="14337" max="14337" width="9.54296875" style="935" customWidth="1"/>
    <col min="14338" max="14338" width="46.1796875" style="935" customWidth="1"/>
    <col min="14339" max="14339" width="7.81640625" style="935" customWidth="1"/>
    <col min="14340" max="14340" width="12.1796875" style="935" bestFit="1" customWidth="1"/>
    <col min="14341" max="14341" width="20" style="935" customWidth="1"/>
    <col min="14342" max="14342" width="20.453125" style="935" customWidth="1"/>
    <col min="14343" max="14592" width="8.81640625" style="935"/>
    <col min="14593" max="14593" width="9.54296875" style="935" customWidth="1"/>
    <col min="14594" max="14594" width="46.1796875" style="935" customWidth="1"/>
    <col min="14595" max="14595" width="7.81640625" style="935" customWidth="1"/>
    <col min="14596" max="14596" width="12.1796875" style="935" bestFit="1" customWidth="1"/>
    <col min="14597" max="14597" width="20" style="935" customWidth="1"/>
    <col min="14598" max="14598" width="20.453125" style="935" customWidth="1"/>
    <col min="14599" max="14848" width="8.81640625" style="935"/>
    <col min="14849" max="14849" width="9.54296875" style="935" customWidth="1"/>
    <col min="14850" max="14850" width="46.1796875" style="935" customWidth="1"/>
    <col min="14851" max="14851" width="7.81640625" style="935" customWidth="1"/>
    <col min="14852" max="14852" width="12.1796875" style="935" bestFit="1" customWidth="1"/>
    <col min="14853" max="14853" width="20" style="935" customWidth="1"/>
    <col min="14854" max="14854" width="20.453125" style="935" customWidth="1"/>
    <col min="14855" max="15104" width="8.81640625" style="935"/>
    <col min="15105" max="15105" width="9.54296875" style="935" customWidth="1"/>
    <col min="15106" max="15106" width="46.1796875" style="935" customWidth="1"/>
    <col min="15107" max="15107" width="7.81640625" style="935" customWidth="1"/>
    <col min="15108" max="15108" width="12.1796875" style="935" bestFit="1" customWidth="1"/>
    <col min="15109" max="15109" width="20" style="935" customWidth="1"/>
    <col min="15110" max="15110" width="20.453125" style="935" customWidth="1"/>
    <col min="15111" max="15360" width="8.81640625" style="935"/>
    <col min="15361" max="15361" width="9.54296875" style="935" customWidth="1"/>
    <col min="15362" max="15362" width="46.1796875" style="935" customWidth="1"/>
    <col min="15363" max="15363" width="7.81640625" style="935" customWidth="1"/>
    <col min="15364" max="15364" width="12.1796875" style="935" bestFit="1" customWidth="1"/>
    <col min="15365" max="15365" width="20" style="935" customWidth="1"/>
    <col min="15366" max="15366" width="20.453125" style="935" customWidth="1"/>
    <col min="15367" max="15616" width="8.81640625" style="935"/>
    <col min="15617" max="15617" width="9.54296875" style="935" customWidth="1"/>
    <col min="15618" max="15618" width="46.1796875" style="935" customWidth="1"/>
    <col min="15619" max="15619" width="7.81640625" style="935" customWidth="1"/>
    <col min="15620" max="15620" width="12.1796875" style="935" bestFit="1" customWidth="1"/>
    <col min="15621" max="15621" width="20" style="935" customWidth="1"/>
    <col min="15622" max="15622" width="20.453125" style="935" customWidth="1"/>
    <col min="15623" max="15872" width="8.81640625" style="935"/>
    <col min="15873" max="15873" width="9.54296875" style="935" customWidth="1"/>
    <col min="15874" max="15874" width="46.1796875" style="935" customWidth="1"/>
    <col min="15875" max="15875" width="7.81640625" style="935" customWidth="1"/>
    <col min="15876" max="15876" width="12.1796875" style="935" bestFit="1" customWidth="1"/>
    <col min="15877" max="15877" width="20" style="935" customWidth="1"/>
    <col min="15878" max="15878" width="20.453125" style="935" customWidth="1"/>
    <col min="15879" max="16128" width="8.81640625" style="935"/>
    <col min="16129" max="16129" width="9.54296875" style="935" customWidth="1"/>
    <col min="16130" max="16130" width="46.1796875" style="935" customWidth="1"/>
    <col min="16131" max="16131" width="7.81640625" style="935" customWidth="1"/>
    <col min="16132" max="16132" width="12.1796875" style="935" bestFit="1" customWidth="1"/>
    <col min="16133" max="16133" width="20" style="935" customWidth="1"/>
    <col min="16134" max="16134" width="20.453125" style="935" customWidth="1"/>
    <col min="16135" max="16384" width="8.81640625" style="935"/>
  </cols>
  <sheetData>
    <row r="1" spans="1:6" ht="63.75" customHeight="1" x14ac:dyDescent="0.35">
      <c r="A1" s="1689" t="str">
        <f>GS!A2</f>
        <v>REHABILITATION &amp; O&amp;M OF DYSFUNCTIONAL WATER FILTRATION PLANTS INSTALLED IN DIVISON FAISALABAD</v>
      </c>
      <c r="B1" s="1690"/>
      <c r="C1" s="1690"/>
      <c r="D1" s="1690"/>
      <c r="E1" s="1690"/>
      <c r="F1" s="1690"/>
    </row>
    <row r="2" spans="1:6" ht="24.75" customHeight="1" thickBot="1" x14ac:dyDescent="0.4">
      <c r="A2" s="1689" t="str">
        <f>'B19(i) F'!A2:N2</f>
        <v>ENGINEERING COST ESTIMATES</v>
      </c>
      <c r="B2" s="1689"/>
      <c r="C2" s="1689"/>
      <c r="D2" s="1689"/>
      <c r="E2" s="1689"/>
      <c r="F2" s="1689"/>
    </row>
    <row r="3" spans="1:6" ht="39" customHeight="1" thickBot="1" x14ac:dyDescent="0.4">
      <c r="A3" s="1691" t="s">
        <v>910</v>
      </c>
      <c r="B3" s="1692"/>
      <c r="C3" s="1692"/>
      <c r="D3" s="1692"/>
      <c r="E3" s="1692"/>
      <c r="F3" s="1693"/>
    </row>
    <row r="4" spans="1:6" ht="37.5" customHeight="1" thickBot="1" x14ac:dyDescent="0.4">
      <c r="A4" s="964" t="s">
        <v>823</v>
      </c>
      <c r="B4" s="965" t="s">
        <v>742</v>
      </c>
      <c r="C4" s="966" t="s">
        <v>12</v>
      </c>
      <c r="D4" s="966" t="s">
        <v>824</v>
      </c>
      <c r="E4" s="967" t="s">
        <v>825</v>
      </c>
      <c r="F4" s="967" t="s">
        <v>826</v>
      </c>
    </row>
    <row r="5" spans="1:6" ht="77.5" x14ac:dyDescent="0.35">
      <c r="A5" s="1694" t="s">
        <v>827</v>
      </c>
      <c r="B5" s="969" t="s">
        <v>828</v>
      </c>
      <c r="C5" s="970" t="s">
        <v>821</v>
      </c>
      <c r="D5" s="971">
        <v>41.2</v>
      </c>
      <c r="E5" s="710">
        <v>114.25</v>
      </c>
      <c r="F5" s="705">
        <f t="shared" ref="F5:F19" si="0">D5*E5</f>
        <v>4707.1000000000004</v>
      </c>
    </row>
    <row r="6" spans="1:6" ht="22.5" customHeight="1" x14ac:dyDescent="0.35">
      <c r="A6" s="1695"/>
      <c r="B6" s="972" t="s">
        <v>829</v>
      </c>
      <c r="C6" s="973" t="s">
        <v>821</v>
      </c>
      <c r="D6" s="974">
        <v>16.100000000000001</v>
      </c>
      <c r="E6" s="708">
        <v>135.85</v>
      </c>
      <c r="F6" s="704">
        <f t="shared" si="0"/>
        <v>2187.1849999999999</v>
      </c>
    </row>
    <row r="7" spans="1:6" ht="62" x14ac:dyDescent="0.35">
      <c r="A7" s="968" t="s">
        <v>830</v>
      </c>
      <c r="B7" s="969" t="s">
        <v>831</v>
      </c>
      <c r="C7" s="970" t="s">
        <v>821</v>
      </c>
      <c r="D7" s="971">
        <v>10.199999999999999</v>
      </c>
      <c r="E7" s="710">
        <v>273.10000000000002</v>
      </c>
      <c r="F7" s="705">
        <f t="shared" si="0"/>
        <v>2785.62</v>
      </c>
    </row>
    <row r="8" spans="1:6" ht="77.5" x14ac:dyDescent="0.35">
      <c r="A8" s="968" t="s">
        <v>832</v>
      </c>
      <c r="B8" s="969" t="s">
        <v>833</v>
      </c>
      <c r="C8" s="970" t="s">
        <v>821</v>
      </c>
      <c r="D8" s="971">
        <v>23.4</v>
      </c>
      <c r="E8" s="710">
        <v>237.9</v>
      </c>
      <c r="F8" s="705">
        <f t="shared" si="0"/>
        <v>5566.86</v>
      </c>
    </row>
    <row r="9" spans="1:6" ht="96" customHeight="1" x14ac:dyDescent="0.35">
      <c r="A9" s="1694" t="s">
        <v>834</v>
      </c>
      <c r="B9" s="969" t="s">
        <v>835</v>
      </c>
      <c r="C9" s="970" t="s">
        <v>821</v>
      </c>
      <c r="D9" s="971">
        <v>52.4</v>
      </c>
      <c r="E9" s="710">
        <v>35.9</v>
      </c>
      <c r="F9" s="706">
        <f t="shared" si="0"/>
        <v>1881.1599999999999</v>
      </c>
    </row>
    <row r="10" spans="1:6" x14ac:dyDescent="0.35">
      <c r="A10" s="1695"/>
      <c r="B10" s="969" t="s">
        <v>836</v>
      </c>
      <c r="C10" s="973" t="s">
        <v>821</v>
      </c>
      <c r="D10" s="974">
        <v>54.5</v>
      </c>
      <c r="E10" s="708">
        <v>36.299999999999997</v>
      </c>
      <c r="F10" s="707">
        <f t="shared" si="0"/>
        <v>1978.35</v>
      </c>
    </row>
    <row r="11" spans="1:6" x14ac:dyDescent="0.35">
      <c r="A11" s="1695"/>
      <c r="B11" s="969" t="s">
        <v>837</v>
      </c>
      <c r="C11" s="973" t="s">
        <v>821</v>
      </c>
      <c r="D11" s="974">
        <v>35.4</v>
      </c>
      <c r="E11" s="708">
        <v>56.5</v>
      </c>
      <c r="F11" s="707">
        <f t="shared" si="0"/>
        <v>2000.1</v>
      </c>
    </row>
    <row r="12" spans="1:6" x14ac:dyDescent="0.35">
      <c r="A12" s="1696"/>
      <c r="B12" s="969" t="s">
        <v>838</v>
      </c>
      <c r="C12" s="973" t="s">
        <v>821</v>
      </c>
      <c r="D12" s="974">
        <v>9.8000000000000007</v>
      </c>
      <c r="E12" s="708">
        <v>269</v>
      </c>
      <c r="F12" s="707">
        <f t="shared" si="0"/>
        <v>2636.2000000000003</v>
      </c>
    </row>
    <row r="13" spans="1:6" ht="54" customHeight="1" x14ac:dyDescent="0.35">
      <c r="A13" s="975" t="s">
        <v>750</v>
      </c>
      <c r="B13" s="969" t="s">
        <v>839</v>
      </c>
      <c r="C13" s="973" t="s">
        <v>5</v>
      </c>
      <c r="D13" s="974">
        <v>2</v>
      </c>
      <c r="E13" s="708">
        <v>50</v>
      </c>
      <c r="F13" s="707">
        <f t="shared" si="0"/>
        <v>100</v>
      </c>
    </row>
    <row r="14" spans="1:6" x14ac:dyDescent="0.35">
      <c r="A14" s="975" t="s">
        <v>840</v>
      </c>
      <c r="B14" s="972" t="s">
        <v>841</v>
      </c>
      <c r="C14" s="973" t="s">
        <v>5</v>
      </c>
      <c r="D14" s="976">
        <f>+D13</f>
        <v>2</v>
      </c>
      <c r="E14" s="711">
        <v>79.75</v>
      </c>
      <c r="F14" s="707">
        <f t="shared" si="0"/>
        <v>159.5</v>
      </c>
    </row>
    <row r="15" spans="1:6" x14ac:dyDescent="0.35">
      <c r="A15" s="975" t="s">
        <v>842</v>
      </c>
      <c r="B15" s="972" t="s">
        <v>843</v>
      </c>
      <c r="C15" s="973" t="s">
        <v>5</v>
      </c>
      <c r="D15" s="976">
        <v>4</v>
      </c>
      <c r="E15" s="711">
        <v>104.05</v>
      </c>
      <c r="F15" s="707">
        <f t="shared" si="0"/>
        <v>416.2</v>
      </c>
    </row>
    <row r="16" spans="1:6" ht="27.75" customHeight="1" x14ac:dyDescent="0.35">
      <c r="A16" s="975" t="s">
        <v>750</v>
      </c>
      <c r="B16" s="972" t="s">
        <v>844</v>
      </c>
      <c r="C16" s="973" t="s">
        <v>5</v>
      </c>
      <c r="D16" s="976">
        <v>1</v>
      </c>
      <c r="E16" s="711">
        <v>500</v>
      </c>
      <c r="F16" s="707">
        <f t="shared" si="0"/>
        <v>500</v>
      </c>
    </row>
    <row r="17" spans="1:14" ht="53.15" customHeight="1" x14ac:dyDescent="0.35">
      <c r="A17" s="975" t="s">
        <v>845</v>
      </c>
      <c r="B17" s="969" t="s">
        <v>853</v>
      </c>
      <c r="C17" s="973" t="s">
        <v>846</v>
      </c>
      <c r="D17" s="974">
        <v>2</v>
      </c>
      <c r="E17" s="708">
        <v>2008.5</v>
      </c>
      <c r="F17" s="707">
        <f t="shared" si="0"/>
        <v>4017</v>
      </c>
    </row>
    <row r="18" spans="1:14" ht="48.75" customHeight="1" x14ac:dyDescent="0.35">
      <c r="A18" s="975" t="s">
        <v>750</v>
      </c>
      <c r="B18" s="969" t="s">
        <v>847</v>
      </c>
      <c r="C18" s="973" t="s">
        <v>5</v>
      </c>
      <c r="D18" s="974">
        <v>1</v>
      </c>
      <c r="E18" s="708">
        <v>3600</v>
      </c>
      <c r="F18" s="707">
        <f t="shared" si="0"/>
        <v>3600</v>
      </c>
    </row>
    <row r="19" spans="1:14" ht="77.5" x14ac:dyDescent="0.35">
      <c r="A19" s="975" t="s">
        <v>848</v>
      </c>
      <c r="B19" s="969" t="s">
        <v>849</v>
      </c>
      <c r="C19" s="973" t="s">
        <v>5</v>
      </c>
      <c r="D19" s="974">
        <v>1</v>
      </c>
      <c r="E19" s="708">
        <v>5568.1</v>
      </c>
      <c r="F19" s="707">
        <f t="shared" si="0"/>
        <v>5568.1</v>
      </c>
    </row>
    <row r="20" spans="1:14" ht="62.5" thickBot="1" x14ac:dyDescent="0.4">
      <c r="A20" s="977" t="s">
        <v>750</v>
      </c>
      <c r="B20" s="978" t="s">
        <v>850</v>
      </c>
      <c r="C20" s="979" t="s">
        <v>846</v>
      </c>
      <c r="D20" s="980">
        <v>1</v>
      </c>
      <c r="E20" s="712">
        <v>25000</v>
      </c>
      <c r="F20" s="709">
        <f>D20*E20</f>
        <v>25000</v>
      </c>
    </row>
    <row r="21" spans="1:14" s="982" customFormat="1" ht="30" customHeight="1" thickBot="1" x14ac:dyDescent="0.4">
      <c r="A21" s="1697" t="s">
        <v>851</v>
      </c>
      <c r="B21" s="1698"/>
      <c r="C21" s="1698"/>
      <c r="D21" s="1698"/>
      <c r="E21" s="1699"/>
      <c r="F21" s="981">
        <f>SUM(F5:F20)</f>
        <v>63103.375</v>
      </c>
    </row>
    <row r="22" spans="1:14" s="982" customFormat="1" ht="28.5" customHeight="1" x14ac:dyDescent="0.35">
      <c r="A22" s="983"/>
      <c r="B22" s="983"/>
      <c r="C22" s="983"/>
      <c r="D22" s="983"/>
      <c r="E22" s="983"/>
      <c r="F22" s="983"/>
    </row>
    <row r="23" spans="1:14" s="982" customFormat="1" ht="28.5" customHeight="1" x14ac:dyDescent="0.35">
      <c r="A23" s="983"/>
      <c r="B23" s="983"/>
      <c r="C23" s="983"/>
      <c r="D23" s="983"/>
      <c r="E23" s="983"/>
      <c r="F23" s="983"/>
    </row>
    <row r="24" spans="1:14" s="982" customFormat="1" ht="28.5" customHeight="1" x14ac:dyDescent="0.35">
      <c r="A24" s="983"/>
      <c r="B24" s="983"/>
      <c r="C24" s="983"/>
      <c r="D24" s="983"/>
      <c r="E24" s="983"/>
      <c r="F24" s="983"/>
    </row>
    <row r="25" spans="1:14" s="697" customFormat="1" ht="14" x14ac:dyDescent="0.3">
      <c r="C25" s="699"/>
      <c r="D25" s="700"/>
      <c r="E25" s="920"/>
    </row>
    <row r="26" spans="1:14" s="851" customFormat="1" ht="13" x14ac:dyDescent="0.3">
      <c r="A26" s="856"/>
      <c r="B26" s="856"/>
      <c r="C26" s="857"/>
      <c r="E26" s="858"/>
      <c r="G26" s="859"/>
    </row>
    <row r="27" spans="1:14" s="918" customFormat="1" x14ac:dyDescent="0.35">
      <c r="A27" s="1545" t="s">
        <v>439</v>
      </c>
      <c r="B27" s="1545"/>
      <c r="C27" s="1545" t="s">
        <v>441</v>
      </c>
      <c r="D27" s="1545"/>
      <c r="E27" s="1545"/>
      <c r="F27" s="1545"/>
      <c r="G27" s="917"/>
      <c r="H27" s="917"/>
      <c r="I27" s="935"/>
      <c r="J27" s="917"/>
      <c r="K27" s="917"/>
      <c r="L27" s="917"/>
      <c r="M27" s="917"/>
      <c r="N27" s="917"/>
    </row>
    <row r="28" spans="1:14" s="918" customFormat="1" x14ac:dyDescent="0.35">
      <c r="A28" s="1537" t="s">
        <v>731</v>
      </c>
      <c r="B28" s="1537"/>
      <c r="C28" s="1537" t="s">
        <v>731</v>
      </c>
      <c r="D28" s="1537"/>
      <c r="E28" s="1537"/>
      <c r="F28" s="1537"/>
      <c r="G28" s="919"/>
      <c r="H28" s="919"/>
      <c r="I28" s="935"/>
      <c r="J28" s="919"/>
      <c r="K28" s="919"/>
      <c r="L28" s="919"/>
      <c r="M28" s="919"/>
      <c r="N28" s="919"/>
    </row>
  </sheetData>
  <mergeCells count="10">
    <mergeCell ref="A27:B27"/>
    <mergeCell ref="C27:F27"/>
    <mergeCell ref="A28:B28"/>
    <mergeCell ref="C28:F28"/>
    <mergeCell ref="A1:F1"/>
    <mergeCell ref="A2:F2"/>
    <mergeCell ref="A3:F3"/>
    <mergeCell ref="A5:A6"/>
    <mergeCell ref="A9:A12"/>
    <mergeCell ref="A21:E21"/>
  </mergeCells>
  <printOptions horizontalCentered="1"/>
  <pageMargins left="0.6" right="0.5" top="0.75" bottom="0.75" header="0.3" footer="0.3"/>
  <pageSetup paperSize="9" scale="67" orientation="portrait" r:id="rId1"/>
  <rowBreaks count="1" manualBreakCount="1">
    <brk id="31" max="5" man="1"/>
  </rowBreaks>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A1BDEC-C40D-4E2D-93D0-4381748F1F04}">
  <sheetPr>
    <tabColor theme="0" tint="-0.249977111117893"/>
  </sheetPr>
  <dimension ref="A1:F7"/>
  <sheetViews>
    <sheetView showGridLines="0" view="pageBreakPreview" zoomScaleNormal="85" zoomScaleSheetLayoutView="100" workbookViewId="0">
      <selection sqref="A1:F4"/>
    </sheetView>
  </sheetViews>
  <sheetFormatPr defaultRowHeight="14.5" x14ac:dyDescent="0.35"/>
  <cols>
    <col min="1" max="1" width="7.1796875" customWidth="1"/>
    <col min="2" max="2" width="39" customWidth="1"/>
    <col min="3" max="4" width="12.453125" customWidth="1"/>
    <col min="5" max="5" width="14.81640625" bestFit="1" customWidth="1"/>
    <col min="6" max="6" width="16.453125" customWidth="1"/>
  </cols>
  <sheetData>
    <row r="1" spans="1:6" ht="21.5" customHeight="1" x14ac:dyDescent="0.35">
      <c r="A1" s="1363" t="str">
        <f>'Bill No 5 UF 2000 New'!A1</f>
        <v>PUNJAB SAAF PANI AUTHORITY</v>
      </c>
      <c r="B1" s="1363"/>
      <c r="C1" s="1363"/>
      <c r="D1" s="1363"/>
      <c r="E1" s="1363"/>
      <c r="F1" s="1363"/>
    </row>
    <row r="2" spans="1:6" ht="49" customHeight="1" x14ac:dyDescent="0.35">
      <c r="A2" s="1363" t="str">
        <f>'B19(ii)'!A2:F2</f>
        <v>REHABILITATION &amp; O&amp;M OF DYSFUNCTIONAL WATER FILTRATION PLANTS INSTALLED IN DIVISON FAISALABAD</v>
      </c>
      <c r="B2" s="1363"/>
      <c r="C2" s="1363"/>
      <c r="D2" s="1363"/>
      <c r="E2" s="1363"/>
      <c r="F2" s="1363"/>
    </row>
    <row r="3" spans="1:6" ht="20" customHeight="1" x14ac:dyDescent="0.35">
      <c r="A3" s="1363" t="str">
        <f>'B19(ii)'!A3:F3</f>
        <v>BILL OF QUANTITY</v>
      </c>
      <c r="B3" s="1363"/>
      <c r="C3" s="1363"/>
      <c r="D3" s="1363"/>
      <c r="E3" s="1363"/>
      <c r="F3" s="1363"/>
    </row>
    <row r="4" spans="1:6" ht="29.5" customHeight="1" x14ac:dyDescent="0.35">
      <c r="A4" s="1419" t="s">
        <v>911</v>
      </c>
      <c r="B4" s="1419"/>
      <c r="C4" s="1419"/>
      <c r="D4" s="1419"/>
      <c r="E4" s="1419"/>
      <c r="F4" s="1419"/>
    </row>
    <row r="5" spans="1:6" ht="42" customHeight="1" x14ac:dyDescent="0.35">
      <c r="A5" s="64" t="s">
        <v>319</v>
      </c>
      <c r="B5" s="64" t="s">
        <v>0</v>
      </c>
      <c r="C5" s="64" t="s">
        <v>2</v>
      </c>
      <c r="D5" s="64" t="s">
        <v>153</v>
      </c>
      <c r="E5" s="307" t="s">
        <v>320</v>
      </c>
      <c r="F5" s="307" t="s">
        <v>321</v>
      </c>
    </row>
    <row r="6" spans="1:6" ht="122.15" customHeight="1" x14ac:dyDescent="0.35">
      <c r="A6" s="107">
        <v>1</v>
      </c>
      <c r="B6" s="667" t="s">
        <v>178</v>
      </c>
      <c r="C6" s="223" t="s">
        <v>5</v>
      </c>
      <c r="D6" s="223">
        <v>1</v>
      </c>
      <c r="E6" s="1204"/>
      <c r="F6" s="1204"/>
    </row>
    <row r="7" spans="1:6" ht="15.5" x14ac:dyDescent="0.35">
      <c r="A7" s="245"/>
      <c r="B7" s="1366" t="s">
        <v>851</v>
      </c>
      <c r="C7" s="1366"/>
      <c r="D7" s="1366"/>
      <c r="E7" s="1366"/>
      <c r="F7" s="398"/>
    </row>
  </sheetData>
  <mergeCells count="5">
    <mergeCell ref="A1:F1"/>
    <mergeCell ref="A3:F3"/>
    <mergeCell ref="A4:F4"/>
    <mergeCell ref="B7:E7"/>
    <mergeCell ref="A2:F2"/>
  </mergeCells>
  <pageMargins left="0.7" right="0.7" top="0.75" bottom="0.75" header="0.3" footer="0.3"/>
  <pageSetup paperSize="9" scale="85" orientation="portrait" r:id="rId1"/>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A226A6-239B-4E3C-BF9D-12ECB9CDFE9C}">
  <sheetPr codeName="Sheet16">
    <tabColor rgb="FFFFFF00"/>
  </sheetPr>
  <dimension ref="A1:H472"/>
  <sheetViews>
    <sheetView showGridLines="0" view="pageBreakPreview" zoomScaleNormal="100" zoomScaleSheetLayoutView="100" workbookViewId="0">
      <selection activeCell="B24" sqref="B24"/>
    </sheetView>
  </sheetViews>
  <sheetFormatPr defaultColWidth="9.1796875" defaultRowHeight="15.5" x14ac:dyDescent="0.35"/>
  <cols>
    <col min="1" max="1" width="4.1796875" style="175" customWidth="1"/>
    <col min="2" max="2" width="48.1796875" style="112" customWidth="1"/>
    <col min="3" max="3" width="7.81640625" style="183" customWidth="1"/>
    <col min="4" max="4" width="9.54296875" style="183" customWidth="1"/>
    <col min="5" max="5" width="12" style="112" customWidth="1"/>
    <col min="6" max="6" width="15.81640625" style="112" customWidth="1"/>
    <col min="7" max="16384" width="9.1796875" style="112"/>
  </cols>
  <sheetData>
    <row r="1" spans="1:6" ht="23.25" customHeight="1" x14ac:dyDescent="0.35">
      <c r="A1" s="1712" t="s">
        <v>74</v>
      </c>
      <c r="B1" s="1712"/>
      <c r="C1" s="1712"/>
      <c r="D1" s="1712"/>
      <c r="E1" s="1712"/>
      <c r="F1" s="1712"/>
    </row>
    <row r="2" spans="1:6" ht="18.649999999999999" customHeight="1" x14ac:dyDescent="0.35">
      <c r="A2" s="1700" t="s">
        <v>91</v>
      </c>
      <c r="B2" s="1700"/>
      <c r="C2" s="1700"/>
      <c r="D2" s="1700"/>
      <c r="E2" s="1700"/>
      <c r="F2" s="1700"/>
    </row>
    <row r="3" spans="1:6" ht="12.65" customHeight="1" x14ac:dyDescent="0.35">
      <c r="A3" s="1702" t="s">
        <v>75</v>
      </c>
      <c r="B3" s="1702"/>
      <c r="C3" s="1704" t="s">
        <v>76</v>
      </c>
      <c r="D3" s="1704"/>
      <c r="E3" s="1704"/>
      <c r="F3" s="1704"/>
    </row>
    <row r="4" spans="1:6" ht="12.65" customHeight="1" x14ac:dyDescent="0.35">
      <c r="A4" s="1703"/>
      <c r="B4" s="1703"/>
      <c r="C4" s="113" t="s">
        <v>77</v>
      </c>
      <c r="D4" s="114" t="s">
        <v>2</v>
      </c>
      <c r="E4" s="114" t="s">
        <v>78</v>
      </c>
      <c r="F4" s="113" t="s">
        <v>79</v>
      </c>
    </row>
    <row r="5" spans="1:6" ht="21.65" customHeight="1" x14ac:dyDescent="0.35">
      <c r="A5" s="1705" t="s">
        <v>80</v>
      </c>
      <c r="B5" s="1706"/>
      <c r="C5" s="115"/>
      <c r="D5" s="116"/>
      <c r="E5" s="117"/>
      <c r="F5" s="118"/>
    </row>
    <row r="6" spans="1:6" ht="40.5" customHeight="1" x14ac:dyDescent="0.35">
      <c r="A6" s="119">
        <v>1</v>
      </c>
      <c r="B6" s="91" t="s">
        <v>526</v>
      </c>
      <c r="C6" s="492">
        <v>1</v>
      </c>
      <c r="D6" s="121" t="s">
        <v>56</v>
      </c>
      <c r="E6" s="122">
        <v>10800</v>
      </c>
      <c r="F6" s="123">
        <f>E6*C6</f>
        <v>10800</v>
      </c>
    </row>
    <row r="7" spans="1:6" ht="15" hidden="1" customHeight="1" x14ac:dyDescent="0.35">
      <c r="A7" s="119"/>
      <c r="B7" s="491"/>
      <c r="C7" s="492"/>
      <c r="D7" s="121"/>
      <c r="E7" s="122"/>
      <c r="F7" s="123"/>
    </row>
    <row r="8" spans="1:6" hidden="1" x14ac:dyDescent="0.35">
      <c r="A8" s="116">
        <v>2</v>
      </c>
      <c r="B8" s="124" t="s">
        <v>168</v>
      </c>
      <c r="C8" s="120">
        <v>1</v>
      </c>
      <c r="D8" s="121" t="s">
        <v>82</v>
      </c>
      <c r="E8" s="125">
        <v>0</v>
      </c>
      <c r="F8" s="126">
        <f t="shared" ref="F8:F9" si="0">E8*C8</f>
        <v>0</v>
      </c>
    </row>
    <row r="9" spans="1:6" ht="31" hidden="1" x14ac:dyDescent="0.35">
      <c r="A9" s="116">
        <v>3</v>
      </c>
      <c r="B9" s="124" t="s">
        <v>169</v>
      </c>
      <c r="C9" s="120">
        <v>1</v>
      </c>
      <c r="D9" s="121" t="s">
        <v>82</v>
      </c>
      <c r="E9" s="125">
        <v>0</v>
      </c>
      <c r="F9" s="126">
        <f t="shared" si="0"/>
        <v>0</v>
      </c>
    </row>
    <row r="10" spans="1:6" ht="20.149999999999999" hidden="1" customHeight="1" x14ac:dyDescent="0.35">
      <c r="A10" s="127"/>
      <c r="B10" s="128" t="s">
        <v>34</v>
      </c>
      <c r="C10" s="120"/>
      <c r="D10" s="121"/>
      <c r="E10" s="125"/>
      <c r="F10" s="126">
        <v>0</v>
      </c>
    </row>
    <row r="11" spans="1:6" ht="20.149999999999999" hidden="1" customHeight="1" x14ac:dyDescent="0.35">
      <c r="A11" s="121"/>
      <c r="B11" s="128" t="s">
        <v>83</v>
      </c>
      <c r="C11" s="120"/>
      <c r="D11" s="121"/>
      <c r="E11" s="125"/>
      <c r="F11" s="126"/>
    </row>
    <row r="12" spans="1:6" ht="20.149999999999999" customHeight="1" x14ac:dyDescent="0.35">
      <c r="A12" s="121"/>
      <c r="B12" s="129" t="s">
        <v>34</v>
      </c>
      <c r="C12" s="120"/>
      <c r="D12" s="121"/>
      <c r="E12" s="125"/>
      <c r="F12" s="126">
        <f>F6</f>
        <v>10800</v>
      </c>
    </row>
    <row r="13" spans="1:6" ht="20.149999999999999" hidden="1" customHeight="1" x14ac:dyDescent="0.35">
      <c r="A13" s="130"/>
      <c r="B13" s="131" t="s">
        <v>84</v>
      </c>
      <c r="C13" s="132"/>
      <c r="D13" s="130"/>
      <c r="E13" s="133"/>
      <c r="F13" s="134">
        <f>ROUNDUP(F12,)</f>
        <v>10800</v>
      </c>
    </row>
    <row r="14" spans="1:6" x14ac:dyDescent="0.35">
      <c r="A14" s="1700" t="s">
        <v>244</v>
      </c>
      <c r="B14" s="1700"/>
      <c r="C14" s="1700"/>
      <c r="D14" s="1700"/>
      <c r="E14" s="1700"/>
      <c r="F14" s="1700"/>
    </row>
    <row r="15" spans="1:6" ht="12.65" customHeight="1" x14ac:dyDescent="0.35">
      <c r="A15" s="1702" t="s">
        <v>75</v>
      </c>
      <c r="B15" s="1702"/>
      <c r="C15" s="1704" t="s">
        <v>76</v>
      </c>
      <c r="D15" s="1704"/>
      <c r="E15" s="1704"/>
      <c r="F15" s="1704"/>
    </row>
    <row r="16" spans="1:6" ht="12.65" customHeight="1" x14ac:dyDescent="0.35">
      <c r="A16" s="1703"/>
      <c r="B16" s="1703"/>
      <c r="C16" s="113" t="s">
        <v>77</v>
      </c>
      <c r="D16" s="114" t="s">
        <v>2</v>
      </c>
      <c r="E16" s="114" t="s">
        <v>78</v>
      </c>
      <c r="F16" s="113" t="s">
        <v>79</v>
      </c>
    </row>
    <row r="17" spans="1:7" x14ac:dyDescent="0.35">
      <c r="A17" s="1705" t="s">
        <v>80</v>
      </c>
      <c r="B17" s="1706"/>
      <c r="C17" s="115"/>
      <c r="D17" s="116"/>
      <c r="E17" s="117"/>
      <c r="F17" s="118"/>
    </row>
    <row r="18" spans="1:7" ht="42" x14ac:dyDescent="0.35">
      <c r="A18" s="119">
        <v>1</v>
      </c>
      <c r="B18" s="490" t="s">
        <v>527</v>
      </c>
      <c r="C18" s="492">
        <v>1</v>
      </c>
      <c r="D18" s="121" t="s">
        <v>56</v>
      </c>
      <c r="E18" s="122">
        <v>18000</v>
      </c>
      <c r="F18" s="123">
        <f>E18*C18</f>
        <v>18000</v>
      </c>
    </row>
    <row r="19" spans="1:7" ht="21.65" hidden="1" customHeight="1" x14ac:dyDescent="0.35">
      <c r="A19" s="119"/>
      <c r="B19" s="491" t="s">
        <v>467</v>
      </c>
      <c r="C19" s="492"/>
      <c r="D19" s="121"/>
      <c r="E19" s="122"/>
      <c r="F19" s="123"/>
    </row>
    <row r="20" spans="1:7" ht="20.149999999999999" hidden="1" customHeight="1" x14ac:dyDescent="0.35">
      <c r="A20" s="116">
        <v>2</v>
      </c>
      <c r="B20" s="124" t="s">
        <v>168</v>
      </c>
      <c r="C20" s="120">
        <v>1</v>
      </c>
      <c r="D20" s="121" t="s">
        <v>82</v>
      </c>
      <c r="E20" s="125">
        <v>0</v>
      </c>
      <c r="F20" s="126">
        <f t="shared" ref="F20:F21" si="1">E20*C20</f>
        <v>0</v>
      </c>
    </row>
    <row r="21" spans="1:7" ht="31" hidden="1" x14ac:dyDescent="0.35">
      <c r="A21" s="116">
        <v>3</v>
      </c>
      <c r="B21" s="124" t="s">
        <v>170</v>
      </c>
      <c r="C21" s="120">
        <v>1</v>
      </c>
      <c r="D21" s="121" t="s">
        <v>82</v>
      </c>
      <c r="E21" s="125">
        <v>0</v>
      </c>
      <c r="F21" s="126">
        <f t="shared" si="1"/>
        <v>0</v>
      </c>
    </row>
    <row r="22" spans="1:7" hidden="1" x14ac:dyDescent="0.35">
      <c r="A22" s="127"/>
      <c r="B22" s="128" t="s">
        <v>34</v>
      </c>
      <c r="C22" s="120"/>
      <c r="D22" s="121"/>
      <c r="E22" s="125"/>
      <c r="F22" s="126">
        <v>0</v>
      </c>
    </row>
    <row r="23" spans="1:7" hidden="1" x14ac:dyDescent="0.35">
      <c r="A23" s="121"/>
      <c r="B23" s="128" t="s">
        <v>83</v>
      </c>
      <c r="C23" s="120"/>
      <c r="D23" s="121"/>
      <c r="E23" s="125"/>
      <c r="F23" s="126">
        <f>F22*0.2</f>
        <v>0</v>
      </c>
    </row>
    <row r="24" spans="1:7" x14ac:dyDescent="0.35">
      <c r="A24" s="121"/>
      <c r="B24" s="129" t="s">
        <v>34</v>
      </c>
      <c r="C24" s="120"/>
      <c r="D24" s="121"/>
      <c r="E24" s="125"/>
      <c r="F24" s="126">
        <f>F18</f>
        <v>18000</v>
      </c>
    </row>
    <row r="25" spans="1:7" x14ac:dyDescent="0.35">
      <c r="A25" s="130"/>
      <c r="B25" s="131" t="s">
        <v>84</v>
      </c>
      <c r="C25" s="132"/>
      <c r="D25" s="130"/>
      <c r="E25" s="133"/>
      <c r="F25" s="134">
        <f>ROUNDUP(F24,)</f>
        <v>18000</v>
      </c>
    </row>
    <row r="26" spans="1:7" x14ac:dyDescent="0.35">
      <c r="A26" s="1700" t="s">
        <v>343</v>
      </c>
      <c r="B26" s="1700"/>
      <c r="C26" s="1700"/>
      <c r="D26" s="1700"/>
      <c r="E26" s="1700"/>
      <c r="F26" s="1700"/>
    </row>
    <row r="27" spans="1:7" ht="12.65" customHeight="1" x14ac:dyDescent="0.35">
      <c r="A27" s="1702" t="s">
        <v>75</v>
      </c>
      <c r="B27" s="1702"/>
      <c r="C27" s="1704" t="s">
        <v>76</v>
      </c>
      <c r="D27" s="1704"/>
      <c r="E27" s="1704"/>
      <c r="F27" s="1704"/>
    </row>
    <row r="28" spans="1:7" ht="12.65" customHeight="1" x14ac:dyDescent="0.35">
      <c r="A28" s="1703"/>
      <c r="B28" s="1703"/>
      <c r="C28" s="113" t="s">
        <v>77</v>
      </c>
      <c r="D28" s="114" t="s">
        <v>2</v>
      </c>
      <c r="E28" s="114" t="s">
        <v>78</v>
      </c>
      <c r="F28" s="113" t="s">
        <v>79</v>
      </c>
    </row>
    <row r="29" spans="1:7" x14ac:dyDescent="0.35">
      <c r="A29" s="1705" t="s">
        <v>80</v>
      </c>
      <c r="B29" s="1706"/>
      <c r="C29" s="115"/>
      <c r="D29" s="116"/>
      <c r="E29" s="117"/>
      <c r="F29" s="118"/>
    </row>
    <row r="30" spans="1:7" ht="37" customHeight="1" x14ac:dyDescent="0.35">
      <c r="A30" s="119">
        <v>1</v>
      </c>
      <c r="B30" s="65" t="s">
        <v>344</v>
      </c>
      <c r="C30" s="120">
        <v>1</v>
      </c>
      <c r="D30" s="121" t="s">
        <v>56</v>
      </c>
      <c r="E30" s="122">
        <v>65000</v>
      </c>
      <c r="F30" s="123">
        <f>E30*C30</f>
        <v>65000</v>
      </c>
      <c r="G30" s="464"/>
    </row>
    <row r="31" spans="1:7" x14ac:dyDescent="0.35">
      <c r="A31" s="119">
        <v>2</v>
      </c>
      <c r="B31" s="142" t="s">
        <v>171</v>
      </c>
      <c r="C31" s="143"/>
      <c r="D31" s="144"/>
      <c r="E31" s="145"/>
      <c r="F31" s="146">
        <f>F30*18/118</f>
        <v>9915.2542372881362</v>
      </c>
    </row>
    <row r="32" spans="1:7" x14ac:dyDescent="0.35">
      <c r="A32" s="116"/>
      <c r="B32" s="147"/>
      <c r="C32" s="143"/>
      <c r="D32" s="144"/>
      <c r="E32" s="148"/>
      <c r="F32" s="149">
        <f>F30-F31</f>
        <v>55084.745762711864</v>
      </c>
    </row>
    <row r="33" spans="1:6" x14ac:dyDescent="0.35">
      <c r="A33" s="116">
        <v>3</v>
      </c>
      <c r="B33" s="150" t="s">
        <v>83</v>
      </c>
      <c r="C33" s="143"/>
      <c r="D33" s="144"/>
      <c r="E33" s="148"/>
      <c r="F33" s="149">
        <f>F32*20%</f>
        <v>11016.949152542373</v>
      </c>
    </row>
    <row r="34" spans="1:6" x14ac:dyDescent="0.35">
      <c r="A34" s="127"/>
      <c r="B34" s="142" t="s">
        <v>172</v>
      </c>
      <c r="C34" s="143"/>
      <c r="D34" s="144"/>
      <c r="E34" s="148"/>
      <c r="F34" s="149">
        <f>F31</f>
        <v>9915.2542372881362</v>
      </c>
    </row>
    <row r="35" spans="1:6" x14ac:dyDescent="0.35">
      <c r="A35" s="121"/>
      <c r="B35" s="170" t="s">
        <v>34</v>
      </c>
      <c r="C35" s="143"/>
      <c r="D35" s="144"/>
      <c r="E35" s="148"/>
      <c r="F35" s="149">
        <f>F34+F33+F32</f>
        <v>76016.949152542365</v>
      </c>
    </row>
    <row r="36" spans="1:6" x14ac:dyDescent="0.35">
      <c r="A36" s="130"/>
      <c r="B36" s="152" t="s">
        <v>84</v>
      </c>
      <c r="C36" s="153"/>
      <c r="D36" s="154"/>
      <c r="E36" s="155"/>
      <c r="F36" s="156">
        <f>MROUND(F35, 5)</f>
        <v>76015</v>
      </c>
    </row>
    <row r="37" spans="1:6" x14ac:dyDescent="0.35">
      <c r="A37" s="130"/>
      <c r="B37" s="131" t="s">
        <v>84</v>
      </c>
      <c r="C37" s="132"/>
      <c r="D37" s="130"/>
      <c r="E37" s="133"/>
      <c r="F37" s="134">
        <f>F36</f>
        <v>76015</v>
      </c>
    </row>
    <row r="38" spans="1:6" x14ac:dyDescent="0.35">
      <c r="A38" s="135"/>
      <c r="B38" s="129"/>
      <c r="C38" s="135"/>
      <c r="D38" s="135"/>
      <c r="E38" s="136"/>
      <c r="F38" s="178"/>
    </row>
    <row r="39" spans="1:6" x14ac:dyDescent="0.35">
      <c r="A39" s="135"/>
      <c r="B39" s="129"/>
      <c r="C39" s="135"/>
      <c r="D39" s="135"/>
      <c r="E39" s="136"/>
      <c r="F39" s="178"/>
    </row>
    <row r="40" spans="1:6" x14ac:dyDescent="0.35">
      <c r="A40" s="135"/>
      <c r="B40" s="129"/>
      <c r="C40" s="135"/>
      <c r="D40" s="135"/>
      <c r="E40" s="136"/>
      <c r="F40" s="178"/>
    </row>
    <row r="41" spans="1:6" x14ac:dyDescent="0.35">
      <c r="A41" s="135"/>
      <c r="B41" s="129"/>
      <c r="C41" s="135"/>
      <c r="D41" s="135"/>
      <c r="E41" s="136"/>
      <c r="F41" s="178"/>
    </row>
    <row r="42" spans="1:6" ht="17.5" x14ac:dyDescent="0.35">
      <c r="A42" s="1707" t="s">
        <v>439</v>
      </c>
      <c r="B42" s="1707"/>
      <c r="C42" s="1707" t="s">
        <v>441</v>
      </c>
      <c r="D42" s="1707"/>
      <c r="E42" s="1707"/>
      <c r="F42" s="1707"/>
    </row>
    <row r="43" spans="1:6" ht="18" x14ac:dyDescent="0.35">
      <c r="A43" s="1708" t="s">
        <v>440</v>
      </c>
      <c r="B43" s="1708"/>
      <c r="C43" s="1708" t="s">
        <v>440</v>
      </c>
      <c r="D43" s="1708"/>
      <c r="E43" s="1708"/>
      <c r="F43" s="1708"/>
    </row>
    <row r="44" spans="1:6" x14ac:dyDescent="0.35">
      <c r="A44" s="135"/>
      <c r="B44" s="129"/>
      <c r="C44" s="135"/>
      <c r="D44" s="135"/>
      <c r="E44" s="136"/>
      <c r="F44" s="178"/>
    </row>
    <row r="45" spans="1:6" x14ac:dyDescent="0.35">
      <c r="A45" s="135"/>
      <c r="B45" s="129"/>
      <c r="C45" s="135"/>
      <c r="D45" s="135"/>
      <c r="E45" s="136"/>
      <c r="F45" s="178"/>
    </row>
    <row r="46" spans="1:6" x14ac:dyDescent="0.35">
      <c r="A46" s="135"/>
      <c r="B46" s="129"/>
      <c r="C46" s="135"/>
      <c r="D46" s="135"/>
      <c r="E46" s="136"/>
      <c r="F46" s="178"/>
    </row>
    <row r="47" spans="1:6" x14ac:dyDescent="0.35">
      <c r="A47" s="135"/>
      <c r="B47" s="129"/>
      <c r="C47" s="135"/>
      <c r="D47" s="135"/>
      <c r="E47" s="136"/>
      <c r="F47" s="178"/>
    </row>
    <row r="48" spans="1:6" ht="19.5" customHeight="1" x14ac:dyDescent="0.35">
      <c r="A48" s="1707" t="s">
        <v>442</v>
      </c>
      <c r="B48" s="1707"/>
      <c r="C48" s="1707"/>
      <c r="D48" s="1707"/>
      <c r="E48" s="1707"/>
      <c r="F48" s="1707"/>
    </row>
    <row r="49" spans="1:6" ht="19.5" customHeight="1" x14ac:dyDescent="0.35">
      <c r="A49" s="1708" t="s">
        <v>440</v>
      </c>
      <c r="B49" s="1708"/>
      <c r="C49" s="1708"/>
      <c r="D49" s="1708"/>
      <c r="E49" s="1708"/>
      <c r="F49" s="1708"/>
    </row>
    <row r="50" spans="1:6" ht="19.5" customHeight="1" x14ac:dyDescent="0.35">
      <c r="A50" s="463"/>
      <c r="B50" s="463"/>
      <c r="C50" s="463"/>
      <c r="D50" s="463"/>
      <c r="E50" s="463"/>
      <c r="F50" s="463"/>
    </row>
    <row r="51" spans="1:6" ht="20.149999999999999" customHeight="1" x14ac:dyDescent="0.35">
      <c r="A51" s="1700" t="s">
        <v>94</v>
      </c>
      <c r="B51" s="1700"/>
      <c r="C51" s="1700"/>
      <c r="D51" s="1700"/>
      <c r="E51" s="1700"/>
      <c r="F51" s="1700"/>
    </row>
    <row r="52" spans="1:6" ht="20.149999999999999" customHeight="1" x14ac:dyDescent="0.35">
      <c r="A52" s="1701" t="s">
        <v>75</v>
      </c>
      <c r="B52" s="1701"/>
      <c r="C52" s="159" t="s">
        <v>1</v>
      </c>
      <c r="D52" s="159" t="s">
        <v>2</v>
      </c>
      <c r="E52" s="159" t="s">
        <v>8</v>
      </c>
      <c r="F52" s="159" t="s">
        <v>86</v>
      </c>
    </row>
    <row r="53" spans="1:6" ht="31" x14ac:dyDescent="0.35">
      <c r="A53" s="160">
        <v>1</v>
      </c>
      <c r="B53" s="65" t="s">
        <v>120</v>
      </c>
      <c r="C53" s="165">
        <v>1</v>
      </c>
      <c r="D53" s="166" t="s">
        <v>87</v>
      </c>
      <c r="E53" s="167">
        <v>1290</v>
      </c>
      <c r="F53" s="168">
        <f>C53*E53</f>
        <v>1290</v>
      </c>
    </row>
    <row r="54" spans="1:6" x14ac:dyDescent="0.35">
      <c r="A54" s="119">
        <v>2</v>
      </c>
      <c r="B54" s="142" t="s">
        <v>171</v>
      </c>
      <c r="C54" s="143"/>
      <c r="D54" s="144"/>
      <c r="E54" s="145"/>
      <c r="F54" s="146">
        <f>F53*18/118</f>
        <v>196.77966101694915</v>
      </c>
    </row>
    <row r="55" spans="1:6" x14ac:dyDescent="0.35">
      <c r="A55" s="116"/>
      <c r="B55" s="147"/>
      <c r="C55" s="143"/>
      <c r="D55" s="144"/>
      <c r="E55" s="148"/>
      <c r="F55" s="149">
        <f>F53-F54</f>
        <v>1093.2203389830509</v>
      </c>
    </row>
    <row r="56" spans="1:6" ht="20.149999999999999" customHeight="1" x14ac:dyDescent="0.35">
      <c r="A56" s="116">
        <v>3</v>
      </c>
      <c r="B56" s="150" t="s">
        <v>83</v>
      </c>
      <c r="C56" s="143"/>
      <c r="D56" s="144"/>
      <c r="E56" s="148"/>
      <c r="F56" s="149">
        <f>F55*20%</f>
        <v>218.64406779661019</v>
      </c>
    </row>
    <row r="57" spans="1:6" x14ac:dyDescent="0.35">
      <c r="A57" s="127"/>
      <c r="B57" s="142" t="s">
        <v>172</v>
      </c>
      <c r="C57" s="143"/>
      <c r="D57" s="144"/>
      <c r="E57" s="148"/>
      <c r="F57" s="149">
        <f>F54</f>
        <v>196.77966101694915</v>
      </c>
    </row>
    <row r="58" spans="1:6" x14ac:dyDescent="0.35">
      <c r="A58" s="121"/>
      <c r="B58" s="170" t="s">
        <v>34</v>
      </c>
      <c r="C58" s="143"/>
      <c r="D58" s="144"/>
      <c r="E58" s="148"/>
      <c r="F58" s="149">
        <f>F57+F56+F55</f>
        <v>1508.6440677966102</v>
      </c>
    </row>
    <row r="59" spans="1:6" x14ac:dyDescent="0.35">
      <c r="A59" s="121"/>
      <c r="B59" s="152" t="s">
        <v>84</v>
      </c>
      <c r="C59" s="153"/>
      <c r="D59" s="154"/>
      <c r="E59" s="155"/>
      <c r="F59" s="156">
        <f>MROUND(F58, 5)</f>
        <v>1510</v>
      </c>
    </row>
    <row r="60" spans="1:6" x14ac:dyDescent="0.35">
      <c r="A60" s="1709"/>
      <c r="B60" s="1710"/>
      <c r="C60" s="1710"/>
      <c r="D60" s="1710"/>
      <c r="E60" s="1710"/>
      <c r="F60" s="1710"/>
    </row>
    <row r="61" spans="1:6" x14ac:dyDescent="0.35">
      <c r="A61" s="1700" t="s">
        <v>95</v>
      </c>
      <c r="B61" s="1700"/>
      <c r="C61" s="1700"/>
      <c r="D61" s="1700"/>
      <c r="E61" s="1700"/>
      <c r="F61" s="1700"/>
    </row>
    <row r="62" spans="1:6" x14ac:dyDescent="0.35">
      <c r="A62" s="1701" t="s">
        <v>75</v>
      </c>
      <c r="B62" s="1701"/>
      <c r="C62" s="159" t="s">
        <v>1</v>
      </c>
      <c r="D62" s="159" t="s">
        <v>2</v>
      </c>
      <c r="E62" s="159" t="s">
        <v>8</v>
      </c>
      <c r="F62" s="159" t="s">
        <v>86</v>
      </c>
    </row>
    <row r="63" spans="1:6" ht="42.75" customHeight="1" x14ac:dyDescent="0.35">
      <c r="A63" s="160">
        <v>1</v>
      </c>
      <c r="B63" s="65" t="s">
        <v>110</v>
      </c>
      <c r="C63" s="165">
        <v>1</v>
      </c>
      <c r="D63" s="166" t="s">
        <v>87</v>
      </c>
      <c r="E63" s="167">
        <v>10000</v>
      </c>
      <c r="F63" s="168">
        <f>C63*E63</f>
        <v>10000</v>
      </c>
    </row>
    <row r="64" spans="1:6" x14ac:dyDescent="0.35">
      <c r="A64" s="119">
        <v>2</v>
      </c>
      <c r="B64" s="142" t="s">
        <v>171</v>
      </c>
      <c r="C64" s="143"/>
      <c r="D64" s="144"/>
      <c r="E64" s="145"/>
      <c r="F64" s="146">
        <f>F63*18/118</f>
        <v>1525.4237288135594</v>
      </c>
    </row>
    <row r="65" spans="1:8" x14ac:dyDescent="0.35">
      <c r="A65" s="116"/>
      <c r="B65" s="147"/>
      <c r="C65" s="143"/>
      <c r="D65" s="144"/>
      <c r="E65" s="148"/>
      <c r="F65" s="149">
        <f>F63-F64</f>
        <v>8474.5762711864409</v>
      </c>
    </row>
    <row r="66" spans="1:8" x14ac:dyDescent="0.35">
      <c r="A66" s="116">
        <v>3</v>
      </c>
      <c r="B66" s="150" t="s">
        <v>83</v>
      </c>
      <c r="C66" s="143"/>
      <c r="D66" s="144"/>
      <c r="E66" s="148"/>
      <c r="F66" s="149">
        <f>F65*20%</f>
        <v>1694.9152542372883</v>
      </c>
    </row>
    <row r="67" spans="1:8" x14ac:dyDescent="0.35">
      <c r="A67" s="127"/>
      <c r="B67" s="142" t="s">
        <v>172</v>
      </c>
      <c r="C67" s="143"/>
      <c r="D67" s="144"/>
      <c r="E67" s="148"/>
      <c r="F67" s="149">
        <f>F64</f>
        <v>1525.4237288135594</v>
      </c>
    </row>
    <row r="68" spans="1:8" x14ac:dyDescent="0.35">
      <c r="A68" s="121"/>
      <c r="B68" s="170" t="s">
        <v>34</v>
      </c>
      <c r="C68" s="143"/>
      <c r="D68" s="144"/>
      <c r="E68" s="148"/>
      <c r="F68" s="149">
        <f>F67+F66+F65</f>
        <v>11694.915254237289</v>
      </c>
    </row>
    <row r="69" spans="1:8" x14ac:dyDescent="0.35">
      <c r="A69" s="121"/>
      <c r="B69" s="152" t="s">
        <v>84</v>
      </c>
      <c r="C69" s="153"/>
      <c r="D69" s="154"/>
      <c r="E69" s="155"/>
      <c r="F69" s="156">
        <f>MROUND(F68, 5)</f>
        <v>11695</v>
      </c>
    </row>
    <row r="70" spans="1:8" x14ac:dyDescent="0.35">
      <c r="A70" s="135"/>
      <c r="B70" s="151"/>
      <c r="C70" s="171"/>
      <c r="D70" s="171"/>
      <c r="E70" s="172"/>
      <c r="F70" s="172"/>
    </row>
    <row r="71" spans="1:8" x14ac:dyDescent="0.35">
      <c r="A71" s="1700" t="s">
        <v>125</v>
      </c>
      <c r="B71" s="1700"/>
      <c r="C71" s="1700"/>
      <c r="D71" s="1700"/>
      <c r="E71" s="1700"/>
      <c r="F71" s="1700"/>
    </row>
    <row r="72" spans="1:8" x14ac:dyDescent="0.35">
      <c r="A72" s="1701" t="s">
        <v>75</v>
      </c>
      <c r="B72" s="1701"/>
      <c r="C72" s="159" t="s">
        <v>1</v>
      </c>
      <c r="D72" s="159" t="s">
        <v>2</v>
      </c>
      <c r="E72" s="159" t="s">
        <v>8</v>
      </c>
      <c r="F72" s="159" t="s">
        <v>86</v>
      </c>
    </row>
    <row r="73" spans="1:8" ht="31" x14ac:dyDescent="0.35">
      <c r="A73" s="160">
        <v>1</v>
      </c>
      <c r="B73" s="65" t="s">
        <v>121</v>
      </c>
      <c r="C73" s="165">
        <v>1</v>
      </c>
      <c r="D73" s="166" t="s">
        <v>87</v>
      </c>
      <c r="E73" s="167">
        <v>14000</v>
      </c>
      <c r="F73" s="168">
        <f>C73*E73</f>
        <v>14000</v>
      </c>
    </row>
    <row r="74" spans="1:8" x14ac:dyDescent="0.35">
      <c r="A74" s="119">
        <v>2</v>
      </c>
      <c r="B74" s="142" t="s">
        <v>171</v>
      </c>
      <c r="C74" s="143"/>
      <c r="D74" s="144"/>
      <c r="E74" s="145"/>
      <c r="F74" s="146">
        <f>F73*18/118</f>
        <v>2135.593220338983</v>
      </c>
    </row>
    <row r="75" spans="1:8" x14ac:dyDescent="0.35">
      <c r="A75" s="116"/>
      <c r="B75" s="147"/>
      <c r="C75" s="143"/>
      <c r="D75" s="144"/>
      <c r="E75" s="148"/>
      <c r="F75" s="149">
        <f>F73-F74</f>
        <v>11864.406779661018</v>
      </c>
    </row>
    <row r="76" spans="1:8" x14ac:dyDescent="0.35">
      <c r="A76" s="116">
        <v>3</v>
      </c>
      <c r="B76" s="150" t="s">
        <v>83</v>
      </c>
      <c r="C76" s="143"/>
      <c r="D76" s="144"/>
      <c r="E76" s="148"/>
      <c r="F76" s="149">
        <f>F75*20%</f>
        <v>2372.8813559322039</v>
      </c>
    </row>
    <row r="77" spans="1:8" x14ac:dyDescent="0.35">
      <c r="A77" s="127"/>
      <c r="B77" s="142" t="s">
        <v>172</v>
      </c>
      <c r="C77" s="143"/>
      <c r="D77" s="144"/>
      <c r="E77" s="148"/>
      <c r="F77" s="149">
        <f>F74</f>
        <v>2135.593220338983</v>
      </c>
    </row>
    <row r="78" spans="1:8" x14ac:dyDescent="0.35">
      <c r="A78" s="121"/>
      <c r="B78" s="170" t="s">
        <v>34</v>
      </c>
      <c r="C78" s="143"/>
      <c r="D78" s="144"/>
      <c r="E78" s="148"/>
      <c r="F78" s="149">
        <f>F77+F76+F75</f>
        <v>16372.881355932204</v>
      </c>
    </row>
    <row r="79" spans="1:8" x14ac:dyDescent="0.35">
      <c r="A79" s="121"/>
      <c r="B79" s="152" t="s">
        <v>84</v>
      </c>
      <c r="C79" s="153"/>
      <c r="D79" s="154"/>
      <c r="E79" s="155"/>
      <c r="F79" s="156">
        <f>MROUND(F78, 5)</f>
        <v>16375</v>
      </c>
      <c r="H79" s="112">
        <v>4500</v>
      </c>
    </row>
    <row r="80" spans="1:8" x14ac:dyDescent="0.35">
      <c r="A80" s="135"/>
      <c r="B80" s="151"/>
      <c r="C80" s="171"/>
      <c r="D80" s="171"/>
      <c r="E80" s="172"/>
      <c r="F80" s="172"/>
    </row>
    <row r="81" spans="1:6" x14ac:dyDescent="0.35">
      <c r="A81" s="135"/>
      <c r="B81" s="151"/>
      <c r="C81" s="171"/>
      <c r="D81" s="171"/>
      <c r="E81" s="172"/>
      <c r="F81" s="172"/>
    </row>
    <row r="82" spans="1:6" x14ac:dyDescent="0.35">
      <c r="A82" s="135"/>
      <c r="B82" s="151"/>
      <c r="C82" s="171"/>
      <c r="D82" s="171"/>
      <c r="E82" s="172"/>
      <c r="F82" s="172"/>
    </row>
    <row r="83" spans="1:6" x14ac:dyDescent="0.35">
      <c r="A83" s="135"/>
      <c r="B83" s="151"/>
      <c r="C83" s="171"/>
      <c r="D83" s="171"/>
      <c r="E83" s="172"/>
      <c r="F83" s="172"/>
    </row>
    <row r="84" spans="1:6" x14ac:dyDescent="0.35">
      <c r="A84" s="135"/>
      <c r="B84" s="151"/>
      <c r="C84" s="171"/>
      <c r="D84" s="171"/>
      <c r="E84" s="172"/>
      <c r="F84" s="172"/>
    </row>
    <row r="85" spans="1:6" ht="17.5" x14ac:dyDescent="0.35">
      <c r="A85" s="1707" t="s">
        <v>439</v>
      </c>
      <c r="B85" s="1707"/>
      <c r="C85" s="1707" t="s">
        <v>441</v>
      </c>
      <c r="D85" s="1707"/>
      <c r="E85" s="1707"/>
      <c r="F85" s="1707"/>
    </row>
    <row r="86" spans="1:6" ht="18" x14ac:dyDescent="0.35">
      <c r="A86" s="1708" t="s">
        <v>440</v>
      </c>
      <c r="B86" s="1708"/>
      <c r="C86" s="1708" t="s">
        <v>440</v>
      </c>
      <c r="D86" s="1708"/>
      <c r="E86" s="1708"/>
      <c r="F86" s="1708"/>
    </row>
    <row r="87" spans="1:6" x14ac:dyDescent="0.35">
      <c r="A87" s="135"/>
      <c r="B87" s="129"/>
      <c r="C87" s="135"/>
      <c r="D87" s="135"/>
      <c r="E87" s="136"/>
      <c r="F87" s="178"/>
    </row>
    <row r="88" spans="1:6" ht="17.5" x14ac:dyDescent="0.35">
      <c r="A88" s="1707"/>
      <c r="B88" s="1707"/>
      <c r="C88" s="1707"/>
      <c r="D88" s="1707"/>
      <c r="E88" s="1707"/>
      <c r="F88" s="1707"/>
    </row>
    <row r="89" spans="1:6" ht="17.5" x14ac:dyDescent="0.35">
      <c r="A89" s="462"/>
      <c r="B89" s="462"/>
      <c r="C89" s="462"/>
      <c r="D89" s="462"/>
      <c r="E89" s="462"/>
      <c r="F89" s="462"/>
    </row>
    <row r="90" spans="1:6" x14ac:dyDescent="0.35">
      <c r="A90" s="135"/>
      <c r="B90" s="129"/>
      <c r="C90" s="135"/>
      <c r="D90" s="135"/>
      <c r="E90" s="136"/>
      <c r="F90" s="178"/>
    </row>
    <row r="91" spans="1:6" ht="19.5" customHeight="1" x14ac:dyDescent="0.35">
      <c r="A91" s="1707" t="s">
        <v>442</v>
      </c>
      <c r="B91" s="1707"/>
      <c r="C91" s="1707"/>
      <c r="D91" s="1707"/>
      <c r="E91" s="1707"/>
      <c r="F91" s="1707"/>
    </row>
    <row r="92" spans="1:6" ht="19.5" customHeight="1" x14ac:dyDescent="0.35">
      <c r="A92" s="1708" t="s">
        <v>440</v>
      </c>
      <c r="B92" s="1708"/>
      <c r="C92" s="1708"/>
      <c r="D92" s="1708"/>
      <c r="E92" s="1708"/>
      <c r="F92" s="1708"/>
    </row>
    <row r="93" spans="1:6" x14ac:dyDescent="0.35">
      <c r="A93" s="135"/>
      <c r="B93" s="151"/>
      <c r="C93" s="171"/>
      <c r="D93" s="171"/>
      <c r="E93" s="172"/>
      <c r="F93" s="172"/>
    </row>
    <row r="94" spans="1:6" x14ac:dyDescent="0.35">
      <c r="A94" s="135"/>
      <c r="B94" s="151"/>
      <c r="C94" s="171"/>
      <c r="D94" s="171"/>
      <c r="E94" s="172"/>
      <c r="F94" s="172"/>
    </row>
    <row r="95" spans="1:6" x14ac:dyDescent="0.35">
      <c r="A95" s="1700" t="s">
        <v>111</v>
      </c>
      <c r="B95" s="1700"/>
      <c r="C95" s="1700"/>
      <c r="D95" s="1700"/>
      <c r="E95" s="1700"/>
      <c r="F95" s="1700"/>
    </row>
    <row r="96" spans="1:6" x14ac:dyDescent="0.35">
      <c r="A96" s="1701" t="s">
        <v>75</v>
      </c>
      <c r="B96" s="1701"/>
      <c r="C96" s="159" t="s">
        <v>1</v>
      </c>
      <c r="D96" s="159" t="s">
        <v>2</v>
      </c>
      <c r="E96" s="159" t="s">
        <v>8</v>
      </c>
      <c r="F96" s="159" t="s">
        <v>86</v>
      </c>
    </row>
    <row r="97" spans="1:8" ht="31" x14ac:dyDescent="0.35">
      <c r="A97" s="160">
        <v>1</v>
      </c>
      <c r="B97" s="65" t="s">
        <v>146</v>
      </c>
      <c r="C97" s="165">
        <v>1</v>
      </c>
      <c r="D97" s="166" t="s">
        <v>87</v>
      </c>
      <c r="E97" s="167">
        <v>6000</v>
      </c>
      <c r="F97" s="168">
        <f>C97*E97</f>
        <v>6000</v>
      </c>
    </row>
    <row r="98" spans="1:8" x14ac:dyDescent="0.35">
      <c r="A98" s="119">
        <v>2</v>
      </c>
      <c r="B98" s="142" t="s">
        <v>171</v>
      </c>
      <c r="C98" s="143"/>
      <c r="D98" s="144"/>
      <c r="E98" s="145"/>
      <c r="F98" s="146">
        <f>F97*18/118</f>
        <v>915.25423728813564</v>
      </c>
    </row>
    <row r="99" spans="1:8" x14ac:dyDescent="0.35">
      <c r="A99" s="116"/>
      <c r="B99" s="147"/>
      <c r="C99" s="143"/>
      <c r="D99" s="144"/>
      <c r="E99" s="148"/>
      <c r="F99" s="149">
        <f>F97-F98</f>
        <v>5084.7457627118647</v>
      </c>
    </row>
    <row r="100" spans="1:8" x14ac:dyDescent="0.35">
      <c r="A100" s="116">
        <v>3</v>
      </c>
      <c r="B100" s="150" t="s">
        <v>83</v>
      </c>
      <c r="C100" s="143"/>
      <c r="D100" s="144"/>
      <c r="E100" s="148"/>
      <c r="F100" s="149">
        <f>F99*20%</f>
        <v>1016.949152542373</v>
      </c>
    </row>
    <row r="101" spans="1:8" x14ac:dyDescent="0.35">
      <c r="A101" s="127"/>
      <c r="B101" s="142" t="s">
        <v>172</v>
      </c>
      <c r="C101" s="143"/>
      <c r="D101" s="144"/>
      <c r="E101" s="148"/>
      <c r="F101" s="149">
        <f>F98</f>
        <v>915.25423728813564</v>
      </c>
    </row>
    <row r="102" spans="1:8" x14ac:dyDescent="0.35">
      <c r="A102" s="121"/>
      <c r="B102" s="170" t="s">
        <v>34</v>
      </c>
      <c r="C102" s="143"/>
      <c r="D102" s="144"/>
      <c r="E102" s="148"/>
      <c r="F102" s="149">
        <f>F101+F100+F99</f>
        <v>7016.9491525423728</v>
      </c>
    </row>
    <row r="103" spans="1:8" x14ac:dyDescent="0.35">
      <c r="A103" s="121"/>
      <c r="B103" s="152" t="s">
        <v>84</v>
      </c>
      <c r="C103" s="153"/>
      <c r="D103" s="154"/>
      <c r="E103" s="155"/>
      <c r="F103" s="156">
        <f>MROUND(F102, 5)</f>
        <v>7015</v>
      </c>
      <c r="H103" s="112">
        <v>1500</v>
      </c>
    </row>
    <row r="104" spans="1:8" x14ac:dyDescent="0.35">
      <c r="A104" s="1700" t="s">
        <v>112</v>
      </c>
      <c r="B104" s="1700"/>
      <c r="C104" s="1700"/>
      <c r="D104" s="1700"/>
      <c r="E104" s="1700"/>
      <c r="F104" s="1700"/>
    </row>
    <row r="105" spans="1:8" x14ac:dyDescent="0.35">
      <c r="A105" s="1701" t="s">
        <v>75</v>
      </c>
      <c r="B105" s="1701"/>
      <c r="C105" s="159" t="s">
        <v>1</v>
      </c>
      <c r="D105" s="159" t="s">
        <v>2</v>
      </c>
      <c r="E105" s="159" t="s">
        <v>8</v>
      </c>
      <c r="F105" s="159" t="s">
        <v>86</v>
      </c>
    </row>
    <row r="106" spans="1:8" ht="31" x14ac:dyDescent="0.35">
      <c r="A106" s="160">
        <v>1</v>
      </c>
      <c r="B106" s="65" t="s">
        <v>113</v>
      </c>
      <c r="C106" s="165">
        <v>1</v>
      </c>
      <c r="D106" s="166" t="s">
        <v>87</v>
      </c>
      <c r="E106" s="167">
        <v>8500</v>
      </c>
      <c r="F106" s="168">
        <f>C106*E106</f>
        <v>8500</v>
      </c>
    </row>
    <row r="107" spans="1:8" x14ac:dyDescent="0.35">
      <c r="A107" s="119">
        <v>2</v>
      </c>
      <c r="B107" s="142" t="s">
        <v>171</v>
      </c>
      <c r="C107" s="143"/>
      <c r="D107" s="144"/>
      <c r="E107" s="145"/>
      <c r="F107" s="146">
        <f>F106*18/118</f>
        <v>1296.6101694915253</v>
      </c>
    </row>
    <row r="108" spans="1:8" x14ac:dyDescent="0.35">
      <c r="A108" s="116"/>
      <c r="B108" s="147"/>
      <c r="C108" s="143"/>
      <c r="D108" s="144"/>
      <c r="E108" s="148"/>
      <c r="F108" s="149">
        <f>F106-F107</f>
        <v>7203.3898305084749</v>
      </c>
    </row>
    <row r="109" spans="1:8" x14ac:dyDescent="0.35">
      <c r="A109" s="116">
        <v>3</v>
      </c>
      <c r="B109" s="150" t="s">
        <v>83</v>
      </c>
      <c r="C109" s="143"/>
      <c r="D109" s="144"/>
      <c r="E109" s="148"/>
      <c r="F109" s="149">
        <f>F108*20%</f>
        <v>1440.6779661016951</v>
      </c>
    </row>
    <row r="110" spans="1:8" x14ac:dyDescent="0.35">
      <c r="A110" s="127"/>
      <c r="B110" s="142" t="s">
        <v>172</v>
      </c>
      <c r="C110" s="143"/>
      <c r="D110" s="144"/>
      <c r="E110" s="148"/>
      <c r="F110" s="149">
        <f>F107</f>
        <v>1296.6101694915253</v>
      </c>
    </row>
    <row r="111" spans="1:8" x14ac:dyDescent="0.35">
      <c r="A111" s="121"/>
      <c r="B111" s="170" t="s">
        <v>34</v>
      </c>
      <c r="C111" s="143"/>
      <c r="D111" s="144"/>
      <c r="E111" s="148"/>
      <c r="F111" s="149">
        <f>F110+F109+F108</f>
        <v>9940.6779661016953</v>
      </c>
    </row>
    <row r="112" spans="1:8" x14ac:dyDescent="0.35">
      <c r="A112" s="121"/>
      <c r="B112" s="152" t="s">
        <v>84</v>
      </c>
      <c r="C112" s="153"/>
      <c r="D112" s="154"/>
      <c r="E112" s="155"/>
      <c r="F112" s="156">
        <f>MROUND(F111, 5)</f>
        <v>9940</v>
      </c>
    </row>
    <row r="113" spans="1:6" s="173" customFormat="1" x14ac:dyDescent="0.35">
      <c r="A113" s="110"/>
      <c r="B113" s="111"/>
      <c r="C113" s="110"/>
      <c r="D113" s="110"/>
      <c r="E113" s="176"/>
      <c r="F113" s="176"/>
    </row>
    <row r="114" spans="1:6" x14ac:dyDescent="0.35">
      <c r="A114" s="1700" t="s">
        <v>114</v>
      </c>
      <c r="B114" s="1700"/>
      <c r="C114" s="1700"/>
      <c r="D114" s="1700"/>
      <c r="E114" s="1700"/>
      <c r="F114" s="1700"/>
    </row>
    <row r="115" spans="1:6" ht="15.75" customHeight="1" x14ac:dyDescent="0.35">
      <c r="A115" s="1701" t="s">
        <v>75</v>
      </c>
      <c r="B115" s="1701"/>
      <c r="C115" s="159" t="s">
        <v>1</v>
      </c>
      <c r="D115" s="159" t="s">
        <v>2</v>
      </c>
      <c r="E115" s="159" t="s">
        <v>8</v>
      </c>
      <c r="F115" s="159" t="s">
        <v>86</v>
      </c>
    </row>
    <row r="116" spans="1:6" ht="38.25" customHeight="1" x14ac:dyDescent="0.35">
      <c r="A116" s="160">
        <v>1</v>
      </c>
      <c r="B116" s="65" t="s">
        <v>122</v>
      </c>
      <c r="C116" s="161">
        <v>1</v>
      </c>
      <c r="D116" s="162" t="s">
        <v>87</v>
      </c>
      <c r="E116" s="163">
        <v>15000</v>
      </c>
      <c r="F116" s="164">
        <f>C116*E116</f>
        <v>15000</v>
      </c>
    </row>
    <row r="117" spans="1:6" x14ac:dyDescent="0.35">
      <c r="A117" s="119">
        <v>2</v>
      </c>
      <c r="B117" s="142" t="s">
        <v>171</v>
      </c>
      <c r="C117" s="143"/>
      <c r="D117" s="144"/>
      <c r="E117" s="145"/>
      <c r="F117" s="146">
        <f>F116*18/118</f>
        <v>2288.1355932203392</v>
      </c>
    </row>
    <row r="118" spans="1:6" x14ac:dyDescent="0.35">
      <c r="A118" s="116"/>
      <c r="B118" s="147"/>
      <c r="C118" s="143"/>
      <c r="D118" s="144"/>
      <c r="E118" s="148"/>
      <c r="F118" s="149">
        <f>F116-F117</f>
        <v>12711.864406779661</v>
      </c>
    </row>
    <row r="119" spans="1:6" x14ac:dyDescent="0.35">
      <c r="A119" s="116">
        <v>3</v>
      </c>
      <c r="B119" s="150" t="s">
        <v>83</v>
      </c>
      <c r="C119" s="143"/>
      <c r="D119" s="144"/>
      <c r="E119" s="148"/>
      <c r="F119" s="149">
        <f>F118*20%</f>
        <v>2542.3728813559323</v>
      </c>
    </row>
    <row r="120" spans="1:6" x14ac:dyDescent="0.35">
      <c r="A120" s="127"/>
      <c r="B120" s="142" t="s">
        <v>172</v>
      </c>
      <c r="C120" s="143"/>
      <c r="D120" s="144"/>
      <c r="E120" s="148"/>
      <c r="F120" s="149">
        <f>F117</f>
        <v>2288.1355932203392</v>
      </c>
    </row>
    <row r="121" spans="1:6" x14ac:dyDescent="0.35">
      <c r="A121" s="121"/>
      <c r="B121" s="170" t="s">
        <v>34</v>
      </c>
      <c r="C121" s="143"/>
      <c r="D121" s="144"/>
      <c r="E121" s="148"/>
      <c r="F121" s="149">
        <f>F120+F119+F118</f>
        <v>17542.372881355932</v>
      </c>
    </row>
    <row r="122" spans="1:6" x14ac:dyDescent="0.35">
      <c r="A122" s="121"/>
      <c r="B122" s="152" t="s">
        <v>84</v>
      </c>
      <c r="C122" s="153"/>
      <c r="D122" s="154"/>
      <c r="E122" s="155"/>
      <c r="F122" s="156">
        <f>MROUND(F121, 5)</f>
        <v>17540</v>
      </c>
    </row>
    <row r="123" spans="1:6" x14ac:dyDescent="0.35">
      <c r="A123" s="135"/>
      <c r="B123" s="151"/>
      <c r="C123" s="171"/>
      <c r="D123" s="171"/>
      <c r="E123" s="172"/>
      <c r="F123" s="172"/>
    </row>
    <row r="124" spans="1:6" x14ac:dyDescent="0.35">
      <c r="A124" s="135"/>
      <c r="B124" s="151"/>
      <c r="C124" s="171"/>
      <c r="D124" s="171"/>
      <c r="E124" s="172"/>
      <c r="F124" s="172"/>
    </row>
    <row r="125" spans="1:6" x14ac:dyDescent="0.35">
      <c r="A125" s="135"/>
      <c r="B125" s="151"/>
      <c r="C125" s="171"/>
      <c r="D125" s="171"/>
      <c r="E125" s="172"/>
      <c r="F125" s="172"/>
    </row>
    <row r="126" spans="1:6" x14ac:dyDescent="0.35">
      <c r="A126" s="135"/>
      <c r="B126" s="151"/>
      <c r="C126" s="171"/>
      <c r="D126" s="171"/>
      <c r="E126" s="172"/>
      <c r="F126" s="172"/>
    </row>
    <row r="127" spans="1:6" x14ac:dyDescent="0.35">
      <c r="A127" s="135"/>
      <c r="B127" s="151"/>
      <c r="C127" s="171"/>
      <c r="D127" s="171"/>
      <c r="E127" s="172"/>
      <c r="F127" s="172"/>
    </row>
    <row r="128" spans="1:6" x14ac:dyDescent="0.35">
      <c r="A128" s="135"/>
      <c r="B128" s="151"/>
      <c r="C128" s="171"/>
      <c r="D128" s="171"/>
      <c r="E128" s="172"/>
      <c r="F128" s="172"/>
    </row>
    <row r="129" spans="1:6" x14ac:dyDescent="0.35">
      <c r="A129" s="135"/>
      <c r="B129" s="151"/>
      <c r="C129" s="171"/>
      <c r="D129" s="171"/>
      <c r="E129" s="172"/>
      <c r="F129" s="172"/>
    </row>
    <row r="130" spans="1:6" ht="17.5" x14ac:dyDescent="0.35">
      <c r="A130" s="1707" t="s">
        <v>439</v>
      </c>
      <c r="B130" s="1707"/>
      <c r="C130" s="1707" t="s">
        <v>441</v>
      </c>
      <c r="D130" s="1707"/>
      <c r="E130" s="1707"/>
      <c r="F130" s="1707"/>
    </row>
    <row r="131" spans="1:6" ht="18" x14ac:dyDescent="0.35">
      <c r="A131" s="1708" t="s">
        <v>440</v>
      </c>
      <c r="B131" s="1708"/>
      <c r="C131" s="1708" t="s">
        <v>440</v>
      </c>
      <c r="D131" s="1708"/>
      <c r="E131" s="1708"/>
      <c r="F131" s="1708"/>
    </row>
    <row r="132" spans="1:6" x14ac:dyDescent="0.35">
      <c r="A132" s="135"/>
      <c r="B132" s="129"/>
      <c r="C132" s="135"/>
      <c r="D132" s="135"/>
      <c r="E132" s="136"/>
      <c r="F132" s="178"/>
    </row>
    <row r="133" spans="1:6" ht="19.5" customHeight="1" x14ac:dyDescent="0.35">
      <c r="A133" s="1707"/>
      <c r="B133" s="1707"/>
      <c r="C133" s="1707"/>
      <c r="D133" s="1707"/>
      <c r="E133" s="1707"/>
      <c r="F133" s="1707"/>
    </row>
    <row r="134" spans="1:6" ht="19.5" customHeight="1" x14ac:dyDescent="0.35">
      <c r="A134" s="1708"/>
      <c r="B134" s="1708"/>
      <c r="C134" s="1708"/>
      <c r="D134" s="1708"/>
      <c r="E134" s="1708"/>
      <c r="F134" s="1708"/>
    </row>
    <row r="135" spans="1:6" x14ac:dyDescent="0.35">
      <c r="A135" s="135"/>
      <c r="B135" s="151"/>
      <c r="C135" s="171"/>
      <c r="D135" s="171"/>
      <c r="E135" s="172"/>
      <c r="F135" s="172"/>
    </row>
    <row r="136" spans="1:6" ht="17.5" x14ac:dyDescent="0.35">
      <c r="A136" s="1707" t="s">
        <v>442</v>
      </c>
      <c r="B136" s="1707"/>
      <c r="C136" s="1707"/>
      <c r="D136" s="1707"/>
      <c r="E136" s="1707"/>
      <c r="F136" s="1707"/>
    </row>
    <row r="137" spans="1:6" ht="18" x14ac:dyDescent="0.35">
      <c r="A137" s="1708" t="s">
        <v>440</v>
      </c>
      <c r="B137" s="1708"/>
      <c r="C137" s="1708"/>
      <c r="D137" s="1708"/>
      <c r="E137" s="1708"/>
      <c r="F137" s="1708"/>
    </row>
    <row r="138" spans="1:6" x14ac:dyDescent="0.35">
      <c r="A138" s="135"/>
      <c r="B138" s="151"/>
      <c r="C138" s="171"/>
      <c r="D138" s="171"/>
      <c r="E138" s="172"/>
      <c r="F138" s="172"/>
    </row>
    <row r="139" spans="1:6" x14ac:dyDescent="0.35">
      <c r="A139" s="135"/>
      <c r="B139" s="151"/>
      <c r="C139" s="171"/>
      <c r="D139" s="171"/>
      <c r="E139" s="172"/>
      <c r="F139" s="172"/>
    </row>
    <row r="140" spans="1:6" x14ac:dyDescent="0.35">
      <c r="A140" s="135"/>
      <c r="B140" s="151"/>
      <c r="C140" s="171"/>
      <c r="D140" s="171"/>
      <c r="E140" s="172"/>
      <c r="F140" s="172"/>
    </row>
    <row r="141" spans="1:6" x14ac:dyDescent="0.35">
      <c r="A141" s="1700" t="s">
        <v>96</v>
      </c>
      <c r="B141" s="1700"/>
      <c r="C141" s="1700"/>
      <c r="D141" s="1700"/>
      <c r="E141" s="1700"/>
      <c r="F141" s="1700"/>
    </row>
    <row r="142" spans="1:6" x14ac:dyDescent="0.35">
      <c r="A142" s="1701" t="s">
        <v>75</v>
      </c>
      <c r="B142" s="1711"/>
      <c r="C142" s="159" t="s">
        <v>1</v>
      </c>
      <c r="D142" s="159" t="s">
        <v>2</v>
      </c>
      <c r="E142" s="159" t="s">
        <v>8</v>
      </c>
      <c r="F142" s="159" t="s">
        <v>86</v>
      </c>
    </row>
    <row r="143" spans="1:6" ht="35.5" customHeight="1" x14ac:dyDescent="0.35">
      <c r="A143" s="479">
        <v>1</v>
      </c>
      <c r="B143" s="490" t="s">
        <v>192</v>
      </c>
      <c r="C143" s="480">
        <v>1</v>
      </c>
      <c r="D143" s="162" t="s">
        <v>87</v>
      </c>
      <c r="E143" s="163">
        <v>5000</v>
      </c>
      <c r="F143" s="164">
        <f>C143*E143</f>
        <v>5000</v>
      </c>
    </row>
    <row r="144" spans="1:6" ht="17.5" customHeight="1" x14ac:dyDescent="0.35">
      <c r="A144" s="119"/>
      <c r="B144" s="491" t="s">
        <v>469</v>
      </c>
      <c r="C144" s="481"/>
      <c r="D144" s="476"/>
      <c r="E144" s="477"/>
      <c r="F144" s="478"/>
    </row>
    <row r="145" spans="1:6" hidden="1" x14ac:dyDescent="0.35">
      <c r="A145" s="116">
        <v>2</v>
      </c>
      <c r="B145" s="124" t="s">
        <v>168</v>
      </c>
      <c r="C145" s="120">
        <v>1</v>
      </c>
      <c r="D145" s="121" t="s">
        <v>82</v>
      </c>
      <c r="E145" s="125">
        <v>0</v>
      </c>
      <c r="F145" s="126">
        <f t="shared" ref="F145:F146" si="2">E145*C145</f>
        <v>0</v>
      </c>
    </row>
    <row r="146" spans="1:6" ht="31" hidden="1" x14ac:dyDescent="0.35">
      <c r="A146" s="116">
        <v>3</v>
      </c>
      <c r="B146" s="124" t="s">
        <v>173</v>
      </c>
      <c r="C146" s="120">
        <v>1</v>
      </c>
      <c r="D146" s="121" t="s">
        <v>82</v>
      </c>
      <c r="E146" s="125">
        <v>0</v>
      </c>
      <c r="F146" s="126">
        <f t="shared" si="2"/>
        <v>0</v>
      </c>
    </row>
    <row r="147" spans="1:6" x14ac:dyDescent="0.35">
      <c r="A147" s="127"/>
      <c r="B147" s="128" t="s">
        <v>34</v>
      </c>
      <c r="C147" s="120"/>
      <c r="D147" s="121"/>
      <c r="E147" s="125"/>
      <c r="F147" s="126">
        <f>F143+F145+F146</f>
        <v>5000</v>
      </c>
    </row>
    <row r="148" spans="1:6" x14ac:dyDescent="0.35">
      <c r="A148" s="121"/>
      <c r="B148" s="169" t="s">
        <v>83</v>
      </c>
      <c r="C148" s="120"/>
      <c r="D148" s="121"/>
      <c r="E148" s="125"/>
      <c r="F148" s="126">
        <f>F147*0.2</f>
        <v>1000</v>
      </c>
    </row>
    <row r="149" spans="1:6" x14ac:dyDescent="0.35">
      <c r="A149" s="121"/>
      <c r="B149" s="169" t="s">
        <v>34</v>
      </c>
      <c r="C149" s="120"/>
      <c r="D149" s="121"/>
      <c r="E149" s="125"/>
      <c r="F149" s="126">
        <f>F148+F147</f>
        <v>6000</v>
      </c>
    </row>
    <row r="150" spans="1:6" x14ac:dyDescent="0.35">
      <c r="A150" s="130"/>
      <c r="B150" s="131" t="s">
        <v>84</v>
      </c>
      <c r="C150" s="132"/>
      <c r="D150" s="130"/>
      <c r="E150" s="133"/>
      <c r="F150" s="134">
        <f>ROUNDUP(F149,)</f>
        <v>6000</v>
      </c>
    </row>
    <row r="151" spans="1:6" x14ac:dyDescent="0.35">
      <c r="A151" s="1709"/>
      <c r="B151" s="1710"/>
      <c r="C151" s="1710"/>
      <c r="D151" s="1710"/>
      <c r="E151" s="1710"/>
      <c r="F151" s="1710"/>
    </row>
    <row r="152" spans="1:6" x14ac:dyDescent="0.35">
      <c r="A152" s="1700" t="s">
        <v>115</v>
      </c>
      <c r="B152" s="1700"/>
      <c r="C152" s="1700"/>
      <c r="D152" s="1700"/>
      <c r="E152" s="1700"/>
      <c r="F152" s="1700"/>
    </row>
    <row r="153" spans="1:6" ht="15.75" customHeight="1" x14ac:dyDescent="0.35">
      <c r="A153" s="1701" t="s">
        <v>75</v>
      </c>
      <c r="B153" s="1701"/>
      <c r="C153" s="159" t="s">
        <v>1</v>
      </c>
      <c r="D153" s="159" t="s">
        <v>2</v>
      </c>
      <c r="E153" s="159" t="s">
        <v>8</v>
      </c>
      <c r="F153" s="159" t="s">
        <v>86</v>
      </c>
    </row>
    <row r="154" spans="1:6" ht="39" customHeight="1" x14ac:dyDescent="0.35">
      <c r="A154" s="160">
        <v>1</v>
      </c>
      <c r="B154" s="65" t="s">
        <v>116</v>
      </c>
      <c r="C154" s="165">
        <v>1</v>
      </c>
      <c r="D154" s="166" t="s">
        <v>87</v>
      </c>
      <c r="E154" s="167">
        <v>7500</v>
      </c>
      <c r="F154" s="168">
        <f>C154*E154</f>
        <v>7500</v>
      </c>
    </row>
    <row r="155" spans="1:6" x14ac:dyDescent="0.35">
      <c r="A155" s="119"/>
      <c r="B155" s="142" t="s">
        <v>171</v>
      </c>
      <c r="C155" s="143"/>
      <c r="D155" s="144"/>
      <c r="E155" s="145"/>
      <c r="F155" s="146">
        <f>F154*18/118</f>
        <v>1144.0677966101696</v>
      </c>
    </row>
    <row r="156" spans="1:6" x14ac:dyDescent="0.35">
      <c r="A156" s="116"/>
      <c r="B156" s="147"/>
      <c r="C156" s="143"/>
      <c r="D156" s="144"/>
      <c r="E156" s="148"/>
      <c r="F156" s="149">
        <f>F154-F155</f>
        <v>6355.9322033898306</v>
      </c>
    </row>
    <row r="157" spans="1:6" x14ac:dyDescent="0.35">
      <c r="A157" s="116">
        <v>2</v>
      </c>
      <c r="B157" s="150" t="s">
        <v>83</v>
      </c>
      <c r="C157" s="143"/>
      <c r="D157" s="144"/>
      <c r="E157" s="148"/>
      <c r="F157" s="149">
        <f>F156*20%</f>
        <v>1271.1864406779662</v>
      </c>
    </row>
    <row r="158" spans="1:6" x14ac:dyDescent="0.35">
      <c r="A158" s="127"/>
      <c r="B158" s="142" t="s">
        <v>172</v>
      </c>
      <c r="C158" s="143"/>
      <c r="D158" s="144"/>
      <c r="E158" s="148"/>
      <c r="F158" s="149">
        <f>F155</f>
        <v>1144.0677966101696</v>
      </c>
    </row>
    <row r="159" spans="1:6" x14ac:dyDescent="0.35">
      <c r="A159" s="121"/>
      <c r="B159" s="170" t="s">
        <v>34</v>
      </c>
      <c r="C159" s="143"/>
      <c r="D159" s="144"/>
      <c r="E159" s="148"/>
      <c r="F159" s="149">
        <f>F158+F157+F156</f>
        <v>8771.1864406779659</v>
      </c>
    </row>
    <row r="160" spans="1:6" x14ac:dyDescent="0.35">
      <c r="A160" s="121"/>
      <c r="B160" s="152" t="s">
        <v>84</v>
      </c>
      <c r="C160" s="153"/>
      <c r="D160" s="154"/>
      <c r="E160" s="155"/>
      <c r="F160" s="177">
        <f>MROUND(F159, 5)</f>
        <v>8770</v>
      </c>
    </row>
    <row r="161" spans="1:6" x14ac:dyDescent="0.35">
      <c r="A161" s="1700" t="s">
        <v>97</v>
      </c>
      <c r="B161" s="1700"/>
      <c r="C161" s="1700"/>
      <c r="D161" s="1700"/>
      <c r="E161" s="1700"/>
      <c r="F161" s="1700"/>
    </row>
    <row r="162" spans="1:6" x14ac:dyDescent="0.35">
      <c r="A162" s="1701" t="s">
        <v>75</v>
      </c>
      <c r="B162" s="1711"/>
      <c r="C162" s="159" t="s">
        <v>1</v>
      </c>
      <c r="D162" s="159" t="s">
        <v>2</v>
      </c>
      <c r="E162" s="159" t="s">
        <v>8</v>
      </c>
      <c r="F162" s="159" t="s">
        <v>86</v>
      </c>
    </row>
    <row r="163" spans="1:6" ht="35.5" customHeight="1" x14ac:dyDescent="0.35">
      <c r="A163" s="479">
        <v>1</v>
      </c>
      <c r="B163" s="490" t="s">
        <v>123</v>
      </c>
      <c r="C163" s="488">
        <v>1</v>
      </c>
      <c r="D163" s="166" t="s">
        <v>87</v>
      </c>
      <c r="E163" s="167">
        <v>3500</v>
      </c>
      <c r="F163" s="168">
        <f>C163*E163</f>
        <v>3500</v>
      </c>
    </row>
    <row r="164" spans="1:6" ht="14.15" customHeight="1" x14ac:dyDescent="0.35">
      <c r="A164" s="119"/>
      <c r="B164" s="491" t="s">
        <v>469</v>
      </c>
      <c r="C164" s="489"/>
      <c r="D164" s="485"/>
      <c r="E164" s="486"/>
      <c r="F164" s="487"/>
    </row>
    <row r="165" spans="1:6" hidden="1" x14ac:dyDescent="0.35">
      <c r="A165" s="116">
        <v>2</v>
      </c>
      <c r="B165" s="124" t="s">
        <v>168</v>
      </c>
      <c r="C165" s="120">
        <v>1</v>
      </c>
      <c r="D165" s="121" t="s">
        <v>82</v>
      </c>
      <c r="E165" s="125">
        <v>0</v>
      </c>
      <c r="F165" s="126">
        <f t="shared" ref="F165:F166" si="3">E165*C165</f>
        <v>0</v>
      </c>
    </row>
    <row r="166" spans="1:6" ht="31" hidden="1" x14ac:dyDescent="0.35">
      <c r="A166" s="116">
        <v>3</v>
      </c>
      <c r="B166" s="124" t="s">
        <v>173</v>
      </c>
      <c r="C166" s="120">
        <v>1</v>
      </c>
      <c r="D166" s="121" t="s">
        <v>82</v>
      </c>
      <c r="E166" s="125">
        <v>0</v>
      </c>
      <c r="F166" s="126">
        <f t="shared" si="3"/>
        <v>0</v>
      </c>
    </row>
    <row r="167" spans="1:6" x14ac:dyDescent="0.35">
      <c r="A167" s="127"/>
      <c r="B167" s="128" t="s">
        <v>34</v>
      </c>
      <c r="C167" s="120"/>
      <c r="D167" s="121"/>
      <c r="E167" s="125"/>
      <c r="F167" s="126">
        <f>F163+F165+F166</f>
        <v>3500</v>
      </c>
    </row>
    <row r="168" spans="1:6" x14ac:dyDescent="0.35">
      <c r="A168" s="121"/>
      <c r="B168" s="169" t="s">
        <v>83</v>
      </c>
      <c r="C168" s="120"/>
      <c r="D168" s="121"/>
      <c r="E168" s="125"/>
      <c r="F168" s="126">
        <f>F167*0.2</f>
        <v>700</v>
      </c>
    </row>
    <row r="169" spans="1:6" x14ac:dyDescent="0.35">
      <c r="A169" s="121"/>
      <c r="B169" s="169" t="s">
        <v>34</v>
      </c>
      <c r="C169" s="120"/>
      <c r="D169" s="121"/>
      <c r="E169" s="125"/>
      <c r="F169" s="126">
        <f>F168+F167</f>
        <v>4200</v>
      </c>
    </row>
    <row r="170" spans="1:6" x14ac:dyDescent="0.35">
      <c r="A170" s="130"/>
      <c r="B170" s="131" t="s">
        <v>84</v>
      </c>
      <c r="C170" s="132"/>
      <c r="D170" s="130"/>
      <c r="E170" s="133"/>
      <c r="F170" s="134">
        <f>ROUNDUP(F169,)</f>
        <v>4200</v>
      </c>
    </row>
    <row r="171" spans="1:6" x14ac:dyDescent="0.35">
      <c r="A171" s="135"/>
      <c r="B171" s="129"/>
      <c r="C171" s="135"/>
      <c r="D171" s="135"/>
      <c r="E171" s="136"/>
      <c r="F171" s="136"/>
    </row>
    <row r="172" spans="1:6" x14ac:dyDescent="0.35">
      <c r="A172" s="135"/>
      <c r="B172" s="129"/>
      <c r="C172" s="135"/>
      <c r="D172" s="135"/>
      <c r="E172" s="136"/>
      <c r="F172" s="136"/>
    </row>
    <row r="173" spans="1:6" x14ac:dyDescent="0.35">
      <c r="A173" s="135"/>
      <c r="B173" s="129"/>
      <c r="C173" s="135"/>
      <c r="D173" s="135"/>
      <c r="E173" s="136"/>
      <c r="F173" s="136"/>
    </row>
    <row r="174" spans="1:6" x14ac:dyDescent="0.35">
      <c r="A174" s="135"/>
      <c r="B174" s="129"/>
      <c r="C174" s="135"/>
      <c r="D174" s="135"/>
      <c r="E174" s="136"/>
      <c r="F174" s="136"/>
    </row>
    <row r="175" spans="1:6" x14ac:dyDescent="0.35">
      <c r="A175" s="135"/>
      <c r="B175" s="129"/>
      <c r="C175" s="135"/>
      <c r="D175" s="135"/>
      <c r="E175" s="136"/>
      <c r="F175" s="136"/>
    </row>
    <row r="176" spans="1:6" x14ac:dyDescent="0.35">
      <c r="A176" s="135"/>
      <c r="B176" s="129"/>
      <c r="C176" s="135"/>
      <c r="D176" s="135"/>
      <c r="E176" s="136"/>
      <c r="F176" s="136"/>
    </row>
    <row r="177" spans="1:6" x14ac:dyDescent="0.35">
      <c r="A177" s="135"/>
      <c r="B177" s="129"/>
      <c r="C177" s="135"/>
      <c r="D177" s="135"/>
      <c r="E177" s="136"/>
      <c r="F177" s="136"/>
    </row>
    <row r="178" spans="1:6" x14ac:dyDescent="0.35">
      <c r="A178" s="135"/>
      <c r="B178" s="129"/>
      <c r="C178" s="135"/>
      <c r="D178" s="135"/>
      <c r="E178" s="136"/>
      <c r="F178" s="136"/>
    </row>
    <row r="179" spans="1:6" x14ac:dyDescent="0.35">
      <c r="A179" s="135"/>
      <c r="B179" s="129"/>
      <c r="C179" s="135"/>
      <c r="D179" s="135"/>
      <c r="E179" s="136"/>
      <c r="F179" s="136"/>
    </row>
    <row r="180" spans="1:6" ht="17.5" x14ac:dyDescent="0.35">
      <c r="A180" s="1707" t="s">
        <v>439</v>
      </c>
      <c r="B180" s="1707"/>
      <c r="C180" s="1707" t="s">
        <v>441</v>
      </c>
      <c r="D180" s="1707"/>
      <c r="E180" s="1707"/>
      <c r="F180" s="1707"/>
    </row>
    <row r="181" spans="1:6" ht="18" x14ac:dyDescent="0.35">
      <c r="A181" s="1708" t="s">
        <v>440</v>
      </c>
      <c r="B181" s="1708"/>
      <c r="C181" s="1708" t="s">
        <v>440</v>
      </c>
      <c r="D181" s="1708"/>
      <c r="E181" s="1708"/>
      <c r="F181" s="1708"/>
    </row>
    <row r="182" spans="1:6" x14ac:dyDescent="0.35">
      <c r="A182" s="135"/>
      <c r="B182" s="129"/>
      <c r="C182" s="135"/>
      <c r="D182" s="135"/>
      <c r="E182" s="136"/>
      <c r="F182" s="178"/>
    </row>
    <row r="183" spans="1:6" ht="19.5" customHeight="1" x14ac:dyDescent="0.35">
      <c r="A183" s="1707"/>
      <c r="B183" s="1707"/>
      <c r="C183" s="1707"/>
      <c r="D183" s="1707"/>
      <c r="E183" s="1707"/>
      <c r="F183" s="1707"/>
    </row>
    <row r="184" spans="1:6" ht="19.5" customHeight="1" x14ac:dyDescent="0.35">
      <c r="A184" s="1708"/>
      <c r="B184" s="1708"/>
      <c r="C184" s="1708"/>
      <c r="D184" s="1708"/>
      <c r="E184" s="1708"/>
      <c r="F184" s="1708"/>
    </row>
    <row r="185" spans="1:6" x14ac:dyDescent="0.35">
      <c r="A185" s="135"/>
      <c r="B185" s="151"/>
      <c r="C185" s="171"/>
      <c r="D185" s="171"/>
      <c r="E185" s="172"/>
      <c r="F185" s="172"/>
    </row>
    <row r="186" spans="1:6" ht="17.5" x14ac:dyDescent="0.35">
      <c r="A186" s="1707" t="s">
        <v>442</v>
      </c>
      <c r="B186" s="1707"/>
      <c r="C186" s="1707"/>
      <c r="D186" s="1707"/>
      <c r="E186" s="1707"/>
      <c r="F186" s="1707"/>
    </row>
    <row r="187" spans="1:6" ht="18" x14ac:dyDescent="0.35">
      <c r="A187" s="1708" t="s">
        <v>440</v>
      </c>
      <c r="B187" s="1708"/>
      <c r="C187" s="1708"/>
      <c r="D187" s="1708"/>
      <c r="E187" s="1708"/>
      <c r="F187" s="1708"/>
    </row>
    <row r="188" spans="1:6" x14ac:dyDescent="0.35">
      <c r="A188" s="135"/>
      <c r="B188" s="129"/>
      <c r="C188" s="135"/>
      <c r="D188" s="135"/>
      <c r="E188" s="136"/>
      <c r="F188" s="136"/>
    </row>
    <row r="189" spans="1:6" x14ac:dyDescent="0.35">
      <c r="A189" s="1700" t="s">
        <v>126</v>
      </c>
      <c r="B189" s="1700"/>
      <c r="C189" s="1700"/>
      <c r="D189" s="1700"/>
      <c r="E189" s="1700"/>
      <c r="F189" s="1700"/>
    </row>
    <row r="190" spans="1:6" x14ac:dyDescent="0.35">
      <c r="A190" s="1701" t="s">
        <v>75</v>
      </c>
      <c r="B190" s="1701"/>
      <c r="C190" s="159" t="s">
        <v>1</v>
      </c>
      <c r="D190" s="159" t="s">
        <v>2</v>
      </c>
      <c r="E190" s="159" t="s">
        <v>8</v>
      </c>
      <c r="F190" s="159" t="s">
        <v>86</v>
      </c>
    </row>
    <row r="191" spans="1:6" ht="50.25" customHeight="1" x14ac:dyDescent="0.35">
      <c r="A191" s="160">
        <v>1</v>
      </c>
      <c r="B191" s="65" t="s">
        <v>127</v>
      </c>
      <c r="C191" s="165">
        <v>1</v>
      </c>
      <c r="D191" s="166" t="s">
        <v>87</v>
      </c>
      <c r="E191" s="167">
        <v>35000</v>
      </c>
      <c r="F191" s="168">
        <f>C191*E191</f>
        <v>35000</v>
      </c>
    </row>
    <row r="192" spans="1:6" x14ac:dyDescent="0.35">
      <c r="A192" s="119">
        <v>2</v>
      </c>
      <c r="B192" s="142" t="s">
        <v>171</v>
      </c>
      <c r="C192" s="143"/>
      <c r="D192" s="144"/>
      <c r="E192" s="145"/>
      <c r="F192" s="146">
        <f>F191*18/118</f>
        <v>5338.9830508474579</v>
      </c>
    </row>
    <row r="193" spans="1:6" x14ac:dyDescent="0.35">
      <c r="A193" s="116"/>
      <c r="B193" s="147"/>
      <c r="C193" s="143"/>
      <c r="D193" s="144"/>
      <c r="E193" s="148"/>
      <c r="F193" s="149">
        <f>F191-F192</f>
        <v>29661.016949152541</v>
      </c>
    </row>
    <row r="194" spans="1:6" x14ac:dyDescent="0.35">
      <c r="A194" s="116">
        <v>3</v>
      </c>
      <c r="B194" s="150" t="s">
        <v>83</v>
      </c>
      <c r="C194" s="143"/>
      <c r="D194" s="144"/>
      <c r="E194" s="148"/>
      <c r="F194" s="149">
        <f>F193*20%</f>
        <v>5932.203389830509</v>
      </c>
    </row>
    <row r="195" spans="1:6" x14ac:dyDescent="0.35">
      <c r="A195" s="127"/>
      <c r="B195" s="142" t="s">
        <v>172</v>
      </c>
      <c r="C195" s="143"/>
      <c r="D195" s="144"/>
      <c r="E195" s="148"/>
      <c r="F195" s="149">
        <f>F192</f>
        <v>5338.9830508474579</v>
      </c>
    </row>
    <row r="196" spans="1:6" x14ac:dyDescent="0.35">
      <c r="A196" s="121"/>
      <c r="B196" s="170" t="s">
        <v>34</v>
      </c>
      <c r="C196" s="143"/>
      <c r="D196" s="144"/>
      <c r="E196" s="148"/>
      <c r="F196" s="149">
        <f>F195+F194+F193</f>
        <v>40932.203389830509</v>
      </c>
    </row>
    <row r="197" spans="1:6" x14ac:dyDescent="0.35">
      <c r="A197" s="121"/>
      <c r="B197" s="152" t="s">
        <v>84</v>
      </c>
      <c r="C197" s="153"/>
      <c r="D197" s="154"/>
      <c r="E197" s="155"/>
      <c r="F197" s="156">
        <f>MROUND(F196, 5)</f>
        <v>40930</v>
      </c>
    </row>
    <row r="198" spans="1:6" x14ac:dyDescent="0.35">
      <c r="A198" s="1709"/>
      <c r="B198" s="1710"/>
      <c r="C198" s="1710"/>
      <c r="D198" s="1710"/>
      <c r="E198" s="1710"/>
      <c r="F198" s="1710"/>
    </row>
    <row r="199" spans="1:6" x14ac:dyDescent="0.35">
      <c r="A199" s="1700" t="s">
        <v>98</v>
      </c>
      <c r="B199" s="1700"/>
      <c r="C199" s="1700"/>
      <c r="D199" s="1700"/>
      <c r="E199" s="1700"/>
      <c r="F199" s="1700"/>
    </row>
    <row r="200" spans="1:6" x14ac:dyDescent="0.35">
      <c r="A200" s="1701" t="s">
        <v>75</v>
      </c>
      <c r="B200" s="1711"/>
      <c r="C200" s="159" t="s">
        <v>1</v>
      </c>
      <c r="D200" s="159" t="s">
        <v>2</v>
      </c>
      <c r="E200" s="159" t="s">
        <v>8</v>
      </c>
      <c r="F200" s="159" t="s">
        <v>86</v>
      </c>
    </row>
    <row r="201" spans="1:6" ht="33" customHeight="1" x14ac:dyDescent="0.35">
      <c r="A201" s="479">
        <v>1</v>
      </c>
      <c r="B201" s="482" t="s">
        <v>128</v>
      </c>
      <c r="C201" s="488">
        <v>1</v>
      </c>
      <c r="D201" s="166" t="s">
        <v>87</v>
      </c>
      <c r="E201" s="167">
        <v>7000</v>
      </c>
      <c r="F201" s="168">
        <f>C201*E201</f>
        <v>7000</v>
      </c>
    </row>
    <row r="202" spans="1:6" ht="32.15" customHeight="1" x14ac:dyDescent="0.35">
      <c r="A202" s="119"/>
      <c r="B202" s="483" t="s">
        <v>469</v>
      </c>
      <c r="C202" s="489"/>
      <c r="D202" s="485"/>
      <c r="E202" s="486"/>
      <c r="F202" s="487"/>
    </row>
    <row r="203" spans="1:6" hidden="1" x14ac:dyDescent="0.35">
      <c r="A203" s="116">
        <v>2</v>
      </c>
      <c r="B203" s="124" t="s">
        <v>168</v>
      </c>
      <c r="C203" s="120">
        <v>1</v>
      </c>
      <c r="D203" s="121" t="s">
        <v>82</v>
      </c>
      <c r="E203" s="125">
        <v>0</v>
      </c>
      <c r="F203" s="126">
        <f t="shared" ref="F203:F204" si="4">E203*C203</f>
        <v>0</v>
      </c>
    </row>
    <row r="204" spans="1:6" ht="31" hidden="1" x14ac:dyDescent="0.35">
      <c r="A204" s="116">
        <v>3</v>
      </c>
      <c r="B204" s="124" t="s">
        <v>173</v>
      </c>
      <c r="C204" s="120">
        <v>1</v>
      </c>
      <c r="D204" s="121" t="s">
        <v>82</v>
      </c>
      <c r="E204" s="125">
        <v>0</v>
      </c>
      <c r="F204" s="126">
        <f t="shared" si="4"/>
        <v>0</v>
      </c>
    </row>
    <row r="205" spans="1:6" x14ac:dyDescent="0.35">
      <c r="A205" s="127"/>
      <c r="B205" s="128" t="s">
        <v>34</v>
      </c>
      <c r="C205" s="120"/>
      <c r="D205" s="121"/>
      <c r="E205" s="125"/>
      <c r="F205" s="126">
        <f>F201+F203+F204</f>
        <v>7000</v>
      </c>
    </row>
    <row r="206" spans="1:6" x14ac:dyDescent="0.35">
      <c r="A206" s="121"/>
      <c r="B206" s="169" t="s">
        <v>83</v>
      </c>
      <c r="C206" s="120"/>
      <c r="D206" s="121"/>
      <c r="E206" s="125"/>
      <c r="F206" s="126">
        <f>F205*0.2</f>
        <v>1400</v>
      </c>
    </row>
    <row r="207" spans="1:6" x14ac:dyDescent="0.35">
      <c r="A207" s="121"/>
      <c r="B207" s="169" t="s">
        <v>34</v>
      </c>
      <c r="C207" s="120"/>
      <c r="D207" s="121"/>
      <c r="E207" s="125"/>
      <c r="F207" s="126">
        <f>F206+F205</f>
        <v>8400</v>
      </c>
    </row>
    <row r="208" spans="1:6" x14ac:dyDescent="0.35">
      <c r="A208" s="130"/>
      <c r="B208" s="131" t="s">
        <v>84</v>
      </c>
      <c r="C208" s="132"/>
      <c r="D208" s="130"/>
      <c r="E208" s="133"/>
      <c r="F208" s="134">
        <f>ROUNDUP(F207,)</f>
        <v>8400</v>
      </c>
    </row>
    <row r="209" spans="1:6" x14ac:dyDescent="0.35">
      <c r="A209" s="1700" t="s">
        <v>99</v>
      </c>
      <c r="B209" s="1700"/>
      <c r="C209" s="1700"/>
      <c r="D209" s="1700"/>
      <c r="E209" s="1700"/>
      <c r="F209" s="1700"/>
    </row>
    <row r="210" spans="1:6" ht="15.75" customHeight="1" x14ac:dyDescent="0.35">
      <c r="A210" s="1702" t="s">
        <v>75</v>
      </c>
      <c r="B210" s="1702"/>
      <c r="C210" s="1704" t="s">
        <v>76</v>
      </c>
      <c r="D210" s="1704"/>
      <c r="E210" s="1704"/>
      <c r="F210" s="1704"/>
    </row>
    <row r="211" spans="1:6" x14ac:dyDescent="0.35">
      <c r="A211" s="1703"/>
      <c r="B211" s="1703"/>
      <c r="C211" s="113" t="s">
        <v>77</v>
      </c>
      <c r="D211" s="114" t="s">
        <v>2</v>
      </c>
      <c r="E211" s="114" t="s">
        <v>78</v>
      </c>
      <c r="F211" s="113" t="s">
        <v>79</v>
      </c>
    </row>
    <row r="212" spans="1:6" x14ac:dyDescent="0.35">
      <c r="A212" s="1705" t="s">
        <v>80</v>
      </c>
      <c r="B212" s="1706"/>
      <c r="C212" s="115"/>
      <c r="D212" s="116"/>
      <c r="E212" s="137"/>
      <c r="F212" s="123"/>
    </row>
    <row r="213" spans="1:6" ht="89.25" customHeight="1" x14ac:dyDescent="0.35">
      <c r="A213" s="119">
        <v>1</v>
      </c>
      <c r="B213" s="65" t="s">
        <v>117</v>
      </c>
      <c r="C213" s="138">
        <v>1</v>
      </c>
      <c r="D213" s="139" t="s">
        <v>56</v>
      </c>
      <c r="E213" s="140">
        <v>59200</v>
      </c>
      <c r="F213" s="141">
        <f>E213*C213</f>
        <v>59200</v>
      </c>
    </row>
    <row r="214" spans="1:6" x14ac:dyDescent="0.35">
      <c r="A214" s="119">
        <v>2</v>
      </c>
      <c r="B214" s="142" t="s">
        <v>171</v>
      </c>
      <c r="C214" s="143"/>
      <c r="D214" s="144"/>
      <c r="E214" s="145"/>
      <c r="F214" s="146">
        <f>F213*18/118</f>
        <v>9030.5084745762706</v>
      </c>
    </row>
    <row r="215" spans="1:6" x14ac:dyDescent="0.35">
      <c r="A215" s="116"/>
      <c r="B215" s="147"/>
      <c r="C215" s="143"/>
      <c r="D215" s="144"/>
      <c r="E215" s="148"/>
      <c r="F215" s="149">
        <f>F213-F214</f>
        <v>50169.491525423728</v>
      </c>
    </row>
    <row r="216" spans="1:6" x14ac:dyDescent="0.35">
      <c r="A216" s="116">
        <v>3</v>
      </c>
      <c r="B216" s="150" t="s">
        <v>83</v>
      </c>
      <c r="C216" s="143"/>
      <c r="D216" s="144"/>
      <c r="E216" s="148"/>
      <c r="F216" s="149">
        <f>F215*20%</f>
        <v>10033.898305084746</v>
      </c>
    </row>
    <row r="217" spans="1:6" x14ac:dyDescent="0.35">
      <c r="A217" s="127"/>
      <c r="B217" s="142" t="s">
        <v>172</v>
      </c>
      <c r="C217" s="143"/>
      <c r="D217" s="144"/>
      <c r="E217" s="148"/>
      <c r="F217" s="149">
        <f>F214</f>
        <v>9030.5084745762706</v>
      </c>
    </row>
    <row r="218" spans="1:6" x14ac:dyDescent="0.35">
      <c r="A218" s="121"/>
      <c r="B218" s="170" t="s">
        <v>34</v>
      </c>
      <c r="C218" s="143"/>
      <c r="D218" s="144"/>
      <c r="E218" s="148"/>
      <c r="F218" s="149">
        <f>F217+F216+F215</f>
        <v>69233.898305084746</v>
      </c>
    </row>
    <row r="219" spans="1:6" x14ac:dyDescent="0.35">
      <c r="A219" s="121"/>
      <c r="B219" s="152" t="s">
        <v>84</v>
      </c>
      <c r="C219" s="153"/>
      <c r="D219" s="154"/>
      <c r="E219" s="155"/>
      <c r="F219" s="156">
        <f>MROUND(F218, 5)</f>
        <v>69235</v>
      </c>
    </row>
    <row r="220" spans="1:6" x14ac:dyDescent="0.35">
      <c r="A220" s="135"/>
      <c r="B220" s="151"/>
      <c r="C220" s="171"/>
      <c r="D220" s="171"/>
      <c r="E220" s="172"/>
      <c r="F220" s="180"/>
    </row>
    <row r="221" spans="1:6" x14ac:dyDescent="0.35">
      <c r="A221" s="135"/>
      <c r="B221" s="151"/>
      <c r="C221" s="171"/>
      <c r="D221" s="171"/>
      <c r="E221" s="172"/>
      <c r="F221" s="180"/>
    </row>
    <row r="222" spans="1:6" x14ac:dyDescent="0.35">
      <c r="A222" s="135"/>
      <c r="B222" s="151"/>
      <c r="C222" s="171"/>
      <c r="D222" s="171"/>
      <c r="E222" s="172"/>
      <c r="F222" s="180"/>
    </row>
    <row r="223" spans="1:6" x14ac:dyDescent="0.35">
      <c r="A223" s="135"/>
      <c r="B223" s="151"/>
      <c r="C223" s="171"/>
      <c r="D223" s="171"/>
      <c r="E223" s="172"/>
      <c r="F223" s="180"/>
    </row>
    <row r="224" spans="1:6" ht="17.5" x14ac:dyDescent="0.35">
      <c r="A224" s="1707" t="s">
        <v>439</v>
      </c>
      <c r="B224" s="1707"/>
      <c r="C224" s="1707" t="s">
        <v>441</v>
      </c>
      <c r="D224" s="1707"/>
      <c r="E224" s="1707"/>
      <c r="F224" s="1707"/>
    </row>
    <row r="225" spans="1:6" ht="18" x14ac:dyDescent="0.35">
      <c r="A225" s="1708" t="s">
        <v>440</v>
      </c>
      <c r="B225" s="1708"/>
      <c r="C225" s="1708" t="s">
        <v>440</v>
      </c>
      <c r="D225" s="1708"/>
      <c r="E225" s="1708"/>
      <c r="F225" s="1708"/>
    </row>
    <row r="226" spans="1:6" ht="18" x14ac:dyDescent="0.35">
      <c r="A226" s="463"/>
      <c r="B226" s="463"/>
      <c r="C226" s="463"/>
      <c r="D226" s="463"/>
      <c r="E226" s="463"/>
      <c r="F226" s="463"/>
    </row>
    <row r="227" spans="1:6" x14ac:dyDescent="0.35">
      <c r="A227" s="135"/>
      <c r="B227" s="129"/>
      <c r="C227" s="135"/>
      <c r="D227" s="135"/>
      <c r="E227" s="136"/>
      <c r="F227" s="178"/>
    </row>
    <row r="228" spans="1:6" x14ac:dyDescent="0.35">
      <c r="A228" s="135"/>
      <c r="B228" s="129"/>
      <c r="C228" s="135"/>
      <c r="D228" s="135"/>
      <c r="E228" s="136"/>
      <c r="F228" s="178"/>
    </row>
    <row r="229" spans="1:6" ht="19.5" customHeight="1" x14ac:dyDescent="0.35">
      <c r="A229" s="1707" t="s">
        <v>442</v>
      </c>
      <c r="B229" s="1707"/>
      <c r="C229" s="1707"/>
      <c r="D229" s="1707"/>
      <c r="E229" s="1707"/>
      <c r="F229" s="1707"/>
    </row>
    <row r="230" spans="1:6" ht="19.5" customHeight="1" x14ac:dyDescent="0.35">
      <c r="A230" s="1708" t="s">
        <v>440</v>
      </c>
      <c r="B230" s="1708"/>
      <c r="C230" s="1708"/>
      <c r="D230" s="1708"/>
      <c r="E230" s="1708"/>
      <c r="F230" s="1708"/>
    </row>
    <row r="231" spans="1:6" x14ac:dyDescent="0.35">
      <c r="A231" s="1700" t="s">
        <v>194</v>
      </c>
      <c r="B231" s="1700"/>
      <c r="C231" s="1700"/>
      <c r="D231" s="1700"/>
      <c r="E231" s="1700"/>
      <c r="F231" s="1700"/>
    </row>
    <row r="232" spans="1:6" x14ac:dyDescent="0.35">
      <c r="A232" s="1702" t="s">
        <v>75</v>
      </c>
      <c r="B232" s="1702"/>
      <c r="C232" s="1704" t="s">
        <v>76</v>
      </c>
      <c r="D232" s="1704"/>
      <c r="E232" s="1704"/>
      <c r="F232" s="1704"/>
    </row>
    <row r="233" spans="1:6" x14ac:dyDescent="0.35">
      <c r="A233" s="1703"/>
      <c r="B233" s="1703"/>
      <c r="C233" s="113" t="s">
        <v>77</v>
      </c>
      <c r="D233" s="114" t="s">
        <v>2</v>
      </c>
      <c r="E233" s="114" t="s">
        <v>78</v>
      </c>
      <c r="F233" s="113" t="s">
        <v>79</v>
      </c>
    </row>
    <row r="234" spans="1:6" x14ac:dyDescent="0.35">
      <c r="A234" s="1705" t="s">
        <v>80</v>
      </c>
      <c r="B234" s="1706"/>
      <c r="C234" s="115"/>
      <c r="D234" s="116"/>
      <c r="E234" s="137"/>
      <c r="F234" s="123"/>
    </row>
    <row r="235" spans="1:6" ht="46.5" x14ac:dyDescent="0.35">
      <c r="A235" s="119">
        <v>1</v>
      </c>
      <c r="B235" s="65" t="s">
        <v>195</v>
      </c>
      <c r="C235" s="138">
        <v>1</v>
      </c>
      <c r="D235" s="139" t="s">
        <v>56</v>
      </c>
      <c r="E235" s="140">
        <v>27000</v>
      </c>
      <c r="F235" s="141">
        <f>E235*C235</f>
        <v>27000</v>
      </c>
    </row>
    <row r="236" spans="1:6" x14ac:dyDescent="0.35">
      <c r="A236" s="119">
        <v>2</v>
      </c>
      <c r="B236" s="142" t="s">
        <v>171</v>
      </c>
      <c r="C236" s="143"/>
      <c r="D236" s="144"/>
      <c r="E236" s="145"/>
      <c r="F236" s="146">
        <f>F235*18/118</f>
        <v>4118.6440677966102</v>
      </c>
    </row>
    <row r="237" spans="1:6" x14ac:dyDescent="0.35">
      <c r="A237" s="116"/>
      <c r="B237" s="147"/>
      <c r="C237" s="143"/>
      <c r="D237" s="144"/>
      <c r="E237" s="148"/>
      <c r="F237" s="149">
        <f>F235-F236</f>
        <v>22881.355932203391</v>
      </c>
    </row>
    <row r="238" spans="1:6" x14ac:dyDescent="0.35">
      <c r="A238" s="116">
        <v>3</v>
      </c>
      <c r="B238" s="150" t="s">
        <v>83</v>
      </c>
      <c r="C238" s="143"/>
      <c r="D238" s="144"/>
      <c r="E238" s="148"/>
      <c r="F238" s="149">
        <f>F237*20%</f>
        <v>4576.2711864406783</v>
      </c>
    </row>
    <row r="239" spans="1:6" x14ac:dyDescent="0.35">
      <c r="A239" s="127"/>
      <c r="B239" s="142" t="s">
        <v>172</v>
      </c>
      <c r="C239" s="143"/>
      <c r="D239" s="144"/>
      <c r="E239" s="148"/>
      <c r="F239" s="149">
        <f>F236</f>
        <v>4118.6440677966102</v>
      </c>
    </row>
    <row r="240" spans="1:6" x14ac:dyDescent="0.35">
      <c r="A240" s="121"/>
      <c r="B240" s="170" t="s">
        <v>34</v>
      </c>
      <c r="C240" s="143"/>
      <c r="D240" s="144"/>
      <c r="E240" s="148"/>
      <c r="F240" s="149">
        <f>F239+F238+F237</f>
        <v>31576.271186440681</v>
      </c>
    </row>
    <row r="241" spans="1:6" x14ac:dyDescent="0.35">
      <c r="A241" s="121"/>
      <c r="B241" s="152" t="s">
        <v>84</v>
      </c>
      <c r="C241" s="153"/>
      <c r="D241" s="154"/>
      <c r="E241" s="155"/>
      <c r="F241" s="177">
        <f>MROUND(F240, 5)</f>
        <v>31575</v>
      </c>
    </row>
    <row r="242" spans="1:6" x14ac:dyDescent="0.35">
      <c r="A242" s="1709"/>
      <c r="B242" s="1710"/>
      <c r="C242" s="1710"/>
      <c r="D242" s="1710"/>
      <c r="E242" s="1710"/>
      <c r="F242" s="1710"/>
    </row>
    <row r="243" spans="1:6" x14ac:dyDescent="0.35">
      <c r="A243" s="1700" t="s">
        <v>226</v>
      </c>
      <c r="B243" s="1700"/>
      <c r="C243" s="1700"/>
      <c r="D243" s="1700"/>
      <c r="E243" s="1700"/>
      <c r="F243" s="1700"/>
    </row>
    <row r="244" spans="1:6" x14ac:dyDescent="0.35">
      <c r="A244" s="1702" t="s">
        <v>75</v>
      </c>
      <c r="B244" s="1702"/>
      <c r="C244" s="1704" t="s">
        <v>76</v>
      </c>
      <c r="D244" s="1704"/>
      <c r="E244" s="1704"/>
      <c r="F244" s="1704"/>
    </row>
    <row r="245" spans="1:6" x14ac:dyDescent="0.35">
      <c r="A245" s="1703"/>
      <c r="B245" s="1703"/>
      <c r="C245" s="113" t="s">
        <v>77</v>
      </c>
      <c r="D245" s="114" t="s">
        <v>2</v>
      </c>
      <c r="E245" s="114" t="s">
        <v>78</v>
      </c>
      <c r="F245" s="113" t="s">
        <v>79</v>
      </c>
    </row>
    <row r="246" spans="1:6" x14ac:dyDescent="0.35">
      <c r="A246" s="1705" t="s">
        <v>80</v>
      </c>
      <c r="B246" s="1706"/>
      <c r="C246" s="115"/>
      <c r="D246" s="116"/>
      <c r="E246" s="137"/>
      <c r="F246" s="123"/>
    </row>
    <row r="247" spans="1:6" ht="31" x14ac:dyDescent="0.35">
      <c r="A247" s="119">
        <v>1</v>
      </c>
      <c r="B247" s="482" t="s">
        <v>227</v>
      </c>
      <c r="C247" s="493">
        <v>1</v>
      </c>
      <c r="D247" s="139" t="s">
        <v>56</v>
      </c>
      <c r="E247" s="140">
        <v>5000</v>
      </c>
      <c r="F247" s="141">
        <f>E247*C247</f>
        <v>5000</v>
      </c>
    </row>
    <row r="248" spans="1:6" ht="30.65" customHeight="1" x14ac:dyDescent="0.35">
      <c r="A248" s="119"/>
      <c r="B248" s="483" t="s">
        <v>469</v>
      </c>
      <c r="C248" s="493"/>
      <c r="D248" s="139"/>
      <c r="E248" s="140"/>
      <c r="F248" s="141"/>
    </row>
    <row r="249" spans="1:6" hidden="1" x14ac:dyDescent="0.35">
      <c r="A249" s="116">
        <v>2</v>
      </c>
      <c r="B249" s="124" t="s">
        <v>168</v>
      </c>
      <c r="C249" s="120">
        <v>1</v>
      </c>
      <c r="D249" s="121" t="s">
        <v>82</v>
      </c>
      <c r="E249" s="125">
        <v>0</v>
      </c>
      <c r="F249" s="126">
        <f t="shared" ref="F249:F250" si="5">E249*C249</f>
        <v>0</v>
      </c>
    </row>
    <row r="250" spans="1:6" ht="31" hidden="1" x14ac:dyDescent="0.35">
      <c r="A250" s="116">
        <v>3</v>
      </c>
      <c r="B250" s="124" t="s">
        <v>173</v>
      </c>
      <c r="C250" s="120">
        <v>1</v>
      </c>
      <c r="D250" s="121" t="s">
        <v>82</v>
      </c>
      <c r="E250" s="125">
        <v>0</v>
      </c>
      <c r="F250" s="126">
        <f t="shared" si="5"/>
        <v>0</v>
      </c>
    </row>
    <row r="251" spans="1:6" x14ac:dyDescent="0.35">
      <c r="A251" s="127"/>
      <c r="B251" s="128" t="s">
        <v>34</v>
      </c>
      <c r="C251" s="120"/>
      <c r="D251" s="121"/>
      <c r="E251" s="125"/>
      <c r="F251" s="126">
        <f>F247+F249+F250</f>
        <v>5000</v>
      </c>
    </row>
    <row r="252" spans="1:6" x14ac:dyDescent="0.35">
      <c r="A252" s="121"/>
      <c r="B252" s="169" t="s">
        <v>83</v>
      </c>
      <c r="C252" s="120"/>
      <c r="D252" s="121"/>
      <c r="E252" s="125"/>
      <c r="F252" s="126">
        <f>F251*0.2</f>
        <v>1000</v>
      </c>
    </row>
    <row r="253" spans="1:6" x14ac:dyDescent="0.35">
      <c r="A253" s="121"/>
      <c r="B253" s="169" t="s">
        <v>34</v>
      </c>
      <c r="C253" s="120"/>
      <c r="D253" s="121"/>
      <c r="E253" s="125"/>
      <c r="F253" s="126">
        <f>F252+F251</f>
        <v>6000</v>
      </c>
    </row>
    <row r="254" spans="1:6" x14ac:dyDescent="0.35">
      <c r="A254" s="130"/>
      <c r="B254" s="131" t="s">
        <v>84</v>
      </c>
      <c r="C254" s="132"/>
      <c r="D254" s="130"/>
      <c r="E254" s="133"/>
      <c r="F254" s="134">
        <f>ROUNDUP(F253,)</f>
        <v>6000</v>
      </c>
    </row>
    <row r="255" spans="1:6" x14ac:dyDescent="0.35">
      <c r="A255" s="1700" t="s">
        <v>100</v>
      </c>
      <c r="B255" s="1700"/>
      <c r="C255" s="1700"/>
      <c r="D255" s="1700"/>
      <c r="E255" s="1700"/>
      <c r="F255" s="1700"/>
    </row>
    <row r="256" spans="1:6" x14ac:dyDescent="0.35">
      <c r="A256" s="1702" t="s">
        <v>75</v>
      </c>
      <c r="B256" s="1702"/>
      <c r="C256" s="1704" t="s">
        <v>76</v>
      </c>
      <c r="D256" s="1704"/>
      <c r="E256" s="1704"/>
      <c r="F256" s="1704"/>
    </row>
    <row r="257" spans="1:6" x14ac:dyDescent="0.35">
      <c r="A257" s="1703"/>
      <c r="B257" s="1703"/>
      <c r="C257" s="113" t="s">
        <v>77</v>
      </c>
      <c r="D257" s="114" t="s">
        <v>2</v>
      </c>
      <c r="E257" s="114" t="s">
        <v>78</v>
      </c>
      <c r="F257" s="113" t="s">
        <v>79</v>
      </c>
    </row>
    <row r="258" spans="1:6" x14ac:dyDescent="0.35">
      <c r="A258" s="1705" t="s">
        <v>80</v>
      </c>
      <c r="B258" s="1706"/>
      <c r="C258" s="115"/>
      <c r="D258" s="116"/>
      <c r="E258" s="137"/>
      <c r="F258" s="123"/>
    </row>
    <row r="259" spans="1:6" ht="45" customHeight="1" x14ac:dyDescent="0.35">
      <c r="A259" s="119">
        <v>1</v>
      </c>
      <c r="B259" s="65" t="s">
        <v>193</v>
      </c>
      <c r="C259" s="138">
        <v>1</v>
      </c>
      <c r="D259" s="139" t="s">
        <v>56</v>
      </c>
      <c r="E259" s="140">
        <v>2500</v>
      </c>
      <c r="F259" s="141">
        <f>E259*C259</f>
        <v>2500</v>
      </c>
    </row>
    <row r="260" spans="1:6" x14ac:dyDescent="0.35">
      <c r="A260" s="119">
        <v>2</v>
      </c>
      <c r="B260" s="142" t="s">
        <v>171</v>
      </c>
      <c r="C260" s="143"/>
      <c r="D260" s="144"/>
      <c r="E260" s="145"/>
      <c r="F260" s="146">
        <f>F259*18/118</f>
        <v>381.35593220338984</v>
      </c>
    </row>
    <row r="261" spans="1:6" x14ac:dyDescent="0.35">
      <c r="A261" s="116"/>
      <c r="B261" s="147"/>
      <c r="C261" s="143"/>
      <c r="D261" s="144"/>
      <c r="E261" s="148"/>
      <c r="F261" s="149">
        <f>F259-F260</f>
        <v>2118.6440677966102</v>
      </c>
    </row>
    <row r="262" spans="1:6" x14ac:dyDescent="0.35">
      <c r="A262" s="116">
        <v>3</v>
      </c>
      <c r="B262" s="150" t="s">
        <v>83</v>
      </c>
      <c r="C262" s="143"/>
      <c r="D262" s="144"/>
      <c r="E262" s="148"/>
      <c r="F262" s="149">
        <f>F261*20%</f>
        <v>423.72881355932208</v>
      </c>
    </row>
    <row r="263" spans="1:6" x14ac:dyDescent="0.35">
      <c r="A263" s="127"/>
      <c r="B263" s="142" t="s">
        <v>172</v>
      </c>
      <c r="C263" s="143"/>
      <c r="D263" s="144"/>
      <c r="E263" s="148"/>
      <c r="F263" s="149">
        <f>F260</f>
        <v>381.35593220338984</v>
      </c>
    </row>
    <row r="264" spans="1:6" x14ac:dyDescent="0.35">
      <c r="A264" s="121"/>
      <c r="B264" s="170" t="s">
        <v>34</v>
      </c>
      <c r="C264" s="143"/>
      <c r="D264" s="144"/>
      <c r="E264" s="148"/>
      <c r="F264" s="149">
        <f>F263+F262+F261</f>
        <v>2923.7288135593221</v>
      </c>
    </row>
    <row r="265" spans="1:6" x14ac:dyDescent="0.35">
      <c r="A265" s="121"/>
      <c r="B265" s="152" t="s">
        <v>84</v>
      </c>
      <c r="C265" s="153"/>
      <c r="D265" s="154"/>
      <c r="E265" s="155"/>
      <c r="F265" s="156">
        <f>MROUND(F264, 5)</f>
        <v>2925</v>
      </c>
    </row>
    <row r="266" spans="1:6" x14ac:dyDescent="0.35">
      <c r="A266" s="135"/>
      <c r="B266" s="151"/>
      <c r="C266" s="171"/>
      <c r="D266" s="171"/>
      <c r="E266" s="172"/>
      <c r="F266" s="172"/>
    </row>
    <row r="267" spans="1:6" x14ac:dyDescent="0.35">
      <c r="A267" s="135"/>
      <c r="B267" s="151"/>
      <c r="C267" s="171"/>
      <c r="D267" s="171"/>
      <c r="E267" s="172"/>
      <c r="F267" s="172"/>
    </row>
    <row r="268" spans="1:6" ht="17.5" x14ac:dyDescent="0.35">
      <c r="A268" s="1707" t="s">
        <v>439</v>
      </c>
      <c r="B268" s="1707"/>
      <c r="C268" s="1707" t="s">
        <v>441</v>
      </c>
      <c r="D268" s="1707"/>
      <c r="E268" s="1707"/>
      <c r="F268" s="1707"/>
    </row>
    <row r="269" spans="1:6" ht="18" x14ac:dyDescent="0.35">
      <c r="A269" s="1708" t="s">
        <v>440</v>
      </c>
      <c r="B269" s="1708"/>
      <c r="C269" s="1708" t="s">
        <v>440</v>
      </c>
      <c r="D269" s="1708"/>
      <c r="E269" s="1708"/>
      <c r="F269" s="1708"/>
    </row>
    <row r="270" spans="1:6" ht="18" x14ac:dyDescent="0.35">
      <c r="A270" s="463"/>
      <c r="B270" s="463"/>
      <c r="C270" s="463"/>
      <c r="D270" s="463"/>
      <c r="E270" s="463"/>
      <c r="F270" s="463"/>
    </row>
    <row r="271" spans="1:6" x14ac:dyDescent="0.35">
      <c r="A271" s="135"/>
      <c r="B271" s="129"/>
      <c r="C271" s="135"/>
      <c r="D271" s="135"/>
      <c r="E271" s="136"/>
      <c r="F271" s="178"/>
    </row>
    <row r="272" spans="1:6" x14ac:dyDescent="0.35">
      <c r="A272" s="135"/>
      <c r="B272" s="129"/>
      <c r="C272" s="135"/>
      <c r="D272" s="135"/>
      <c r="E272" s="136"/>
      <c r="F272" s="178"/>
    </row>
    <row r="273" spans="1:6" x14ac:dyDescent="0.35">
      <c r="A273" s="135"/>
      <c r="B273" s="129"/>
      <c r="C273" s="135"/>
      <c r="D273" s="135"/>
      <c r="E273" s="136"/>
      <c r="F273" s="178"/>
    </row>
    <row r="274" spans="1:6" ht="19.5" customHeight="1" x14ac:dyDescent="0.35">
      <c r="A274" s="1707" t="s">
        <v>442</v>
      </c>
      <c r="B274" s="1707"/>
      <c r="C274" s="1707"/>
      <c r="D274" s="1707"/>
      <c r="E274" s="1707"/>
      <c r="F274" s="1707"/>
    </row>
    <row r="275" spans="1:6" ht="19.5" customHeight="1" x14ac:dyDescent="0.35">
      <c r="A275" s="1708" t="s">
        <v>440</v>
      </c>
      <c r="B275" s="1708"/>
      <c r="C275" s="1708"/>
      <c r="D275" s="1708"/>
      <c r="E275" s="1708"/>
      <c r="F275" s="1708"/>
    </row>
    <row r="276" spans="1:6" x14ac:dyDescent="0.35">
      <c r="A276" s="1700" t="s">
        <v>129</v>
      </c>
      <c r="B276" s="1700"/>
      <c r="C276" s="1700"/>
      <c r="D276" s="1700"/>
      <c r="E276" s="1700"/>
      <c r="F276" s="1700"/>
    </row>
    <row r="277" spans="1:6" x14ac:dyDescent="0.35">
      <c r="A277" s="1702" t="s">
        <v>75</v>
      </c>
      <c r="B277" s="1702"/>
      <c r="C277" s="1704" t="s">
        <v>76</v>
      </c>
      <c r="D277" s="1704"/>
      <c r="E277" s="1704"/>
      <c r="F277" s="1704"/>
    </row>
    <row r="278" spans="1:6" x14ac:dyDescent="0.35">
      <c r="A278" s="1703"/>
      <c r="B278" s="1703"/>
      <c r="C278" s="113" t="s">
        <v>77</v>
      </c>
      <c r="D278" s="114" t="s">
        <v>2</v>
      </c>
      <c r="E278" s="114" t="s">
        <v>78</v>
      </c>
      <c r="F278" s="113" t="s">
        <v>79</v>
      </c>
    </row>
    <row r="279" spans="1:6" x14ac:dyDescent="0.35">
      <c r="A279" s="1705" t="s">
        <v>80</v>
      </c>
      <c r="B279" s="1706"/>
      <c r="C279" s="115"/>
      <c r="D279" s="116"/>
      <c r="E279" s="137"/>
      <c r="F279" s="123"/>
    </row>
    <row r="280" spans="1:6" ht="47.25" customHeight="1" x14ac:dyDescent="0.35">
      <c r="A280" s="119">
        <v>1</v>
      </c>
      <c r="B280" s="482" t="s">
        <v>174</v>
      </c>
      <c r="C280" s="493">
        <v>1</v>
      </c>
      <c r="D280" s="139" t="s">
        <v>101</v>
      </c>
      <c r="E280" s="140">
        <v>1260</v>
      </c>
      <c r="F280" s="141">
        <f>E280*C280</f>
        <v>1260</v>
      </c>
    </row>
    <row r="281" spans="1:6" ht="32.15" customHeight="1" x14ac:dyDescent="0.35">
      <c r="A281" s="119"/>
      <c r="B281" s="483" t="s">
        <v>469</v>
      </c>
      <c r="C281" s="493"/>
      <c r="D281" s="139"/>
      <c r="E281" s="140"/>
      <c r="F281" s="141"/>
    </row>
    <row r="282" spans="1:6" hidden="1" x14ac:dyDescent="0.35">
      <c r="A282" s="116">
        <v>2</v>
      </c>
      <c r="B282" s="124" t="s">
        <v>81</v>
      </c>
      <c r="C282" s="120">
        <v>1</v>
      </c>
      <c r="D282" s="121" t="s">
        <v>82</v>
      </c>
      <c r="E282" s="125">
        <v>0</v>
      </c>
      <c r="F282" s="126">
        <f t="shared" ref="F282:F283" si="6">E282*C282</f>
        <v>0</v>
      </c>
    </row>
    <row r="283" spans="1:6" hidden="1" x14ac:dyDescent="0.35">
      <c r="A283" s="116">
        <v>3</v>
      </c>
      <c r="B283" s="124" t="s">
        <v>88</v>
      </c>
      <c r="C283" s="120">
        <v>1</v>
      </c>
      <c r="D283" s="121" t="s">
        <v>82</v>
      </c>
      <c r="E283" s="125">
        <v>0</v>
      </c>
      <c r="F283" s="126">
        <f t="shared" si="6"/>
        <v>0</v>
      </c>
    </row>
    <row r="284" spans="1:6" x14ac:dyDescent="0.35">
      <c r="A284" s="127"/>
      <c r="B284" s="169" t="s">
        <v>34</v>
      </c>
      <c r="C284" s="120"/>
      <c r="D284" s="121"/>
      <c r="E284" s="125"/>
      <c r="F284" s="126">
        <f>F280+F282+F283</f>
        <v>1260</v>
      </c>
    </row>
    <row r="285" spans="1:6" x14ac:dyDescent="0.35">
      <c r="A285" s="121"/>
      <c r="B285" s="169" t="s">
        <v>83</v>
      </c>
      <c r="C285" s="120"/>
      <c r="D285" s="121"/>
      <c r="E285" s="125"/>
      <c r="F285" s="126">
        <f>F284*0.2</f>
        <v>252</v>
      </c>
    </row>
    <row r="286" spans="1:6" x14ac:dyDescent="0.35">
      <c r="A286" s="121"/>
      <c r="B286" s="169" t="s">
        <v>34</v>
      </c>
      <c r="C286" s="120"/>
      <c r="D286" s="121"/>
      <c r="E286" s="125"/>
      <c r="F286" s="126">
        <f>F285+F284</f>
        <v>1512</v>
      </c>
    </row>
    <row r="287" spans="1:6" x14ac:dyDescent="0.35">
      <c r="A287" s="130"/>
      <c r="B287" s="131" t="s">
        <v>84</v>
      </c>
      <c r="C287" s="132"/>
      <c r="D287" s="130"/>
      <c r="E287" s="133"/>
      <c r="F287" s="179">
        <f>MROUND(F286, 5)</f>
        <v>1510</v>
      </c>
    </row>
    <row r="288" spans="1:6" x14ac:dyDescent="0.35">
      <c r="A288" s="135"/>
      <c r="B288" s="129"/>
      <c r="C288" s="135"/>
      <c r="D288" s="135"/>
      <c r="E288" s="136"/>
      <c r="F288" s="136"/>
    </row>
    <row r="289" spans="1:6" x14ac:dyDescent="0.35">
      <c r="A289" s="1700" t="s">
        <v>102</v>
      </c>
      <c r="B289" s="1700"/>
      <c r="C289" s="1700"/>
      <c r="D289" s="1700"/>
      <c r="E289" s="1700"/>
      <c r="F289" s="1700"/>
    </row>
    <row r="290" spans="1:6" x14ac:dyDescent="0.35">
      <c r="A290" s="1702" t="s">
        <v>75</v>
      </c>
      <c r="B290" s="1702"/>
      <c r="C290" s="1704" t="s">
        <v>76</v>
      </c>
      <c r="D290" s="1704"/>
      <c r="E290" s="1704"/>
      <c r="F290" s="1704"/>
    </row>
    <row r="291" spans="1:6" x14ac:dyDescent="0.35">
      <c r="A291" s="1703"/>
      <c r="B291" s="1703"/>
      <c r="C291" s="113" t="s">
        <v>77</v>
      </c>
      <c r="D291" s="114" t="s">
        <v>2</v>
      </c>
      <c r="E291" s="114" t="s">
        <v>78</v>
      </c>
      <c r="F291" s="113" t="s">
        <v>79</v>
      </c>
    </row>
    <row r="292" spans="1:6" x14ac:dyDescent="0.35">
      <c r="A292" s="1705" t="s">
        <v>80</v>
      </c>
      <c r="B292" s="1706"/>
      <c r="C292" s="115"/>
      <c r="D292" s="116"/>
      <c r="E292" s="137"/>
      <c r="F292" s="123"/>
    </row>
    <row r="293" spans="1:6" ht="45.75" customHeight="1" x14ac:dyDescent="0.35">
      <c r="A293" s="119">
        <v>1</v>
      </c>
      <c r="B293" s="482" t="s">
        <v>118</v>
      </c>
      <c r="C293" s="493">
        <v>1</v>
      </c>
      <c r="D293" s="139" t="s">
        <v>101</v>
      </c>
      <c r="E293" s="140">
        <v>90</v>
      </c>
      <c r="F293" s="141">
        <f>E293*C293</f>
        <v>90</v>
      </c>
    </row>
    <row r="294" spans="1:6" ht="26.15" customHeight="1" x14ac:dyDescent="0.35">
      <c r="A294" s="119"/>
      <c r="B294" s="483" t="s">
        <v>469</v>
      </c>
      <c r="C294" s="493"/>
      <c r="D294" s="139"/>
      <c r="E294" s="140"/>
      <c r="F294" s="141"/>
    </row>
    <row r="295" spans="1:6" hidden="1" x14ac:dyDescent="0.35">
      <c r="A295" s="116">
        <v>2</v>
      </c>
      <c r="B295" s="124" t="s">
        <v>81</v>
      </c>
      <c r="C295" s="120">
        <v>1</v>
      </c>
      <c r="D295" s="121" t="s">
        <v>82</v>
      </c>
      <c r="E295" s="125">
        <v>0</v>
      </c>
      <c r="F295" s="126">
        <f t="shared" ref="F295:F296" si="7">E295*C295</f>
        <v>0</v>
      </c>
    </row>
    <row r="296" spans="1:6" hidden="1" x14ac:dyDescent="0.35">
      <c r="A296" s="116">
        <v>3</v>
      </c>
      <c r="B296" s="124" t="s">
        <v>88</v>
      </c>
      <c r="C296" s="120">
        <v>1</v>
      </c>
      <c r="D296" s="121" t="s">
        <v>82</v>
      </c>
      <c r="E296" s="125">
        <v>0</v>
      </c>
      <c r="F296" s="126">
        <f t="shared" si="7"/>
        <v>0</v>
      </c>
    </row>
    <row r="297" spans="1:6" x14ac:dyDescent="0.35">
      <c r="A297" s="127"/>
      <c r="B297" s="169" t="s">
        <v>34</v>
      </c>
      <c r="C297" s="120"/>
      <c r="D297" s="121"/>
      <c r="E297" s="125"/>
      <c r="F297" s="126">
        <f>F293+F295+F296</f>
        <v>90</v>
      </c>
    </row>
    <row r="298" spans="1:6" x14ac:dyDescent="0.35">
      <c r="A298" s="121"/>
      <c r="B298" s="169" t="s">
        <v>83</v>
      </c>
      <c r="C298" s="120"/>
      <c r="D298" s="121"/>
      <c r="E298" s="125"/>
      <c r="F298" s="126">
        <f>F297*0.2</f>
        <v>18</v>
      </c>
    </row>
    <row r="299" spans="1:6" x14ac:dyDescent="0.35">
      <c r="A299" s="121"/>
      <c r="B299" s="169" t="s">
        <v>34</v>
      </c>
      <c r="C299" s="120"/>
      <c r="D299" s="121"/>
      <c r="E299" s="125"/>
      <c r="F299" s="126">
        <f>F298+F297</f>
        <v>108</v>
      </c>
    </row>
    <row r="300" spans="1:6" x14ac:dyDescent="0.35">
      <c r="A300" s="130"/>
      <c r="B300" s="131" t="s">
        <v>84</v>
      </c>
      <c r="C300" s="132"/>
      <c r="D300" s="130"/>
      <c r="E300" s="133"/>
      <c r="F300" s="134">
        <f>MROUND(F299, 5)</f>
        <v>110</v>
      </c>
    </row>
    <row r="301" spans="1:6" x14ac:dyDescent="0.35">
      <c r="A301" s="1700" t="s">
        <v>103</v>
      </c>
      <c r="B301" s="1700"/>
      <c r="C301" s="1700"/>
      <c r="D301" s="1700"/>
      <c r="E301" s="1700"/>
      <c r="F301" s="1700"/>
    </row>
    <row r="302" spans="1:6" x14ac:dyDescent="0.35">
      <c r="A302" s="1702" t="s">
        <v>75</v>
      </c>
      <c r="B302" s="1702"/>
      <c r="C302" s="1704" t="s">
        <v>76</v>
      </c>
      <c r="D302" s="1704"/>
      <c r="E302" s="1704"/>
      <c r="F302" s="1704"/>
    </row>
    <row r="303" spans="1:6" x14ac:dyDescent="0.35">
      <c r="A303" s="1703"/>
      <c r="B303" s="1703"/>
      <c r="C303" s="113" t="s">
        <v>77</v>
      </c>
      <c r="D303" s="114" t="s">
        <v>2</v>
      </c>
      <c r="E303" s="114" t="s">
        <v>78</v>
      </c>
      <c r="F303" s="113" t="s">
        <v>79</v>
      </c>
    </row>
    <row r="304" spans="1:6" x14ac:dyDescent="0.35">
      <c r="A304" s="1705" t="s">
        <v>80</v>
      </c>
      <c r="B304" s="1706"/>
      <c r="C304" s="115"/>
      <c r="D304" s="116"/>
      <c r="E304" s="137"/>
      <c r="F304" s="123"/>
    </row>
    <row r="305" spans="1:6" ht="28" customHeight="1" x14ac:dyDescent="0.35">
      <c r="A305" s="119">
        <v>1</v>
      </c>
      <c r="B305" s="91" t="s">
        <v>119</v>
      </c>
      <c r="C305" s="120">
        <v>1</v>
      </c>
      <c r="D305" s="121" t="s">
        <v>101</v>
      </c>
      <c r="E305" s="122">
        <v>90</v>
      </c>
      <c r="F305" s="123">
        <f>E305*C305</f>
        <v>90</v>
      </c>
    </row>
    <row r="306" spans="1:6" ht="18" customHeight="1" x14ac:dyDescent="0.35">
      <c r="A306" s="119"/>
      <c r="B306" s="491" t="s">
        <v>469</v>
      </c>
      <c r="C306" s="493"/>
      <c r="D306" s="139"/>
      <c r="E306" s="140"/>
      <c r="F306" s="141"/>
    </row>
    <row r="307" spans="1:6" hidden="1" x14ac:dyDescent="0.35">
      <c r="A307" s="116">
        <v>2</v>
      </c>
      <c r="B307" s="124" t="s">
        <v>81</v>
      </c>
      <c r="C307" s="120">
        <v>1</v>
      </c>
      <c r="D307" s="121" t="s">
        <v>82</v>
      </c>
      <c r="E307" s="125">
        <v>0</v>
      </c>
      <c r="F307" s="126">
        <f t="shared" ref="F307:F308" si="8">E307*C307</f>
        <v>0</v>
      </c>
    </row>
    <row r="308" spans="1:6" hidden="1" x14ac:dyDescent="0.35">
      <c r="A308" s="116">
        <v>3</v>
      </c>
      <c r="B308" s="124" t="s">
        <v>88</v>
      </c>
      <c r="C308" s="120">
        <v>1</v>
      </c>
      <c r="D308" s="121" t="s">
        <v>82</v>
      </c>
      <c r="E308" s="125">
        <v>0</v>
      </c>
      <c r="F308" s="126">
        <f t="shared" si="8"/>
        <v>0</v>
      </c>
    </row>
    <row r="309" spans="1:6" x14ac:dyDescent="0.35">
      <c r="A309" s="127"/>
      <c r="B309" s="128" t="s">
        <v>34</v>
      </c>
      <c r="C309" s="120"/>
      <c r="D309" s="121"/>
      <c r="E309" s="125"/>
      <c r="F309" s="126">
        <f>F305+F307+F308</f>
        <v>90</v>
      </c>
    </row>
    <row r="310" spans="1:6" x14ac:dyDescent="0.35">
      <c r="A310" s="121"/>
      <c r="B310" s="128" t="s">
        <v>83</v>
      </c>
      <c r="C310" s="120"/>
      <c r="D310" s="121"/>
      <c r="E310" s="125"/>
      <c r="F310" s="126">
        <f>F309*0.2</f>
        <v>18</v>
      </c>
    </row>
    <row r="311" spans="1:6" x14ac:dyDescent="0.35">
      <c r="A311" s="121"/>
      <c r="B311" s="128" t="s">
        <v>34</v>
      </c>
      <c r="C311" s="120"/>
      <c r="D311" s="121"/>
      <c r="E311" s="125"/>
      <c r="F311" s="126">
        <f>F310+F309</f>
        <v>108</v>
      </c>
    </row>
    <row r="312" spans="1:6" ht="15" customHeight="1" x14ac:dyDescent="0.35">
      <c r="A312" s="130"/>
      <c r="B312" s="131" t="s">
        <v>84</v>
      </c>
      <c r="C312" s="132"/>
      <c r="D312" s="130"/>
      <c r="E312" s="133"/>
      <c r="F312" s="134">
        <f>MROUND(F311, 5)</f>
        <v>110</v>
      </c>
    </row>
    <row r="313" spans="1:6" ht="15" customHeight="1" x14ac:dyDescent="0.35">
      <c r="A313" s="135"/>
      <c r="B313" s="129"/>
      <c r="C313" s="135"/>
      <c r="D313" s="135"/>
      <c r="E313" s="136"/>
      <c r="F313" s="178"/>
    </row>
    <row r="314" spans="1:6" ht="15" customHeight="1" x14ac:dyDescent="0.35">
      <c r="A314" s="135"/>
      <c r="B314" s="129"/>
      <c r="C314" s="135"/>
      <c r="D314" s="135"/>
      <c r="E314" s="136"/>
      <c r="F314" s="178"/>
    </row>
    <row r="315" spans="1:6" ht="15" customHeight="1" x14ac:dyDescent="0.35">
      <c r="A315" s="135"/>
      <c r="B315" s="129"/>
      <c r="C315" s="135"/>
      <c r="D315" s="135"/>
      <c r="E315" s="136"/>
      <c r="F315" s="178"/>
    </row>
    <row r="316" spans="1:6" ht="15" customHeight="1" x14ac:dyDescent="0.35">
      <c r="A316" s="135"/>
      <c r="B316" s="129"/>
      <c r="C316" s="135"/>
      <c r="D316" s="135"/>
      <c r="E316" s="136"/>
      <c r="F316" s="178"/>
    </row>
    <row r="317" spans="1:6" ht="17.5" x14ac:dyDescent="0.35">
      <c r="A317" s="1707" t="s">
        <v>439</v>
      </c>
      <c r="B317" s="1707"/>
      <c r="C317" s="1707" t="s">
        <v>441</v>
      </c>
      <c r="D317" s="1707"/>
      <c r="E317" s="1707"/>
      <c r="F317" s="1707"/>
    </row>
    <row r="318" spans="1:6" ht="18" x14ac:dyDescent="0.35">
      <c r="A318" s="1708" t="s">
        <v>440</v>
      </c>
      <c r="B318" s="1708"/>
      <c r="C318" s="1708" t="s">
        <v>440</v>
      </c>
      <c r="D318" s="1708"/>
      <c r="E318" s="1708"/>
      <c r="F318" s="1708"/>
    </row>
    <row r="319" spans="1:6" ht="18" x14ac:dyDescent="0.35">
      <c r="A319" s="463"/>
      <c r="B319" s="463"/>
      <c r="C319" s="463"/>
      <c r="D319" s="463"/>
      <c r="E319" s="463"/>
      <c r="F319" s="463"/>
    </row>
    <row r="320" spans="1:6" ht="18" x14ac:dyDescent="0.35">
      <c r="A320" s="463"/>
      <c r="B320" s="463"/>
      <c r="C320" s="463"/>
      <c r="D320" s="463"/>
      <c r="E320" s="463"/>
      <c r="F320" s="463"/>
    </row>
    <row r="321" spans="1:6" x14ac:dyDescent="0.35">
      <c r="A321" s="135"/>
      <c r="B321" s="129"/>
      <c r="C321" s="135"/>
      <c r="D321" s="135"/>
      <c r="E321" s="136"/>
      <c r="F321" s="178"/>
    </row>
    <row r="322" spans="1:6" ht="19.5" customHeight="1" x14ac:dyDescent="0.35">
      <c r="A322" s="1707" t="s">
        <v>442</v>
      </c>
      <c r="B322" s="1707"/>
      <c r="C322" s="1707"/>
      <c r="D322" s="1707"/>
      <c r="E322" s="1707"/>
      <c r="F322" s="1707"/>
    </row>
    <row r="323" spans="1:6" ht="19.5" customHeight="1" x14ac:dyDescent="0.35">
      <c r="A323" s="1708" t="s">
        <v>440</v>
      </c>
      <c r="B323" s="1708"/>
      <c r="C323" s="1708"/>
      <c r="D323" s="1708"/>
      <c r="E323" s="1708"/>
      <c r="F323" s="1708"/>
    </row>
    <row r="324" spans="1:6" ht="15" customHeight="1" x14ac:dyDescent="0.35">
      <c r="A324" s="1700" t="s">
        <v>421</v>
      </c>
      <c r="B324" s="1700"/>
      <c r="C324" s="1700"/>
      <c r="D324" s="1700"/>
      <c r="E324" s="1700"/>
      <c r="F324" s="1700"/>
    </row>
    <row r="325" spans="1:6" ht="15" customHeight="1" x14ac:dyDescent="0.35">
      <c r="A325" s="1702" t="s">
        <v>75</v>
      </c>
      <c r="B325" s="1702"/>
      <c r="C325" s="1704" t="s">
        <v>76</v>
      </c>
      <c r="D325" s="1704"/>
      <c r="E325" s="1704"/>
      <c r="F325" s="1704"/>
    </row>
    <row r="326" spans="1:6" ht="15" customHeight="1" x14ac:dyDescent="0.35">
      <c r="A326" s="1703"/>
      <c r="B326" s="1703"/>
      <c r="C326" s="113" t="s">
        <v>77</v>
      </c>
      <c r="D326" s="114" t="s">
        <v>2</v>
      </c>
      <c r="E326" s="114" t="s">
        <v>78</v>
      </c>
      <c r="F326" s="113" t="s">
        <v>79</v>
      </c>
    </row>
    <row r="327" spans="1:6" ht="15" customHeight="1" x14ac:dyDescent="0.35">
      <c r="A327" s="1705" t="s">
        <v>80</v>
      </c>
      <c r="B327" s="1706"/>
      <c r="C327" s="115"/>
      <c r="D327" s="116"/>
      <c r="E327" s="137"/>
      <c r="F327" s="123"/>
    </row>
    <row r="328" spans="1:6" ht="64" customHeight="1" x14ac:dyDescent="0.35">
      <c r="A328" s="119">
        <v>1</v>
      </c>
      <c r="B328" s="482" t="s">
        <v>422</v>
      </c>
      <c r="C328" s="492">
        <v>1</v>
      </c>
      <c r="D328" s="121" t="s">
        <v>101</v>
      </c>
      <c r="E328" s="122">
        <v>2200</v>
      </c>
      <c r="F328" s="123">
        <f>E328*C328</f>
        <v>2200</v>
      </c>
    </row>
    <row r="329" spans="1:6" ht="18" customHeight="1" x14ac:dyDescent="0.35">
      <c r="A329" s="119"/>
      <c r="B329" s="491" t="s">
        <v>469</v>
      </c>
      <c r="C329" s="493"/>
      <c r="D329" s="139"/>
      <c r="E329" s="140"/>
      <c r="F329" s="141"/>
    </row>
    <row r="330" spans="1:6" ht="15" hidden="1" customHeight="1" x14ac:dyDescent="0.35">
      <c r="A330" s="116">
        <v>2</v>
      </c>
      <c r="B330" s="124" t="s">
        <v>81</v>
      </c>
      <c r="C330" s="120">
        <v>1</v>
      </c>
      <c r="D330" s="121" t="s">
        <v>82</v>
      </c>
      <c r="E330" s="125">
        <v>0</v>
      </c>
      <c r="F330" s="126">
        <f t="shared" ref="F330:F331" si="9">E330*C330</f>
        <v>0</v>
      </c>
    </row>
    <row r="331" spans="1:6" ht="15" hidden="1" customHeight="1" x14ac:dyDescent="0.35">
      <c r="A331" s="116">
        <v>3</v>
      </c>
      <c r="B331" s="124" t="s">
        <v>88</v>
      </c>
      <c r="C331" s="120">
        <v>1</v>
      </c>
      <c r="D331" s="121" t="s">
        <v>82</v>
      </c>
      <c r="E331" s="125">
        <v>0</v>
      </c>
      <c r="F331" s="126">
        <f t="shared" si="9"/>
        <v>0</v>
      </c>
    </row>
    <row r="332" spans="1:6" ht="15" customHeight="1" x14ac:dyDescent="0.35">
      <c r="A332" s="127"/>
      <c r="B332" s="128" t="s">
        <v>34</v>
      </c>
      <c r="C332" s="120"/>
      <c r="D332" s="121"/>
      <c r="E332" s="125"/>
      <c r="F332" s="126">
        <f>F328+F330+F331</f>
        <v>2200</v>
      </c>
    </row>
    <row r="333" spans="1:6" ht="15" customHeight="1" x14ac:dyDescent="0.35">
      <c r="A333" s="121"/>
      <c r="B333" s="128" t="s">
        <v>83</v>
      </c>
      <c r="C333" s="120"/>
      <c r="D333" s="121"/>
      <c r="E333" s="125"/>
      <c r="F333" s="126">
        <f>F332*0.2</f>
        <v>440</v>
      </c>
    </row>
    <row r="334" spans="1:6" ht="15" customHeight="1" x14ac:dyDescent="0.35">
      <c r="A334" s="121"/>
      <c r="B334" s="128" t="s">
        <v>34</v>
      </c>
      <c r="C334" s="120"/>
      <c r="D334" s="121"/>
      <c r="E334" s="125"/>
      <c r="F334" s="126">
        <f>F333+F332</f>
        <v>2640</v>
      </c>
    </row>
    <row r="335" spans="1:6" ht="15" customHeight="1" x14ac:dyDescent="0.35">
      <c r="A335" s="130"/>
      <c r="B335" s="131" t="s">
        <v>84</v>
      </c>
      <c r="C335" s="132"/>
      <c r="D335" s="130"/>
      <c r="E335" s="133"/>
      <c r="F335" s="134">
        <f>MROUND(F334, 5)</f>
        <v>2640</v>
      </c>
    </row>
    <row r="336" spans="1:6" ht="15" customHeight="1" x14ac:dyDescent="0.35">
      <c r="A336" s="135"/>
      <c r="B336" s="129"/>
      <c r="C336" s="135"/>
      <c r="D336" s="135"/>
      <c r="E336" s="136"/>
      <c r="F336" s="136"/>
    </row>
    <row r="337" spans="1:6" x14ac:dyDescent="0.35">
      <c r="A337" s="1700" t="s">
        <v>104</v>
      </c>
      <c r="B337" s="1700"/>
      <c r="C337" s="1700"/>
      <c r="D337" s="1700"/>
      <c r="E337" s="1700"/>
      <c r="F337" s="1700"/>
    </row>
    <row r="338" spans="1:6" x14ac:dyDescent="0.35">
      <c r="A338" s="1702" t="s">
        <v>75</v>
      </c>
      <c r="B338" s="1702"/>
      <c r="C338" s="1704" t="s">
        <v>76</v>
      </c>
      <c r="D338" s="1704"/>
      <c r="E338" s="1704"/>
      <c r="F338" s="1704"/>
    </row>
    <row r="339" spans="1:6" x14ac:dyDescent="0.35">
      <c r="A339" s="1703"/>
      <c r="B339" s="1703"/>
      <c r="C339" s="113" t="s">
        <v>77</v>
      </c>
      <c r="D339" s="114" t="s">
        <v>2</v>
      </c>
      <c r="E339" s="114" t="s">
        <v>78</v>
      </c>
      <c r="F339" s="113" t="s">
        <v>79</v>
      </c>
    </row>
    <row r="340" spans="1:6" x14ac:dyDescent="0.35">
      <c r="A340" s="1705" t="s">
        <v>80</v>
      </c>
      <c r="B340" s="1706"/>
      <c r="C340" s="115"/>
      <c r="D340" s="116"/>
      <c r="E340" s="137"/>
      <c r="F340" s="123"/>
    </row>
    <row r="341" spans="1:6" ht="46.5" customHeight="1" x14ac:dyDescent="0.35">
      <c r="A341" s="119">
        <v>1</v>
      </c>
      <c r="B341" s="65" t="s">
        <v>124</v>
      </c>
      <c r="C341" s="138">
        <v>1</v>
      </c>
      <c r="D341" s="139" t="s">
        <v>56</v>
      </c>
      <c r="E341" s="140">
        <v>20000</v>
      </c>
      <c r="F341" s="141">
        <f>E341*C341</f>
        <v>20000</v>
      </c>
    </row>
    <row r="342" spans="1:6" x14ac:dyDescent="0.35">
      <c r="A342" s="119"/>
      <c r="B342" s="142" t="s">
        <v>171</v>
      </c>
      <c r="C342" s="143"/>
      <c r="D342" s="144"/>
      <c r="E342" s="145"/>
      <c r="F342" s="146">
        <f>F341*18/118</f>
        <v>3050.8474576271187</v>
      </c>
    </row>
    <row r="343" spans="1:6" x14ac:dyDescent="0.35">
      <c r="A343" s="116"/>
      <c r="B343" s="147"/>
      <c r="C343" s="143"/>
      <c r="D343" s="144"/>
      <c r="E343" s="148"/>
      <c r="F343" s="149">
        <f>F341-F342</f>
        <v>16949.152542372882</v>
      </c>
    </row>
    <row r="344" spans="1:6" x14ac:dyDescent="0.35">
      <c r="A344" s="116">
        <v>3</v>
      </c>
      <c r="B344" s="150" t="s">
        <v>83</v>
      </c>
      <c r="C344" s="143"/>
      <c r="D344" s="144"/>
      <c r="E344" s="148"/>
      <c r="F344" s="149">
        <f>F343*20%</f>
        <v>3389.8305084745766</v>
      </c>
    </row>
    <row r="345" spans="1:6" x14ac:dyDescent="0.35">
      <c r="A345" s="127"/>
      <c r="B345" s="142" t="s">
        <v>172</v>
      </c>
      <c r="C345" s="143"/>
      <c r="D345" s="144"/>
      <c r="E345" s="148"/>
      <c r="F345" s="149">
        <f>F342</f>
        <v>3050.8474576271187</v>
      </c>
    </row>
    <row r="346" spans="1:6" x14ac:dyDescent="0.35">
      <c r="A346" s="121"/>
      <c r="B346" s="170" t="s">
        <v>34</v>
      </c>
      <c r="C346" s="143"/>
      <c r="D346" s="144"/>
      <c r="E346" s="148"/>
      <c r="F346" s="149">
        <f>F345+F344+F343</f>
        <v>23389.830508474577</v>
      </c>
    </row>
    <row r="347" spans="1:6" x14ac:dyDescent="0.35">
      <c r="A347" s="121"/>
      <c r="B347" s="152" t="s">
        <v>84</v>
      </c>
      <c r="C347" s="153"/>
      <c r="D347" s="154"/>
      <c r="E347" s="155"/>
      <c r="F347" s="156">
        <f>MROUND(F346, 5)</f>
        <v>23390</v>
      </c>
    </row>
    <row r="348" spans="1:6" x14ac:dyDescent="0.35">
      <c r="A348" s="1700" t="s">
        <v>105</v>
      </c>
      <c r="B348" s="1700"/>
      <c r="C348" s="1700"/>
      <c r="D348" s="1700"/>
      <c r="E348" s="1700"/>
      <c r="F348" s="1700"/>
    </row>
    <row r="349" spans="1:6" x14ac:dyDescent="0.35">
      <c r="A349" s="1702" t="s">
        <v>75</v>
      </c>
      <c r="B349" s="1702"/>
      <c r="C349" s="1704" t="s">
        <v>76</v>
      </c>
      <c r="D349" s="1704"/>
      <c r="E349" s="1704"/>
      <c r="F349" s="1704"/>
    </row>
    <row r="350" spans="1:6" x14ac:dyDescent="0.35">
      <c r="A350" s="1703"/>
      <c r="B350" s="1703"/>
      <c r="C350" s="113" t="s">
        <v>77</v>
      </c>
      <c r="D350" s="114" t="s">
        <v>2</v>
      </c>
      <c r="E350" s="114" t="s">
        <v>78</v>
      </c>
      <c r="F350" s="113" t="s">
        <v>79</v>
      </c>
    </row>
    <row r="351" spans="1:6" x14ac:dyDescent="0.35">
      <c r="A351" s="1705" t="s">
        <v>80</v>
      </c>
      <c r="B351" s="1706"/>
      <c r="C351" s="115"/>
      <c r="D351" s="116"/>
      <c r="E351" s="137"/>
      <c r="F351" s="123"/>
    </row>
    <row r="352" spans="1:6" ht="42.75" customHeight="1" x14ac:dyDescent="0.35">
      <c r="A352" s="119">
        <v>1</v>
      </c>
      <c r="B352" s="65" t="s">
        <v>130</v>
      </c>
      <c r="C352" s="120">
        <v>1</v>
      </c>
      <c r="D352" s="121" t="s">
        <v>56</v>
      </c>
      <c r="E352" s="122">
        <v>3000</v>
      </c>
      <c r="F352" s="123">
        <f>E352*C352</f>
        <v>3000</v>
      </c>
    </row>
    <row r="353" spans="1:6" x14ac:dyDescent="0.35">
      <c r="A353" s="119"/>
      <c r="B353" s="142" t="s">
        <v>171</v>
      </c>
      <c r="C353" s="143"/>
      <c r="D353" s="144"/>
      <c r="E353" s="145"/>
      <c r="F353" s="146">
        <f>F352*18/118</f>
        <v>457.62711864406782</v>
      </c>
    </row>
    <row r="354" spans="1:6" x14ac:dyDescent="0.35">
      <c r="A354" s="116"/>
      <c r="B354" s="147"/>
      <c r="C354" s="143"/>
      <c r="D354" s="144"/>
      <c r="E354" s="148"/>
      <c r="F354" s="149">
        <f>F352-F353</f>
        <v>2542.3728813559323</v>
      </c>
    </row>
    <row r="355" spans="1:6" x14ac:dyDescent="0.35">
      <c r="A355" s="116">
        <v>3</v>
      </c>
      <c r="B355" s="150" t="s">
        <v>83</v>
      </c>
      <c r="C355" s="143"/>
      <c r="D355" s="144"/>
      <c r="E355" s="148"/>
      <c r="F355" s="149">
        <f>F354*20%</f>
        <v>508.47457627118649</v>
      </c>
    </row>
    <row r="356" spans="1:6" x14ac:dyDescent="0.35">
      <c r="A356" s="127"/>
      <c r="B356" s="142" t="s">
        <v>172</v>
      </c>
      <c r="C356" s="143"/>
      <c r="D356" s="144"/>
      <c r="E356" s="148"/>
      <c r="F356" s="149">
        <f>F353</f>
        <v>457.62711864406782</v>
      </c>
    </row>
    <row r="357" spans="1:6" x14ac:dyDescent="0.35">
      <c r="A357" s="121"/>
      <c r="B357" s="170" t="s">
        <v>34</v>
      </c>
      <c r="C357" s="143"/>
      <c r="D357" s="144"/>
      <c r="E357" s="148"/>
      <c r="F357" s="149">
        <f>F356+F355+F354</f>
        <v>3508.4745762711864</v>
      </c>
    </row>
    <row r="358" spans="1:6" x14ac:dyDescent="0.35">
      <c r="A358" s="121"/>
      <c r="B358" s="152" t="s">
        <v>84</v>
      </c>
      <c r="C358" s="153"/>
      <c r="D358" s="154"/>
      <c r="E358" s="155"/>
      <c r="F358" s="156">
        <f>MROUND(F357, 5)</f>
        <v>3510</v>
      </c>
    </row>
    <row r="359" spans="1:6" x14ac:dyDescent="0.35">
      <c r="A359" s="1709"/>
      <c r="B359" s="1710"/>
      <c r="C359" s="1710"/>
      <c r="D359" s="1710"/>
      <c r="E359" s="1710"/>
      <c r="F359" s="1710"/>
    </row>
    <row r="360" spans="1:6" x14ac:dyDescent="0.35">
      <c r="A360" s="174"/>
      <c r="B360" s="175"/>
      <c r="C360" s="175"/>
      <c r="D360" s="175"/>
      <c r="E360" s="175"/>
      <c r="F360" s="175"/>
    </row>
    <row r="361" spans="1:6" ht="17.5" x14ac:dyDescent="0.35">
      <c r="A361" s="1707" t="s">
        <v>439</v>
      </c>
      <c r="B361" s="1707"/>
      <c r="C361" s="1707" t="s">
        <v>441</v>
      </c>
      <c r="D361" s="1707"/>
      <c r="E361" s="1707"/>
      <c r="F361" s="1707"/>
    </row>
    <row r="362" spans="1:6" ht="18" x14ac:dyDescent="0.35">
      <c r="A362" s="1708" t="s">
        <v>440</v>
      </c>
      <c r="B362" s="1708"/>
      <c r="C362" s="1708" t="s">
        <v>440</v>
      </c>
      <c r="D362" s="1708"/>
      <c r="E362" s="1708"/>
      <c r="F362" s="1708"/>
    </row>
    <row r="363" spans="1:6" ht="18" x14ac:dyDescent="0.35">
      <c r="A363" s="463"/>
      <c r="B363" s="463"/>
      <c r="C363" s="463"/>
      <c r="D363" s="463"/>
      <c r="E363" s="463"/>
      <c r="F363" s="463"/>
    </row>
    <row r="364" spans="1:6" x14ac:dyDescent="0.35">
      <c r="A364" s="135"/>
      <c r="B364" s="129"/>
      <c r="C364" s="135"/>
      <c r="D364" s="135"/>
      <c r="E364" s="136"/>
      <c r="F364" s="178"/>
    </row>
    <row r="365" spans="1:6" ht="19.5" customHeight="1" x14ac:dyDescent="0.35">
      <c r="A365" s="1707" t="s">
        <v>442</v>
      </c>
      <c r="B365" s="1707"/>
      <c r="C365" s="1707"/>
      <c r="D365" s="1707"/>
      <c r="E365" s="1707"/>
      <c r="F365" s="1707"/>
    </row>
    <row r="366" spans="1:6" ht="19.5" customHeight="1" x14ac:dyDescent="0.35">
      <c r="A366" s="1708" t="s">
        <v>440</v>
      </c>
      <c r="B366" s="1708"/>
      <c r="C366" s="1708"/>
      <c r="D366" s="1708"/>
      <c r="E366" s="1708"/>
      <c r="F366" s="1708"/>
    </row>
    <row r="367" spans="1:6" ht="19.5" customHeight="1" x14ac:dyDescent="0.35">
      <c r="A367" s="463"/>
      <c r="B367" s="463"/>
      <c r="C367" s="463"/>
      <c r="D367" s="463"/>
      <c r="E367" s="463"/>
      <c r="F367" s="463"/>
    </row>
    <row r="368" spans="1:6" x14ac:dyDescent="0.35">
      <c r="A368" s="1700" t="s">
        <v>106</v>
      </c>
      <c r="B368" s="1700"/>
      <c r="C368" s="1700"/>
      <c r="D368" s="1700"/>
      <c r="E368" s="1700"/>
      <c r="F368" s="1700"/>
    </row>
    <row r="369" spans="1:6" x14ac:dyDescent="0.35">
      <c r="A369" s="1702" t="s">
        <v>75</v>
      </c>
      <c r="B369" s="1702"/>
      <c r="C369" s="1704" t="s">
        <v>76</v>
      </c>
      <c r="D369" s="1704"/>
      <c r="E369" s="1704"/>
      <c r="F369" s="1704"/>
    </row>
    <row r="370" spans="1:6" x14ac:dyDescent="0.35">
      <c r="A370" s="1703"/>
      <c r="B370" s="1703"/>
      <c r="C370" s="113" t="s">
        <v>77</v>
      </c>
      <c r="D370" s="114" t="s">
        <v>2</v>
      </c>
      <c r="E370" s="114" t="s">
        <v>78</v>
      </c>
      <c r="F370" s="113" t="s">
        <v>79</v>
      </c>
    </row>
    <row r="371" spans="1:6" x14ac:dyDescent="0.35">
      <c r="A371" s="1705" t="s">
        <v>80</v>
      </c>
      <c r="B371" s="1706"/>
      <c r="C371" s="115"/>
      <c r="D371" s="116"/>
      <c r="E371" s="137"/>
      <c r="F371" s="123"/>
    </row>
    <row r="372" spans="1:6" ht="29.5" customHeight="1" x14ac:dyDescent="0.35">
      <c r="A372" s="119">
        <v>1</v>
      </c>
      <c r="B372" s="482" t="s">
        <v>131</v>
      </c>
      <c r="C372" s="493">
        <v>1</v>
      </c>
      <c r="D372" s="139" t="s">
        <v>56</v>
      </c>
      <c r="E372" s="140">
        <v>10000</v>
      </c>
      <c r="F372" s="141">
        <f>E372*C372</f>
        <v>10000</v>
      </c>
    </row>
    <row r="373" spans="1:6" ht="18" customHeight="1" x14ac:dyDescent="0.35">
      <c r="A373" s="119"/>
      <c r="B373" s="491" t="s">
        <v>469</v>
      </c>
      <c r="C373" s="493"/>
      <c r="D373" s="139"/>
      <c r="E373" s="140"/>
      <c r="F373" s="141"/>
    </row>
    <row r="374" spans="1:6" hidden="1" x14ac:dyDescent="0.35">
      <c r="A374" s="116">
        <v>2</v>
      </c>
      <c r="B374" s="124" t="s">
        <v>81</v>
      </c>
      <c r="C374" s="120">
        <v>1</v>
      </c>
      <c r="D374" s="121" t="s">
        <v>82</v>
      </c>
      <c r="E374" s="125">
        <v>0</v>
      </c>
      <c r="F374" s="126">
        <f t="shared" ref="F374:F375" si="10">E374*C374</f>
        <v>0</v>
      </c>
    </row>
    <row r="375" spans="1:6" hidden="1" x14ac:dyDescent="0.35">
      <c r="A375" s="116">
        <v>3</v>
      </c>
      <c r="B375" s="124" t="s">
        <v>88</v>
      </c>
      <c r="C375" s="120">
        <v>1</v>
      </c>
      <c r="D375" s="121" t="s">
        <v>82</v>
      </c>
      <c r="E375" s="125">
        <v>0</v>
      </c>
      <c r="F375" s="126">
        <f t="shared" si="10"/>
        <v>0</v>
      </c>
    </row>
    <row r="376" spans="1:6" x14ac:dyDescent="0.35">
      <c r="A376" s="127"/>
      <c r="B376" s="128" t="s">
        <v>34</v>
      </c>
      <c r="C376" s="120"/>
      <c r="D376" s="121"/>
      <c r="E376" s="125"/>
      <c r="F376" s="126">
        <f>F372+F374+F375</f>
        <v>10000</v>
      </c>
    </row>
    <row r="377" spans="1:6" x14ac:dyDescent="0.35">
      <c r="A377" s="121"/>
      <c r="B377" s="128" t="s">
        <v>83</v>
      </c>
      <c r="C377" s="120"/>
      <c r="D377" s="121"/>
      <c r="E377" s="125"/>
      <c r="F377" s="126">
        <f>F376*0.2</f>
        <v>2000</v>
      </c>
    </row>
    <row r="378" spans="1:6" x14ac:dyDescent="0.35">
      <c r="A378" s="121"/>
      <c r="B378" s="169" t="s">
        <v>34</v>
      </c>
      <c r="C378" s="120"/>
      <c r="D378" s="121"/>
      <c r="E378" s="125"/>
      <c r="F378" s="126">
        <f>F377+F376</f>
        <v>12000</v>
      </c>
    </row>
    <row r="379" spans="1:6" x14ac:dyDescent="0.35">
      <c r="A379" s="130"/>
      <c r="B379" s="131" t="s">
        <v>84</v>
      </c>
      <c r="C379" s="132"/>
      <c r="D379" s="130"/>
      <c r="E379" s="133"/>
      <c r="F379" s="134">
        <f>MROUND(F378, 5)</f>
        <v>12000</v>
      </c>
    </row>
    <row r="380" spans="1:6" x14ac:dyDescent="0.35">
      <c r="A380" s="1700" t="s">
        <v>107</v>
      </c>
      <c r="B380" s="1700"/>
      <c r="C380" s="1700"/>
      <c r="D380" s="1700"/>
      <c r="E380" s="1700"/>
      <c r="F380" s="1700"/>
    </row>
    <row r="381" spans="1:6" x14ac:dyDescent="0.35">
      <c r="A381" s="1702" t="s">
        <v>75</v>
      </c>
      <c r="B381" s="1702"/>
      <c r="C381" s="1704" t="s">
        <v>76</v>
      </c>
      <c r="D381" s="1704"/>
      <c r="E381" s="1704"/>
      <c r="F381" s="1704"/>
    </row>
    <row r="382" spans="1:6" x14ac:dyDescent="0.35">
      <c r="A382" s="1703"/>
      <c r="B382" s="1703"/>
      <c r="C382" s="113" t="s">
        <v>77</v>
      </c>
      <c r="D382" s="114" t="s">
        <v>2</v>
      </c>
      <c r="E382" s="114" t="s">
        <v>78</v>
      </c>
      <c r="F382" s="113" t="s">
        <v>79</v>
      </c>
    </row>
    <row r="383" spans="1:6" x14ac:dyDescent="0.35">
      <c r="A383" s="1705" t="s">
        <v>80</v>
      </c>
      <c r="B383" s="1706"/>
      <c r="C383" s="115"/>
      <c r="D383" s="116"/>
      <c r="E383" s="137"/>
      <c r="F383" s="123"/>
    </row>
    <row r="384" spans="1:6" ht="46.5" customHeight="1" x14ac:dyDescent="0.35">
      <c r="A384" s="119">
        <v>1</v>
      </c>
      <c r="B384" s="65" t="s">
        <v>175</v>
      </c>
      <c r="C384" s="120">
        <v>1</v>
      </c>
      <c r="D384" s="121" t="s">
        <v>56</v>
      </c>
      <c r="E384" s="122">
        <v>500</v>
      </c>
      <c r="F384" s="123">
        <f>E384*C384</f>
        <v>500</v>
      </c>
    </row>
    <row r="385" spans="1:6" x14ac:dyDescent="0.35">
      <c r="A385" s="119">
        <v>2</v>
      </c>
      <c r="B385" s="142" t="s">
        <v>171</v>
      </c>
      <c r="C385" s="143"/>
      <c r="D385" s="144"/>
      <c r="E385" s="145"/>
      <c r="F385" s="146">
        <f>F384*18/118</f>
        <v>76.271186440677965</v>
      </c>
    </row>
    <row r="386" spans="1:6" x14ac:dyDescent="0.35">
      <c r="A386" s="116"/>
      <c r="B386" s="147"/>
      <c r="C386" s="143"/>
      <c r="D386" s="144"/>
      <c r="E386" s="148"/>
      <c r="F386" s="149">
        <f>F384-F385</f>
        <v>423.72881355932202</v>
      </c>
    </row>
    <row r="387" spans="1:6" x14ac:dyDescent="0.35">
      <c r="A387" s="116">
        <v>3</v>
      </c>
      <c r="B387" s="150" t="s">
        <v>83</v>
      </c>
      <c r="C387" s="143"/>
      <c r="D387" s="144"/>
      <c r="E387" s="148"/>
      <c r="F387" s="149">
        <f>F386*20%</f>
        <v>84.745762711864415</v>
      </c>
    </row>
    <row r="388" spans="1:6" x14ac:dyDescent="0.35">
      <c r="A388" s="127"/>
      <c r="B388" s="142" t="s">
        <v>172</v>
      </c>
      <c r="C388" s="143"/>
      <c r="D388" s="144"/>
      <c r="E388" s="148"/>
      <c r="F388" s="149">
        <f>F385</f>
        <v>76.271186440677965</v>
      </c>
    </row>
    <row r="389" spans="1:6" x14ac:dyDescent="0.35">
      <c r="A389" s="121"/>
      <c r="B389" s="170" t="s">
        <v>34</v>
      </c>
      <c r="C389" s="143"/>
      <c r="D389" s="144"/>
      <c r="E389" s="148"/>
      <c r="F389" s="149">
        <f>F388+F387+F386</f>
        <v>584.74576271186447</v>
      </c>
    </row>
    <row r="390" spans="1:6" x14ac:dyDescent="0.35">
      <c r="A390" s="121"/>
      <c r="B390" s="152" t="s">
        <v>84</v>
      </c>
      <c r="C390" s="153"/>
      <c r="D390" s="154"/>
      <c r="E390" s="155"/>
      <c r="F390" s="156">
        <f>MROUND(F389, 5)</f>
        <v>585</v>
      </c>
    </row>
    <row r="391" spans="1:6" x14ac:dyDescent="0.35">
      <c r="A391" s="1700" t="s">
        <v>108</v>
      </c>
      <c r="B391" s="1700"/>
      <c r="C391" s="1700"/>
      <c r="D391" s="1700"/>
      <c r="E391" s="1700"/>
      <c r="F391" s="1700"/>
    </row>
    <row r="392" spans="1:6" x14ac:dyDescent="0.35">
      <c r="A392" s="1702" t="s">
        <v>75</v>
      </c>
      <c r="B392" s="1702"/>
      <c r="C392" s="1704" t="s">
        <v>76</v>
      </c>
      <c r="D392" s="1704"/>
      <c r="E392" s="1704"/>
      <c r="F392" s="1704"/>
    </row>
    <row r="393" spans="1:6" x14ac:dyDescent="0.35">
      <c r="A393" s="1703"/>
      <c r="B393" s="1703"/>
      <c r="C393" s="113" t="s">
        <v>77</v>
      </c>
      <c r="D393" s="114" t="s">
        <v>2</v>
      </c>
      <c r="E393" s="114" t="s">
        <v>78</v>
      </c>
      <c r="F393" s="113" t="s">
        <v>79</v>
      </c>
    </row>
    <row r="394" spans="1:6" x14ac:dyDescent="0.35">
      <c r="A394" s="1705" t="s">
        <v>80</v>
      </c>
      <c r="B394" s="1706"/>
      <c r="C394" s="115"/>
      <c r="D394" s="116"/>
      <c r="E394" s="137"/>
      <c r="F394" s="123"/>
    </row>
    <row r="395" spans="1:6" ht="34.5" customHeight="1" x14ac:dyDescent="0.35">
      <c r="A395" s="119">
        <v>1</v>
      </c>
      <c r="B395" s="482" t="s">
        <v>452</v>
      </c>
      <c r="C395" s="493">
        <v>1</v>
      </c>
      <c r="D395" s="139" t="s">
        <v>56</v>
      </c>
      <c r="E395" s="140">
        <v>32000</v>
      </c>
      <c r="F395" s="141">
        <f>E395*C395</f>
        <v>32000</v>
      </c>
    </row>
    <row r="396" spans="1:6" ht="18" customHeight="1" x14ac:dyDescent="0.35">
      <c r="A396" s="119"/>
      <c r="B396" s="491" t="s">
        <v>469</v>
      </c>
      <c r="C396" s="493"/>
      <c r="D396" s="139"/>
      <c r="E396" s="140"/>
      <c r="F396" s="141"/>
    </row>
    <row r="397" spans="1:6" ht="20.25" hidden="1" customHeight="1" x14ac:dyDescent="0.35">
      <c r="A397" s="116">
        <v>2</v>
      </c>
      <c r="B397" s="124" t="s">
        <v>81</v>
      </c>
      <c r="C397" s="120">
        <v>1</v>
      </c>
      <c r="D397" s="121" t="s">
        <v>82</v>
      </c>
      <c r="E397" s="125">
        <v>0</v>
      </c>
      <c r="F397" s="126">
        <f t="shared" ref="F397:F398" si="11">E397*C397</f>
        <v>0</v>
      </c>
    </row>
    <row r="398" spans="1:6" ht="20.25" hidden="1" customHeight="1" x14ac:dyDescent="0.35">
      <c r="A398" s="116">
        <v>3</v>
      </c>
      <c r="B398" s="124" t="s">
        <v>88</v>
      </c>
      <c r="C398" s="120">
        <v>1</v>
      </c>
      <c r="D398" s="121" t="s">
        <v>82</v>
      </c>
      <c r="E398" s="125">
        <v>0</v>
      </c>
      <c r="F398" s="126">
        <f t="shared" si="11"/>
        <v>0</v>
      </c>
    </row>
    <row r="399" spans="1:6" ht="20.25" customHeight="1" x14ac:dyDescent="0.35">
      <c r="A399" s="127"/>
      <c r="B399" s="128" t="s">
        <v>34</v>
      </c>
      <c r="C399" s="120"/>
      <c r="D399" s="121"/>
      <c r="E399" s="125"/>
      <c r="F399" s="126">
        <f>F395+F397+F398</f>
        <v>32000</v>
      </c>
    </row>
    <row r="400" spans="1:6" ht="20.25" customHeight="1" x14ac:dyDescent="0.35">
      <c r="A400" s="121"/>
      <c r="B400" s="128" t="s">
        <v>176</v>
      </c>
      <c r="C400" s="120"/>
      <c r="D400" s="121"/>
      <c r="E400" s="125"/>
      <c r="F400" s="126">
        <f>F399*12.5%</f>
        <v>4000</v>
      </c>
    </row>
    <row r="401" spans="1:6" ht="20.25" customHeight="1" x14ac:dyDescent="0.35">
      <c r="A401" s="121"/>
      <c r="B401" s="169" t="s">
        <v>34</v>
      </c>
      <c r="C401" s="120"/>
      <c r="D401" s="121"/>
      <c r="E401" s="125"/>
      <c r="F401" s="126">
        <f>F400+F399</f>
        <v>36000</v>
      </c>
    </row>
    <row r="402" spans="1:6" ht="20.25" customHeight="1" x14ac:dyDescent="0.35">
      <c r="A402" s="130"/>
      <c r="B402" s="131" t="s">
        <v>84</v>
      </c>
      <c r="C402" s="132"/>
      <c r="D402" s="130"/>
      <c r="E402" s="133"/>
      <c r="F402" s="134">
        <f>MROUND(F401, 5)</f>
        <v>36000</v>
      </c>
    </row>
    <row r="403" spans="1:6" x14ac:dyDescent="0.35">
      <c r="A403" s="174"/>
      <c r="B403" s="175"/>
      <c r="C403" s="175"/>
      <c r="D403" s="175"/>
      <c r="E403" s="175"/>
      <c r="F403" s="175"/>
    </row>
    <row r="404" spans="1:6" x14ac:dyDescent="0.35">
      <c r="A404" s="174"/>
      <c r="B404" s="175"/>
      <c r="C404" s="175"/>
      <c r="D404" s="175"/>
      <c r="E404" s="175"/>
      <c r="F404" s="175"/>
    </row>
    <row r="405" spans="1:6" x14ac:dyDescent="0.35">
      <c r="A405" s="174"/>
      <c r="B405" s="175"/>
      <c r="C405" s="175"/>
      <c r="D405" s="175"/>
      <c r="E405" s="175"/>
      <c r="F405" s="175"/>
    </row>
    <row r="406" spans="1:6" x14ac:dyDescent="0.35">
      <c r="A406" s="174"/>
      <c r="B406" s="175"/>
      <c r="C406" s="175"/>
      <c r="D406" s="175"/>
      <c r="E406" s="175"/>
      <c r="F406" s="175"/>
    </row>
    <row r="407" spans="1:6" ht="17.5" x14ac:dyDescent="0.35">
      <c r="A407" s="1707" t="s">
        <v>439</v>
      </c>
      <c r="B407" s="1707"/>
      <c r="C407" s="1707" t="s">
        <v>441</v>
      </c>
      <c r="D407" s="1707"/>
      <c r="E407" s="1707"/>
      <c r="F407" s="1707"/>
    </row>
    <row r="408" spans="1:6" ht="18" x14ac:dyDescent="0.35">
      <c r="A408" s="1708" t="s">
        <v>440</v>
      </c>
      <c r="B408" s="1708"/>
      <c r="C408" s="1708" t="s">
        <v>440</v>
      </c>
      <c r="D408" s="1708"/>
      <c r="E408" s="1708"/>
      <c r="F408" s="1708"/>
    </row>
    <row r="409" spans="1:6" ht="18" x14ac:dyDescent="0.35">
      <c r="A409" s="463"/>
      <c r="B409" s="463"/>
      <c r="C409" s="463"/>
      <c r="D409" s="463"/>
      <c r="E409" s="463"/>
      <c r="F409" s="463"/>
    </row>
    <row r="410" spans="1:6" ht="18" x14ac:dyDescent="0.35">
      <c r="A410" s="463"/>
      <c r="B410" s="463"/>
      <c r="C410" s="463"/>
      <c r="D410" s="463"/>
      <c r="E410" s="463"/>
      <c r="F410" s="463"/>
    </row>
    <row r="411" spans="1:6" ht="18" x14ac:dyDescent="0.35">
      <c r="A411" s="463"/>
      <c r="B411" s="463"/>
      <c r="C411" s="463"/>
      <c r="D411" s="463"/>
      <c r="E411" s="463"/>
      <c r="F411" s="463"/>
    </row>
    <row r="412" spans="1:6" ht="18" x14ac:dyDescent="0.35">
      <c r="A412" s="463"/>
      <c r="B412" s="463"/>
      <c r="C412" s="463"/>
      <c r="D412" s="463"/>
      <c r="E412" s="463"/>
      <c r="F412" s="463"/>
    </row>
    <row r="413" spans="1:6" ht="19.5" customHeight="1" x14ac:dyDescent="0.35">
      <c r="A413" s="1707" t="s">
        <v>442</v>
      </c>
      <c r="B413" s="1707"/>
      <c r="C413" s="1707"/>
      <c r="D413" s="1707"/>
      <c r="E413" s="1707"/>
      <c r="F413" s="1707"/>
    </row>
    <row r="414" spans="1:6" ht="15" customHeight="1" x14ac:dyDescent="0.35">
      <c r="A414" s="1708" t="s">
        <v>440</v>
      </c>
      <c r="B414" s="1708"/>
      <c r="C414" s="1708"/>
      <c r="D414" s="1708"/>
      <c r="E414" s="1708"/>
      <c r="F414" s="1708"/>
    </row>
    <row r="415" spans="1:6" x14ac:dyDescent="0.35">
      <c r="A415" s="1700" t="s">
        <v>225</v>
      </c>
      <c r="B415" s="1700"/>
      <c r="C415" s="1700"/>
      <c r="D415" s="1700"/>
      <c r="E415" s="1700"/>
      <c r="F415" s="1700"/>
    </row>
    <row r="416" spans="1:6" x14ac:dyDescent="0.35">
      <c r="A416" s="1702" t="s">
        <v>75</v>
      </c>
      <c r="B416" s="1702"/>
      <c r="C416" s="1704" t="s">
        <v>76</v>
      </c>
      <c r="D416" s="1704"/>
      <c r="E416" s="1704"/>
      <c r="F416" s="1704"/>
    </row>
    <row r="417" spans="1:6" x14ac:dyDescent="0.35">
      <c r="A417" s="1703"/>
      <c r="B417" s="1703"/>
      <c r="C417" s="113" t="s">
        <v>77</v>
      </c>
      <c r="D417" s="114" t="s">
        <v>2</v>
      </c>
      <c r="E417" s="114" t="s">
        <v>78</v>
      </c>
      <c r="F417" s="113" t="s">
        <v>79</v>
      </c>
    </row>
    <row r="418" spans="1:6" x14ac:dyDescent="0.35">
      <c r="A418" s="1705" t="s">
        <v>80</v>
      </c>
      <c r="B418" s="1706"/>
      <c r="C418" s="115"/>
      <c r="D418" s="116"/>
      <c r="E418" s="137"/>
      <c r="F418" s="123"/>
    </row>
    <row r="419" spans="1:6" ht="28" x14ac:dyDescent="0.35">
      <c r="A419" s="119">
        <v>1</v>
      </c>
      <c r="B419" s="494" t="s">
        <v>144</v>
      </c>
      <c r="C419" s="492">
        <v>1</v>
      </c>
      <c r="D419" s="121" t="s">
        <v>56</v>
      </c>
      <c r="E419" s="122">
        <v>42000</v>
      </c>
      <c r="F419" s="123">
        <f>E419*C419</f>
        <v>42000</v>
      </c>
    </row>
    <row r="420" spans="1:6" ht="18" customHeight="1" x14ac:dyDescent="0.35">
      <c r="A420" s="119"/>
      <c r="B420" s="491" t="s">
        <v>469</v>
      </c>
      <c r="C420" s="493"/>
      <c r="D420" s="139"/>
      <c r="E420" s="140"/>
      <c r="F420" s="141"/>
    </row>
    <row r="421" spans="1:6" hidden="1" x14ac:dyDescent="0.35">
      <c r="A421" s="116">
        <v>2</v>
      </c>
      <c r="B421" s="124" t="s">
        <v>168</v>
      </c>
      <c r="C421" s="120">
        <v>1</v>
      </c>
      <c r="D421" s="121" t="s">
        <v>82</v>
      </c>
      <c r="E421" s="125">
        <v>0</v>
      </c>
      <c r="F421" s="126">
        <f t="shared" ref="F421:F422" si="12">E421*C421</f>
        <v>0</v>
      </c>
    </row>
    <row r="422" spans="1:6" ht="31" hidden="1" x14ac:dyDescent="0.35">
      <c r="A422" s="116">
        <v>3</v>
      </c>
      <c r="B422" s="124" t="s">
        <v>173</v>
      </c>
      <c r="C422" s="120">
        <v>1</v>
      </c>
      <c r="D422" s="121" t="s">
        <v>82</v>
      </c>
      <c r="E422" s="125">
        <v>0</v>
      </c>
      <c r="F422" s="126">
        <f t="shared" si="12"/>
        <v>0</v>
      </c>
    </row>
    <row r="423" spans="1:6" x14ac:dyDescent="0.35">
      <c r="A423" s="127"/>
      <c r="B423" s="128" t="s">
        <v>34</v>
      </c>
      <c r="C423" s="120"/>
      <c r="D423" s="121"/>
      <c r="E423" s="125"/>
      <c r="F423" s="126">
        <f>F419+F421+F422</f>
        <v>42000</v>
      </c>
    </row>
    <row r="424" spans="1:6" x14ac:dyDescent="0.35">
      <c r="A424" s="121"/>
      <c r="B424" s="128" t="s">
        <v>83</v>
      </c>
      <c r="C424" s="120"/>
      <c r="D424" s="121"/>
      <c r="E424" s="125"/>
      <c r="F424" s="126">
        <f>F423*0.2</f>
        <v>8400</v>
      </c>
    </row>
    <row r="425" spans="1:6" x14ac:dyDescent="0.35">
      <c r="A425" s="121"/>
      <c r="B425" s="128" t="s">
        <v>34</v>
      </c>
      <c r="C425" s="120"/>
      <c r="D425" s="121"/>
      <c r="E425" s="125"/>
      <c r="F425" s="126">
        <f>F424+F423</f>
        <v>50400</v>
      </c>
    </row>
    <row r="426" spans="1:6" x14ac:dyDescent="0.35">
      <c r="A426" s="130"/>
      <c r="B426" s="131" t="s">
        <v>84</v>
      </c>
      <c r="C426" s="132"/>
      <c r="D426" s="130"/>
      <c r="E426" s="133"/>
      <c r="F426" s="134">
        <f>ROUNDUP(F425,)</f>
        <v>50400</v>
      </c>
    </row>
    <row r="427" spans="1:6" x14ac:dyDescent="0.35">
      <c r="A427" s="135"/>
      <c r="B427" s="151"/>
      <c r="C427" s="171"/>
      <c r="D427" s="171"/>
      <c r="E427" s="172"/>
      <c r="F427" s="180"/>
    </row>
    <row r="428" spans="1:6" x14ac:dyDescent="0.35">
      <c r="A428" s="1700" t="s">
        <v>109</v>
      </c>
      <c r="B428" s="1700"/>
      <c r="C428" s="1700"/>
      <c r="D428" s="1700"/>
      <c r="E428" s="1700"/>
      <c r="F428" s="1700"/>
    </row>
    <row r="429" spans="1:6" x14ac:dyDescent="0.35">
      <c r="A429" s="1702" t="s">
        <v>75</v>
      </c>
      <c r="B429" s="1702"/>
      <c r="C429" s="1704" t="s">
        <v>76</v>
      </c>
      <c r="D429" s="1704"/>
      <c r="E429" s="1704"/>
      <c r="F429" s="1704"/>
    </row>
    <row r="430" spans="1:6" x14ac:dyDescent="0.35">
      <c r="A430" s="1703"/>
      <c r="B430" s="1703"/>
      <c r="C430" s="113" t="s">
        <v>77</v>
      </c>
      <c r="D430" s="114" t="s">
        <v>2</v>
      </c>
      <c r="E430" s="114" t="s">
        <v>78</v>
      </c>
      <c r="F430" s="113" t="s">
        <v>79</v>
      </c>
    </row>
    <row r="431" spans="1:6" x14ac:dyDescent="0.35">
      <c r="A431" s="1705" t="s">
        <v>80</v>
      </c>
      <c r="B431" s="1706"/>
      <c r="C431" s="115"/>
      <c r="D431" s="116"/>
      <c r="E431" s="137"/>
      <c r="F431" s="123"/>
    </row>
    <row r="432" spans="1:6" ht="78" customHeight="1" x14ac:dyDescent="0.35">
      <c r="A432" s="119">
        <v>1</v>
      </c>
      <c r="B432" s="495" t="s">
        <v>178</v>
      </c>
      <c r="C432" s="120">
        <v>1</v>
      </c>
      <c r="D432" s="121" t="s">
        <v>56</v>
      </c>
      <c r="E432" s="122">
        <v>5100</v>
      </c>
      <c r="F432" s="126">
        <f>E432*C432</f>
        <v>5100</v>
      </c>
    </row>
    <row r="433" spans="1:6" x14ac:dyDescent="0.35">
      <c r="A433" s="121"/>
      <c r="B433" s="170" t="s">
        <v>34</v>
      </c>
      <c r="C433" s="143"/>
      <c r="D433" s="144"/>
      <c r="E433" s="148"/>
      <c r="F433" s="149">
        <f>F432</f>
        <v>5100</v>
      </c>
    </row>
    <row r="434" spans="1:6" x14ac:dyDescent="0.35">
      <c r="A434" s="121"/>
      <c r="B434" s="152" t="s">
        <v>84</v>
      </c>
      <c r="C434" s="153"/>
      <c r="D434" s="154"/>
      <c r="E434" s="155"/>
      <c r="F434" s="156">
        <f>F433</f>
        <v>5100</v>
      </c>
    </row>
    <row r="435" spans="1:6" x14ac:dyDescent="0.35">
      <c r="A435" s="135"/>
      <c r="B435" s="151"/>
      <c r="C435" s="171"/>
      <c r="D435" s="171"/>
      <c r="E435" s="172"/>
      <c r="F435" s="180"/>
    </row>
    <row r="436" spans="1:6" ht="20.149999999999999" customHeight="1" x14ac:dyDescent="0.35">
      <c r="A436" s="1700" t="s">
        <v>465</v>
      </c>
      <c r="B436" s="1700"/>
      <c r="C436" s="1700"/>
      <c r="D436" s="1700"/>
      <c r="E436" s="1700"/>
      <c r="F436" s="1700"/>
    </row>
    <row r="437" spans="1:6" ht="20.149999999999999" customHeight="1" x14ac:dyDescent="0.35">
      <c r="A437" s="1701" t="s">
        <v>75</v>
      </c>
      <c r="B437" s="1701"/>
      <c r="C437" s="159" t="s">
        <v>1</v>
      </c>
      <c r="D437" s="159" t="s">
        <v>2</v>
      </c>
      <c r="E437" s="159" t="s">
        <v>8</v>
      </c>
      <c r="F437" s="159" t="s">
        <v>86</v>
      </c>
    </row>
    <row r="438" spans="1:6" x14ac:dyDescent="0.35">
      <c r="A438" s="160">
        <v>1</v>
      </c>
      <c r="B438" s="65" t="s">
        <v>466</v>
      </c>
      <c r="C438" s="165">
        <v>1</v>
      </c>
      <c r="D438" s="166" t="s">
        <v>87</v>
      </c>
      <c r="E438" s="167">
        <f>'O&amp;M RA'!E89</f>
        <v>1200</v>
      </c>
      <c r="F438" s="168">
        <f>C438*E438</f>
        <v>1200</v>
      </c>
    </row>
    <row r="439" spans="1:6" x14ac:dyDescent="0.35">
      <c r="A439" s="119">
        <v>2</v>
      </c>
      <c r="B439" s="142" t="s">
        <v>171</v>
      </c>
      <c r="C439" s="143"/>
      <c r="D439" s="144"/>
      <c r="E439" s="145"/>
      <c r="F439" s="146">
        <f>F438*18/118</f>
        <v>183.05084745762713</v>
      </c>
    </row>
    <row r="440" spans="1:6" x14ac:dyDescent="0.35">
      <c r="A440" s="116"/>
      <c r="B440" s="147"/>
      <c r="C440" s="143"/>
      <c r="D440" s="144"/>
      <c r="E440" s="148"/>
      <c r="F440" s="149">
        <f>F438-F439</f>
        <v>1016.9491525423729</v>
      </c>
    </row>
    <row r="441" spans="1:6" ht="20.149999999999999" customHeight="1" x14ac:dyDescent="0.35">
      <c r="A441" s="116">
        <v>3</v>
      </c>
      <c r="B441" s="150" t="s">
        <v>83</v>
      </c>
      <c r="C441" s="143"/>
      <c r="D441" s="144"/>
      <c r="E441" s="148"/>
      <c r="F441" s="149">
        <f>F440*20%</f>
        <v>203.38983050847457</v>
      </c>
    </row>
    <row r="442" spans="1:6" x14ac:dyDescent="0.35">
      <c r="A442" s="127"/>
      <c r="B442" s="142" t="s">
        <v>172</v>
      </c>
      <c r="C442" s="143"/>
      <c r="D442" s="144"/>
      <c r="E442" s="148"/>
      <c r="F442" s="149">
        <f>F439</f>
        <v>183.05084745762713</v>
      </c>
    </row>
    <row r="443" spans="1:6" x14ac:dyDescent="0.35">
      <c r="A443" s="121"/>
      <c r="B443" s="170" t="s">
        <v>34</v>
      </c>
      <c r="C443" s="143"/>
      <c r="D443" s="144"/>
      <c r="E443" s="148"/>
      <c r="F443" s="149">
        <f>F442+F441+F440</f>
        <v>1403.3898305084745</v>
      </c>
    </row>
    <row r="444" spans="1:6" x14ac:dyDescent="0.35">
      <c r="A444" s="121"/>
      <c r="B444" s="152" t="s">
        <v>84</v>
      </c>
      <c r="C444" s="153"/>
      <c r="D444" s="154"/>
      <c r="E444" s="155"/>
      <c r="F444" s="156">
        <f>MROUND(F443, 5)</f>
        <v>1405</v>
      </c>
    </row>
    <row r="445" spans="1:6" x14ac:dyDescent="0.35">
      <c r="A445" s="135"/>
      <c r="B445" s="151"/>
      <c r="C445" s="171"/>
      <c r="D445" s="171"/>
      <c r="E445" s="172"/>
      <c r="F445" s="180"/>
    </row>
    <row r="446" spans="1:6" x14ac:dyDescent="0.35">
      <c r="A446" s="135"/>
      <c r="B446" s="151"/>
      <c r="C446" s="171"/>
      <c r="D446" s="171"/>
      <c r="E446" s="172"/>
      <c r="F446" s="180"/>
    </row>
    <row r="447" spans="1:6" ht="17.5" x14ac:dyDescent="0.35">
      <c r="A447" s="1707" t="s">
        <v>439</v>
      </c>
      <c r="B447" s="1707"/>
      <c r="C447" s="1707" t="s">
        <v>441</v>
      </c>
      <c r="D447" s="1707"/>
      <c r="E447" s="1707"/>
      <c r="F447" s="1707"/>
    </row>
    <row r="448" spans="1:6" ht="18" x14ac:dyDescent="0.35">
      <c r="A448" s="1708" t="s">
        <v>440</v>
      </c>
      <c r="B448" s="1708"/>
      <c r="C448" s="1708" t="s">
        <v>440</v>
      </c>
      <c r="D448" s="1708"/>
      <c r="E448" s="1708"/>
      <c r="F448" s="1708"/>
    </row>
    <row r="449" spans="1:6" ht="18" x14ac:dyDescent="0.35">
      <c r="A449" s="463"/>
      <c r="B449" s="463"/>
      <c r="C449" s="463"/>
      <c r="D449" s="463"/>
      <c r="E449" s="463"/>
      <c r="F449" s="463"/>
    </row>
    <row r="450" spans="1:6" x14ac:dyDescent="0.35">
      <c r="A450" s="135"/>
      <c r="B450" s="129"/>
      <c r="C450" s="135"/>
      <c r="D450" s="135"/>
      <c r="E450" s="136"/>
      <c r="F450" s="178"/>
    </row>
    <row r="451" spans="1:6" ht="19.5" customHeight="1" x14ac:dyDescent="0.35">
      <c r="A451" s="1707" t="s">
        <v>442</v>
      </c>
      <c r="B451" s="1707"/>
      <c r="C451" s="1707"/>
      <c r="D451" s="1707"/>
      <c r="E451" s="1707"/>
      <c r="F451" s="1707"/>
    </row>
    <row r="452" spans="1:6" ht="19.5" customHeight="1" x14ac:dyDescent="0.35">
      <c r="A452" s="1708" t="s">
        <v>440</v>
      </c>
      <c r="B452" s="1708"/>
      <c r="C452" s="1708"/>
      <c r="D452" s="1708"/>
      <c r="E452" s="1708"/>
      <c r="F452" s="1708"/>
    </row>
    <row r="454" spans="1:6" x14ac:dyDescent="0.35">
      <c r="A454" s="1700" t="s">
        <v>327</v>
      </c>
      <c r="B454" s="1700"/>
      <c r="C454" s="1700"/>
      <c r="D454" s="1700"/>
      <c r="E454" s="1700"/>
      <c r="F454" s="1700"/>
    </row>
    <row r="455" spans="1:6" x14ac:dyDescent="0.35">
      <c r="A455" s="1701" t="s">
        <v>75</v>
      </c>
      <c r="B455" s="1701"/>
      <c r="C455" s="159" t="s">
        <v>1</v>
      </c>
      <c r="D455" s="159" t="s">
        <v>2</v>
      </c>
      <c r="E455" s="159" t="s">
        <v>8</v>
      </c>
      <c r="F455" s="159" t="s">
        <v>86</v>
      </c>
    </row>
    <row r="456" spans="1:6" ht="46.5" x14ac:dyDescent="0.35">
      <c r="A456" s="160">
        <v>1</v>
      </c>
      <c r="B456" s="1" t="s">
        <v>328</v>
      </c>
      <c r="C456" s="161">
        <v>1</v>
      </c>
      <c r="D456" s="162" t="s">
        <v>87</v>
      </c>
      <c r="E456" s="163">
        <v>58000</v>
      </c>
      <c r="F456" s="164">
        <f>C456*E456</f>
        <v>58000</v>
      </c>
    </row>
    <row r="457" spans="1:6" x14ac:dyDescent="0.35">
      <c r="A457" s="119">
        <v>2</v>
      </c>
      <c r="B457" s="142" t="s">
        <v>171</v>
      </c>
      <c r="C457" s="143"/>
      <c r="D457" s="144"/>
      <c r="E457" s="145"/>
      <c r="F457" s="146">
        <f>F456*18/118</f>
        <v>8847.4576271186434</v>
      </c>
    </row>
    <row r="458" spans="1:6" x14ac:dyDescent="0.35">
      <c r="A458" s="116"/>
      <c r="B458" s="147"/>
      <c r="C458" s="143"/>
      <c r="D458" s="144"/>
      <c r="E458" s="148"/>
      <c r="F458" s="149">
        <f>F456-F457</f>
        <v>49152.542372881355</v>
      </c>
    </row>
    <row r="459" spans="1:6" x14ac:dyDescent="0.35">
      <c r="A459" s="116">
        <v>3</v>
      </c>
      <c r="B459" s="150" t="s">
        <v>83</v>
      </c>
      <c r="C459" s="143"/>
      <c r="D459" s="144"/>
      <c r="E459" s="148"/>
      <c r="F459" s="149">
        <f>F458*20%</f>
        <v>9830.5084745762724</v>
      </c>
    </row>
    <row r="460" spans="1:6" x14ac:dyDescent="0.35">
      <c r="A460" s="127"/>
      <c r="B460" s="142" t="s">
        <v>172</v>
      </c>
      <c r="C460" s="143"/>
      <c r="D460" s="144"/>
      <c r="E460" s="148"/>
      <c r="F460" s="149">
        <f>F457</f>
        <v>8847.4576271186434</v>
      </c>
    </row>
    <row r="461" spans="1:6" x14ac:dyDescent="0.35">
      <c r="A461" s="121"/>
      <c r="B461" s="150" t="s">
        <v>34</v>
      </c>
      <c r="C461" s="143"/>
      <c r="D461" s="144"/>
      <c r="E461" s="148"/>
      <c r="F461" s="149">
        <f>F460+F459+F458</f>
        <v>67830.508474576272</v>
      </c>
    </row>
    <row r="462" spans="1:6" x14ac:dyDescent="0.35">
      <c r="A462" s="130"/>
      <c r="B462" s="152" t="s">
        <v>84</v>
      </c>
      <c r="C462" s="153"/>
      <c r="D462" s="154"/>
      <c r="E462" s="155"/>
      <c r="F462" s="177">
        <f>MROUND(F461, 5)</f>
        <v>67830</v>
      </c>
    </row>
    <row r="464" spans="1:6" x14ac:dyDescent="0.35">
      <c r="A464" s="1700" t="s">
        <v>329</v>
      </c>
      <c r="B464" s="1700"/>
      <c r="C464" s="1700"/>
      <c r="D464" s="1700"/>
      <c r="E464" s="1700"/>
      <c r="F464" s="1700"/>
    </row>
    <row r="465" spans="1:6" x14ac:dyDescent="0.35">
      <c r="A465" s="1701" t="s">
        <v>75</v>
      </c>
      <c r="B465" s="1701"/>
      <c r="C465" s="159" t="s">
        <v>1</v>
      </c>
      <c r="D465" s="159" t="s">
        <v>2</v>
      </c>
      <c r="E465" s="159" t="s">
        <v>8</v>
      </c>
      <c r="F465" s="159" t="s">
        <v>86</v>
      </c>
    </row>
    <row r="466" spans="1:6" ht="46.5" x14ac:dyDescent="0.35">
      <c r="A466" s="160">
        <v>1</v>
      </c>
      <c r="B466" s="1" t="s">
        <v>330</v>
      </c>
      <c r="C466" s="161">
        <v>1</v>
      </c>
      <c r="D466" s="162" t="s">
        <v>87</v>
      </c>
      <c r="E466" s="163">
        <v>140000</v>
      </c>
      <c r="F466" s="164">
        <f>C466*E466</f>
        <v>140000</v>
      </c>
    </row>
    <row r="467" spans="1:6" x14ac:dyDescent="0.35">
      <c r="A467" s="119">
        <v>2</v>
      </c>
      <c r="B467" s="142" t="s">
        <v>171</v>
      </c>
      <c r="C467" s="143"/>
      <c r="D467" s="144"/>
      <c r="E467" s="145"/>
      <c r="F467" s="146">
        <f>F466*18/118</f>
        <v>21355.932203389832</v>
      </c>
    </row>
    <row r="468" spans="1:6" x14ac:dyDescent="0.35">
      <c r="A468" s="116"/>
      <c r="B468" s="147"/>
      <c r="C468" s="143"/>
      <c r="D468" s="144"/>
      <c r="E468" s="148"/>
      <c r="F468" s="149">
        <f>F466-F467</f>
        <v>118644.06779661016</v>
      </c>
    </row>
    <row r="469" spans="1:6" x14ac:dyDescent="0.35">
      <c r="A469" s="116">
        <v>3</v>
      </c>
      <c r="B469" s="150" t="s">
        <v>83</v>
      </c>
      <c r="C469" s="143"/>
      <c r="D469" s="144"/>
      <c r="E469" s="148"/>
      <c r="F469" s="149">
        <f>F468*20%</f>
        <v>23728.813559322036</v>
      </c>
    </row>
    <row r="470" spans="1:6" x14ac:dyDescent="0.35">
      <c r="A470" s="127"/>
      <c r="B470" s="142" t="s">
        <v>172</v>
      </c>
      <c r="C470" s="143"/>
      <c r="D470" s="144"/>
      <c r="E470" s="148"/>
      <c r="F470" s="149">
        <f>F467</f>
        <v>21355.932203389832</v>
      </c>
    </row>
    <row r="471" spans="1:6" x14ac:dyDescent="0.35">
      <c r="A471" s="121"/>
      <c r="B471" s="150" t="s">
        <v>34</v>
      </c>
      <c r="C471" s="143"/>
      <c r="D471" s="144"/>
      <c r="E471" s="148"/>
      <c r="F471" s="149">
        <f>F470+F469+F468</f>
        <v>163728.81355932204</v>
      </c>
    </row>
    <row r="472" spans="1:6" x14ac:dyDescent="0.35">
      <c r="A472" s="130"/>
      <c r="B472" s="152" t="s">
        <v>84</v>
      </c>
      <c r="C472" s="153"/>
      <c r="D472" s="154"/>
      <c r="E472" s="155"/>
      <c r="F472" s="177">
        <f>MROUND(F471, 5)</f>
        <v>163730</v>
      </c>
    </row>
  </sheetData>
  <mergeCells count="172">
    <mergeCell ref="A413:F413"/>
    <mergeCell ref="A414:F414"/>
    <mergeCell ref="C361:F361"/>
    <mergeCell ref="A362:B362"/>
    <mergeCell ref="C362:F362"/>
    <mergeCell ref="A365:F365"/>
    <mergeCell ref="A366:F366"/>
    <mergeCell ref="A407:B407"/>
    <mergeCell ref="C407:F407"/>
    <mergeCell ref="A408:B408"/>
    <mergeCell ref="C408:F408"/>
    <mergeCell ref="A361:B361"/>
    <mergeCell ref="A392:B393"/>
    <mergeCell ref="C392:F392"/>
    <mergeCell ref="A394:B394"/>
    <mergeCell ref="A371:B371"/>
    <mergeCell ref="A380:F380"/>
    <mergeCell ref="A381:B382"/>
    <mergeCell ref="C381:F381"/>
    <mergeCell ref="A383:B383"/>
    <mergeCell ref="A391:F391"/>
    <mergeCell ref="A229:F229"/>
    <mergeCell ref="A230:F230"/>
    <mergeCell ref="A268:B268"/>
    <mergeCell ref="C268:F268"/>
    <mergeCell ref="A269:B269"/>
    <mergeCell ref="C269:F269"/>
    <mergeCell ref="A274:F274"/>
    <mergeCell ref="A275:F275"/>
    <mergeCell ref="A317:B317"/>
    <mergeCell ref="C317:F317"/>
    <mergeCell ref="A255:F255"/>
    <mergeCell ref="A256:B257"/>
    <mergeCell ref="C256:F256"/>
    <mergeCell ref="A244:B245"/>
    <mergeCell ref="C244:F244"/>
    <mergeCell ref="A290:B291"/>
    <mergeCell ref="C290:F290"/>
    <mergeCell ref="A292:B292"/>
    <mergeCell ref="A301:F301"/>
    <mergeCell ref="A302:B303"/>
    <mergeCell ref="C302:F302"/>
    <mergeCell ref="A258:B258"/>
    <mergeCell ref="A276:F276"/>
    <mergeCell ref="A277:B278"/>
    <mergeCell ref="A181:B181"/>
    <mergeCell ref="C181:F181"/>
    <mergeCell ref="A183:F183"/>
    <mergeCell ref="A184:F184"/>
    <mergeCell ref="A186:F186"/>
    <mergeCell ref="A187:F187"/>
    <mergeCell ref="A224:B224"/>
    <mergeCell ref="C224:F224"/>
    <mergeCell ref="A225:B225"/>
    <mergeCell ref="C225:F225"/>
    <mergeCell ref="C85:F85"/>
    <mergeCell ref="A86:B86"/>
    <mergeCell ref="C86:F86"/>
    <mergeCell ref="A180:B180"/>
    <mergeCell ref="C180:F180"/>
    <mergeCell ref="A88:B88"/>
    <mergeCell ref="C88:F88"/>
    <mergeCell ref="A91:F91"/>
    <mergeCell ref="A92:F92"/>
    <mergeCell ref="A130:B130"/>
    <mergeCell ref="C130:F130"/>
    <mergeCell ref="A131:B131"/>
    <mergeCell ref="C131:F131"/>
    <mergeCell ref="A72:B72"/>
    <mergeCell ref="A246:B246"/>
    <mergeCell ref="A200:B200"/>
    <mergeCell ref="A209:F209"/>
    <mergeCell ref="A210:B211"/>
    <mergeCell ref="C210:F210"/>
    <mergeCell ref="A212:B212"/>
    <mergeCell ref="A231:F231"/>
    <mergeCell ref="A161:F161"/>
    <mergeCell ref="A162:B162"/>
    <mergeCell ref="A189:F189"/>
    <mergeCell ref="A190:B190"/>
    <mergeCell ref="A198:F198"/>
    <mergeCell ref="A199:F199"/>
    <mergeCell ref="A232:B233"/>
    <mergeCell ref="C232:F232"/>
    <mergeCell ref="A234:B234"/>
    <mergeCell ref="A242:F242"/>
    <mergeCell ref="A243:F243"/>
    <mergeCell ref="A133:F133"/>
    <mergeCell ref="A134:F134"/>
    <mergeCell ref="A136:F136"/>
    <mergeCell ref="A137:F137"/>
    <mergeCell ref="A85:B85"/>
    <mergeCell ref="A15:B16"/>
    <mergeCell ref="C15:F15"/>
    <mergeCell ref="A17:B17"/>
    <mergeCell ref="A26:F26"/>
    <mergeCell ref="A27:B28"/>
    <mergeCell ref="C27:F27"/>
    <mergeCell ref="A1:F1"/>
    <mergeCell ref="A2:F2"/>
    <mergeCell ref="A3:B4"/>
    <mergeCell ref="C3:F3"/>
    <mergeCell ref="A5:B5"/>
    <mergeCell ref="A14:F14"/>
    <mergeCell ref="A29:B29"/>
    <mergeCell ref="A115:B115"/>
    <mergeCell ref="A141:F141"/>
    <mergeCell ref="A142:B142"/>
    <mergeCell ref="A151:F151"/>
    <mergeCell ref="A152:F152"/>
    <mergeCell ref="A153:B153"/>
    <mergeCell ref="A95:F95"/>
    <mergeCell ref="A96:B96"/>
    <mergeCell ref="A104:F104"/>
    <mergeCell ref="A105:B105"/>
    <mergeCell ref="A114:F114"/>
    <mergeCell ref="A48:F48"/>
    <mergeCell ref="A49:F49"/>
    <mergeCell ref="A51:F51"/>
    <mergeCell ref="A42:B42"/>
    <mergeCell ref="C42:F42"/>
    <mergeCell ref="A43:B43"/>
    <mergeCell ref="C43:F43"/>
    <mergeCell ref="A52:B52"/>
    <mergeCell ref="A60:F60"/>
    <mergeCell ref="A61:F61"/>
    <mergeCell ref="A62:B62"/>
    <mergeCell ref="A71:F71"/>
    <mergeCell ref="C277:F277"/>
    <mergeCell ref="A279:B279"/>
    <mergeCell ref="A289:F289"/>
    <mergeCell ref="A349:B350"/>
    <mergeCell ref="C349:F349"/>
    <mergeCell ref="A351:B351"/>
    <mergeCell ref="A359:F359"/>
    <mergeCell ref="A368:F368"/>
    <mergeCell ref="A369:B370"/>
    <mergeCell ref="C369:F369"/>
    <mergeCell ref="A304:B304"/>
    <mergeCell ref="A337:F337"/>
    <mergeCell ref="A338:B339"/>
    <mergeCell ref="C338:F338"/>
    <mergeCell ref="A340:B340"/>
    <mergeCell ref="A348:F348"/>
    <mergeCell ref="A324:F324"/>
    <mergeCell ref="A325:B326"/>
    <mergeCell ref="C325:F325"/>
    <mergeCell ref="A327:B327"/>
    <mergeCell ref="A318:B318"/>
    <mergeCell ref="C318:F318"/>
    <mergeCell ref="A322:F322"/>
    <mergeCell ref="A323:F323"/>
    <mergeCell ref="A454:F454"/>
    <mergeCell ref="A455:B455"/>
    <mergeCell ref="A464:F464"/>
    <mergeCell ref="A465:B465"/>
    <mergeCell ref="A416:B417"/>
    <mergeCell ref="C416:F416"/>
    <mergeCell ref="A418:B418"/>
    <mergeCell ref="A415:F415"/>
    <mergeCell ref="A429:B430"/>
    <mergeCell ref="C429:F429"/>
    <mergeCell ref="A431:B431"/>
    <mergeCell ref="A428:F428"/>
    <mergeCell ref="A447:B447"/>
    <mergeCell ref="C447:F447"/>
    <mergeCell ref="A448:B448"/>
    <mergeCell ref="C448:F448"/>
    <mergeCell ref="A451:F451"/>
    <mergeCell ref="A452:F452"/>
    <mergeCell ref="A436:F436"/>
    <mergeCell ref="A437:B437"/>
  </mergeCells>
  <printOptions horizontalCentered="1"/>
  <pageMargins left="0.23622047244094491" right="0.23622047244094491" top="0.39370078740157483" bottom="0.39370078740157483" header="0.31496062992125984" footer="0.31496062992125984"/>
  <pageSetup paperSize="9" orientation="portrait" r:id="rId1"/>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007095-DA79-4207-BFFE-5110B41A9747}">
  <sheetPr codeName="Sheet17">
    <tabColor theme="9" tint="0.59999389629810485"/>
  </sheetPr>
  <dimension ref="A1:H87"/>
  <sheetViews>
    <sheetView topLeftCell="A21" zoomScaleNormal="100" workbookViewId="0">
      <selection activeCell="E19" sqref="E19"/>
    </sheetView>
  </sheetViews>
  <sheetFormatPr defaultColWidth="9.1796875" defaultRowHeight="15.5" x14ac:dyDescent="0.35"/>
  <cols>
    <col min="1" max="1" width="4.1796875" style="175" customWidth="1"/>
    <col min="2" max="2" width="51.1796875" style="112" customWidth="1"/>
    <col min="3" max="3" width="8.1796875" style="183" customWidth="1"/>
    <col min="4" max="4" width="9.54296875" style="183" customWidth="1"/>
    <col min="5" max="5" width="14" style="112" bestFit="1" customWidth="1"/>
    <col min="6" max="6" width="18" style="112" bestFit="1" customWidth="1"/>
    <col min="7" max="16384" width="9.1796875" style="112"/>
  </cols>
  <sheetData>
    <row r="1" spans="1:6" ht="23.25" customHeight="1" x14ac:dyDescent="0.35">
      <c r="A1" s="1712" t="s">
        <v>74</v>
      </c>
      <c r="B1" s="1712"/>
      <c r="C1" s="1712"/>
      <c r="D1" s="1712"/>
      <c r="E1" s="1712"/>
      <c r="F1" s="1712"/>
    </row>
    <row r="2" spans="1:6" x14ac:dyDescent="0.35">
      <c r="A2" s="135"/>
      <c r="B2" s="129"/>
      <c r="C2" s="135"/>
      <c r="D2" s="135"/>
      <c r="E2" s="136"/>
      <c r="F2" s="178"/>
    </row>
    <row r="3" spans="1:6" x14ac:dyDescent="0.35">
      <c r="A3" s="1700" t="s">
        <v>202</v>
      </c>
      <c r="B3" s="1700"/>
      <c r="C3" s="1700"/>
      <c r="D3" s="1700"/>
      <c r="E3" s="1700"/>
      <c r="F3" s="1700"/>
    </row>
    <row r="4" spans="1:6" x14ac:dyDescent="0.35">
      <c r="A4" s="1702" t="s">
        <v>75</v>
      </c>
      <c r="B4" s="1702"/>
      <c r="C4" s="1704" t="s">
        <v>76</v>
      </c>
      <c r="D4" s="1704"/>
      <c r="E4" s="1704"/>
      <c r="F4" s="1704"/>
    </row>
    <row r="5" spans="1:6" x14ac:dyDescent="0.35">
      <c r="A5" s="1703"/>
      <c r="B5" s="1703"/>
      <c r="C5" s="113" t="s">
        <v>77</v>
      </c>
      <c r="D5" s="114" t="s">
        <v>2</v>
      </c>
      <c r="E5" s="114" t="s">
        <v>78</v>
      </c>
      <c r="F5" s="113" t="s">
        <v>79</v>
      </c>
    </row>
    <row r="6" spans="1:6" x14ac:dyDescent="0.35">
      <c r="A6" s="1705" t="s">
        <v>80</v>
      </c>
      <c r="B6" s="1706"/>
      <c r="C6" s="115"/>
      <c r="D6" s="116"/>
      <c r="E6" s="137"/>
      <c r="F6" s="123"/>
    </row>
    <row r="7" spans="1:6" ht="31" x14ac:dyDescent="0.35">
      <c r="A7" s="119">
        <v>1</v>
      </c>
      <c r="B7" s="1" t="s">
        <v>207</v>
      </c>
      <c r="C7" s="138">
        <v>1</v>
      </c>
      <c r="D7" s="139" t="s">
        <v>56</v>
      </c>
      <c r="E7" s="140">
        <v>90000</v>
      </c>
      <c r="F7" s="141">
        <f>E7*C7</f>
        <v>90000</v>
      </c>
    </row>
    <row r="8" spans="1:6" x14ac:dyDescent="0.35">
      <c r="A8" s="119">
        <v>2</v>
      </c>
      <c r="B8" s="142" t="s">
        <v>171</v>
      </c>
      <c r="C8" s="143"/>
      <c r="D8" s="144"/>
      <c r="E8" s="145"/>
      <c r="F8" s="146">
        <f>F7*18/118</f>
        <v>13728.813559322034</v>
      </c>
    </row>
    <row r="9" spans="1:6" x14ac:dyDescent="0.35">
      <c r="A9" s="116"/>
      <c r="B9" s="147"/>
      <c r="C9" s="143"/>
      <c r="D9" s="144"/>
      <c r="E9" s="148"/>
      <c r="F9" s="149">
        <f>F7-F8</f>
        <v>76271.186440677964</v>
      </c>
    </row>
    <row r="10" spans="1:6" x14ac:dyDescent="0.35">
      <c r="A10" s="116">
        <v>3</v>
      </c>
      <c r="B10" s="150" t="s">
        <v>83</v>
      </c>
      <c r="C10" s="143"/>
      <c r="D10" s="144"/>
      <c r="E10" s="148"/>
      <c r="F10" s="149">
        <f>F9*20%</f>
        <v>15254.237288135593</v>
      </c>
    </row>
    <row r="11" spans="1:6" x14ac:dyDescent="0.35">
      <c r="A11" s="127"/>
      <c r="B11" s="142" t="s">
        <v>172</v>
      </c>
      <c r="C11" s="143"/>
      <c r="D11" s="144"/>
      <c r="E11" s="148"/>
      <c r="F11" s="149">
        <f>F8</f>
        <v>13728.813559322034</v>
      </c>
    </row>
    <row r="12" spans="1:6" x14ac:dyDescent="0.35">
      <c r="A12" s="121"/>
      <c r="B12" s="151" t="s">
        <v>34</v>
      </c>
      <c r="C12" s="143"/>
      <c r="D12" s="144"/>
      <c r="E12" s="148"/>
      <c r="F12" s="149">
        <f>F11+F10+F9</f>
        <v>105254.2372881356</v>
      </c>
    </row>
    <row r="13" spans="1:6" x14ac:dyDescent="0.35">
      <c r="A13" s="121"/>
      <c r="B13" s="152" t="s">
        <v>84</v>
      </c>
      <c r="C13" s="153"/>
      <c r="D13" s="154"/>
      <c r="E13" s="155"/>
      <c r="F13" s="156">
        <f>MROUND(F12, 5)</f>
        <v>105255</v>
      </c>
    </row>
    <row r="14" spans="1:6" x14ac:dyDescent="0.35">
      <c r="A14" s="135"/>
      <c r="B14" s="129"/>
      <c r="C14" s="135"/>
      <c r="D14" s="135"/>
      <c r="E14" s="136"/>
      <c r="F14" s="136"/>
    </row>
    <row r="15" spans="1:6" x14ac:dyDescent="0.35">
      <c r="A15" s="1700" t="s">
        <v>203</v>
      </c>
      <c r="B15" s="1700"/>
      <c r="C15" s="1700"/>
      <c r="D15" s="1700"/>
      <c r="E15" s="1700"/>
      <c r="F15" s="1700"/>
    </row>
    <row r="16" spans="1:6" x14ac:dyDescent="0.35">
      <c r="A16" s="1702" t="s">
        <v>75</v>
      </c>
      <c r="B16" s="1702"/>
      <c r="C16" s="1704" t="s">
        <v>76</v>
      </c>
      <c r="D16" s="1704"/>
      <c r="E16" s="1704"/>
      <c r="F16" s="1704"/>
    </row>
    <row r="17" spans="1:6" x14ac:dyDescent="0.35">
      <c r="A17" s="1703"/>
      <c r="B17" s="1703"/>
      <c r="C17" s="113" t="s">
        <v>77</v>
      </c>
      <c r="D17" s="114" t="s">
        <v>2</v>
      </c>
      <c r="E17" s="114" t="s">
        <v>78</v>
      </c>
      <c r="F17" s="113" t="s">
        <v>79</v>
      </c>
    </row>
    <row r="18" spans="1:6" x14ac:dyDescent="0.35">
      <c r="A18" s="1705" t="s">
        <v>80</v>
      </c>
      <c r="B18" s="1706"/>
      <c r="C18" s="115"/>
      <c r="D18" s="116"/>
      <c r="E18" s="137"/>
      <c r="F18" s="123"/>
    </row>
    <row r="19" spans="1:6" ht="46.5" x14ac:dyDescent="0.35">
      <c r="A19" s="119">
        <v>1</v>
      </c>
      <c r="B19" s="1" t="s">
        <v>208</v>
      </c>
      <c r="C19" s="138">
        <v>1</v>
      </c>
      <c r="D19" s="139" t="s">
        <v>56</v>
      </c>
      <c r="E19" s="140">
        <v>62500</v>
      </c>
      <c r="F19" s="141">
        <f>E19*C19</f>
        <v>62500</v>
      </c>
    </row>
    <row r="20" spans="1:6" x14ac:dyDescent="0.35">
      <c r="A20" s="119">
        <v>2</v>
      </c>
      <c r="B20" s="142" t="s">
        <v>171</v>
      </c>
      <c r="C20" s="143"/>
      <c r="D20" s="144"/>
      <c r="E20" s="145"/>
      <c r="F20" s="146">
        <f>F19*18/118</f>
        <v>9533.8983050847455</v>
      </c>
    </row>
    <row r="21" spans="1:6" x14ac:dyDescent="0.35">
      <c r="A21" s="116"/>
      <c r="B21" s="147"/>
      <c r="C21" s="143"/>
      <c r="D21" s="144"/>
      <c r="E21" s="148"/>
      <c r="F21" s="149">
        <f>F19-F20</f>
        <v>52966.101694915254</v>
      </c>
    </row>
    <row r="22" spans="1:6" x14ac:dyDescent="0.35">
      <c r="A22" s="116">
        <v>3</v>
      </c>
      <c r="B22" s="150" t="s">
        <v>83</v>
      </c>
      <c r="C22" s="143"/>
      <c r="D22" s="144"/>
      <c r="E22" s="148"/>
      <c r="F22" s="149">
        <f>F21*20%</f>
        <v>10593.220338983052</v>
      </c>
    </row>
    <row r="23" spans="1:6" x14ac:dyDescent="0.35">
      <c r="A23" s="127"/>
      <c r="B23" s="142" t="s">
        <v>172</v>
      </c>
      <c r="C23" s="143"/>
      <c r="D23" s="144"/>
      <c r="E23" s="148"/>
      <c r="F23" s="149">
        <f>F20</f>
        <v>9533.8983050847455</v>
      </c>
    </row>
    <row r="24" spans="1:6" x14ac:dyDescent="0.35">
      <c r="A24" s="121"/>
      <c r="B24" s="151" t="s">
        <v>34</v>
      </c>
      <c r="C24" s="143"/>
      <c r="D24" s="144"/>
      <c r="E24" s="148"/>
      <c r="F24" s="149">
        <f>F23+F22+F21</f>
        <v>73093.220338983054</v>
      </c>
    </row>
    <row r="25" spans="1:6" x14ac:dyDescent="0.35">
      <c r="A25" s="121"/>
      <c r="B25" s="152" t="s">
        <v>84</v>
      </c>
      <c r="C25" s="153"/>
      <c r="D25" s="154"/>
      <c r="E25" s="155"/>
      <c r="F25" s="156">
        <f>MROUND(F24, 5)</f>
        <v>73095</v>
      </c>
    </row>
    <row r="26" spans="1:6" x14ac:dyDescent="0.35">
      <c r="A26" s="157"/>
      <c r="B26" s="128"/>
      <c r="C26" s="135"/>
      <c r="D26" s="135"/>
    </row>
    <row r="27" spans="1:6" x14ac:dyDescent="0.35">
      <c r="A27" s="1700" t="s">
        <v>204</v>
      </c>
      <c r="B27" s="1700"/>
      <c r="C27" s="1700"/>
      <c r="D27" s="1700"/>
      <c r="E27" s="1700"/>
      <c r="F27" s="1700"/>
    </row>
    <row r="28" spans="1:6" x14ac:dyDescent="0.35">
      <c r="A28" s="1702" t="s">
        <v>75</v>
      </c>
      <c r="B28" s="1702"/>
      <c r="C28" s="1704" t="s">
        <v>76</v>
      </c>
      <c r="D28" s="1704"/>
      <c r="E28" s="1704"/>
      <c r="F28" s="1704"/>
    </row>
    <row r="29" spans="1:6" x14ac:dyDescent="0.35">
      <c r="A29" s="1703"/>
      <c r="B29" s="1703"/>
      <c r="C29" s="113" t="s">
        <v>77</v>
      </c>
      <c r="D29" s="114" t="s">
        <v>2</v>
      </c>
      <c r="E29" s="114" t="s">
        <v>78</v>
      </c>
      <c r="F29" s="113" t="s">
        <v>79</v>
      </c>
    </row>
    <row r="30" spans="1:6" x14ac:dyDescent="0.35">
      <c r="A30" s="1705" t="s">
        <v>80</v>
      </c>
      <c r="B30" s="1706"/>
      <c r="C30" s="115"/>
      <c r="D30" s="116"/>
      <c r="E30" s="137"/>
      <c r="F30" s="123"/>
    </row>
    <row r="31" spans="1:6" ht="46.5" x14ac:dyDescent="0.35">
      <c r="A31" s="119">
        <v>1</v>
      </c>
      <c r="B31" s="1" t="s">
        <v>211</v>
      </c>
      <c r="C31" s="138">
        <v>1</v>
      </c>
      <c r="D31" s="139" t="s">
        <v>56</v>
      </c>
      <c r="E31" s="140">
        <v>140000</v>
      </c>
      <c r="F31" s="141">
        <f>E31*C31</f>
        <v>140000</v>
      </c>
    </row>
    <row r="32" spans="1:6" x14ac:dyDescent="0.35">
      <c r="A32" s="119">
        <v>2</v>
      </c>
      <c r="B32" s="142" t="s">
        <v>171</v>
      </c>
      <c r="C32" s="143"/>
      <c r="D32" s="144"/>
      <c r="E32" s="145"/>
      <c r="F32" s="146">
        <f>F31*18/118</f>
        <v>21355.932203389832</v>
      </c>
    </row>
    <row r="33" spans="1:8" x14ac:dyDescent="0.35">
      <c r="A33" s="116"/>
      <c r="B33" s="147"/>
      <c r="C33" s="143"/>
      <c r="D33" s="144"/>
      <c r="E33" s="148"/>
      <c r="F33" s="149">
        <f>F31-F32</f>
        <v>118644.06779661016</v>
      </c>
    </row>
    <row r="34" spans="1:8" x14ac:dyDescent="0.35">
      <c r="A34" s="116">
        <v>3</v>
      </c>
      <c r="B34" s="150" t="s">
        <v>83</v>
      </c>
      <c r="C34" s="143"/>
      <c r="D34" s="144"/>
      <c r="E34" s="148"/>
      <c r="F34" s="149">
        <f>F33*20%</f>
        <v>23728.813559322036</v>
      </c>
    </row>
    <row r="35" spans="1:8" x14ac:dyDescent="0.35">
      <c r="A35" s="127"/>
      <c r="B35" s="142" t="s">
        <v>172</v>
      </c>
      <c r="C35" s="143"/>
      <c r="D35" s="144"/>
      <c r="E35" s="148"/>
      <c r="F35" s="149">
        <f>F32</f>
        <v>21355.932203389832</v>
      </c>
    </row>
    <row r="36" spans="1:8" x14ac:dyDescent="0.35">
      <c r="A36" s="121"/>
      <c r="B36" s="158" t="s">
        <v>34</v>
      </c>
      <c r="C36" s="143"/>
      <c r="D36" s="144"/>
      <c r="E36" s="148"/>
      <c r="F36" s="149">
        <f>F35+F34+F33</f>
        <v>163728.81355932204</v>
      </c>
    </row>
    <row r="37" spans="1:8" x14ac:dyDescent="0.35">
      <c r="A37" s="121"/>
      <c r="B37" s="152" t="s">
        <v>84</v>
      </c>
      <c r="C37" s="153"/>
      <c r="D37" s="154"/>
      <c r="E37" s="155"/>
      <c r="F37" s="156">
        <f>MROUND(F36, 5)</f>
        <v>163730</v>
      </c>
    </row>
    <row r="38" spans="1:8" x14ac:dyDescent="0.35">
      <c r="A38" s="135"/>
      <c r="B38" s="151"/>
      <c r="C38" s="171"/>
      <c r="D38" s="171"/>
      <c r="E38" s="172"/>
      <c r="F38" s="180"/>
    </row>
    <row r="39" spans="1:8" x14ac:dyDescent="0.35">
      <c r="A39" s="1713" t="s">
        <v>205</v>
      </c>
      <c r="B39" s="1713"/>
      <c r="C39" s="1713"/>
      <c r="D39" s="1713"/>
      <c r="E39" s="1713"/>
      <c r="F39" s="1713"/>
    </row>
    <row r="40" spans="1:8" x14ac:dyDescent="0.35">
      <c r="A40" s="1701" t="s">
        <v>75</v>
      </c>
      <c r="B40" s="1701"/>
      <c r="C40" s="159" t="s">
        <v>1</v>
      </c>
      <c r="D40" s="159" t="s">
        <v>2</v>
      </c>
      <c r="E40" s="159" t="s">
        <v>8</v>
      </c>
      <c r="F40" s="159" t="s">
        <v>86</v>
      </c>
    </row>
    <row r="41" spans="1:8" ht="46.5" x14ac:dyDescent="0.35">
      <c r="A41" s="160">
        <v>1</v>
      </c>
      <c r="B41" s="65" t="s">
        <v>214</v>
      </c>
      <c r="C41" s="161">
        <v>1</v>
      </c>
      <c r="D41" s="162" t="s">
        <v>87</v>
      </c>
      <c r="E41" s="163">
        <v>20000</v>
      </c>
      <c r="F41" s="164">
        <f>C41*E41</f>
        <v>20000</v>
      </c>
      <c r="H41" s="112" t="s">
        <v>220</v>
      </c>
    </row>
    <row r="42" spans="1:8" x14ac:dyDescent="0.35">
      <c r="A42" s="116">
        <v>2</v>
      </c>
      <c r="B42" s="124" t="s">
        <v>168</v>
      </c>
      <c r="C42" s="120">
        <v>1</v>
      </c>
      <c r="D42" s="121" t="s">
        <v>82</v>
      </c>
      <c r="E42" s="125">
        <v>2000</v>
      </c>
      <c r="F42" s="126">
        <f t="shared" ref="F42:F43" si="0">E42*C42</f>
        <v>2000</v>
      </c>
    </row>
    <row r="43" spans="1:8" ht="31" x14ac:dyDescent="0.35">
      <c r="A43" s="116">
        <v>3</v>
      </c>
      <c r="B43" s="124" t="s">
        <v>173</v>
      </c>
      <c r="C43" s="120">
        <v>1</v>
      </c>
      <c r="D43" s="121" t="s">
        <v>82</v>
      </c>
      <c r="E43" s="125">
        <v>2000</v>
      </c>
      <c r="F43" s="126">
        <f t="shared" si="0"/>
        <v>2000</v>
      </c>
    </row>
    <row r="44" spans="1:8" x14ac:dyDescent="0.35">
      <c r="A44" s="127"/>
      <c r="B44" s="128" t="s">
        <v>34</v>
      </c>
      <c r="C44" s="120"/>
      <c r="D44" s="121"/>
      <c r="E44" s="125"/>
      <c r="F44" s="126">
        <f>F41+F42+F43</f>
        <v>24000</v>
      </c>
    </row>
    <row r="45" spans="1:8" x14ac:dyDescent="0.35">
      <c r="A45" s="121"/>
      <c r="B45" s="128" t="s">
        <v>83</v>
      </c>
      <c r="C45" s="120"/>
      <c r="D45" s="121"/>
      <c r="E45" s="125"/>
      <c r="F45" s="126">
        <f>F44*0.2</f>
        <v>4800</v>
      </c>
    </row>
    <row r="46" spans="1:8" x14ac:dyDescent="0.35">
      <c r="A46" s="121"/>
      <c r="B46" s="128" t="s">
        <v>34</v>
      </c>
      <c r="C46" s="120"/>
      <c r="D46" s="121"/>
      <c r="E46" s="125"/>
      <c r="F46" s="126">
        <f>F45+F44</f>
        <v>28800</v>
      </c>
    </row>
    <row r="47" spans="1:8" x14ac:dyDescent="0.35">
      <c r="A47" s="130"/>
      <c r="B47" s="131" t="s">
        <v>84</v>
      </c>
      <c r="C47" s="132"/>
      <c r="D47" s="130"/>
      <c r="E47" s="133"/>
      <c r="F47" s="134">
        <f>ROUNDUP(F46,)</f>
        <v>28800</v>
      </c>
    </row>
    <row r="49" spans="1:6" ht="20.149999999999999" customHeight="1" x14ac:dyDescent="0.35">
      <c r="A49" s="1700" t="s">
        <v>206</v>
      </c>
      <c r="B49" s="1700"/>
      <c r="C49" s="1700"/>
      <c r="D49" s="1700"/>
      <c r="E49" s="1700"/>
      <c r="F49" s="1700"/>
    </row>
    <row r="50" spans="1:6" ht="20.149999999999999" customHeight="1" x14ac:dyDescent="0.35">
      <c r="A50" s="1701" t="s">
        <v>75</v>
      </c>
      <c r="B50" s="1701"/>
      <c r="C50" s="159" t="s">
        <v>1</v>
      </c>
      <c r="D50" s="159" t="s">
        <v>2</v>
      </c>
      <c r="E50" s="159" t="s">
        <v>8</v>
      </c>
      <c r="F50" s="159" t="s">
        <v>86</v>
      </c>
    </row>
    <row r="51" spans="1:6" ht="56.15" customHeight="1" x14ac:dyDescent="0.35">
      <c r="A51" s="160">
        <v>1</v>
      </c>
      <c r="B51" s="65" t="s">
        <v>217</v>
      </c>
      <c r="C51" s="165">
        <v>1</v>
      </c>
      <c r="D51" s="166" t="s">
        <v>87</v>
      </c>
      <c r="E51" s="167">
        <v>30000</v>
      </c>
      <c r="F51" s="168">
        <f>C51*E51</f>
        <v>30000</v>
      </c>
    </row>
    <row r="52" spans="1:6" ht="20.149999999999999" customHeight="1" x14ac:dyDescent="0.35">
      <c r="A52" s="116">
        <v>2</v>
      </c>
      <c r="B52" s="124" t="s">
        <v>81</v>
      </c>
      <c r="C52" s="120">
        <v>1</v>
      </c>
      <c r="D52" s="121" t="s">
        <v>82</v>
      </c>
      <c r="E52" s="125">
        <v>2000</v>
      </c>
      <c r="F52" s="126">
        <f t="shared" ref="F52:F53" si="1">E52*C52</f>
        <v>2000</v>
      </c>
    </row>
    <row r="53" spans="1:6" ht="41.5" customHeight="1" x14ac:dyDescent="0.35">
      <c r="A53" s="116">
        <v>3</v>
      </c>
      <c r="B53" s="124" t="s">
        <v>173</v>
      </c>
      <c r="C53" s="120">
        <v>1</v>
      </c>
      <c r="D53" s="121" t="s">
        <v>82</v>
      </c>
      <c r="E53" s="125">
        <v>2000</v>
      </c>
      <c r="F53" s="126">
        <f t="shared" si="1"/>
        <v>2000</v>
      </c>
    </row>
    <row r="54" spans="1:6" ht="20.149999999999999" customHeight="1" x14ac:dyDescent="0.35">
      <c r="A54" s="127"/>
      <c r="B54" s="169" t="s">
        <v>34</v>
      </c>
      <c r="C54" s="120"/>
      <c r="D54" s="121"/>
      <c r="E54" s="125"/>
      <c r="F54" s="126">
        <f>F51+F52+F53</f>
        <v>34000</v>
      </c>
    </row>
    <row r="55" spans="1:6" ht="20.149999999999999" customHeight="1" x14ac:dyDescent="0.35">
      <c r="A55" s="121"/>
      <c r="B55" s="169" t="s">
        <v>83</v>
      </c>
      <c r="C55" s="120"/>
      <c r="D55" s="121"/>
      <c r="E55" s="125"/>
      <c r="F55" s="126">
        <f>F54*0.2</f>
        <v>6800</v>
      </c>
    </row>
    <row r="56" spans="1:6" ht="20.149999999999999" customHeight="1" x14ac:dyDescent="0.35">
      <c r="A56" s="121"/>
      <c r="B56" s="169" t="s">
        <v>34</v>
      </c>
      <c r="C56" s="120"/>
      <c r="D56" s="121"/>
      <c r="E56" s="125"/>
      <c r="F56" s="126">
        <f>F55+F54</f>
        <v>40800</v>
      </c>
    </row>
    <row r="57" spans="1:6" ht="20.149999999999999" customHeight="1" x14ac:dyDescent="0.35">
      <c r="A57" s="130"/>
      <c r="B57" s="131" t="s">
        <v>84</v>
      </c>
      <c r="C57" s="132"/>
      <c r="D57" s="130"/>
      <c r="E57" s="133"/>
      <c r="F57" s="134">
        <f>ROUNDUP(F56,)</f>
        <v>40800</v>
      </c>
    </row>
    <row r="58" spans="1:6" x14ac:dyDescent="0.35">
      <c r="A58" s="1709"/>
      <c r="B58" s="1710"/>
      <c r="C58" s="1710"/>
      <c r="D58" s="1710"/>
      <c r="E58" s="1710"/>
      <c r="F58" s="1710"/>
    </row>
    <row r="59" spans="1:6" x14ac:dyDescent="0.35">
      <c r="A59" s="1713" t="s">
        <v>188</v>
      </c>
      <c r="B59" s="1713"/>
      <c r="C59" s="1713"/>
      <c r="D59" s="1713"/>
      <c r="E59" s="1713"/>
      <c r="F59" s="1713"/>
    </row>
    <row r="60" spans="1:6" x14ac:dyDescent="0.35">
      <c r="A60" s="1702" t="s">
        <v>75</v>
      </c>
      <c r="B60" s="1702"/>
      <c r="C60" s="1704" t="s">
        <v>76</v>
      </c>
      <c r="D60" s="1704"/>
      <c r="E60" s="1704"/>
      <c r="F60" s="1704"/>
    </row>
    <row r="61" spans="1:6" x14ac:dyDescent="0.35">
      <c r="A61" s="1703"/>
      <c r="B61" s="1703"/>
      <c r="C61" s="113" t="s">
        <v>77</v>
      </c>
      <c r="D61" s="114" t="s">
        <v>2</v>
      </c>
      <c r="E61" s="114" t="s">
        <v>78</v>
      </c>
      <c r="F61" s="113" t="s">
        <v>79</v>
      </c>
    </row>
    <row r="62" spans="1:6" ht="15.65" customHeight="1" x14ac:dyDescent="0.35">
      <c r="A62" s="1705" t="s">
        <v>80</v>
      </c>
      <c r="B62" s="1706"/>
      <c r="C62" s="115"/>
      <c r="D62" s="116"/>
      <c r="E62" s="137"/>
      <c r="F62" s="123"/>
    </row>
    <row r="63" spans="1:6" ht="108.5" x14ac:dyDescent="0.35">
      <c r="A63" s="119">
        <v>1</v>
      </c>
      <c r="B63" s="181" t="s">
        <v>189</v>
      </c>
      <c r="C63" s="120">
        <v>1</v>
      </c>
      <c r="D63" s="121" t="s">
        <v>56</v>
      </c>
      <c r="E63" s="122">
        <v>1025000</v>
      </c>
      <c r="F63" s="123">
        <f>E63*C63</f>
        <v>1025000</v>
      </c>
    </row>
    <row r="64" spans="1:6" x14ac:dyDescent="0.35">
      <c r="A64" s="119">
        <v>2</v>
      </c>
      <c r="B64" s="142" t="s">
        <v>171</v>
      </c>
      <c r="C64" s="143"/>
      <c r="D64" s="144"/>
      <c r="E64" s="145"/>
      <c r="F64" s="146">
        <f>F63*18/118</f>
        <v>156355.93220338982</v>
      </c>
    </row>
    <row r="65" spans="1:6" x14ac:dyDescent="0.35">
      <c r="A65" s="116"/>
      <c r="B65" s="147" t="s">
        <v>34</v>
      </c>
      <c r="C65" s="143"/>
      <c r="D65" s="144"/>
      <c r="E65" s="148"/>
      <c r="F65" s="149">
        <f>F63-F64</f>
        <v>868644.06779661018</v>
      </c>
    </row>
    <row r="66" spans="1:6" x14ac:dyDescent="0.35">
      <c r="A66" s="116">
        <v>3</v>
      </c>
      <c r="B66" s="150" t="s">
        <v>83</v>
      </c>
      <c r="C66" s="143"/>
      <c r="D66" s="144"/>
      <c r="E66" s="148"/>
      <c r="F66" s="149">
        <f>F65*20%</f>
        <v>173728.81355932204</v>
      </c>
    </row>
    <row r="67" spans="1:6" x14ac:dyDescent="0.35">
      <c r="A67" s="127"/>
      <c r="B67" s="142" t="s">
        <v>172</v>
      </c>
      <c r="C67" s="143"/>
      <c r="D67" s="144"/>
      <c r="E67" s="148"/>
      <c r="F67" s="149">
        <f>F64</f>
        <v>156355.93220338982</v>
      </c>
    </row>
    <row r="68" spans="1:6" x14ac:dyDescent="0.35">
      <c r="A68" s="121"/>
      <c r="B68" s="170" t="s">
        <v>34</v>
      </c>
      <c r="C68" s="143"/>
      <c r="D68" s="144"/>
      <c r="E68" s="148"/>
      <c r="F68" s="149">
        <f>F67+F66+F65</f>
        <v>1198728.8135593222</v>
      </c>
    </row>
    <row r="69" spans="1:6" x14ac:dyDescent="0.35">
      <c r="A69" s="121"/>
      <c r="B69" s="152" t="s">
        <v>84</v>
      </c>
      <c r="C69" s="153"/>
      <c r="D69" s="154"/>
      <c r="E69" s="155"/>
      <c r="F69" s="156">
        <f>MROUND(F68, 5)</f>
        <v>1198730</v>
      </c>
    </row>
    <row r="70" spans="1:6" x14ac:dyDescent="0.35">
      <c r="A70" s="174"/>
      <c r="B70" s="175"/>
      <c r="C70" s="175"/>
      <c r="D70" s="175"/>
      <c r="E70" s="175"/>
      <c r="F70" s="175"/>
    </row>
    <row r="71" spans="1:6" x14ac:dyDescent="0.35">
      <c r="A71" s="1700" t="s">
        <v>89</v>
      </c>
      <c r="B71" s="1700"/>
      <c r="C71" s="1700"/>
      <c r="D71" s="1700"/>
      <c r="E71" s="1700"/>
      <c r="F71" s="1700"/>
    </row>
    <row r="72" spans="1:6" x14ac:dyDescent="0.35">
      <c r="A72" s="1702" t="s">
        <v>75</v>
      </c>
      <c r="B72" s="1702"/>
      <c r="C72" s="1704" t="s">
        <v>76</v>
      </c>
      <c r="D72" s="1704"/>
      <c r="E72" s="1704"/>
      <c r="F72" s="1704"/>
    </row>
    <row r="73" spans="1:6" x14ac:dyDescent="0.35">
      <c r="A73" s="1703"/>
      <c r="B73" s="1703"/>
      <c r="C73" s="113" t="s">
        <v>77</v>
      </c>
      <c r="D73" s="114" t="s">
        <v>2</v>
      </c>
      <c r="E73" s="114" t="s">
        <v>78</v>
      </c>
      <c r="F73" s="113" t="s">
        <v>79</v>
      </c>
    </row>
    <row r="74" spans="1:6" x14ac:dyDescent="0.35">
      <c r="A74" s="1705" t="s">
        <v>80</v>
      </c>
      <c r="B74" s="1706"/>
      <c r="C74" s="115"/>
      <c r="D74" s="116"/>
      <c r="E74" s="137"/>
      <c r="F74" s="123"/>
    </row>
    <row r="75" spans="1:6" ht="69.650000000000006" customHeight="1" x14ac:dyDescent="0.35">
      <c r="A75" s="119">
        <v>1</v>
      </c>
      <c r="B75" s="182" t="s">
        <v>347</v>
      </c>
      <c r="C75" s="120">
        <v>1</v>
      </c>
      <c r="D75" s="121" t="s">
        <v>56</v>
      </c>
      <c r="E75" s="122">
        <v>99500</v>
      </c>
      <c r="F75" s="123">
        <f>E75*C75</f>
        <v>99500</v>
      </c>
    </row>
    <row r="76" spans="1:6" x14ac:dyDescent="0.35">
      <c r="A76" s="119">
        <v>2</v>
      </c>
      <c r="B76" s="142" t="s">
        <v>171</v>
      </c>
      <c r="C76" s="143"/>
      <c r="D76" s="144"/>
      <c r="E76" s="145"/>
      <c r="F76" s="146">
        <f>F75*18/118</f>
        <v>15177.966101694916</v>
      </c>
    </row>
    <row r="77" spans="1:6" x14ac:dyDescent="0.35">
      <c r="A77" s="116"/>
      <c r="B77" s="147"/>
      <c r="C77" s="143"/>
      <c r="D77" s="144"/>
      <c r="E77" s="148"/>
      <c r="F77" s="149">
        <f>F75-F76</f>
        <v>84322.03389830509</v>
      </c>
    </row>
    <row r="78" spans="1:6" x14ac:dyDescent="0.35">
      <c r="A78" s="116">
        <v>3</v>
      </c>
      <c r="B78" s="150" t="s">
        <v>83</v>
      </c>
      <c r="C78" s="143"/>
      <c r="D78" s="144"/>
      <c r="E78" s="148"/>
      <c r="F78" s="149">
        <f>F77*20%</f>
        <v>16864.406779661018</v>
      </c>
    </row>
    <row r="79" spans="1:6" x14ac:dyDescent="0.35">
      <c r="A79" s="127"/>
      <c r="B79" s="142" t="s">
        <v>172</v>
      </c>
      <c r="C79" s="143"/>
      <c r="D79" s="144"/>
      <c r="E79" s="148"/>
      <c r="F79" s="149">
        <f>F76</f>
        <v>15177.966101694916</v>
      </c>
    </row>
    <row r="80" spans="1:6" x14ac:dyDescent="0.35">
      <c r="A80" s="121"/>
      <c r="B80" s="170" t="s">
        <v>34</v>
      </c>
      <c r="C80" s="143"/>
      <c r="D80" s="144"/>
      <c r="E80" s="148"/>
      <c r="F80" s="149">
        <f>F79+F78+F77</f>
        <v>116364.40677966102</v>
      </c>
    </row>
    <row r="81" spans="1:6" x14ac:dyDescent="0.35">
      <c r="A81" s="121"/>
      <c r="B81" s="152" t="s">
        <v>84</v>
      </c>
      <c r="C81" s="153"/>
      <c r="D81" s="154"/>
      <c r="E81" s="155"/>
      <c r="F81" s="156">
        <f>MROUND(F80, 5)</f>
        <v>116365</v>
      </c>
    </row>
    <row r="82" spans="1:6" x14ac:dyDescent="0.35">
      <c r="A82" s="135"/>
      <c r="B82" s="151"/>
      <c r="C82" s="171"/>
      <c r="D82" s="171"/>
      <c r="E82" s="172"/>
      <c r="F82" s="180"/>
    </row>
    <row r="87" spans="1:6" ht="59.15" customHeight="1" x14ac:dyDescent="0.35"/>
  </sheetData>
  <mergeCells count="26">
    <mergeCell ref="A1:F1"/>
    <mergeCell ref="A16:B17"/>
    <mergeCell ref="C16:F16"/>
    <mergeCell ref="A18:B18"/>
    <mergeCell ref="A15:F15"/>
    <mergeCell ref="A3:F3"/>
    <mergeCell ref="A4:B5"/>
    <mergeCell ref="C4:F4"/>
    <mergeCell ref="A6:B6"/>
    <mergeCell ref="A39:F39"/>
    <mergeCell ref="A40:B40"/>
    <mergeCell ref="A30:B30"/>
    <mergeCell ref="A27:F27"/>
    <mergeCell ref="A28:B29"/>
    <mergeCell ref="C28:F28"/>
    <mergeCell ref="A58:F58"/>
    <mergeCell ref="A59:F59"/>
    <mergeCell ref="A60:B61"/>
    <mergeCell ref="C60:F60"/>
    <mergeCell ref="A49:F49"/>
    <mergeCell ref="A50:B50"/>
    <mergeCell ref="A71:F71"/>
    <mergeCell ref="A72:B73"/>
    <mergeCell ref="C72:F72"/>
    <mergeCell ref="A74:B74"/>
    <mergeCell ref="A62:B62"/>
  </mergeCells>
  <pageMargins left="0.7" right="0.7" top="0.75" bottom="0.75" header="0.3" footer="0.3"/>
  <pageSetup paperSize="9" scale="83" orientation="portrait" r:id="rId1"/>
  <colBreaks count="1" manualBreakCount="1">
    <brk id="6" max="1048575" man="1"/>
  </colBreaks>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AB79A5-9FC2-4724-897D-7C3365D4FAE5}">
  <sheetPr codeName="Sheet18">
    <tabColor theme="9" tint="0.59999389629810485"/>
  </sheetPr>
  <dimension ref="A1:F123"/>
  <sheetViews>
    <sheetView showGridLines="0" view="pageBreakPreview" zoomScale="85" zoomScaleNormal="100" zoomScaleSheetLayoutView="85" workbookViewId="0">
      <selection activeCell="B24" sqref="B24"/>
    </sheetView>
  </sheetViews>
  <sheetFormatPr defaultColWidth="9.1796875" defaultRowHeight="15.5" x14ac:dyDescent="0.35"/>
  <cols>
    <col min="1" max="1" width="4.1796875" style="175" customWidth="1"/>
    <col min="2" max="2" width="51.1796875" style="112" customWidth="1"/>
    <col min="3" max="3" width="8.1796875" style="183" customWidth="1"/>
    <col min="4" max="4" width="9.54296875" style="183" customWidth="1"/>
    <col min="5" max="5" width="14" style="112" bestFit="1" customWidth="1"/>
    <col min="6" max="6" width="18" style="112" bestFit="1" customWidth="1"/>
    <col min="7" max="16384" width="9.1796875" style="112"/>
  </cols>
  <sheetData>
    <row r="1" spans="1:6" ht="23.25" customHeight="1" x14ac:dyDescent="0.35">
      <c r="A1" s="1712" t="s">
        <v>74</v>
      </c>
      <c r="B1" s="1712"/>
      <c r="C1" s="1712"/>
      <c r="D1" s="1712"/>
      <c r="E1" s="1712"/>
      <c r="F1" s="1712"/>
    </row>
    <row r="2" spans="1:6" x14ac:dyDescent="0.35">
      <c r="A2" s="1700" t="s">
        <v>90</v>
      </c>
      <c r="B2" s="1700"/>
      <c r="C2" s="1700"/>
      <c r="D2" s="1700"/>
      <c r="E2" s="1700"/>
      <c r="F2" s="1700"/>
    </row>
    <row r="3" spans="1:6" x14ac:dyDescent="0.35">
      <c r="A3" s="1702" t="s">
        <v>75</v>
      </c>
      <c r="B3" s="1702"/>
      <c r="C3" s="1704" t="s">
        <v>76</v>
      </c>
      <c r="D3" s="1704"/>
      <c r="E3" s="1704"/>
      <c r="F3" s="1704"/>
    </row>
    <row r="4" spans="1:6" x14ac:dyDescent="0.35">
      <c r="A4" s="1703"/>
      <c r="B4" s="1703"/>
      <c r="C4" s="113" t="s">
        <v>77</v>
      </c>
      <c r="D4" s="114" t="s">
        <v>2</v>
      </c>
      <c r="E4" s="114" t="s">
        <v>78</v>
      </c>
      <c r="F4" s="113" t="s">
        <v>79</v>
      </c>
    </row>
    <row r="5" spans="1:6" x14ac:dyDescent="0.35">
      <c r="A5" s="1705" t="s">
        <v>80</v>
      </c>
      <c r="B5" s="1706"/>
      <c r="C5" s="115"/>
      <c r="D5" s="116"/>
      <c r="E5" s="137"/>
      <c r="F5" s="123"/>
    </row>
    <row r="6" spans="1:6" ht="31" x14ac:dyDescent="0.35">
      <c r="A6" s="119">
        <v>1</v>
      </c>
      <c r="B6" s="1" t="s">
        <v>207</v>
      </c>
      <c r="C6" s="138">
        <v>2</v>
      </c>
      <c r="D6" s="139" t="s">
        <v>56</v>
      </c>
      <c r="E6" s="140">
        <f>'RA RO500'!E7</f>
        <v>90000</v>
      </c>
      <c r="F6" s="141">
        <f>E6*C6</f>
        <v>180000</v>
      </c>
    </row>
    <row r="7" spans="1:6" ht="20.149999999999999" customHeight="1" x14ac:dyDescent="0.35">
      <c r="A7" s="119">
        <v>2</v>
      </c>
      <c r="B7" s="142" t="s">
        <v>171</v>
      </c>
      <c r="C7" s="143"/>
      <c r="D7" s="144"/>
      <c r="E7" s="145"/>
      <c r="F7" s="146">
        <f>F6*18/118</f>
        <v>27457.627118644068</v>
      </c>
    </row>
    <row r="8" spans="1:6" x14ac:dyDescent="0.35">
      <c r="A8" s="116"/>
      <c r="B8" s="147"/>
      <c r="C8" s="143"/>
      <c r="D8" s="144"/>
      <c r="E8" s="148"/>
      <c r="F8" s="149">
        <f>F6-F7</f>
        <v>152542.37288135593</v>
      </c>
    </row>
    <row r="9" spans="1:6" x14ac:dyDescent="0.35">
      <c r="A9" s="116">
        <v>3</v>
      </c>
      <c r="B9" s="150" t="s">
        <v>83</v>
      </c>
      <c r="C9" s="143"/>
      <c r="D9" s="144"/>
      <c r="E9" s="148"/>
      <c r="F9" s="149">
        <f>F8*20%</f>
        <v>30508.474576271186</v>
      </c>
    </row>
    <row r="10" spans="1:6" x14ac:dyDescent="0.35">
      <c r="A10" s="127"/>
      <c r="B10" s="142" t="s">
        <v>172</v>
      </c>
      <c r="C10" s="143"/>
      <c r="D10" s="144"/>
      <c r="E10" s="148"/>
      <c r="F10" s="149">
        <f>F7</f>
        <v>27457.627118644068</v>
      </c>
    </row>
    <row r="11" spans="1:6" x14ac:dyDescent="0.35">
      <c r="A11" s="121"/>
      <c r="B11" s="151" t="s">
        <v>34</v>
      </c>
      <c r="C11" s="143"/>
      <c r="D11" s="144"/>
      <c r="E11" s="148"/>
      <c r="F11" s="149">
        <f>F10+F9+F8</f>
        <v>210508.4745762712</v>
      </c>
    </row>
    <row r="12" spans="1:6" x14ac:dyDescent="0.35">
      <c r="A12" s="121"/>
      <c r="B12" s="152" t="s">
        <v>84</v>
      </c>
      <c r="C12" s="153"/>
      <c r="D12" s="154"/>
      <c r="E12" s="155"/>
      <c r="F12" s="156">
        <f>MROUND(F11, 5)</f>
        <v>210510</v>
      </c>
    </row>
    <row r="13" spans="1:6" x14ac:dyDescent="0.35">
      <c r="A13" s="157"/>
      <c r="B13" s="128"/>
      <c r="C13" s="135"/>
      <c r="D13" s="135"/>
    </row>
    <row r="14" spans="1:6" x14ac:dyDescent="0.35">
      <c r="A14" s="1700" t="s">
        <v>92</v>
      </c>
      <c r="B14" s="1700"/>
      <c r="C14" s="1700"/>
      <c r="D14" s="1700"/>
      <c r="E14" s="1700"/>
      <c r="F14" s="1700"/>
    </row>
    <row r="15" spans="1:6" x14ac:dyDescent="0.35">
      <c r="A15" s="1702" t="s">
        <v>75</v>
      </c>
      <c r="B15" s="1702"/>
      <c r="C15" s="1704" t="s">
        <v>76</v>
      </c>
      <c r="D15" s="1704"/>
      <c r="E15" s="1704"/>
      <c r="F15" s="1704"/>
    </row>
    <row r="16" spans="1:6" x14ac:dyDescent="0.35">
      <c r="A16" s="1703"/>
      <c r="B16" s="1703"/>
      <c r="C16" s="113" t="s">
        <v>77</v>
      </c>
      <c r="D16" s="114" t="s">
        <v>2</v>
      </c>
      <c r="E16" s="114" t="s">
        <v>78</v>
      </c>
      <c r="F16" s="113" t="s">
        <v>79</v>
      </c>
    </row>
    <row r="17" spans="1:6" x14ac:dyDescent="0.35">
      <c r="A17" s="1705" t="s">
        <v>80</v>
      </c>
      <c r="B17" s="1706"/>
      <c r="C17" s="115"/>
      <c r="D17" s="116"/>
      <c r="E17" s="137"/>
      <c r="F17" s="123"/>
    </row>
    <row r="18" spans="1:6" ht="46.5" x14ac:dyDescent="0.35">
      <c r="A18" s="119">
        <v>1</v>
      </c>
      <c r="B18" s="1" t="s">
        <v>209</v>
      </c>
      <c r="C18" s="138">
        <v>1</v>
      </c>
      <c r="D18" s="139" t="s">
        <v>56</v>
      </c>
      <c r="E18" s="140">
        <v>87000</v>
      </c>
      <c r="F18" s="141">
        <f>E18*C18</f>
        <v>87000</v>
      </c>
    </row>
    <row r="19" spans="1:6" ht="20.149999999999999" customHeight="1" x14ac:dyDescent="0.35">
      <c r="A19" s="119">
        <v>2</v>
      </c>
      <c r="B19" s="142" t="s">
        <v>171</v>
      </c>
      <c r="C19" s="143"/>
      <c r="D19" s="144"/>
      <c r="E19" s="145"/>
      <c r="F19" s="146">
        <f>F18*18/118</f>
        <v>13271.186440677966</v>
      </c>
    </row>
    <row r="20" spans="1:6" ht="20.149999999999999" customHeight="1" x14ac:dyDescent="0.35">
      <c r="A20" s="116"/>
      <c r="B20" s="147"/>
      <c r="C20" s="143"/>
      <c r="D20" s="144"/>
      <c r="E20" s="148"/>
      <c r="F20" s="149">
        <f>F18-F19</f>
        <v>73728.813559322036</v>
      </c>
    </row>
    <row r="21" spans="1:6" ht="20.149999999999999" customHeight="1" x14ac:dyDescent="0.35">
      <c r="A21" s="116">
        <v>3</v>
      </c>
      <c r="B21" s="150" t="s">
        <v>83</v>
      </c>
      <c r="C21" s="143"/>
      <c r="D21" s="144"/>
      <c r="E21" s="148"/>
      <c r="F21" s="149">
        <f>F20*20%</f>
        <v>14745.762711864409</v>
      </c>
    </row>
    <row r="22" spans="1:6" x14ac:dyDescent="0.35">
      <c r="A22" s="127"/>
      <c r="B22" s="142" t="s">
        <v>172</v>
      </c>
      <c r="C22" s="143"/>
      <c r="D22" s="144"/>
      <c r="E22" s="148"/>
      <c r="F22" s="149">
        <f>F19</f>
        <v>13271.186440677966</v>
      </c>
    </row>
    <row r="23" spans="1:6" x14ac:dyDescent="0.35">
      <c r="A23" s="121"/>
      <c r="B23" s="151" t="s">
        <v>34</v>
      </c>
      <c r="C23" s="143"/>
      <c r="D23" s="144"/>
      <c r="E23" s="148"/>
      <c r="F23" s="149">
        <f>F22+F21+F20</f>
        <v>101745.7627118644</v>
      </c>
    </row>
    <row r="24" spans="1:6" x14ac:dyDescent="0.35">
      <c r="A24" s="121"/>
      <c r="B24" s="152" t="s">
        <v>84</v>
      </c>
      <c r="C24" s="153"/>
      <c r="D24" s="154"/>
      <c r="E24" s="155"/>
      <c r="F24" s="156">
        <f>MROUND(F23, 5)</f>
        <v>101745</v>
      </c>
    </row>
    <row r="25" spans="1:6" x14ac:dyDescent="0.35">
      <c r="A25" s="135"/>
      <c r="B25" s="151"/>
      <c r="C25" s="171"/>
      <c r="D25" s="171"/>
      <c r="E25" s="172"/>
      <c r="F25" s="180"/>
    </row>
    <row r="26" spans="1:6" x14ac:dyDescent="0.35">
      <c r="A26" s="1700" t="s">
        <v>93</v>
      </c>
      <c r="B26" s="1700"/>
      <c r="C26" s="1700"/>
      <c r="D26" s="1700"/>
      <c r="E26" s="1700"/>
      <c r="F26" s="1700"/>
    </row>
    <row r="27" spans="1:6" ht="14.25" customHeight="1" x14ac:dyDescent="0.35">
      <c r="A27" s="1702" t="s">
        <v>75</v>
      </c>
      <c r="B27" s="1702"/>
      <c r="C27" s="1704" t="s">
        <v>76</v>
      </c>
      <c r="D27" s="1704"/>
      <c r="E27" s="1704"/>
      <c r="F27" s="1704"/>
    </row>
    <row r="28" spans="1:6" ht="14.25" customHeight="1" x14ac:dyDescent="0.35">
      <c r="A28" s="1703"/>
      <c r="B28" s="1703"/>
      <c r="C28" s="113" t="s">
        <v>77</v>
      </c>
      <c r="D28" s="114" t="s">
        <v>2</v>
      </c>
      <c r="E28" s="114" t="s">
        <v>78</v>
      </c>
      <c r="F28" s="113" t="s">
        <v>79</v>
      </c>
    </row>
    <row r="29" spans="1:6" ht="15" customHeight="1" x14ac:dyDescent="0.35">
      <c r="A29" s="1705" t="s">
        <v>80</v>
      </c>
      <c r="B29" s="1706"/>
      <c r="C29" s="115"/>
      <c r="D29" s="116"/>
      <c r="E29" s="137"/>
      <c r="F29" s="123"/>
    </row>
    <row r="30" spans="1:6" ht="50.25" customHeight="1" x14ac:dyDescent="0.35">
      <c r="A30" s="119">
        <v>1</v>
      </c>
      <c r="B30" s="1" t="s">
        <v>212</v>
      </c>
      <c r="C30" s="138">
        <v>1</v>
      </c>
      <c r="D30" s="139" t="s">
        <v>56</v>
      </c>
      <c r="E30" s="140">
        <v>175000</v>
      </c>
      <c r="F30" s="141">
        <f>E30*C30</f>
        <v>175000</v>
      </c>
    </row>
    <row r="31" spans="1:6" ht="19.5" customHeight="1" x14ac:dyDescent="0.35">
      <c r="A31" s="119">
        <v>2</v>
      </c>
      <c r="B31" s="142" t="s">
        <v>171</v>
      </c>
      <c r="C31" s="143"/>
      <c r="D31" s="144"/>
      <c r="E31" s="145"/>
      <c r="F31" s="146">
        <f>F30*18/118</f>
        <v>26694.915254237287</v>
      </c>
    </row>
    <row r="32" spans="1:6" x14ac:dyDescent="0.35">
      <c r="A32" s="116"/>
      <c r="B32" s="147"/>
      <c r="C32" s="143"/>
      <c r="D32" s="144"/>
      <c r="E32" s="148"/>
      <c r="F32" s="149">
        <f>F30-F31</f>
        <v>148305.08474576272</v>
      </c>
    </row>
    <row r="33" spans="1:6" x14ac:dyDescent="0.35">
      <c r="A33" s="116">
        <v>3</v>
      </c>
      <c r="B33" s="150" t="s">
        <v>83</v>
      </c>
      <c r="C33" s="143"/>
      <c r="D33" s="144"/>
      <c r="E33" s="148"/>
      <c r="F33" s="149">
        <f>F32*20%</f>
        <v>29661.016949152545</v>
      </c>
    </row>
    <row r="34" spans="1:6" x14ac:dyDescent="0.35">
      <c r="A34" s="127"/>
      <c r="B34" s="142" t="s">
        <v>172</v>
      </c>
      <c r="C34" s="143"/>
      <c r="D34" s="144"/>
      <c r="E34" s="148"/>
      <c r="F34" s="149">
        <f>F31</f>
        <v>26694.915254237287</v>
      </c>
    </row>
    <row r="35" spans="1:6" x14ac:dyDescent="0.35">
      <c r="A35" s="121"/>
      <c r="B35" s="158" t="s">
        <v>34</v>
      </c>
      <c r="C35" s="143"/>
      <c r="D35" s="144"/>
      <c r="E35" s="148"/>
      <c r="F35" s="149">
        <f>F34+F33+F32</f>
        <v>204661.01694915257</v>
      </c>
    </row>
    <row r="36" spans="1:6" x14ac:dyDescent="0.35">
      <c r="A36" s="121"/>
      <c r="B36" s="152" t="s">
        <v>84</v>
      </c>
      <c r="C36" s="153"/>
      <c r="D36" s="154"/>
      <c r="E36" s="155"/>
      <c r="F36" s="156">
        <f>MROUND(F35, 5)</f>
        <v>204660</v>
      </c>
    </row>
    <row r="41" spans="1:6" ht="17.5" x14ac:dyDescent="0.35">
      <c r="A41" s="1707" t="s">
        <v>439</v>
      </c>
      <c r="B41" s="1707"/>
      <c r="C41" s="1707" t="s">
        <v>441</v>
      </c>
      <c r="D41" s="1707"/>
      <c r="E41" s="1707"/>
      <c r="F41" s="1707"/>
    </row>
    <row r="42" spans="1:6" ht="18" x14ac:dyDescent="0.35">
      <c r="A42" s="1708" t="s">
        <v>440</v>
      </c>
      <c r="B42" s="1708"/>
      <c r="C42" s="1708" t="s">
        <v>440</v>
      </c>
      <c r="D42" s="1708"/>
      <c r="E42" s="1708"/>
      <c r="F42" s="1708"/>
    </row>
    <row r="47" spans="1:6" ht="17.5" x14ac:dyDescent="0.35">
      <c r="A47" s="1707" t="s">
        <v>442</v>
      </c>
      <c r="B47" s="1707"/>
      <c r="C47" s="1707"/>
      <c r="D47" s="1707"/>
      <c r="E47" s="1707"/>
      <c r="F47" s="1707"/>
    </row>
    <row r="48" spans="1:6" ht="18" x14ac:dyDescent="0.35">
      <c r="A48" s="1708" t="s">
        <v>440</v>
      </c>
      <c r="B48" s="1708"/>
      <c r="C48" s="1708"/>
      <c r="D48" s="1708"/>
      <c r="E48" s="1708"/>
      <c r="F48" s="1708"/>
    </row>
    <row r="50" spans="1:6" ht="20.25" customHeight="1" x14ac:dyDescent="0.35">
      <c r="A50" s="1713" t="s">
        <v>182</v>
      </c>
      <c r="B50" s="1713"/>
      <c r="C50" s="1713"/>
      <c r="D50" s="1713"/>
      <c r="E50" s="1713"/>
      <c r="F50" s="1713"/>
    </row>
    <row r="51" spans="1:6" x14ac:dyDescent="0.35">
      <c r="A51" s="1715" t="s">
        <v>75</v>
      </c>
      <c r="B51" s="1716"/>
      <c r="C51" s="159" t="s">
        <v>1</v>
      </c>
      <c r="D51" s="159" t="s">
        <v>2</v>
      </c>
      <c r="E51" s="159" t="s">
        <v>8</v>
      </c>
      <c r="F51" s="159" t="s">
        <v>86</v>
      </c>
    </row>
    <row r="52" spans="1:6" ht="30" customHeight="1" x14ac:dyDescent="0.35">
      <c r="A52" s="479">
        <v>1</v>
      </c>
      <c r="B52" s="496" t="s">
        <v>215</v>
      </c>
      <c r="C52" s="480">
        <v>1</v>
      </c>
      <c r="D52" s="162" t="s">
        <v>87</v>
      </c>
      <c r="E52" s="163">
        <v>24000</v>
      </c>
      <c r="F52" s="164">
        <f>C52*E52</f>
        <v>24000</v>
      </c>
    </row>
    <row r="53" spans="1:6" ht="17.5" customHeight="1" x14ac:dyDescent="0.35">
      <c r="A53" s="119"/>
      <c r="B53" s="484" t="s">
        <v>467</v>
      </c>
      <c r="C53" s="481"/>
      <c r="D53" s="476"/>
      <c r="E53" s="477"/>
      <c r="F53" s="478"/>
    </row>
    <row r="54" spans="1:6" ht="22.5" hidden="1" customHeight="1" x14ac:dyDescent="0.35">
      <c r="A54" s="116">
        <v>2</v>
      </c>
      <c r="B54" s="124" t="s">
        <v>168</v>
      </c>
      <c r="C54" s="120">
        <v>1</v>
      </c>
      <c r="D54" s="121" t="s">
        <v>82</v>
      </c>
      <c r="E54" s="125">
        <v>0</v>
      </c>
      <c r="F54" s="126">
        <f t="shared" ref="F54:F55" si="0">E54*C54</f>
        <v>0</v>
      </c>
    </row>
    <row r="55" spans="1:6" ht="31" hidden="1" x14ac:dyDescent="0.35">
      <c r="A55" s="116">
        <v>3</v>
      </c>
      <c r="B55" s="124" t="s">
        <v>173</v>
      </c>
      <c r="C55" s="120">
        <v>1</v>
      </c>
      <c r="D55" s="121" t="s">
        <v>82</v>
      </c>
      <c r="E55" s="125">
        <v>0</v>
      </c>
      <c r="F55" s="126">
        <f t="shared" si="0"/>
        <v>0</v>
      </c>
    </row>
    <row r="56" spans="1:6" ht="20.149999999999999" customHeight="1" x14ac:dyDescent="0.35">
      <c r="A56" s="127"/>
      <c r="B56" s="128" t="s">
        <v>34</v>
      </c>
      <c r="C56" s="120"/>
      <c r="D56" s="121"/>
      <c r="E56" s="125"/>
      <c r="F56" s="126">
        <f>F52+F54+F55</f>
        <v>24000</v>
      </c>
    </row>
    <row r="57" spans="1:6" x14ac:dyDescent="0.35">
      <c r="A57" s="121"/>
      <c r="B57" s="128" t="s">
        <v>83</v>
      </c>
      <c r="C57" s="120"/>
      <c r="D57" s="121"/>
      <c r="E57" s="125"/>
      <c r="F57" s="126">
        <f>F56*0.2</f>
        <v>4800</v>
      </c>
    </row>
    <row r="58" spans="1:6" x14ac:dyDescent="0.35">
      <c r="A58" s="121"/>
      <c r="B58" s="128" t="s">
        <v>34</v>
      </c>
      <c r="C58" s="120"/>
      <c r="D58" s="121"/>
      <c r="E58" s="125"/>
      <c r="F58" s="126">
        <f>F57+F56</f>
        <v>28800</v>
      </c>
    </row>
    <row r="59" spans="1:6" x14ac:dyDescent="0.35">
      <c r="A59" s="130"/>
      <c r="B59" s="131" t="s">
        <v>84</v>
      </c>
      <c r="C59" s="132"/>
      <c r="D59" s="130"/>
      <c r="E59" s="133"/>
      <c r="F59" s="134">
        <f>ROUNDUP(F58,)</f>
        <v>28800</v>
      </c>
    </row>
    <row r="60" spans="1:6" ht="20.149999999999999" customHeight="1" x14ac:dyDescent="0.35">
      <c r="A60" s="135"/>
      <c r="B60" s="129"/>
      <c r="C60" s="135"/>
      <c r="D60" s="135"/>
      <c r="E60" s="136"/>
      <c r="F60" s="136"/>
    </row>
    <row r="61" spans="1:6" ht="28.5" customHeight="1" x14ac:dyDescent="0.35">
      <c r="A61" s="1700" t="s">
        <v>184</v>
      </c>
      <c r="B61" s="1700"/>
      <c r="C61" s="1700"/>
      <c r="D61" s="1700"/>
      <c r="E61" s="1700"/>
      <c r="F61" s="1700"/>
    </row>
    <row r="62" spans="1:6" ht="25" customHeight="1" x14ac:dyDescent="0.35">
      <c r="A62" s="1701" t="s">
        <v>75</v>
      </c>
      <c r="B62" s="1711"/>
      <c r="C62" s="159" t="s">
        <v>1</v>
      </c>
      <c r="D62" s="159" t="s">
        <v>2</v>
      </c>
      <c r="E62" s="159" t="s">
        <v>8</v>
      </c>
      <c r="F62" s="159" t="s">
        <v>86</v>
      </c>
    </row>
    <row r="63" spans="1:6" ht="46.5" customHeight="1" x14ac:dyDescent="0.35">
      <c r="A63" s="479">
        <v>1</v>
      </c>
      <c r="B63" s="482" t="s">
        <v>218</v>
      </c>
      <c r="C63" s="488">
        <v>1</v>
      </c>
      <c r="D63" s="166" t="s">
        <v>87</v>
      </c>
      <c r="E63" s="167">
        <v>34000</v>
      </c>
      <c r="F63" s="168">
        <f>C63*E63</f>
        <v>34000</v>
      </c>
    </row>
    <row r="64" spans="1:6" ht="14.15" customHeight="1" x14ac:dyDescent="0.35">
      <c r="A64" s="119"/>
      <c r="B64" s="484" t="s">
        <v>467</v>
      </c>
      <c r="C64" s="489"/>
      <c r="D64" s="485"/>
      <c r="E64" s="486"/>
      <c r="F64" s="487"/>
    </row>
    <row r="65" spans="1:6" hidden="1" x14ac:dyDescent="0.35">
      <c r="A65" s="116">
        <v>2</v>
      </c>
      <c r="B65" s="124" t="s">
        <v>81</v>
      </c>
      <c r="C65" s="120">
        <v>1</v>
      </c>
      <c r="D65" s="121" t="s">
        <v>82</v>
      </c>
      <c r="E65" s="125">
        <v>0</v>
      </c>
      <c r="F65" s="126">
        <f t="shared" ref="F65:F66" si="1">E65*C65</f>
        <v>0</v>
      </c>
    </row>
    <row r="66" spans="1:6" ht="31" hidden="1" x14ac:dyDescent="0.35">
      <c r="A66" s="116">
        <v>3</v>
      </c>
      <c r="B66" s="124" t="s">
        <v>173</v>
      </c>
      <c r="C66" s="120">
        <v>1</v>
      </c>
      <c r="D66" s="121" t="s">
        <v>82</v>
      </c>
      <c r="E66" s="125">
        <v>0</v>
      </c>
      <c r="F66" s="126">
        <f t="shared" si="1"/>
        <v>0</v>
      </c>
    </row>
    <row r="67" spans="1:6" x14ac:dyDescent="0.35">
      <c r="A67" s="127"/>
      <c r="B67" s="169" t="s">
        <v>34</v>
      </c>
      <c r="C67" s="120"/>
      <c r="D67" s="121"/>
      <c r="E67" s="125"/>
      <c r="F67" s="126">
        <f>F63+F65+F66</f>
        <v>34000</v>
      </c>
    </row>
    <row r="68" spans="1:6" x14ac:dyDescent="0.35">
      <c r="A68" s="121"/>
      <c r="B68" s="169" t="s">
        <v>83</v>
      </c>
      <c r="C68" s="120"/>
      <c r="D68" s="121"/>
      <c r="E68" s="125"/>
      <c r="F68" s="126">
        <f>F67*0.2</f>
        <v>6800</v>
      </c>
    </row>
    <row r="69" spans="1:6" x14ac:dyDescent="0.35">
      <c r="A69" s="121"/>
      <c r="B69" s="169" t="s">
        <v>34</v>
      </c>
      <c r="C69" s="120"/>
      <c r="D69" s="121"/>
      <c r="E69" s="125"/>
      <c r="F69" s="126">
        <f>F68+F67</f>
        <v>40800</v>
      </c>
    </row>
    <row r="70" spans="1:6" x14ac:dyDescent="0.35">
      <c r="A70" s="130"/>
      <c r="B70" s="131" t="s">
        <v>84</v>
      </c>
      <c r="C70" s="132"/>
      <c r="D70" s="130"/>
      <c r="E70" s="133"/>
      <c r="F70" s="134">
        <f>ROUNDUP(F69,)</f>
        <v>40800</v>
      </c>
    </row>
    <row r="71" spans="1:6" x14ac:dyDescent="0.35">
      <c r="A71" s="174"/>
      <c r="B71" s="175"/>
      <c r="C71" s="175"/>
      <c r="D71" s="175"/>
      <c r="E71" s="175"/>
      <c r="F71" s="175"/>
    </row>
    <row r="72" spans="1:6" x14ac:dyDescent="0.35">
      <c r="A72" s="1713" t="s">
        <v>85</v>
      </c>
      <c r="B72" s="1713"/>
      <c r="C72" s="1713"/>
      <c r="D72" s="1713"/>
      <c r="E72" s="1713"/>
      <c r="F72" s="1713"/>
    </row>
    <row r="73" spans="1:6" x14ac:dyDescent="0.35">
      <c r="A73" s="1702" t="s">
        <v>75</v>
      </c>
      <c r="B73" s="1702"/>
      <c r="C73" s="1704" t="s">
        <v>76</v>
      </c>
      <c r="D73" s="1704"/>
      <c r="E73" s="1704"/>
      <c r="F73" s="1704"/>
    </row>
    <row r="74" spans="1:6" x14ac:dyDescent="0.35">
      <c r="A74" s="1703"/>
      <c r="B74" s="1703"/>
      <c r="C74" s="113" t="s">
        <v>77</v>
      </c>
      <c r="D74" s="114" t="s">
        <v>2</v>
      </c>
      <c r="E74" s="114" t="s">
        <v>78</v>
      </c>
      <c r="F74" s="113" t="s">
        <v>79</v>
      </c>
    </row>
    <row r="75" spans="1:6" ht="24" customHeight="1" x14ac:dyDescent="0.35">
      <c r="A75" s="1705" t="s">
        <v>80</v>
      </c>
      <c r="B75" s="1706"/>
      <c r="C75" s="115"/>
      <c r="D75" s="116"/>
      <c r="E75" s="137"/>
      <c r="F75" s="123"/>
    </row>
    <row r="76" spans="1:6" ht="116.15" customHeight="1" x14ac:dyDescent="0.35">
      <c r="A76" s="119">
        <v>1</v>
      </c>
      <c r="B76" s="181" t="s">
        <v>177</v>
      </c>
      <c r="C76" s="120">
        <v>1</v>
      </c>
      <c r="D76" s="121" t="s">
        <v>56</v>
      </c>
      <c r="E76" s="122">
        <v>1650000</v>
      </c>
      <c r="F76" s="123">
        <f>E76*C76</f>
        <v>1650000</v>
      </c>
    </row>
    <row r="77" spans="1:6" ht="20.25" customHeight="1" x14ac:dyDescent="0.35">
      <c r="A77" s="119">
        <v>2</v>
      </c>
      <c r="B77" s="142" t="s">
        <v>171</v>
      </c>
      <c r="C77" s="143"/>
      <c r="D77" s="144"/>
      <c r="E77" s="145"/>
      <c r="F77" s="146">
        <f>F76*18/118</f>
        <v>251694.91525423728</v>
      </c>
    </row>
    <row r="78" spans="1:6" x14ac:dyDescent="0.35">
      <c r="A78" s="116"/>
      <c r="B78" s="147" t="s">
        <v>34</v>
      </c>
      <c r="C78" s="143"/>
      <c r="D78" s="144"/>
      <c r="E78" s="148"/>
      <c r="F78" s="149">
        <f>F76-F77</f>
        <v>1398305.0847457626</v>
      </c>
    </row>
    <row r="79" spans="1:6" ht="20.25" customHeight="1" x14ac:dyDescent="0.35">
      <c r="A79" s="116">
        <v>3</v>
      </c>
      <c r="B79" s="150" t="s">
        <v>83</v>
      </c>
      <c r="C79" s="143"/>
      <c r="D79" s="144"/>
      <c r="E79" s="148"/>
      <c r="F79" s="149">
        <f>F78*20%</f>
        <v>279661.01694915252</v>
      </c>
    </row>
    <row r="80" spans="1:6" ht="19.5" customHeight="1" x14ac:dyDescent="0.35">
      <c r="A80" s="127"/>
      <c r="B80" s="142" t="s">
        <v>172</v>
      </c>
      <c r="C80" s="143"/>
      <c r="D80" s="144"/>
      <c r="E80" s="148"/>
      <c r="F80" s="149">
        <f>F77</f>
        <v>251694.91525423728</v>
      </c>
    </row>
    <row r="81" spans="1:6" ht="21.75" customHeight="1" x14ac:dyDescent="0.35">
      <c r="A81" s="121"/>
      <c r="B81" s="170" t="s">
        <v>34</v>
      </c>
      <c r="C81" s="143"/>
      <c r="D81" s="144"/>
      <c r="E81" s="148"/>
      <c r="F81" s="149">
        <f>F80+F79+F78</f>
        <v>1929661.0169491526</v>
      </c>
    </row>
    <row r="82" spans="1:6" ht="22.5" customHeight="1" x14ac:dyDescent="0.35">
      <c r="A82" s="121"/>
      <c r="B82" s="152" t="s">
        <v>84</v>
      </c>
      <c r="C82" s="153"/>
      <c r="D82" s="154"/>
      <c r="E82" s="155"/>
      <c r="F82" s="156">
        <f>MROUND(F81, 5)</f>
        <v>1929660</v>
      </c>
    </row>
    <row r="83" spans="1:6" x14ac:dyDescent="0.35">
      <c r="A83" s="1709"/>
      <c r="B83" s="1710"/>
      <c r="C83" s="1710"/>
      <c r="D83" s="1710"/>
      <c r="E83" s="1710"/>
      <c r="F83" s="1710"/>
    </row>
    <row r="84" spans="1:6" x14ac:dyDescent="0.35">
      <c r="A84" s="174"/>
      <c r="B84" s="175"/>
      <c r="C84" s="175"/>
      <c r="D84" s="175"/>
      <c r="E84" s="175"/>
      <c r="F84" s="175"/>
    </row>
    <row r="85" spans="1:6" x14ac:dyDescent="0.35">
      <c r="A85" s="174"/>
      <c r="B85" s="175"/>
      <c r="C85" s="175"/>
      <c r="D85" s="175"/>
      <c r="E85" s="175"/>
      <c r="F85" s="175"/>
    </row>
    <row r="86" spans="1:6" x14ac:dyDescent="0.35">
      <c r="A86" s="174"/>
      <c r="B86" s="175"/>
      <c r="C86" s="175"/>
      <c r="D86" s="175"/>
      <c r="E86" s="175"/>
      <c r="F86" s="175"/>
    </row>
    <row r="87" spans="1:6" x14ac:dyDescent="0.35">
      <c r="A87" s="174"/>
      <c r="B87" s="175"/>
      <c r="C87" s="175"/>
      <c r="D87" s="175"/>
      <c r="E87" s="175"/>
      <c r="F87" s="175"/>
    </row>
    <row r="88" spans="1:6" ht="17.5" x14ac:dyDescent="0.35">
      <c r="A88" s="1707" t="s">
        <v>439</v>
      </c>
      <c r="B88" s="1707"/>
      <c r="C88" s="1707" t="s">
        <v>441</v>
      </c>
      <c r="D88" s="1707"/>
      <c r="E88" s="1707"/>
      <c r="F88" s="1707"/>
    </row>
    <row r="89" spans="1:6" ht="18" x14ac:dyDescent="0.35">
      <c r="A89" s="1708" t="s">
        <v>440</v>
      </c>
      <c r="B89" s="1708"/>
      <c r="C89" s="1708" t="s">
        <v>440</v>
      </c>
      <c r="D89" s="1708"/>
      <c r="E89" s="1708"/>
      <c r="F89" s="1708"/>
    </row>
    <row r="90" spans="1:6" ht="18" x14ac:dyDescent="0.35">
      <c r="A90" s="463"/>
      <c r="B90" s="463"/>
      <c r="C90" s="463"/>
      <c r="D90" s="463"/>
      <c r="E90" s="463"/>
      <c r="F90" s="463"/>
    </row>
    <row r="91" spans="1:6" ht="18" x14ac:dyDescent="0.35">
      <c r="A91" s="463"/>
      <c r="B91" s="463"/>
      <c r="C91" s="463"/>
      <c r="D91" s="463"/>
      <c r="E91" s="463"/>
      <c r="F91" s="463"/>
    </row>
    <row r="92" spans="1:6" x14ac:dyDescent="0.35">
      <c r="A92" s="174"/>
      <c r="B92" s="175"/>
      <c r="C92" s="175"/>
      <c r="D92" s="175"/>
      <c r="E92" s="175"/>
      <c r="F92" s="175"/>
    </row>
    <row r="93" spans="1:6" ht="17.5" x14ac:dyDescent="0.35">
      <c r="A93" s="1707" t="s">
        <v>442</v>
      </c>
      <c r="B93" s="1707"/>
      <c r="C93" s="1707"/>
      <c r="D93" s="1707"/>
      <c r="E93" s="1707"/>
      <c r="F93" s="1707"/>
    </row>
    <row r="94" spans="1:6" ht="18" x14ac:dyDescent="0.35">
      <c r="A94" s="1708" t="s">
        <v>440</v>
      </c>
      <c r="B94" s="1708"/>
      <c r="C94" s="1708"/>
      <c r="D94" s="1708"/>
      <c r="E94" s="1708"/>
      <c r="F94" s="1708"/>
    </row>
    <row r="95" spans="1:6" ht="18" x14ac:dyDescent="0.35">
      <c r="A95" s="463"/>
      <c r="B95" s="463"/>
      <c r="C95" s="463"/>
      <c r="D95" s="463"/>
      <c r="E95" s="463"/>
      <c r="F95" s="463"/>
    </row>
    <row r="96" spans="1:6" x14ac:dyDescent="0.35">
      <c r="A96" s="1700" t="s">
        <v>468</v>
      </c>
      <c r="B96" s="1700"/>
      <c r="C96" s="1700"/>
      <c r="D96" s="1700"/>
      <c r="E96" s="1700"/>
      <c r="F96" s="1700"/>
    </row>
    <row r="97" spans="1:6" x14ac:dyDescent="0.35">
      <c r="A97" s="1702" t="s">
        <v>75</v>
      </c>
      <c r="B97" s="1702"/>
      <c r="C97" s="1704" t="s">
        <v>76</v>
      </c>
      <c r="D97" s="1704"/>
      <c r="E97" s="1704"/>
      <c r="F97" s="1704"/>
    </row>
    <row r="98" spans="1:6" x14ac:dyDescent="0.35">
      <c r="A98" s="1703"/>
      <c r="B98" s="1703"/>
      <c r="C98" s="113" t="s">
        <v>77</v>
      </c>
      <c r="D98" s="114" t="s">
        <v>2</v>
      </c>
      <c r="E98" s="114" t="s">
        <v>78</v>
      </c>
      <c r="F98" s="113" t="s">
        <v>79</v>
      </c>
    </row>
    <row r="99" spans="1:6" x14ac:dyDescent="0.35">
      <c r="A99" s="1705" t="s">
        <v>80</v>
      </c>
      <c r="B99" s="1706"/>
      <c r="C99" s="115"/>
      <c r="D99" s="116"/>
      <c r="E99" s="137"/>
      <c r="F99" s="123"/>
    </row>
    <row r="100" spans="1:6" ht="69.650000000000006" customHeight="1" x14ac:dyDescent="0.35">
      <c r="A100" s="119">
        <v>1</v>
      </c>
      <c r="B100" s="182" t="s">
        <v>347</v>
      </c>
      <c r="C100" s="120">
        <v>1</v>
      </c>
      <c r="D100" s="121" t="s">
        <v>56</v>
      </c>
      <c r="E100" s="122">
        <f>'RA RO500'!E75</f>
        <v>99500</v>
      </c>
      <c r="F100" s="123">
        <f>E100*C100</f>
        <v>99500</v>
      </c>
    </row>
    <row r="101" spans="1:6" x14ac:dyDescent="0.35">
      <c r="A101" s="119">
        <v>2</v>
      </c>
      <c r="B101" s="142" t="s">
        <v>171</v>
      </c>
      <c r="C101" s="143"/>
      <c r="D101" s="144"/>
      <c r="E101" s="145"/>
      <c r="F101" s="146">
        <f>F100*18/118</f>
        <v>15177.966101694916</v>
      </c>
    </row>
    <row r="102" spans="1:6" x14ac:dyDescent="0.35">
      <c r="A102" s="116"/>
      <c r="B102" s="147"/>
      <c r="C102" s="143"/>
      <c r="D102" s="144"/>
      <c r="E102" s="148"/>
      <c r="F102" s="149">
        <f>F100-F101</f>
        <v>84322.03389830509</v>
      </c>
    </row>
    <row r="103" spans="1:6" x14ac:dyDescent="0.35">
      <c r="A103" s="116">
        <v>3</v>
      </c>
      <c r="B103" s="150" t="s">
        <v>83</v>
      </c>
      <c r="C103" s="143"/>
      <c r="D103" s="144"/>
      <c r="E103" s="148"/>
      <c r="F103" s="149">
        <f>F102*20%</f>
        <v>16864.406779661018</v>
      </c>
    </row>
    <row r="104" spans="1:6" x14ac:dyDescent="0.35">
      <c r="A104" s="127"/>
      <c r="B104" s="142" t="s">
        <v>172</v>
      </c>
      <c r="C104" s="143"/>
      <c r="D104" s="144"/>
      <c r="E104" s="148"/>
      <c r="F104" s="149">
        <f>F101</f>
        <v>15177.966101694916</v>
      </c>
    </row>
    <row r="105" spans="1:6" x14ac:dyDescent="0.35">
      <c r="A105" s="121"/>
      <c r="B105" s="170" t="s">
        <v>34</v>
      </c>
      <c r="C105" s="143"/>
      <c r="D105" s="144"/>
      <c r="E105" s="148"/>
      <c r="F105" s="149">
        <f>F104+F103+F102</f>
        <v>116364.40677966102</v>
      </c>
    </row>
    <row r="106" spans="1:6" x14ac:dyDescent="0.35">
      <c r="A106" s="121"/>
      <c r="B106" s="152" t="s">
        <v>84</v>
      </c>
      <c r="C106" s="153"/>
      <c r="D106" s="154"/>
      <c r="E106" s="155"/>
      <c r="F106" s="156">
        <f>MROUND(F105, 5)</f>
        <v>116365</v>
      </c>
    </row>
    <row r="107" spans="1:6" x14ac:dyDescent="0.35">
      <c r="A107" s="135"/>
      <c r="B107" s="151"/>
      <c r="C107" s="171"/>
      <c r="D107" s="171"/>
      <c r="E107" s="172"/>
      <c r="F107" s="180"/>
    </row>
    <row r="108" spans="1:6" x14ac:dyDescent="0.35">
      <c r="A108" s="135"/>
      <c r="B108" s="151"/>
      <c r="C108" s="171"/>
      <c r="D108" s="171"/>
      <c r="E108" s="172"/>
      <c r="F108" s="180"/>
    </row>
    <row r="109" spans="1:6" ht="17.5" x14ac:dyDescent="0.35">
      <c r="A109" s="1707" t="s">
        <v>439</v>
      </c>
      <c r="B109" s="1707"/>
      <c r="C109" s="1707" t="s">
        <v>441</v>
      </c>
      <c r="D109" s="1707"/>
      <c r="E109" s="1707"/>
      <c r="F109" s="1707"/>
    </row>
    <row r="110" spans="1:6" ht="18" x14ac:dyDescent="0.35">
      <c r="A110" s="1708" t="s">
        <v>440</v>
      </c>
      <c r="B110" s="1708"/>
      <c r="C110" s="1708" t="s">
        <v>440</v>
      </c>
      <c r="D110" s="1708"/>
      <c r="E110" s="1708"/>
      <c r="F110" s="1708"/>
    </row>
    <row r="111" spans="1:6" x14ac:dyDescent="0.35">
      <c r="A111" s="135"/>
      <c r="B111" s="151"/>
      <c r="C111" s="171"/>
      <c r="D111" s="171"/>
      <c r="E111" s="172"/>
      <c r="F111" s="180"/>
    </row>
    <row r="112" spans="1:6" ht="17.5" x14ac:dyDescent="0.35">
      <c r="A112" s="1707" t="s">
        <v>442</v>
      </c>
      <c r="B112" s="1707"/>
      <c r="C112" s="1707"/>
      <c r="D112" s="1707"/>
      <c r="E112" s="1707"/>
      <c r="F112" s="1707"/>
    </row>
    <row r="113" spans="1:6" ht="18" x14ac:dyDescent="0.35">
      <c r="A113" s="1708" t="s">
        <v>440</v>
      </c>
      <c r="B113" s="1708"/>
      <c r="C113" s="1708"/>
      <c r="D113" s="1708"/>
      <c r="E113" s="1708"/>
      <c r="F113" s="1708"/>
    </row>
    <row r="114" spans="1:6" hidden="1" x14ac:dyDescent="0.35">
      <c r="A114" s="1714" t="s">
        <v>190</v>
      </c>
      <c r="B114" s="1714"/>
      <c r="C114" s="1714"/>
      <c r="D114" s="1714"/>
      <c r="E114" s="1714"/>
      <c r="F114" s="1714"/>
    </row>
    <row r="115" spans="1:6" hidden="1" x14ac:dyDescent="0.35">
      <c r="A115" s="1701" t="s">
        <v>75</v>
      </c>
      <c r="B115" s="1701"/>
      <c r="C115" s="159" t="s">
        <v>1</v>
      </c>
      <c r="D115" s="159" t="s">
        <v>2</v>
      </c>
      <c r="E115" s="159" t="s">
        <v>8</v>
      </c>
      <c r="F115" s="159" t="s">
        <v>86</v>
      </c>
    </row>
    <row r="116" spans="1:6" ht="69.75" hidden="1" customHeight="1" x14ac:dyDescent="0.35">
      <c r="A116" s="160">
        <v>1</v>
      </c>
      <c r="B116" s="1" t="s">
        <v>191</v>
      </c>
      <c r="C116" s="161">
        <v>1</v>
      </c>
      <c r="D116" s="162" t="s">
        <v>87</v>
      </c>
      <c r="E116" s="163">
        <v>1136000</v>
      </c>
      <c r="F116" s="164">
        <f>C116*E116</f>
        <v>1136000</v>
      </c>
    </row>
    <row r="117" spans="1:6" hidden="1" x14ac:dyDescent="0.35">
      <c r="A117" s="119">
        <v>2</v>
      </c>
      <c r="B117" s="142" t="s">
        <v>171</v>
      </c>
      <c r="C117" s="143"/>
      <c r="D117" s="144"/>
      <c r="E117" s="145"/>
      <c r="F117" s="146">
        <f>F116*18/118</f>
        <v>173288.13559322033</v>
      </c>
    </row>
    <row r="118" spans="1:6" hidden="1" x14ac:dyDescent="0.35">
      <c r="A118" s="116"/>
      <c r="B118" s="147"/>
      <c r="C118" s="143"/>
      <c r="D118" s="144"/>
      <c r="E118" s="148"/>
      <c r="F118" s="149">
        <f>F116-F117</f>
        <v>962711.86440677964</v>
      </c>
    </row>
    <row r="119" spans="1:6" hidden="1" x14ac:dyDescent="0.35">
      <c r="A119" s="116">
        <v>3</v>
      </c>
      <c r="B119" s="150" t="s">
        <v>83</v>
      </c>
      <c r="C119" s="143"/>
      <c r="D119" s="144"/>
      <c r="E119" s="148"/>
      <c r="F119" s="149">
        <f>F118*20%</f>
        <v>192542.37288135593</v>
      </c>
    </row>
    <row r="120" spans="1:6" hidden="1" x14ac:dyDescent="0.35">
      <c r="A120" s="127"/>
      <c r="B120" s="142" t="s">
        <v>172</v>
      </c>
      <c r="C120" s="143"/>
      <c r="D120" s="144"/>
      <c r="E120" s="148"/>
      <c r="F120" s="149">
        <f>F117</f>
        <v>173288.13559322033</v>
      </c>
    </row>
    <row r="121" spans="1:6" hidden="1" x14ac:dyDescent="0.35">
      <c r="A121" s="121"/>
      <c r="B121" s="150" t="s">
        <v>34</v>
      </c>
      <c r="C121" s="143"/>
      <c r="D121" s="144"/>
      <c r="E121" s="148"/>
      <c r="F121" s="149">
        <f>F120+F119+F118</f>
        <v>1328542.3728813559</v>
      </c>
    </row>
    <row r="122" spans="1:6" hidden="1" x14ac:dyDescent="0.35">
      <c r="A122" s="121"/>
      <c r="B122" s="152" t="s">
        <v>84</v>
      </c>
      <c r="C122" s="153"/>
      <c r="D122" s="154"/>
      <c r="E122" s="155"/>
      <c r="F122" s="177">
        <f>MROUND(F121, 5)</f>
        <v>1328540</v>
      </c>
    </row>
    <row r="123" spans="1:6" hidden="1" x14ac:dyDescent="0.35"/>
  </sheetData>
  <mergeCells count="46">
    <mergeCell ref="A88:B88"/>
    <mergeCell ref="C88:F88"/>
    <mergeCell ref="A89:B89"/>
    <mergeCell ref="C89:F89"/>
    <mergeCell ref="A109:B109"/>
    <mergeCell ref="C109:F109"/>
    <mergeCell ref="A93:F93"/>
    <mergeCell ref="A94:F94"/>
    <mergeCell ref="A2:F2"/>
    <mergeCell ref="A1:F1"/>
    <mergeCell ref="A17:B17"/>
    <mergeCell ref="A14:F14"/>
    <mergeCell ref="A15:B16"/>
    <mergeCell ref="C15:F15"/>
    <mergeCell ref="A3:B4"/>
    <mergeCell ref="C3:F3"/>
    <mergeCell ref="A5:B5"/>
    <mergeCell ref="A62:B62"/>
    <mergeCell ref="A61:F61"/>
    <mergeCell ref="A50:F50"/>
    <mergeCell ref="A51:B51"/>
    <mergeCell ref="A26:F26"/>
    <mergeCell ref="A27:B28"/>
    <mergeCell ref="C27:F27"/>
    <mergeCell ref="A29:B29"/>
    <mergeCell ref="A47:F47"/>
    <mergeCell ref="A48:F48"/>
    <mergeCell ref="A41:B41"/>
    <mergeCell ref="C41:F41"/>
    <mergeCell ref="A42:B42"/>
    <mergeCell ref="C42:F42"/>
    <mergeCell ref="A72:F72"/>
    <mergeCell ref="A73:B74"/>
    <mergeCell ref="C73:F73"/>
    <mergeCell ref="A75:B75"/>
    <mergeCell ref="A83:F83"/>
    <mergeCell ref="A114:F114"/>
    <mergeCell ref="A115:B115"/>
    <mergeCell ref="A96:F96"/>
    <mergeCell ref="A97:B98"/>
    <mergeCell ref="C97:F97"/>
    <mergeCell ref="A99:B99"/>
    <mergeCell ref="A112:F112"/>
    <mergeCell ref="A113:F113"/>
    <mergeCell ref="A110:B110"/>
    <mergeCell ref="C110:F110"/>
  </mergeCells>
  <pageMargins left="0.7" right="0.7" top="0.75" bottom="0.75" header="0.3" footer="0.3"/>
  <pageSetup paperSize="9" scale="83" orientation="portrait" r:id="rId1"/>
  <colBreaks count="1" manualBreakCount="1">
    <brk id="6" max="1048575" man="1"/>
  </colBreaks>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2FFE46-02C7-48D0-A429-A5126069A71A}">
  <sheetPr codeName="Sheet19">
    <tabColor theme="9" tint="-0.249977111117893"/>
  </sheetPr>
  <dimension ref="A1:I93"/>
  <sheetViews>
    <sheetView showGridLines="0" view="pageBreakPreview" zoomScale="90" zoomScaleNormal="100" zoomScaleSheetLayoutView="90" workbookViewId="0">
      <selection activeCell="B6" sqref="B6"/>
    </sheetView>
  </sheetViews>
  <sheetFormatPr defaultColWidth="9.1796875" defaultRowHeight="15.5" x14ac:dyDescent="0.35"/>
  <cols>
    <col min="1" max="1" width="4.1796875" style="175" customWidth="1"/>
    <col min="2" max="2" width="51.1796875" style="112" customWidth="1"/>
    <col min="3" max="3" width="8.1796875" style="183" customWidth="1"/>
    <col min="4" max="4" width="9.54296875" style="183" customWidth="1"/>
    <col min="5" max="5" width="14" style="112" bestFit="1" customWidth="1"/>
    <col min="6" max="6" width="18" style="112" bestFit="1" customWidth="1"/>
    <col min="7" max="8" width="9.1796875" style="112"/>
    <col min="9" max="9" width="9.453125" style="112" customWidth="1"/>
    <col min="10" max="16384" width="9.1796875" style="112"/>
  </cols>
  <sheetData>
    <row r="1" spans="1:6" ht="23.25" customHeight="1" x14ac:dyDescent="0.35">
      <c r="A1" s="1717" t="s">
        <v>74</v>
      </c>
      <c r="B1" s="1717"/>
      <c r="C1" s="1717"/>
      <c r="D1" s="1717"/>
      <c r="E1" s="1717"/>
      <c r="F1" s="1717"/>
    </row>
    <row r="2" spans="1:6" x14ac:dyDescent="0.35">
      <c r="A2" s="1700" t="s">
        <v>229</v>
      </c>
      <c r="B2" s="1700"/>
      <c r="C2" s="1700"/>
      <c r="D2" s="1700"/>
      <c r="E2" s="1700"/>
      <c r="F2" s="1700"/>
    </row>
    <row r="3" spans="1:6" x14ac:dyDescent="0.35">
      <c r="A3" s="1702" t="s">
        <v>75</v>
      </c>
      <c r="B3" s="1702"/>
      <c r="C3" s="1704" t="s">
        <v>76</v>
      </c>
      <c r="D3" s="1704"/>
      <c r="E3" s="1704"/>
      <c r="F3" s="1704"/>
    </row>
    <row r="4" spans="1:6" x14ac:dyDescent="0.35">
      <c r="A4" s="1703"/>
      <c r="B4" s="1703"/>
      <c r="C4" s="113" t="s">
        <v>77</v>
      </c>
      <c r="D4" s="114" t="s">
        <v>2</v>
      </c>
      <c r="E4" s="114" t="s">
        <v>78</v>
      </c>
      <c r="F4" s="113" t="s">
        <v>79</v>
      </c>
    </row>
    <row r="5" spans="1:6" x14ac:dyDescent="0.35">
      <c r="A5" s="1705" t="s">
        <v>80</v>
      </c>
      <c r="B5" s="1706"/>
      <c r="C5" s="115"/>
      <c r="D5" s="116"/>
      <c r="E5" s="137"/>
      <c r="F5" s="123"/>
    </row>
    <row r="6" spans="1:6" ht="31" x14ac:dyDescent="0.35">
      <c r="A6" s="119">
        <v>1</v>
      </c>
      <c r="B6" s="1" t="s">
        <v>419</v>
      </c>
      <c r="C6" s="138">
        <v>2</v>
      </c>
      <c r="D6" s="139" t="s">
        <v>56</v>
      </c>
      <c r="E6" s="140">
        <v>65000</v>
      </c>
      <c r="F6" s="141">
        <f>E6*C6</f>
        <v>130000</v>
      </c>
    </row>
    <row r="7" spans="1:6" ht="20.149999999999999" customHeight="1" x14ac:dyDescent="0.35">
      <c r="A7" s="119">
        <v>2</v>
      </c>
      <c r="B7" s="142" t="s">
        <v>171</v>
      </c>
      <c r="C7" s="143"/>
      <c r="D7" s="144"/>
      <c r="E7" s="145"/>
      <c r="F7" s="146">
        <f>F6*18/118</f>
        <v>19830.508474576272</v>
      </c>
    </row>
    <row r="8" spans="1:6" x14ac:dyDescent="0.35">
      <c r="A8" s="116"/>
      <c r="B8" s="147"/>
      <c r="C8" s="143"/>
      <c r="D8" s="144"/>
      <c r="E8" s="148"/>
      <c r="F8" s="149">
        <f>F6-F7</f>
        <v>110169.49152542373</v>
      </c>
    </row>
    <row r="9" spans="1:6" x14ac:dyDescent="0.35">
      <c r="A9" s="116">
        <v>3</v>
      </c>
      <c r="B9" s="150" t="s">
        <v>83</v>
      </c>
      <c r="C9" s="143"/>
      <c r="D9" s="144"/>
      <c r="E9" s="148"/>
      <c r="F9" s="149">
        <f>F8*20%</f>
        <v>22033.898305084746</v>
      </c>
    </row>
    <row r="10" spans="1:6" x14ac:dyDescent="0.35">
      <c r="A10" s="127"/>
      <c r="B10" s="142" t="s">
        <v>172</v>
      </c>
      <c r="C10" s="143"/>
      <c r="D10" s="144"/>
      <c r="E10" s="148"/>
      <c r="F10" s="149">
        <f>F7</f>
        <v>19830.508474576272</v>
      </c>
    </row>
    <row r="11" spans="1:6" x14ac:dyDescent="0.35">
      <c r="A11" s="121"/>
      <c r="B11" s="151" t="s">
        <v>34</v>
      </c>
      <c r="C11" s="143"/>
      <c r="D11" s="144"/>
      <c r="E11" s="148"/>
      <c r="F11" s="149">
        <f>F10+F9+F8</f>
        <v>152033.89830508473</v>
      </c>
    </row>
    <row r="12" spans="1:6" x14ac:dyDescent="0.35">
      <c r="A12" s="121"/>
      <c r="B12" s="152" t="s">
        <v>84</v>
      </c>
      <c r="C12" s="153"/>
      <c r="D12" s="154"/>
      <c r="E12" s="155"/>
      <c r="F12" s="156">
        <f>MROUND(F11, 5)</f>
        <v>152035</v>
      </c>
    </row>
    <row r="13" spans="1:6" x14ac:dyDescent="0.35">
      <c r="A13" s="157"/>
      <c r="B13" s="128"/>
      <c r="C13" s="135"/>
      <c r="D13" s="135"/>
    </row>
    <row r="14" spans="1:6" x14ac:dyDescent="0.35">
      <c r="A14" s="1700" t="s">
        <v>230</v>
      </c>
      <c r="B14" s="1700"/>
      <c r="C14" s="1700"/>
      <c r="D14" s="1700"/>
      <c r="E14" s="1700"/>
      <c r="F14" s="1700"/>
    </row>
    <row r="15" spans="1:6" x14ac:dyDescent="0.35">
      <c r="A15" s="1702" t="s">
        <v>75</v>
      </c>
      <c r="B15" s="1702"/>
      <c r="C15" s="1704" t="s">
        <v>76</v>
      </c>
      <c r="D15" s="1704"/>
      <c r="E15" s="1704"/>
      <c r="F15" s="1704"/>
    </row>
    <row r="16" spans="1:6" x14ac:dyDescent="0.35">
      <c r="A16" s="1703"/>
      <c r="B16" s="1703"/>
      <c r="C16" s="113" t="s">
        <v>77</v>
      </c>
      <c r="D16" s="114" t="s">
        <v>2</v>
      </c>
      <c r="E16" s="114" t="s">
        <v>78</v>
      </c>
      <c r="F16" s="113" t="s">
        <v>79</v>
      </c>
    </row>
    <row r="17" spans="1:6" x14ac:dyDescent="0.35">
      <c r="A17" s="1705" t="s">
        <v>80</v>
      </c>
      <c r="B17" s="1706"/>
      <c r="C17" s="115"/>
      <c r="D17" s="116"/>
      <c r="E17" s="137"/>
      <c r="F17" s="123"/>
    </row>
    <row r="18" spans="1:6" ht="46.5" x14ac:dyDescent="0.35">
      <c r="A18" s="119">
        <v>1</v>
      </c>
      <c r="B18" s="1" t="s">
        <v>231</v>
      </c>
      <c r="C18" s="138">
        <v>1</v>
      </c>
      <c r="D18" s="139" t="s">
        <v>56</v>
      </c>
      <c r="E18" s="140">
        <f>'RA RO500'!E19</f>
        <v>62500</v>
      </c>
      <c r="F18" s="141">
        <f>E18*C18</f>
        <v>62500</v>
      </c>
    </row>
    <row r="19" spans="1:6" ht="20.149999999999999" customHeight="1" x14ac:dyDescent="0.35">
      <c r="A19" s="119">
        <v>2</v>
      </c>
      <c r="B19" s="142" t="s">
        <v>171</v>
      </c>
      <c r="C19" s="143"/>
      <c r="D19" s="144"/>
      <c r="E19" s="145"/>
      <c r="F19" s="146">
        <f>F18*18/118</f>
        <v>9533.8983050847455</v>
      </c>
    </row>
    <row r="20" spans="1:6" ht="20.149999999999999" customHeight="1" x14ac:dyDescent="0.35">
      <c r="A20" s="116"/>
      <c r="B20" s="147"/>
      <c r="C20" s="143"/>
      <c r="D20" s="144"/>
      <c r="E20" s="148"/>
      <c r="F20" s="149">
        <f>F18-F19</f>
        <v>52966.101694915254</v>
      </c>
    </row>
    <row r="21" spans="1:6" ht="20.149999999999999" customHeight="1" x14ac:dyDescent="0.35">
      <c r="A21" s="116">
        <v>3</v>
      </c>
      <c r="B21" s="150" t="s">
        <v>83</v>
      </c>
      <c r="C21" s="143"/>
      <c r="D21" s="144"/>
      <c r="E21" s="148"/>
      <c r="F21" s="149">
        <f>F20*20%</f>
        <v>10593.220338983052</v>
      </c>
    </row>
    <row r="22" spans="1:6" x14ac:dyDescent="0.35">
      <c r="A22" s="127"/>
      <c r="B22" s="142" t="s">
        <v>172</v>
      </c>
      <c r="C22" s="143"/>
      <c r="D22" s="144"/>
      <c r="E22" s="148"/>
      <c r="F22" s="149">
        <f>F19</f>
        <v>9533.8983050847455</v>
      </c>
    </row>
    <row r="23" spans="1:6" x14ac:dyDescent="0.35">
      <c r="A23" s="121"/>
      <c r="B23" s="151" t="s">
        <v>34</v>
      </c>
      <c r="C23" s="143"/>
      <c r="D23" s="144"/>
      <c r="E23" s="148"/>
      <c r="F23" s="149">
        <f>F22+F21+F20</f>
        <v>73093.220338983054</v>
      </c>
    </row>
    <row r="24" spans="1:6" x14ac:dyDescent="0.35">
      <c r="A24" s="121"/>
      <c r="B24" s="152" t="s">
        <v>84</v>
      </c>
      <c r="C24" s="153"/>
      <c r="D24" s="154"/>
      <c r="E24" s="155"/>
      <c r="F24" s="156">
        <f>MROUND(F23, 5)</f>
        <v>73095</v>
      </c>
    </row>
    <row r="25" spans="1:6" x14ac:dyDescent="0.35">
      <c r="A25" s="135"/>
      <c r="B25" s="151"/>
      <c r="C25" s="171"/>
      <c r="D25" s="171"/>
      <c r="E25" s="172"/>
      <c r="F25" s="180"/>
    </row>
    <row r="26" spans="1:6" ht="20.25" customHeight="1" x14ac:dyDescent="0.35">
      <c r="A26" s="1713" t="s">
        <v>232</v>
      </c>
      <c r="B26" s="1713"/>
      <c r="C26" s="1713"/>
      <c r="D26" s="1713"/>
      <c r="E26" s="1713"/>
      <c r="F26" s="1713"/>
    </row>
    <row r="27" spans="1:6" x14ac:dyDescent="0.35">
      <c r="A27" s="1715" t="s">
        <v>75</v>
      </c>
      <c r="B27" s="1718"/>
      <c r="C27" s="159" t="s">
        <v>1</v>
      </c>
      <c r="D27" s="159" t="s">
        <v>2</v>
      </c>
      <c r="E27" s="159" t="s">
        <v>8</v>
      </c>
      <c r="F27" s="159" t="s">
        <v>86</v>
      </c>
    </row>
    <row r="28" spans="1:6" ht="46.5" x14ac:dyDescent="0.35">
      <c r="A28" s="160">
        <v>1</v>
      </c>
      <c r="B28" s="65" t="s">
        <v>233</v>
      </c>
      <c r="C28" s="161">
        <v>1</v>
      </c>
      <c r="D28" s="162" t="s">
        <v>87</v>
      </c>
      <c r="E28" s="163">
        <f>'RA RO500'!E41</f>
        <v>20000</v>
      </c>
      <c r="F28" s="164">
        <f>C28*E28</f>
        <v>20000</v>
      </c>
    </row>
    <row r="29" spans="1:6" ht="22.5" customHeight="1" x14ac:dyDescent="0.35">
      <c r="A29" s="116">
        <v>2</v>
      </c>
      <c r="B29" s="124" t="s">
        <v>168</v>
      </c>
      <c r="C29" s="120">
        <v>1</v>
      </c>
      <c r="D29" s="121" t="s">
        <v>82</v>
      </c>
      <c r="E29" s="125">
        <v>2000</v>
      </c>
      <c r="F29" s="126">
        <f t="shared" ref="F29:F30" si="0">E29*C29</f>
        <v>2000</v>
      </c>
    </row>
    <row r="30" spans="1:6" ht="31" x14ac:dyDescent="0.35">
      <c r="A30" s="116">
        <v>3</v>
      </c>
      <c r="B30" s="124" t="s">
        <v>173</v>
      </c>
      <c r="C30" s="120">
        <v>1</v>
      </c>
      <c r="D30" s="121" t="s">
        <v>82</v>
      </c>
      <c r="E30" s="125">
        <v>2000</v>
      </c>
      <c r="F30" s="126">
        <f t="shared" si="0"/>
        <v>2000</v>
      </c>
    </row>
    <row r="31" spans="1:6" ht="20.149999999999999" customHeight="1" x14ac:dyDescent="0.35">
      <c r="A31" s="127"/>
      <c r="B31" s="128" t="s">
        <v>34</v>
      </c>
      <c r="C31" s="120"/>
      <c r="D31" s="121"/>
      <c r="E31" s="125"/>
      <c r="F31" s="126">
        <f>F28+F29+F30</f>
        <v>24000</v>
      </c>
    </row>
    <row r="32" spans="1:6" x14ac:dyDescent="0.35">
      <c r="A32" s="121"/>
      <c r="B32" s="128" t="s">
        <v>83</v>
      </c>
      <c r="C32" s="120"/>
      <c r="D32" s="121"/>
      <c r="E32" s="125"/>
      <c r="F32" s="126">
        <f>F31*0.2</f>
        <v>4800</v>
      </c>
    </row>
    <row r="33" spans="1:6" x14ac:dyDescent="0.35">
      <c r="A33" s="121"/>
      <c r="B33" s="128" t="s">
        <v>34</v>
      </c>
      <c r="C33" s="120"/>
      <c r="D33" s="121"/>
      <c r="E33" s="125"/>
      <c r="F33" s="126">
        <f>F32+F31</f>
        <v>28800</v>
      </c>
    </row>
    <row r="34" spans="1:6" x14ac:dyDescent="0.35">
      <c r="A34" s="130"/>
      <c r="B34" s="131" t="s">
        <v>84</v>
      </c>
      <c r="C34" s="132"/>
      <c r="D34" s="130"/>
      <c r="E34" s="133"/>
      <c r="F34" s="134">
        <f>ROUNDUP(F33,)</f>
        <v>28800</v>
      </c>
    </row>
    <row r="35" spans="1:6" x14ac:dyDescent="0.35">
      <c r="A35" s="135"/>
      <c r="B35" s="129"/>
      <c r="C35" s="135"/>
      <c r="D35" s="135"/>
      <c r="E35" s="136"/>
      <c r="F35" s="178"/>
    </row>
    <row r="36" spans="1:6" x14ac:dyDescent="0.35">
      <c r="A36" s="135"/>
      <c r="B36" s="129"/>
      <c r="C36" s="135"/>
      <c r="D36" s="135"/>
      <c r="E36" s="136"/>
      <c r="F36" s="178"/>
    </row>
    <row r="37" spans="1:6" x14ac:dyDescent="0.35">
      <c r="A37" s="135"/>
      <c r="B37" s="129"/>
      <c r="C37" s="135"/>
      <c r="D37" s="135"/>
      <c r="E37" s="136"/>
      <c r="F37" s="178"/>
    </row>
    <row r="38" spans="1:6" x14ac:dyDescent="0.35">
      <c r="A38" s="135"/>
      <c r="B38" s="129"/>
      <c r="C38" s="135"/>
      <c r="D38" s="135"/>
      <c r="E38" s="136"/>
      <c r="F38" s="178"/>
    </row>
    <row r="39" spans="1:6" x14ac:dyDescent="0.35">
      <c r="A39" s="135"/>
      <c r="B39" s="129"/>
      <c r="C39" s="135"/>
      <c r="D39" s="135"/>
      <c r="E39" s="136"/>
      <c r="F39" s="178"/>
    </row>
    <row r="40" spans="1:6" x14ac:dyDescent="0.35">
      <c r="A40" s="135"/>
      <c r="B40" s="129"/>
      <c r="C40" s="135"/>
      <c r="D40" s="135"/>
      <c r="E40" s="136"/>
      <c r="F40" s="178"/>
    </row>
    <row r="41" spans="1:6" ht="17.5" x14ac:dyDescent="0.35">
      <c r="A41" s="1707" t="s">
        <v>439</v>
      </c>
      <c r="B41" s="1707"/>
      <c r="C41" s="1707" t="s">
        <v>441</v>
      </c>
      <c r="D41" s="1707"/>
      <c r="E41" s="1707"/>
      <c r="F41" s="1707"/>
    </row>
    <row r="42" spans="1:6" ht="18" x14ac:dyDescent="0.35">
      <c r="A42" s="1708" t="s">
        <v>440</v>
      </c>
      <c r="B42" s="1708"/>
      <c r="C42" s="1708" t="s">
        <v>440</v>
      </c>
      <c r="D42" s="1708"/>
      <c r="E42" s="1708"/>
      <c r="F42" s="1708"/>
    </row>
    <row r="43" spans="1:6" x14ac:dyDescent="0.35">
      <c r="A43" s="135"/>
      <c r="B43" s="129"/>
      <c r="C43" s="135"/>
      <c r="D43" s="135"/>
      <c r="E43" s="136"/>
      <c r="F43" s="178"/>
    </row>
    <row r="44" spans="1:6" x14ac:dyDescent="0.35">
      <c r="A44" s="135"/>
      <c r="B44" s="129"/>
      <c r="C44" s="135"/>
      <c r="D44" s="135"/>
      <c r="E44" s="136"/>
      <c r="F44" s="178"/>
    </row>
    <row r="45" spans="1:6" x14ac:dyDescent="0.35">
      <c r="A45" s="135"/>
      <c r="B45" s="129"/>
      <c r="C45" s="135"/>
      <c r="D45" s="135"/>
      <c r="E45" s="136"/>
      <c r="F45" s="178"/>
    </row>
    <row r="46" spans="1:6" ht="17.5" x14ac:dyDescent="0.35">
      <c r="A46" s="1707" t="s">
        <v>442</v>
      </c>
      <c r="B46" s="1707"/>
      <c r="C46" s="1707"/>
      <c r="D46" s="1707"/>
      <c r="E46" s="1707"/>
      <c r="F46" s="1707"/>
    </row>
    <row r="47" spans="1:6" ht="18" x14ac:dyDescent="0.35">
      <c r="A47" s="1708" t="s">
        <v>440</v>
      </c>
      <c r="B47" s="1708"/>
      <c r="C47" s="1708"/>
      <c r="D47" s="1708"/>
      <c r="E47" s="1708"/>
      <c r="F47" s="1708"/>
    </row>
    <row r="48" spans="1:6" x14ac:dyDescent="0.35">
      <c r="A48" s="174"/>
      <c r="B48" s="175"/>
      <c r="C48" s="175"/>
      <c r="D48" s="175"/>
      <c r="E48" s="175"/>
      <c r="F48" s="175"/>
    </row>
    <row r="49" spans="1:9" x14ac:dyDescent="0.35">
      <c r="A49" s="1713" t="s">
        <v>199</v>
      </c>
      <c r="B49" s="1713"/>
      <c r="C49" s="1713"/>
      <c r="D49" s="1713"/>
      <c r="E49" s="1713"/>
      <c r="F49" s="1713"/>
    </row>
    <row r="50" spans="1:9" x14ac:dyDescent="0.35">
      <c r="A50" s="1702" t="s">
        <v>75</v>
      </c>
      <c r="B50" s="1702"/>
      <c r="C50" s="1704" t="s">
        <v>76</v>
      </c>
      <c r="D50" s="1704"/>
      <c r="E50" s="1704"/>
      <c r="F50" s="1704"/>
    </row>
    <row r="51" spans="1:9" x14ac:dyDescent="0.35">
      <c r="A51" s="1703"/>
      <c r="B51" s="1703"/>
      <c r="C51" s="113" t="s">
        <v>77</v>
      </c>
      <c r="D51" s="114" t="s">
        <v>2</v>
      </c>
      <c r="E51" s="114" t="s">
        <v>78</v>
      </c>
      <c r="F51" s="113" t="s">
        <v>79</v>
      </c>
    </row>
    <row r="52" spans="1:9" ht="24" customHeight="1" x14ac:dyDescent="0.35">
      <c r="A52" s="1705" t="s">
        <v>80</v>
      </c>
      <c r="B52" s="1706"/>
      <c r="C52" s="115"/>
      <c r="D52" s="116"/>
      <c r="E52" s="137"/>
      <c r="F52" s="123"/>
    </row>
    <row r="53" spans="1:9" ht="116.15" customHeight="1" x14ac:dyDescent="0.35">
      <c r="A53" s="119">
        <v>1</v>
      </c>
      <c r="B53" s="181" t="s">
        <v>236</v>
      </c>
      <c r="C53" s="120">
        <v>1</v>
      </c>
      <c r="D53" s="121" t="s">
        <v>56</v>
      </c>
      <c r="E53" s="122">
        <v>1445000</v>
      </c>
      <c r="F53" s="123">
        <f>E53*C53</f>
        <v>1445000</v>
      </c>
      <c r="I53" s="201"/>
    </row>
    <row r="54" spans="1:9" ht="20.25" customHeight="1" x14ac:dyDescent="0.35">
      <c r="A54" s="119">
        <v>2</v>
      </c>
      <c r="B54" s="142" t="s">
        <v>171</v>
      </c>
      <c r="C54" s="143"/>
      <c r="D54" s="144"/>
      <c r="E54" s="145"/>
      <c r="F54" s="146">
        <f>F53*18/118</f>
        <v>220423.72881355931</v>
      </c>
    </row>
    <row r="55" spans="1:9" x14ac:dyDescent="0.35">
      <c r="A55" s="116"/>
      <c r="B55" s="147" t="s">
        <v>34</v>
      </c>
      <c r="C55" s="143"/>
      <c r="D55" s="144"/>
      <c r="E55" s="148"/>
      <c r="F55" s="149">
        <f>F53-F54</f>
        <v>1224576.2711864407</v>
      </c>
    </row>
    <row r="56" spans="1:9" ht="20.25" customHeight="1" x14ac:dyDescent="0.35">
      <c r="A56" s="116">
        <v>3</v>
      </c>
      <c r="B56" s="150" t="s">
        <v>83</v>
      </c>
      <c r="C56" s="143"/>
      <c r="D56" s="144"/>
      <c r="E56" s="148"/>
      <c r="F56" s="149">
        <f>F55*20%</f>
        <v>244915.25423728814</v>
      </c>
    </row>
    <row r="57" spans="1:9" ht="19.5" customHeight="1" x14ac:dyDescent="0.35">
      <c r="A57" s="127"/>
      <c r="B57" s="142" t="s">
        <v>172</v>
      </c>
      <c r="C57" s="143"/>
      <c r="D57" s="144"/>
      <c r="E57" s="148"/>
      <c r="F57" s="149">
        <f>F54</f>
        <v>220423.72881355931</v>
      </c>
    </row>
    <row r="58" spans="1:9" ht="21.75" customHeight="1" x14ac:dyDescent="0.35">
      <c r="A58" s="121"/>
      <c r="B58" s="170" t="s">
        <v>34</v>
      </c>
      <c r="C58" s="143"/>
      <c r="D58" s="144"/>
      <c r="E58" s="148"/>
      <c r="F58" s="149">
        <f>F57+F56+F55</f>
        <v>1689915.2542372881</v>
      </c>
    </row>
    <row r="59" spans="1:9" ht="22.5" customHeight="1" x14ac:dyDescent="0.35">
      <c r="A59" s="121"/>
      <c r="B59" s="152" t="s">
        <v>84</v>
      </c>
      <c r="C59" s="153"/>
      <c r="D59" s="154"/>
      <c r="E59" s="155"/>
      <c r="F59" s="156">
        <f>MROUND(F58, 5)</f>
        <v>1689915</v>
      </c>
    </row>
    <row r="60" spans="1:9" x14ac:dyDescent="0.35">
      <c r="A60" s="1709"/>
      <c r="B60" s="1710"/>
      <c r="C60" s="1710"/>
      <c r="D60" s="1710"/>
      <c r="E60" s="1710"/>
      <c r="F60" s="1710"/>
    </row>
    <row r="61" spans="1:9" x14ac:dyDescent="0.35">
      <c r="A61" s="135"/>
      <c r="B61" s="151"/>
      <c r="C61" s="171"/>
      <c r="D61" s="171"/>
      <c r="E61" s="172"/>
      <c r="F61" s="180"/>
    </row>
    <row r="62" spans="1:9" x14ac:dyDescent="0.35">
      <c r="A62" s="1700" t="s">
        <v>89</v>
      </c>
      <c r="B62" s="1700"/>
      <c r="C62" s="1700"/>
      <c r="D62" s="1700"/>
      <c r="E62" s="1700"/>
      <c r="F62" s="1700"/>
    </row>
    <row r="63" spans="1:9" x14ac:dyDescent="0.35">
      <c r="A63" s="1702" t="s">
        <v>75</v>
      </c>
      <c r="B63" s="1702"/>
      <c r="C63" s="1704" t="s">
        <v>76</v>
      </c>
      <c r="D63" s="1704"/>
      <c r="E63" s="1704"/>
      <c r="F63" s="1704"/>
    </row>
    <row r="64" spans="1:9" x14ac:dyDescent="0.35">
      <c r="A64" s="1703"/>
      <c r="B64" s="1703"/>
      <c r="C64" s="113" t="s">
        <v>77</v>
      </c>
      <c r="D64" s="114" t="s">
        <v>2</v>
      </c>
      <c r="E64" s="114" t="s">
        <v>78</v>
      </c>
      <c r="F64" s="113" t="s">
        <v>79</v>
      </c>
    </row>
    <row r="65" spans="1:6" x14ac:dyDescent="0.35">
      <c r="A65" s="1705" t="s">
        <v>80</v>
      </c>
      <c r="B65" s="1706"/>
      <c r="C65" s="115"/>
      <c r="D65" s="116"/>
      <c r="E65" s="137"/>
      <c r="F65" s="123"/>
    </row>
    <row r="66" spans="1:6" ht="69.650000000000006" customHeight="1" x14ac:dyDescent="0.35">
      <c r="A66" s="119">
        <v>1</v>
      </c>
      <c r="B66" s="182" t="s">
        <v>347</v>
      </c>
      <c r="C66" s="120">
        <v>1</v>
      </c>
      <c r="D66" s="121" t="s">
        <v>56</v>
      </c>
      <c r="E66" s="122">
        <f>'RA RO500'!E75</f>
        <v>99500</v>
      </c>
      <c r="F66" s="123">
        <f>E66*C66</f>
        <v>99500</v>
      </c>
    </row>
    <row r="67" spans="1:6" x14ac:dyDescent="0.35">
      <c r="A67" s="119">
        <v>2</v>
      </c>
      <c r="B67" s="142" t="s">
        <v>171</v>
      </c>
      <c r="C67" s="143"/>
      <c r="D67" s="144"/>
      <c r="E67" s="145"/>
      <c r="F67" s="146">
        <f>F66*18/118</f>
        <v>15177.966101694916</v>
      </c>
    </row>
    <row r="68" spans="1:6" x14ac:dyDescent="0.35">
      <c r="A68" s="116"/>
      <c r="B68" s="147"/>
      <c r="C68" s="143"/>
      <c r="D68" s="144"/>
      <c r="E68" s="148"/>
      <c r="F68" s="149">
        <f>F66-F67</f>
        <v>84322.03389830509</v>
      </c>
    </row>
    <row r="69" spans="1:6" x14ac:dyDescent="0.35">
      <c r="A69" s="116">
        <v>3</v>
      </c>
      <c r="B69" s="150" t="s">
        <v>83</v>
      </c>
      <c r="C69" s="143"/>
      <c r="D69" s="144"/>
      <c r="E69" s="148"/>
      <c r="F69" s="149">
        <f>F68*20%</f>
        <v>16864.406779661018</v>
      </c>
    </row>
    <row r="70" spans="1:6" x14ac:dyDescent="0.35">
      <c r="A70" s="127"/>
      <c r="B70" s="142" t="s">
        <v>172</v>
      </c>
      <c r="C70" s="143"/>
      <c r="D70" s="144"/>
      <c r="E70" s="148"/>
      <c r="F70" s="149">
        <f>F67</f>
        <v>15177.966101694916</v>
      </c>
    </row>
    <row r="71" spans="1:6" x14ac:dyDescent="0.35">
      <c r="A71" s="121"/>
      <c r="B71" s="170" t="s">
        <v>34</v>
      </c>
      <c r="C71" s="143"/>
      <c r="D71" s="144"/>
      <c r="E71" s="148"/>
      <c r="F71" s="149">
        <f>F70+F69+F68</f>
        <v>116364.40677966102</v>
      </c>
    </row>
    <row r="72" spans="1:6" x14ac:dyDescent="0.35">
      <c r="A72" s="121"/>
      <c r="B72" s="152" t="s">
        <v>84</v>
      </c>
      <c r="C72" s="153"/>
      <c r="D72" s="154"/>
      <c r="E72" s="155"/>
      <c r="F72" s="156">
        <f>MROUND(F71, 5)</f>
        <v>116365</v>
      </c>
    </row>
    <row r="73" spans="1:6" x14ac:dyDescent="0.35">
      <c r="A73" s="135"/>
      <c r="B73" s="151"/>
      <c r="C73" s="171"/>
      <c r="D73" s="171"/>
      <c r="E73" s="172"/>
      <c r="F73" s="180"/>
    </row>
    <row r="74" spans="1:6" x14ac:dyDescent="0.35">
      <c r="A74" s="135"/>
      <c r="B74" s="151"/>
      <c r="C74" s="171"/>
      <c r="D74" s="171"/>
      <c r="E74" s="172"/>
      <c r="F74" s="180"/>
    </row>
    <row r="75" spans="1:6" ht="17.5" x14ac:dyDescent="0.35">
      <c r="A75" s="1707" t="s">
        <v>439</v>
      </c>
      <c r="B75" s="1707"/>
      <c r="C75" s="1707" t="s">
        <v>441</v>
      </c>
      <c r="D75" s="1707"/>
      <c r="E75" s="1707"/>
      <c r="F75" s="1707"/>
    </row>
    <row r="76" spans="1:6" ht="18" x14ac:dyDescent="0.35">
      <c r="A76" s="1708" t="s">
        <v>440</v>
      </c>
      <c r="B76" s="1708"/>
      <c r="C76" s="1708" t="s">
        <v>440</v>
      </c>
      <c r="D76" s="1708"/>
      <c r="E76" s="1708"/>
      <c r="F76" s="1708"/>
    </row>
    <row r="77" spans="1:6" x14ac:dyDescent="0.35">
      <c r="A77" s="135"/>
      <c r="B77" s="151"/>
      <c r="C77" s="171"/>
      <c r="D77" s="171"/>
      <c r="E77" s="172"/>
      <c r="F77" s="180"/>
    </row>
    <row r="78" spans="1:6" x14ac:dyDescent="0.35">
      <c r="A78" s="135"/>
      <c r="B78" s="151"/>
      <c r="C78" s="171"/>
      <c r="D78" s="171"/>
      <c r="E78" s="172"/>
      <c r="F78" s="180"/>
    </row>
    <row r="79" spans="1:6" ht="17.5" x14ac:dyDescent="0.35">
      <c r="A79" s="1707" t="s">
        <v>442</v>
      </c>
      <c r="B79" s="1707"/>
      <c r="C79" s="1707"/>
      <c r="D79" s="1707"/>
      <c r="E79" s="1707"/>
      <c r="F79" s="1707"/>
    </row>
    <row r="80" spans="1:6" ht="18" x14ac:dyDescent="0.35">
      <c r="A80" s="1708" t="s">
        <v>440</v>
      </c>
      <c r="B80" s="1708"/>
      <c r="C80" s="1708"/>
      <c r="D80" s="1708"/>
      <c r="E80" s="1708"/>
      <c r="F80" s="1708"/>
    </row>
    <row r="81" spans="1:6" hidden="1" x14ac:dyDescent="0.35">
      <c r="A81" s="1714" t="s">
        <v>234</v>
      </c>
      <c r="B81" s="1714"/>
      <c r="C81" s="1714"/>
      <c r="D81" s="1714"/>
      <c r="E81" s="1714"/>
      <c r="F81" s="1714"/>
    </row>
    <row r="82" spans="1:6" hidden="1" x14ac:dyDescent="0.35">
      <c r="A82" s="1701" t="s">
        <v>75</v>
      </c>
      <c r="B82" s="1701"/>
      <c r="C82" s="159" t="s">
        <v>1</v>
      </c>
      <c r="D82" s="159" t="s">
        <v>2</v>
      </c>
      <c r="E82" s="159" t="s">
        <v>8</v>
      </c>
      <c r="F82" s="159" t="s">
        <v>86</v>
      </c>
    </row>
    <row r="83" spans="1:6" ht="69.75" hidden="1" customHeight="1" x14ac:dyDescent="0.35">
      <c r="A83" s="160">
        <v>1</v>
      </c>
      <c r="B83" s="1" t="s">
        <v>235</v>
      </c>
      <c r="C83" s="161">
        <v>1</v>
      </c>
      <c r="D83" s="162" t="s">
        <v>87</v>
      </c>
      <c r="E83" s="163">
        <v>825000</v>
      </c>
      <c r="F83" s="164">
        <f>C83*E83</f>
        <v>825000</v>
      </c>
    </row>
    <row r="84" spans="1:6" hidden="1" x14ac:dyDescent="0.35">
      <c r="A84" s="119">
        <v>2</v>
      </c>
      <c r="B84" s="142" t="s">
        <v>171</v>
      </c>
      <c r="C84" s="143"/>
      <c r="D84" s="144"/>
      <c r="E84" s="145"/>
      <c r="F84" s="146">
        <f>F83*18/118</f>
        <v>125847.45762711864</v>
      </c>
    </row>
    <row r="85" spans="1:6" hidden="1" x14ac:dyDescent="0.35">
      <c r="A85" s="116"/>
      <c r="B85" s="147"/>
      <c r="C85" s="143"/>
      <c r="D85" s="144"/>
      <c r="E85" s="148"/>
      <c r="F85" s="149">
        <f>F83-F84</f>
        <v>699152.54237288132</v>
      </c>
    </row>
    <row r="86" spans="1:6" hidden="1" x14ac:dyDescent="0.35">
      <c r="A86" s="116">
        <v>3</v>
      </c>
      <c r="B86" s="150" t="s">
        <v>83</v>
      </c>
      <c r="C86" s="143"/>
      <c r="D86" s="144"/>
      <c r="E86" s="148"/>
      <c r="F86" s="149">
        <f>F85*20%</f>
        <v>139830.50847457626</v>
      </c>
    </row>
    <row r="87" spans="1:6" hidden="1" x14ac:dyDescent="0.35">
      <c r="A87" s="127"/>
      <c r="B87" s="142" t="s">
        <v>172</v>
      </c>
      <c r="C87" s="143"/>
      <c r="D87" s="144"/>
      <c r="E87" s="148"/>
      <c r="F87" s="149">
        <f>F84</f>
        <v>125847.45762711864</v>
      </c>
    </row>
    <row r="88" spans="1:6" hidden="1" x14ac:dyDescent="0.35">
      <c r="A88" s="121"/>
      <c r="B88" s="150" t="s">
        <v>34</v>
      </c>
      <c r="C88" s="143"/>
      <c r="D88" s="144"/>
      <c r="E88" s="148"/>
      <c r="F88" s="149">
        <f>F87+F86+F85</f>
        <v>964830.50847457629</v>
      </c>
    </row>
    <row r="89" spans="1:6" hidden="1" x14ac:dyDescent="0.35">
      <c r="A89" s="121"/>
      <c r="B89" s="152" t="s">
        <v>84</v>
      </c>
      <c r="C89" s="153"/>
      <c r="D89" s="154"/>
      <c r="E89" s="155"/>
      <c r="F89" s="177">
        <f>MROUND(F88, 5)</f>
        <v>964830</v>
      </c>
    </row>
    <row r="90" spans="1:6" hidden="1" x14ac:dyDescent="0.35"/>
    <row r="91" spans="1:6" hidden="1" x14ac:dyDescent="0.35"/>
    <row r="92" spans="1:6" hidden="1" x14ac:dyDescent="0.35"/>
    <row r="93" spans="1:6" hidden="1" x14ac:dyDescent="0.35"/>
  </sheetData>
  <mergeCells count="34">
    <mergeCell ref="A65:B65"/>
    <mergeCell ref="A81:F81"/>
    <mergeCell ref="A82:B82"/>
    <mergeCell ref="A50:B51"/>
    <mergeCell ref="C50:F50"/>
    <mergeCell ref="A52:B52"/>
    <mergeCell ref="A60:F60"/>
    <mergeCell ref="A62:F62"/>
    <mergeCell ref="A63:B64"/>
    <mergeCell ref="C63:F63"/>
    <mergeCell ref="A79:F79"/>
    <mergeCell ref="A80:F80"/>
    <mergeCell ref="A75:B75"/>
    <mergeCell ref="C75:F75"/>
    <mergeCell ref="A76:B76"/>
    <mergeCell ref="C76:F76"/>
    <mergeCell ref="A26:F26"/>
    <mergeCell ref="A27:B27"/>
    <mergeCell ref="A49:F49"/>
    <mergeCell ref="A15:B16"/>
    <mergeCell ref="C15:F15"/>
    <mergeCell ref="A17:B17"/>
    <mergeCell ref="A46:F46"/>
    <mergeCell ref="A47:F47"/>
    <mergeCell ref="A41:B41"/>
    <mergeCell ref="C41:F41"/>
    <mergeCell ref="A42:B42"/>
    <mergeCell ref="C42:F42"/>
    <mergeCell ref="A14:F14"/>
    <mergeCell ref="A1:F1"/>
    <mergeCell ref="A2:F2"/>
    <mergeCell ref="A3:B4"/>
    <mergeCell ref="C3:F3"/>
    <mergeCell ref="A5:B5"/>
  </mergeCells>
  <pageMargins left="0.7" right="0.7" top="0.75" bottom="0.75" header="0.3" footer="0.3"/>
  <pageSetup paperSize="9" scale="83" orientation="portrait" r:id="rId1"/>
  <colBreaks count="1" manualBreakCount="1">
    <brk id="6" max="1048575" man="1"/>
  </colBreaks>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6A20D5-F9EB-4765-9BE1-CF1CB7BF3E1B}">
  <sheetPr codeName="Sheet20">
    <tabColor theme="9" tint="0.59999389629810485"/>
  </sheetPr>
  <dimension ref="A1:F123"/>
  <sheetViews>
    <sheetView showGridLines="0" view="pageBreakPreview" zoomScaleNormal="100" zoomScaleSheetLayoutView="100" workbookViewId="0">
      <selection activeCell="B24" sqref="B24"/>
    </sheetView>
  </sheetViews>
  <sheetFormatPr defaultColWidth="9.1796875" defaultRowHeight="15.5" x14ac:dyDescent="0.35"/>
  <cols>
    <col min="1" max="1" width="4.1796875" style="175" customWidth="1"/>
    <col min="2" max="2" width="51.1796875" style="112" customWidth="1"/>
    <col min="3" max="3" width="8.1796875" style="183" customWidth="1"/>
    <col min="4" max="4" width="9.54296875" style="183" customWidth="1"/>
    <col min="5" max="5" width="14" style="112" bestFit="1" customWidth="1"/>
    <col min="6" max="6" width="18" style="112" bestFit="1" customWidth="1"/>
    <col min="7" max="9" width="0" style="112" hidden="1" customWidth="1"/>
    <col min="10" max="16384" width="9.1796875" style="112"/>
  </cols>
  <sheetData>
    <row r="1" spans="1:6" ht="23.25" customHeight="1" x14ac:dyDescent="0.35">
      <c r="A1" s="1712" t="s">
        <v>74</v>
      </c>
      <c r="B1" s="1712"/>
      <c r="C1" s="1712"/>
      <c r="D1" s="1712"/>
      <c r="E1" s="1712"/>
      <c r="F1" s="1712"/>
    </row>
    <row r="2" spans="1:6" x14ac:dyDescent="0.35">
      <c r="A2" s="1700" t="s">
        <v>179</v>
      </c>
      <c r="B2" s="1700"/>
      <c r="C2" s="1700"/>
      <c r="D2" s="1700"/>
      <c r="E2" s="1700"/>
      <c r="F2" s="1700"/>
    </row>
    <row r="3" spans="1:6" x14ac:dyDescent="0.35">
      <c r="A3" s="1702" t="s">
        <v>75</v>
      </c>
      <c r="B3" s="1702"/>
      <c r="C3" s="1704" t="s">
        <v>76</v>
      </c>
      <c r="D3" s="1704"/>
      <c r="E3" s="1704"/>
      <c r="F3" s="1704"/>
    </row>
    <row r="4" spans="1:6" x14ac:dyDescent="0.35">
      <c r="A4" s="1703"/>
      <c r="B4" s="1703"/>
      <c r="C4" s="113" t="s">
        <v>77</v>
      </c>
      <c r="D4" s="114" t="s">
        <v>2</v>
      </c>
      <c r="E4" s="114" t="s">
        <v>78</v>
      </c>
      <c r="F4" s="113" t="s">
        <v>79</v>
      </c>
    </row>
    <row r="5" spans="1:6" x14ac:dyDescent="0.35">
      <c r="A5" s="1705" t="s">
        <v>80</v>
      </c>
      <c r="B5" s="1706"/>
      <c r="C5" s="115"/>
      <c r="D5" s="116"/>
      <c r="E5" s="137"/>
      <c r="F5" s="123"/>
    </row>
    <row r="6" spans="1:6" ht="62" x14ac:dyDescent="0.35">
      <c r="A6" s="119">
        <v>1</v>
      </c>
      <c r="B6" s="1" t="s">
        <v>525</v>
      </c>
      <c r="C6" s="138">
        <v>4</v>
      </c>
      <c r="D6" s="139" t="s">
        <v>56</v>
      </c>
      <c r="E6" s="140">
        <f>'RA RO1000'!E6</f>
        <v>90000</v>
      </c>
      <c r="F6" s="141">
        <f>E6*C6</f>
        <v>360000</v>
      </c>
    </row>
    <row r="7" spans="1:6" x14ac:dyDescent="0.35">
      <c r="A7" s="119">
        <v>2</v>
      </c>
      <c r="B7" s="142" t="s">
        <v>171</v>
      </c>
      <c r="C7" s="143"/>
      <c r="D7" s="144"/>
      <c r="E7" s="145"/>
      <c r="F7" s="146">
        <f>F6*18/118</f>
        <v>54915.254237288136</v>
      </c>
    </row>
    <row r="8" spans="1:6" x14ac:dyDescent="0.35">
      <c r="A8" s="116"/>
      <c r="B8" s="147"/>
      <c r="C8" s="143"/>
      <c r="D8" s="144"/>
      <c r="E8" s="148"/>
      <c r="F8" s="149">
        <f>F6-F7</f>
        <v>305084.74576271186</v>
      </c>
    </row>
    <row r="9" spans="1:6" x14ac:dyDescent="0.35">
      <c r="A9" s="116">
        <v>3</v>
      </c>
      <c r="B9" s="150" t="s">
        <v>83</v>
      </c>
      <c r="C9" s="143"/>
      <c r="D9" s="144"/>
      <c r="E9" s="148"/>
      <c r="F9" s="149">
        <f>F8*20%</f>
        <v>61016.949152542373</v>
      </c>
    </row>
    <row r="10" spans="1:6" x14ac:dyDescent="0.35">
      <c r="A10" s="127"/>
      <c r="B10" s="142" t="s">
        <v>172</v>
      </c>
      <c r="C10" s="143"/>
      <c r="D10" s="144"/>
      <c r="E10" s="148"/>
      <c r="F10" s="149">
        <f>F7</f>
        <v>54915.254237288136</v>
      </c>
    </row>
    <row r="11" spans="1:6" x14ac:dyDescent="0.35">
      <c r="A11" s="121"/>
      <c r="B11" s="151" t="s">
        <v>34</v>
      </c>
      <c r="C11" s="143"/>
      <c r="D11" s="144"/>
      <c r="E11" s="148"/>
      <c r="F11" s="149">
        <f>F10+F9+F8</f>
        <v>421016.94915254239</v>
      </c>
    </row>
    <row r="12" spans="1:6" x14ac:dyDescent="0.35">
      <c r="A12" s="121"/>
      <c r="B12" s="152" t="s">
        <v>84</v>
      </c>
      <c r="C12" s="153"/>
      <c r="D12" s="154"/>
      <c r="E12" s="155"/>
      <c r="F12" s="156">
        <f>MROUND(F11, 5)</f>
        <v>421015</v>
      </c>
    </row>
    <row r="13" spans="1:6" x14ac:dyDescent="0.35">
      <c r="A13" s="157"/>
      <c r="B13" s="128"/>
      <c r="C13" s="135"/>
      <c r="D13" s="135"/>
    </row>
    <row r="14" spans="1:6" x14ac:dyDescent="0.35">
      <c r="A14" s="1700" t="s">
        <v>180</v>
      </c>
      <c r="B14" s="1700"/>
      <c r="C14" s="1700"/>
      <c r="D14" s="1700"/>
      <c r="E14" s="1700"/>
      <c r="F14" s="1700"/>
    </row>
    <row r="15" spans="1:6" x14ac:dyDescent="0.35">
      <c r="A15" s="1702" t="s">
        <v>75</v>
      </c>
      <c r="B15" s="1702"/>
      <c r="C15" s="1704" t="s">
        <v>76</v>
      </c>
      <c r="D15" s="1704"/>
      <c r="E15" s="1704"/>
      <c r="F15" s="1704"/>
    </row>
    <row r="16" spans="1:6" x14ac:dyDescent="0.35">
      <c r="A16" s="1703"/>
      <c r="B16" s="1703"/>
      <c r="C16" s="113" t="s">
        <v>77</v>
      </c>
      <c r="D16" s="114" t="s">
        <v>2</v>
      </c>
      <c r="E16" s="114" t="s">
        <v>78</v>
      </c>
      <c r="F16" s="113" t="s">
        <v>79</v>
      </c>
    </row>
    <row r="17" spans="1:6" x14ac:dyDescent="0.35">
      <c r="A17" s="1705" t="s">
        <v>80</v>
      </c>
      <c r="B17" s="1706"/>
      <c r="C17" s="115"/>
      <c r="D17" s="116"/>
      <c r="E17" s="137"/>
      <c r="F17" s="123"/>
    </row>
    <row r="18" spans="1:6" ht="46.5" x14ac:dyDescent="0.35">
      <c r="A18" s="119">
        <v>1</v>
      </c>
      <c r="B18" s="1" t="s">
        <v>210</v>
      </c>
      <c r="C18" s="138">
        <v>1</v>
      </c>
      <c r="D18" s="139" t="s">
        <v>56</v>
      </c>
      <c r="E18" s="140">
        <v>102000</v>
      </c>
      <c r="F18" s="141">
        <f>E18*C18</f>
        <v>102000</v>
      </c>
    </row>
    <row r="19" spans="1:6" x14ac:dyDescent="0.35">
      <c r="A19" s="119">
        <v>2</v>
      </c>
      <c r="B19" s="142" t="s">
        <v>171</v>
      </c>
      <c r="C19" s="143"/>
      <c r="D19" s="144"/>
      <c r="E19" s="145"/>
      <c r="F19" s="146">
        <f>F18*18/118</f>
        <v>15559.322033898305</v>
      </c>
    </row>
    <row r="20" spans="1:6" x14ac:dyDescent="0.35">
      <c r="A20" s="116"/>
      <c r="B20" s="147"/>
      <c r="C20" s="143"/>
      <c r="D20" s="144"/>
      <c r="E20" s="148"/>
      <c r="F20" s="149">
        <f>F18-F19</f>
        <v>86440.677966101692</v>
      </c>
    </row>
    <row r="21" spans="1:6" x14ac:dyDescent="0.35">
      <c r="A21" s="116">
        <v>3</v>
      </c>
      <c r="B21" s="150" t="s">
        <v>83</v>
      </c>
      <c r="C21" s="143"/>
      <c r="D21" s="144"/>
      <c r="E21" s="148"/>
      <c r="F21" s="149">
        <f>F20*20%</f>
        <v>17288.135593220341</v>
      </c>
    </row>
    <row r="22" spans="1:6" x14ac:dyDescent="0.35">
      <c r="A22" s="127"/>
      <c r="B22" s="142" t="s">
        <v>172</v>
      </c>
      <c r="C22" s="143"/>
      <c r="D22" s="144"/>
      <c r="E22" s="148"/>
      <c r="F22" s="149">
        <f>F19</f>
        <v>15559.322033898305</v>
      </c>
    </row>
    <row r="23" spans="1:6" x14ac:dyDescent="0.35">
      <c r="A23" s="121"/>
      <c r="B23" s="151" t="s">
        <v>34</v>
      </c>
      <c r="C23" s="143"/>
      <c r="D23" s="144"/>
      <c r="E23" s="148"/>
      <c r="F23" s="149">
        <f>F22+F21+F20</f>
        <v>119288.13559322033</v>
      </c>
    </row>
    <row r="24" spans="1:6" x14ac:dyDescent="0.35">
      <c r="A24" s="121"/>
      <c r="B24" s="152" t="s">
        <v>84</v>
      </c>
      <c r="C24" s="153"/>
      <c r="D24" s="154"/>
      <c r="E24" s="155"/>
      <c r="F24" s="156">
        <f>MROUND(F23, 5)</f>
        <v>119290</v>
      </c>
    </row>
    <row r="25" spans="1:6" x14ac:dyDescent="0.35">
      <c r="A25" s="135"/>
      <c r="B25" s="151"/>
      <c r="C25" s="171"/>
      <c r="D25" s="171"/>
      <c r="E25" s="172"/>
      <c r="F25" s="180"/>
    </row>
    <row r="26" spans="1:6" x14ac:dyDescent="0.35">
      <c r="A26" s="1700" t="s">
        <v>181</v>
      </c>
      <c r="B26" s="1700"/>
      <c r="C26" s="1700"/>
      <c r="D26" s="1700"/>
      <c r="E26" s="1700"/>
      <c r="F26" s="1700"/>
    </row>
    <row r="27" spans="1:6" x14ac:dyDescent="0.35">
      <c r="A27" s="1702" t="s">
        <v>75</v>
      </c>
      <c r="B27" s="1702"/>
      <c r="C27" s="1704" t="s">
        <v>76</v>
      </c>
      <c r="D27" s="1704"/>
      <c r="E27" s="1704"/>
      <c r="F27" s="1704"/>
    </row>
    <row r="28" spans="1:6" x14ac:dyDescent="0.35">
      <c r="A28" s="1703"/>
      <c r="B28" s="1703"/>
      <c r="C28" s="113" t="s">
        <v>77</v>
      </c>
      <c r="D28" s="114" t="s">
        <v>2</v>
      </c>
      <c r="E28" s="114" t="s">
        <v>78</v>
      </c>
      <c r="F28" s="113" t="s">
        <v>79</v>
      </c>
    </row>
    <row r="29" spans="1:6" x14ac:dyDescent="0.35">
      <c r="A29" s="1705" t="s">
        <v>80</v>
      </c>
      <c r="B29" s="1706"/>
      <c r="C29" s="115"/>
      <c r="D29" s="116"/>
      <c r="E29" s="137"/>
      <c r="F29" s="123"/>
    </row>
    <row r="30" spans="1:6" ht="46.5" x14ac:dyDescent="0.35">
      <c r="A30" s="119">
        <v>1</v>
      </c>
      <c r="B30" s="1" t="s">
        <v>213</v>
      </c>
      <c r="C30" s="138">
        <v>1</v>
      </c>
      <c r="D30" s="139" t="s">
        <v>56</v>
      </c>
      <c r="E30" s="140">
        <v>205000</v>
      </c>
      <c r="F30" s="141">
        <f>E30*C30</f>
        <v>205000</v>
      </c>
    </row>
    <row r="31" spans="1:6" x14ac:dyDescent="0.35">
      <c r="A31" s="119">
        <v>2</v>
      </c>
      <c r="B31" s="142" t="s">
        <v>171</v>
      </c>
      <c r="C31" s="143"/>
      <c r="D31" s="144"/>
      <c r="E31" s="145"/>
      <c r="F31" s="146">
        <f>F30*18/118</f>
        <v>31271.186440677968</v>
      </c>
    </row>
    <row r="32" spans="1:6" ht="15.65" customHeight="1" x14ac:dyDescent="0.35">
      <c r="A32" s="116"/>
      <c r="B32" s="147"/>
      <c r="C32" s="143"/>
      <c r="D32" s="144"/>
      <c r="E32" s="148"/>
      <c r="F32" s="149">
        <f>F30-F31</f>
        <v>173728.81355932204</v>
      </c>
    </row>
    <row r="33" spans="1:6" x14ac:dyDescent="0.35">
      <c r="A33" s="116">
        <v>3</v>
      </c>
      <c r="B33" s="150" t="s">
        <v>83</v>
      </c>
      <c r="C33" s="143"/>
      <c r="D33" s="144"/>
      <c r="E33" s="148"/>
      <c r="F33" s="149">
        <f>F32*20%</f>
        <v>34745.762711864409</v>
      </c>
    </row>
    <row r="34" spans="1:6" x14ac:dyDescent="0.35">
      <c r="A34" s="127"/>
      <c r="B34" s="142" t="s">
        <v>172</v>
      </c>
      <c r="C34" s="143"/>
      <c r="D34" s="144"/>
      <c r="E34" s="148"/>
      <c r="F34" s="149">
        <f>F31</f>
        <v>31271.186440677968</v>
      </c>
    </row>
    <row r="35" spans="1:6" x14ac:dyDescent="0.35">
      <c r="A35" s="121"/>
      <c r="B35" s="158" t="s">
        <v>34</v>
      </c>
      <c r="C35" s="143"/>
      <c r="D35" s="144"/>
      <c r="E35" s="148"/>
      <c r="F35" s="149">
        <f>F34+F33+F32</f>
        <v>239745.76271186443</v>
      </c>
    </row>
    <row r="36" spans="1:6" x14ac:dyDescent="0.35">
      <c r="A36" s="121"/>
      <c r="B36" s="152" t="s">
        <v>84</v>
      </c>
      <c r="C36" s="153"/>
      <c r="D36" s="154"/>
      <c r="E36" s="155"/>
      <c r="F36" s="156">
        <f>MROUND(F35, 5)</f>
        <v>239745</v>
      </c>
    </row>
    <row r="37" spans="1:6" ht="20.149999999999999" customHeight="1" x14ac:dyDescent="0.35">
      <c r="A37" s="135"/>
      <c r="B37" s="129"/>
      <c r="C37" s="135"/>
      <c r="D37" s="135"/>
      <c r="E37" s="136"/>
      <c r="F37" s="136"/>
    </row>
    <row r="38" spans="1:6" ht="20.149999999999999" customHeight="1" x14ac:dyDescent="0.35">
      <c r="A38" s="135"/>
      <c r="B38" s="129"/>
      <c r="C38" s="135"/>
      <c r="D38" s="135"/>
      <c r="E38" s="136"/>
      <c r="F38" s="136"/>
    </row>
    <row r="39" spans="1:6" ht="17.5" x14ac:dyDescent="0.35">
      <c r="A39" s="1707" t="s">
        <v>439</v>
      </c>
      <c r="B39" s="1707"/>
      <c r="C39" s="1707" t="s">
        <v>441</v>
      </c>
      <c r="D39" s="1707"/>
      <c r="E39" s="1707"/>
      <c r="F39" s="1707"/>
    </row>
    <row r="40" spans="1:6" ht="18" x14ac:dyDescent="0.35">
      <c r="A40" s="1708" t="s">
        <v>440</v>
      </c>
      <c r="B40" s="1708"/>
      <c r="C40" s="1708" t="s">
        <v>440</v>
      </c>
      <c r="D40" s="1708"/>
      <c r="E40" s="1708"/>
      <c r="F40" s="1708"/>
    </row>
    <row r="41" spans="1:6" ht="20.149999999999999" customHeight="1" x14ac:dyDescent="0.35">
      <c r="A41" s="135"/>
      <c r="B41" s="129"/>
      <c r="C41" s="135"/>
      <c r="D41" s="135"/>
      <c r="E41" s="136"/>
      <c r="F41" s="136"/>
    </row>
    <row r="42" spans="1:6" ht="20.149999999999999" customHeight="1" x14ac:dyDescent="0.35">
      <c r="A42" s="135"/>
      <c r="B42" s="129"/>
      <c r="C42" s="135"/>
      <c r="D42" s="135"/>
      <c r="E42" s="136"/>
      <c r="F42" s="136"/>
    </row>
    <row r="43" spans="1:6" ht="20.149999999999999" customHeight="1" x14ac:dyDescent="0.35">
      <c r="A43" s="135"/>
      <c r="B43" s="129"/>
      <c r="C43" s="135"/>
      <c r="D43" s="135"/>
      <c r="E43" s="136"/>
      <c r="F43" s="136"/>
    </row>
    <row r="44" spans="1:6" ht="20.149999999999999" customHeight="1" x14ac:dyDescent="0.35">
      <c r="A44" s="135"/>
      <c r="B44" s="129"/>
      <c r="C44" s="135"/>
      <c r="D44" s="135"/>
      <c r="E44" s="136"/>
      <c r="F44" s="136"/>
    </row>
    <row r="45" spans="1:6" ht="20.149999999999999" customHeight="1" x14ac:dyDescent="0.35">
      <c r="A45" s="1707" t="s">
        <v>442</v>
      </c>
      <c r="B45" s="1707"/>
      <c r="C45" s="1707"/>
      <c r="D45" s="1707"/>
      <c r="E45" s="1707"/>
      <c r="F45" s="1707"/>
    </row>
    <row r="46" spans="1:6" ht="20.149999999999999" customHeight="1" x14ac:dyDescent="0.35">
      <c r="A46" s="1708" t="s">
        <v>440</v>
      </c>
      <c r="B46" s="1708"/>
      <c r="C46" s="1708"/>
      <c r="D46" s="1708"/>
      <c r="E46" s="1708"/>
      <c r="F46" s="1708"/>
    </row>
    <row r="47" spans="1:6" ht="20.149999999999999" customHeight="1" x14ac:dyDescent="0.35">
      <c r="A47" s="463"/>
      <c r="B47" s="463"/>
      <c r="C47" s="463"/>
      <c r="D47" s="463"/>
      <c r="E47" s="463"/>
      <c r="F47" s="463"/>
    </row>
    <row r="48" spans="1:6" ht="20.149999999999999" customHeight="1" x14ac:dyDescent="0.35">
      <c r="A48" s="135"/>
      <c r="B48" s="129"/>
      <c r="C48" s="135"/>
      <c r="D48" s="135"/>
      <c r="E48" s="136"/>
      <c r="F48" s="136"/>
    </row>
    <row r="49" spans="1:6" ht="20.149999999999999" customHeight="1" x14ac:dyDescent="0.35">
      <c r="A49" s="1713" t="s">
        <v>183</v>
      </c>
      <c r="B49" s="1713"/>
      <c r="C49" s="1713"/>
      <c r="D49" s="1713"/>
      <c r="E49" s="1713"/>
      <c r="F49" s="1713"/>
    </row>
    <row r="50" spans="1:6" ht="20.149999999999999" customHeight="1" x14ac:dyDescent="0.35">
      <c r="A50" s="1701" t="s">
        <v>75</v>
      </c>
      <c r="B50" s="1711"/>
      <c r="C50" s="159" t="s">
        <v>1</v>
      </c>
      <c r="D50" s="159" t="s">
        <v>2</v>
      </c>
      <c r="E50" s="159" t="s">
        <v>8</v>
      </c>
      <c r="F50" s="159" t="s">
        <v>86</v>
      </c>
    </row>
    <row r="51" spans="1:6" ht="28" customHeight="1" x14ac:dyDescent="0.35">
      <c r="A51" s="479">
        <v>1</v>
      </c>
      <c r="B51" s="497" t="s">
        <v>216</v>
      </c>
      <c r="C51" s="480">
        <v>1</v>
      </c>
      <c r="D51" s="162" t="s">
        <v>87</v>
      </c>
      <c r="E51" s="163">
        <v>24000</v>
      </c>
      <c r="F51" s="164">
        <f>C51*E51</f>
        <v>24000</v>
      </c>
    </row>
    <row r="52" spans="1:6" ht="19" customHeight="1" x14ac:dyDescent="0.35">
      <c r="A52" s="119"/>
      <c r="B52" s="491" t="s">
        <v>467</v>
      </c>
      <c r="C52" s="481"/>
      <c r="D52" s="476"/>
      <c r="E52" s="477"/>
      <c r="F52" s="478"/>
    </row>
    <row r="53" spans="1:6" ht="22" hidden="1" customHeight="1" x14ac:dyDescent="0.35">
      <c r="A53" s="116">
        <v>2</v>
      </c>
      <c r="B53" s="124" t="s">
        <v>168</v>
      </c>
      <c r="C53" s="120">
        <v>1</v>
      </c>
      <c r="D53" s="121" t="s">
        <v>82</v>
      </c>
      <c r="E53" s="125">
        <v>0</v>
      </c>
      <c r="F53" s="126">
        <f t="shared" ref="F53:F54" si="0">E53*C53</f>
        <v>0</v>
      </c>
    </row>
    <row r="54" spans="1:6" ht="31" hidden="1" x14ac:dyDescent="0.35">
      <c r="A54" s="116">
        <v>3</v>
      </c>
      <c r="B54" s="124" t="s">
        <v>173</v>
      </c>
      <c r="C54" s="120">
        <v>1</v>
      </c>
      <c r="D54" s="121" t="s">
        <v>82</v>
      </c>
      <c r="E54" s="125">
        <v>0</v>
      </c>
      <c r="F54" s="126">
        <f t="shared" si="0"/>
        <v>0</v>
      </c>
    </row>
    <row r="55" spans="1:6" ht="15" customHeight="1" x14ac:dyDescent="0.35">
      <c r="A55" s="127"/>
      <c r="B55" s="128" t="s">
        <v>34</v>
      </c>
      <c r="C55" s="120"/>
      <c r="D55" s="121"/>
      <c r="E55" s="125"/>
      <c r="F55" s="126">
        <f>F51+F53+F54</f>
        <v>24000</v>
      </c>
    </row>
    <row r="56" spans="1:6" ht="15" customHeight="1" x14ac:dyDescent="0.35">
      <c r="A56" s="121"/>
      <c r="B56" s="128" t="s">
        <v>83</v>
      </c>
      <c r="C56" s="120"/>
      <c r="D56" s="121"/>
      <c r="E56" s="125"/>
      <c r="F56" s="126">
        <f>F55*0.2</f>
        <v>4800</v>
      </c>
    </row>
    <row r="57" spans="1:6" ht="15" customHeight="1" x14ac:dyDescent="0.35">
      <c r="A57" s="121"/>
      <c r="B57" s="128" t="s">
        <v>34</v>
      </c>
      <c r="C57" s="120"/>
      <c r="D57" s="121"/>
      <c r="E57" s="125"/>
      <c r="F57" s="126">
        <f>F56+F55</f>
        <v>28800</v>
      </c>
    </row>
    <row r="58" spans="1:6" ht="15" customHeight="1" x14ac:dyDescent="0.35">
      <c r="A58" s="130"/>
      <c r="B58" s="131" t="s">
        <v>84</v>
      </c>
      <c r="C58" s="132"/>
      <c r="D58" s="130"/>
      <c r="E58" s="133"/>
      <c r="F58" s="134">
        <f>ROUNDUP(F57,)</f>
        <v>28800</v>
      </c>
    </row>
    <row r="59" spans="1:6" x14ac:dyDescent="0.35">
      <c r="A59" s="1700" t="s">
        <v>185</v>
      </c>
      <c r="B59" s="1700"/>
      <c r="C59" s="1700"/>
      <c r="D59" s="1700"/>
      <c r="E59" s="1700"/>
      <c r="F59" s="1700"/>
    </row>
    <row r="60" spans="1:6" x14ac:dyDescent="0.35">
      <c r="A60" s="1701" t="s">
        <v>75</v>
      </c>
      <c r="B60" s="1711"/>
      <c r="C60" s="159" t="s">
        <v>1</v>
      </c>
      <c r="D60" s="159" t="s">
        <v>2</v>
      </c>
      <c r="E60" s="159" t="s">
        <v>8</v>
      </c>
      <c r="F60" s="159" t="s">
        <v>86</v>
      </c>
    </row>
    <row r="61" spans="1:6" ht="29.15" customHeight="1" x14ac:dyDescent="0.35">
      <c r="A61" s="479">
        <v>1</v>
      </c>
      <c r="B61" s="490" t="s">
        <v>219</v>
      </c>
      <c r="C61" s="488">
        <v>1</v>
      </c>
      <c r="D61" s="166" t="s">
        <v>87</v>
      </c>
      <c r="E61" s="167">
        <v>34000</v>
      </c>
      <c r="F61" s="168">
        <f>C61*E61</f>
        <v>34000</v>
      </c>
    </row>
    <row r="62" spans="1:6" ht="16" customHeight="1" x14ac:dyDescent="0.35">
      <c r="A62" s="119"/>
      <c r="B62" s="491" t="s">
        <v>467</v>
      </c>
      <c r="C62" s="489"/>
      <c r="D62" s="485"/>
      <c r="E62" s="486"/>
      <c r="F62" s="487"/>
    </row>
    <row r="63" spans="1:6" ht="19.5" hidden="1" customHeight="1" x14ac:dyDescent="0.35">
      <c r="A63" s="116">
        <v>2</v>
      </c>
      <c r="B63" s="124" t="s">
        <v>81</v>
      </c>
      <c r="C63" s="120">
        <v>1</v>
      </c>
      <c r="D63" s="121" t="s">
        <v>82</v>
      </c>
      <c r="E63" s="125">
        <v>0</v>
      </c>
      <c r="F63" s="126">
        <f t="shared" ref="F63:F64" si="1">E63*C63</f>
        <v>0</v>
      </c>
    </row>
    <row r="64" spans="1:6" ht="28.5" hidden="1" customHeight="1" x14ac:dyDescent="0.35">
      <c r="A64" s="116">
        <v>3</v>
      </c>
      <c r="B64" s="124" t="s">
        <v>173</v>
      </c>
      <c r="C64" s="120">
        <v>1</v>
      </c>
      <c r="D64" s="121" t="s">
        <v>82</v>
      </c>
      <c r="E64" s="125">
        <v>0</v>
      </c>
      <c r="F64" s="126">
        <f t="shared" si="1"/>
        <v>0</v>
      </c>
    </row>
    <row r="65" spans="1:6" ht="14.5" customHeight="1" x14ac:dyDescent="0.35">
      <c r="A65" s="127"/>
      <c r="B65" s="169" t="s">
        <v>34</v>
      </c>
      <c r="C65" s="120"/>
      <c r="D65" s="121"/>
      <c r="E65" s="125"/>
      <c r="F65" s="126">
        <f>F61+F63+F64</f>
        <v>34000</v>
      </c>
    </row>
    <row r="66" spans="1:6" ht="14.5" customHeight="1" x14ac:dyDescent="0.35">
      <c r="A66" s="121"/>
      <c r="B66" s="169" t="s">
        <v>83</v>
      </c>
      <c r="C66" s="120"/>
      <c r="D66" s="121"/>
      <c r="E66" s="125"/>
      <c r="F66" s="126">
        <f>F65*0.2</f>
        <v>6800</v>
      </c>
    </row>
    <row r="67" spans="1:6" ht="14.5" customHeight="1" x14ac:dyDescent="0.35">
      <c r="A67" s="121"/>
      <c r="B67" s="169" t="s">
        <v>34</v>
      </c>
      <c r="C67" s="120"/>
      <c r="D67" s="121"/>
      <c r="E67" s="125"/>
      <c r="F67" s="126">
        <f>F66+F65</f>
        <v>40800</v>
      </c>
    </row>
    <row r="68" spans="1:6" ht="14.5" customHeight="1" x14ac:dyDescent="0.35">
      <c r="A68" s="130"/>
      <c r="B68" s="131" t="s">
        <v>84</v>
      </c>
      <c r="C68" s="132"/>
      <c r="D68" s="130"/>
      <c r="E68" s="133"/>
      <c r="F68" s="134">
        <f>ROUNDUP(F67,)</f>
        <v>40800</v>
      </c>
    </row>
    <row r="69" spans="1:6" x14ac:dyDescent="0.35">
      <c r="A69" s="1700" t="s">
        <v>186</v>
      </c>
      <c r="B69" s="1700"/>
      <c r="C69" s="1700"/>
      <c r="D69" s="1700"/>
      <c r="E69" s="1700"/>
      <c r="F69" s="1700"/>
    </row>
    <row r="70" spans="1:6" ht="13" customHeight="1" x14ac:dyDescent="0.35">
      <c r="A70" s="1702" t="s">
        <v>75</v>
      </c>
      <c r="B70" s="1702"/>
      <c r="C70" s="1704" t="s">
        <v>76</v>
      </c>
      <c r="D70" s="1704"/>
      <c r="E70" s="1704"/>
      <c r="F70" s="1704"/>
    </row>
    <row r="71" spans="1:6" x14ac:dyDescent="0.35">
      <c r="A71" s="1703"/>
      <c r="B71" s="1703"/>
      <c r="C71" s="113" t="s">
        <v>77</v>
      </c>
      <c r="D71" s="114" t="s">
        <v>2</v>
      </c>
      <c r="E71" s="114" t="s">
        <v>78</v>
      </c>
      <c r="F71" s="113" t="s">
        <v>79</v>
      </c>
    </row>
    <row r="72" spans="1:6" ht="22.5" customHeight="1" x14ac:dyDescent="0.35">
      <c r="A72" s="1705" t="s">
        <v>80</v>
      </c>
      <c r="B72" s="1706"/>
      <c r="C72" s="115"/>
      <c r="D72" s="116"/>
      <c r="E72" s="137"/>
      <c r="F72" s="123"/>
    </row>
    <row r="73" spans="1:6" ht="124" x14ac:dyDescent="0.35">
      <c r="A73" s="119">
        <v>1</v>
      </c>
      <c r="B73" s="181" t="s">
        <v>187</v>
      </c>
      <c r="C73" s="120">
        <v>1</v>
      </c>
      <c r="D73" s="121" t="s">
        <v>56</v>
      </c>
      <c r="E73" s="122">
        <v>2250000</v>
      </c>
      <c r="F73" s="123">
        <f>E73*C73</f>
        <v>2250000</v>
      </c>
    </row>
    <row r="74" spans="1:6" ht="17.5" customHeight="1" x14ac:dyDescent="0.35">
      <c r="A74" s="119">
        <v>2</v>
      </c>
      <c r="B74" s="142" t="s">
        <v>171</v>
      </c>
      <c r="C74" s="143"/>
      <c r="D74" s="144"/>
      <c r="E74" s="145"/>
      <c r="F74" s="146">
        <f>F73*18/118</f>
        <v>343220.33898305084</v>
      </c>
    </row>
    <row r="75" spans="1:6" ht="16" customHeight="1" x14ac:dyDescent="0.35">
      <c r="A75" s="116"/>
      <c r="B75" s="147" t="s">
        <v>34</v>
      </c>
      <c r="C75" s="143"/>
      <c r="D75" s="144"/>
      <c r="E75" s="148"/>
      <c r="F75" s="149">
        <f>F73-F74</f>
        <v>1906779.6610169492</v>
      </c>
    </row>
    <row r="76" spans="1:6" ht="16" customHeight="1" x14ac:dyDescent="0.35">
      <c r="A76" s="116">
        <v>3</v>
      </c>
      <c r="B76" s="150" t="s">
        <v>83</v>
      </c>
      <c r="C76" s="143"/>
      <c r="D76" s="144"/>
      <c r="E76" s="148"/>
      <c r="F76" s="149">
        <f>F75*20%</f>
        <v>381355.93220338988</v>
      </c>
    </row>
    <row r="77" spans="1:6" ht="16" customHeight="1" x14ac:dyDescent="0.35">
      <c r="A77" s="127"/>
      <c r="B77" s="142" t="s">
        <v>172</v>
      </c>
      <c r="C77" s="143"/>
      <c r="D77" s="144"/>
      <c r="E77" s="148"/>
      <c r="F77" s="149">
        <f>F74</f>
        <v>343220.33898305084</v>
      </c>
    </row>
    <row r="78" spans="1:6" ht="16" customHeight="1" x14ac:dyDescent="0.35">
      <c r="A78" s="121"/>
      <c r="B78" s="170" t="s">
        <v>34</v>
      </c>
      <c r="C78" s="143"/>
      <c r="D78" s="144"/>
      <c r="E78" s="148"/>
      <c r="F78" s="149">
        <f>F77+F76+F75</f>
        <v>2631355.9322033897</v>
      </c>
    </row>
    <row r="79" spans="1:6" ht="16" customHeight="1" x14ac:dyDescent="0.35">
      <c r="A79" s="121"/>
      <c r="B79" s="152" t="s">
        <v>84</v>
      </c>
      <c r="C79" s="153"/>
      <c r="D79" s="154"/>
      <c r="E79" s="155"/>
      <c r="F79" s="156">
        <f>MROUND(F78, 5)</f>
        <v>2631355</v>
      </c>
    </row>
    <row r="80" spans="1:6" ht="16" customHeight="1" x14ac:dyDescent="0.35">
      <c r="A80" s="135"/>
      <c r="B80" s="151"/>
      <c r="C80" s="171"/>
      <c r="D80" s="171"/>
      <c r="E80" s="172"/>
      <c r="F80" s="180"/>
    </row>
    <row r="81" spans="1:6" ht="16" customHeight="1" x14ac:dyDescent="0.35">
      <c r="A81" s="135"/>
      <c r="B81" s="151"/>
      <c r="C81" s="171"/>
      <c r="D81" s="171"/>
      <c r="E81" s="172"/>
      <c r="F81" s="180"/>
    </row>
    <row r="82" spans="1:6" ht="16" customHeight="1" x14ac:dyDescent="0.35">
      <c r="A82" s="135"/>
      <c r="B82" s="151"/>
      <c r="C82" s="171"/>
      <c r="D82" s="171"/>
      <c r="E82" s="172"/>
      <c r="F82" s="180"/>
    </row>
    <row r="83" spans="1:6" ht="16" customHeight="1" x14ac:dyDescent="0.35">
      <c r="A83" s="135"/>
      <c r="B83" s="151"/>
      <c r="C83" s="171"/>
      <c r="D83" s="171"/>
      <c r="E83" s="172"/>
      <c r="F83" s="180"/>
    </row>
    <row r="84" spans="1:6" ht="17.5" x14ac:dyDescent="0.35">
      <c r="A84" s="1707" t="s">
        <v>439</v>
      </c>
      <c r="B84" s="1707"/>
      <c r="C84" s="1707" t="s">
        <v>441</v>
      </c>
      <c r="D84" s="1707"/>
      <c r="E84" s="1707"/>
      <c r="F84" s="1707"/>
    </row>
    <row r="85" spans="1:6" ht="18" x14ac:dyDescent="0.35">
      <c r="A85" s="1708" t="s">
        <v>440</v>
      </c>
      <c r="B85" s="1708"/>
      <c r="C85" s="1708" t="s">
        <v>440</v>
      </c>
      <c r="D85" s="1708"/>
      <c r="E85" s="1708"/>
      <c r="F85" s="1708"/>
    </row>
    <row r="86" spans="1:6" ht="18" x14ac:dyDescent="0.35">
      <c r="A86" s="463"/>
      <c r="B86" s="463"/>
      <c r="C86" s="463"/>
      <c r="D86" s="463"/>
      <c r="E86" s="463"/>
      <c r="F86" s="463"/>
    </row>
    <row r="87" spans="1:6" ht="18" x14ac:dyDescent="0.35">
      <c r="A87" s="463"/>
      <c r="B87" s="463"/>
      <c r="C87" s="463"/>
      <c r="D87" s="463"/>
      <c r="E87" s="463"/>
      <c r="F87" s="463"/>
    </row>
    <row r="88" spans="1:6" x14ac:dyDescent="0.35">
      <c r="A88" s="135"/>
      <c r="B88" s="151"/>
      <c r="C88" s="171"/>
      <c r="D88" s="171"/>
      <c r="E88" s="172"/>
      <c r="F88" s="180"/>
    </row>
    <row r="89" spans="1:6" ht="17.5" x14ac:dyDescent="0.35">
      <c r="A89" s="1707" t="s">
        <v>442</v>
      </c>
      <c r="B89" s="1707"/>
      <c r="C89" s="1707"/>
      <c r="D89" s="1707"/>
      <c r="E89" s="1707"/>
      <c r="F89" s="1707"/>
    </row>
    <row r="90" spans="1:6" ht="18" x14ac:dyDescent="0.35">
      <c r="A90" s="1708" t="s">
        <v>440</v>
      </c>
      <c r="B90" s="1708"/>
      <c r="C90" s="1708"/>
      <c r="D90" s="1708"/>
      <c r="E90" s="1708"/>
      <c r="F90" s="1708"/>
    </row>
    <row r="91" spans="1:6" x14ac:dyDescent="0.35">
      <c r="A91" s="1700" t="s">
        <v>89</v>
      </c>
      <c r="B91" s="1700"/>
      <c r="C91" s="1700"/>
      <c r="D91" s="1700"/>
      <c r="E91" s="1700"/>
      <c r="F91" s="1700"/>
    </row>
    <row r="92" spans="1:6" ht="14.5" customHeight="1" x14ac:dyDescent="0.35">
      <c r="A92" s="1702" t="s">
        <v>75</v>
      </c>
      <c r="B92" s="1702"/>
      <c r="C92" s="1704" t="s">
        <v>76</v>
      </c>
      <c r="D92" s="1704"/>
      <c r="E92" s="1704"/>
      <c r="F92" s="1704"/>
    </row>
    <row r="93" spans="1:6" ht="14.5" customHeight="1" x14ac:dyDescent="0.35">
      <c r="A93" s="1703"/>
      <c r="B93" s="1703"/>
      <c r="C93" s="113" t="s">
        <v>77</v>
      </c>
      <c r="D93" s="114" t="s">
        <v>2</v>
      </c>
      <c r="E93" s="114" t="s">
        <v>78</v>
      </c>
      <c r="F93" s="113" t="s">
        <v>79</v>
      </c>
    </row>
    <row r="94" spans="1:6" x14ac:dyDescent="0.35">
      <c r="A94" s="1705" t="s">
        <v>80</v>
      </c>
      <c r="B94" s="1706"/>
      <c r="C94" s="115"/>
      <c r="D94" s="116"/>
      <c r="E94" s="137"/>
      <c r="F94" s="123"/>
    </row>
    <row r="95" spans="1:6" ht="69.650000000000006" customHeight="1" x14ac:dyDescent="0.35">
      <c r="A95" s="119">
        <v>1</v>
      </c>
      <c r="B95" s="182" t="s">
        <v>347</v>
      </c>
      <c r="C95" s="120">
        <v>1</v>
      </c>
      <c r="D95" s="121" t="s">
        <v>56</v>
      </c>
      <c r="E95" s="122">
        <f>'RA RO1000'!E100</f>
        <v>99500</v>
      </c>
      <c r="F95" s="123">
        <f>E95*C95</f>
        <v>99500</v>
      </c>
    </row>
    <row r="96" spans="1:6" x14ac:dyDescent="0.35">
      <c r="A96" s="119">
        <v>2</v>
      </c>
      <c r="B96" s="142" t="s">
        <v>171</v>
      </c>
      <c r="C96" s="143"/>
      <c r="D96" s="144"/>
      <c r="E96" s="145"/>
      <c r="F96" s="146">
        <f>F95*18/118</f>
        <v>15177.966101694916</v>
      </c>
    </row>
    <row r="97" spans="1:6" x14ac:dyDescent="0.35">
      <c r="A97" s="116"/>
      <c r="B97" s="147"/>
      <c r="C97" s="143"/>
      <c r="D97" s="144"/>
      <c r="E97" s="148"/>
      <c r="F97" s="149">
        <f>F95-F96</f>
        <v>84322.03389830509</v>
      </c>
    </row>
    <row r="98" spans="1:6" x14ac:dyDescent="0.35">
      <c r="A98" s="116">
        <v>3</v>
      </c>
      <c r="B98" s="150" t="s">
        <v>83</v>
      </c>
      <c r="C98" s="143"/>
      <c r="D98" s="144"/>
      <c r="E98" s="148"/>
      <c r="F98" s="149">
        <f>F97*20%</f>
        <v>16864.406779661018</v>
      </c>
    </row>
    <row r="99" spans="1:6" x14ac:dyDescent="0.35">
      <c r="A99" s="127"/>
      <c r="B99" s="142" t="s">
        <v>172</v>
      </c>
      <c r="C99" s="143"/>
      <c r="D99" s="144"/>
      <c r="E99" s="148"/>
      <c r="F99" s="149">
        <f>F96</f>
        <v>15177.966101694916</v>
      </c>
    </row>
    <row r="100" spans="1:6" x14ac:dyDescent="0.35">
      <c r="A100" s="121"/>
      <c r="B100" s="170" t="s">
        <v>34</v>
      </c>
      <c r="C100" s="143"/>
      <c r="D100" s="144"/>
      <c r="E100" s="148"/>
      <c r="F100" s="149">
        <f>F99+F98+F97</f>
        <v>116364.40677966102</v>
      </c>
    </row>
    <row r="101" spans="1:6" x14ac:dyDescent="0.35">
      <c r="A101" s="121"/>
      <c r="B101" s="152" t="s">
        <v>84</v>
      </c>
      <c r="C101" s="153"/>
      <c r="D101" s="154"/>
      <c r="E101" s="155"/>
      <c r="F101" s="156">
        <f>MROUND(F100, 5)</f>
        <v>116365</v>
      </c>
    </row>
    <row r="102" spans="1:6" x14ac:dyDescent="0.35">
      <c r="A102" s="135"/>
      <c r="B102" s="151"/>
      <c r="C102" s="171"/>
      <c r="D102" s="171"/>
      <c r="E102" s="172"/>
      <c r="F102" s="180"/>
    </row>
    <row r="103" spans="1:6" x14ac:dyDescent="0.35">
      <c r="A103" s="1700" t="s">
        <v>109</v>
      </c>
      <c r="B103" s="1700"/>
      <c r="C103" s="1700"/>
      <c r="D103" s="1700"/>
      <c r="E103" s="1700"/>
      <c r="F103" s="1700"/>
    </row>
    <row r="104" spans="1:6" x14ac:dyDescent="0.35">
      <c r="A104" s="1702" t="s">
        <v>75</v>
      </c>
      <c r="B104" s="1702"/>
      <c r="C104" s="1704" t="s">
        <v>76</v>
      </c>
      <c r="D104" s="1704"/>
      <c r="E104" s="1704"/>
      <c r="F104" s="1704"/>
    </row>
    <row r="105" spans="1:6" x14ac:dyDescent="0.35">
      <c r="A105" s="1703"/>
      <c r="B105" s="1703"/>
      <c r="C105" s="113" t="s">
        <v>77</v>
      </c>
      <c r="D105" s="114" t="s">
        <v>2</v>
      </c>
      <c r="E105" s="114" t="s">
        <v>78</v>
      </c>
      <c r="F105" s="113" t="s">
        <v>79</v>
      </c>
    </row>
    <row r="106" spans="1:6" x14ac:dyDescent="0.35">
      <c r="A106" s="1705" t="s">
        <v>80</v>
      </c>
      <c r="B106" s="1706"/>
      <c r="C106" s="115"/>
      <c r="D106" s="116"/>
      <c r="E106" s="137"/>
      <c r="F106" s="123"/>
    </row>
    <row r="107" spans="1:6" ht="78" customHeight="1" x14ac:dyDescent="0.35">
      <c r="A107" s="119">
        <v>1</v>
      </c>
      <c r="B107" s="182" t="s">
        <v>178</v>
      </c>
      <c r="C107" s="120">
        <v>1</v>
      </c>
      <c r="D107" s="121" t="s">
        <v>56</v>
      </c>
      <c r="E107" s="122">
        <v>9000</v>
      </c>
      <c r="F107" s="126">
        <f>E107*C107</f>
        <v>9000</v>
      </c>
    </row>
    <row r="108" spans="1:6" ht="21" customHeight="1" x14ac:dyDescent="0.35">
      <c r="A108" s="119">
        <v>2</v>
      </c>
      <c r="B108" s="142" t="s">
        <v>171</v>
      </c>
      <c r="C108" s="143"/>
      <c r="D108" s="144"/>
      <c r="E108" s="145"/>
      <c r="F108" s="146">
        <f>F107*18/118</f>
        <v>1372.8813559322034</v>
      </c>
    </row>
    <row r="109" spans="1:6" x14ac:dyDescent="0.35">
      <c r="A109" s="116"/>
      <c r="B109" s="147"/>
      <c r="C109" s="143"/>
      <c r="D109" s="144"/>
      <c r="E109" s="148"/>
      <c r="F109" s="149">
        <f>F107-F108</f>
        <v>7627.1186440677966</v>
      </c>
    </row>
    <row r="110" spans="1:6" x14ac:dyDescent="0.35">
      <c r="A110" s="116">
        <v>3</v>
      </c>
      <c r="B110" s="150" t="s">
        <v>83</v>
      </c>
      <c r="C110" s="143"/>
      <c r="D110" s="144"/>
      <c r="E110" s="148"/>
      <c r="F110" s="149">
        <f>F109*20%</f>
        <v>1525.4237288135594</v>
      </c>
    </row>
    <row r="111" spans="1:6" x14ac:dyDescent="0.35">
      <c r="A111" s="127"/>
      <c r="B111" s="142" t="s">
        <v>172</v>
      </c>
      <c r="C111" s="143"/>
      <c r="D111" s="144"/>
      <c r="E111" s="148"/>
      <c r="F111" s="149">
        <f>F108</f>
        <v>1372.8813559322034</v>
      </c>
    </row>
    <row r="112" spans="1:6" x14ac:dyDescent="0.35">
      <c r="A112" s="121"/>
      <c r="B112" s="170" t="s">
        <v>34</v>
      </c>
      <c r="C112" s="143"/>
      <c r="D112" s="144"/>
      <c r="E112" s="148"/>
      <c r="F112" s="149">
        <f>F111+F110+F109</f>
        <v>10525.423728813559</v>
      </c>
    </row>
    <row r="113" spans="1:6" x14ac:dyDescent="0.35">
      <c r="A113" s="121"/>
      <c r="B113" s="152" t="s">
        <v>84</v>
      </c>
      <c r="C113" s="153"/>
      <c r="D113" s="154"/>
      <c r="E113" s="155"/>
      <c r="F113" s="156">
        <f>MROUND(F112, 5)</f>
        <v>10525</v>
      </c>
    </row>
    <row r="114" spans="1:6" x14ac:dyDescent="0.35">
      <c r="A114" s="1709"/>
      <c r="B114" s="1710"/>
      <c r="C114" s="1710"/>
      <c r="D114" s="1710"/>
      <c r="E114" s="1710"/>
      <c r="F114" s="1710"/>
    </row>
    <row r="115" spans="1:6" x14ac:dyDescent="0.35">
      <c r="A115" s="135"/>
      <c r="B115" s="151"/>
      <c r="C115" s="171"/>
      <c r="D115" s="171"/>
      <c r="E115" s="172"/>
      <c r="F115" s="180"/>
    </row>
    <row r="116" spans="1:6" ht="17.5" x14ac:dyDescent="0.35">
      <c r="A116" s="1707" t="s">
        <v>439</v>
      </c>
      <c r="B116" s="1707"/>
      <c r="C116" s="1707" t="s">
        <v>441</v>
      </c>
      <c r="D116" s="1707"/>
      <c r="E116" s="1707"/>
      <c r="F116" s="1707"/>
    </row>
    <row r="117" spans="1:6" ht="18" x14ac:dyDescent="0.35">
      <c r="A117" s="1708" t="s">
        <v>440</v>
      </c>
      <c r="B117" s="1708"/>
      <c r="C117" s="1708" t="s">
        <v>440</v>
      </c>
      <c r="D117" s="1708"/>
      <c r="E117" s="1708"/>
      <c r="F117" s="1708"/>
    </row>
    <row r="118" spans="1:6" ht="18" x14ac:dyDescent="0.35">
      <c r="A118" s="463"/>
      <c r="B118" s="463"/>
      <c r="C118" s="463"/>
      <c r="D118" s="463"/>
      <c r="E118" s="463"/>
      <c r="F118" s="463"/>
    </row>
    <row r="119" spans="1:6" ht="18" x14ac:dyDescent="0.35">
      <c r="A119" s="463"/>
      <c r="B119" s="463"/>
      <c r="C119" s="463"/>
      <c r="D119" s="463"/>
      <c r="E119" s="463"/>
      <c r="F119" s="463"/>
    </row>
    <row r="120" spans="1:6" x14ac:dyDescent="0.35">
      <c r="A120" s="135"/>
      <c r="B120" s="151"/>
      <c r="C120" s="171"/>
      <c r="D120" s="171"/>
      <c r="E120" s="172"/>
      <c r="F120" s="180"/>
    </row>
    <row r="121" spans="1:6" ht="17.5" x14ac:dyDescent="0.35">
      <c r="A121" s="1707" t="s">
        <v>442</v>
      </c>
      <c r="B121" s="1707"/>
      <c r="C121" s="1707"/>
      <c r="D121" s="1707"/>
      <c r="E121" s="1707"/>
      <c r="F121" s="1707"/>
    </row>
    <row r="122" spans="1:6" ht="18" x14ac:dyDescent="0.35">
      <c r="A122" s="1708" t="s">
        <v>440</v>
      </c>
      <c r="B122" s="1708"/>
      <c r="C122" s="1708"/>
      <c r="D122" s="1708"/>
      <c r="E122" s="1708"/>
      <c r="F122" s="1708"/>
    </row>
    <row r="123" spans="1:6" x14ac:dyDescent="0.35">
      <c r="A123" s="135"/>
      <c r="B123" s="151"/>
      <c r="C123" s="171"/>
      <c r="D123" s="171"/>
      <c r="E123" s="172"/>
      <c r="F123" s="180"/>
    </row>
  </sheetData>
  <mergeCells count="48">
    <mergeCell ref="A117:B117"/>
    <mergeCell ref="C117:F117"/>
    <mergeCell ref="A84:B84"/>
    <mergeCell ref="C84:F84"/>
    <mergeCell ref="A85:B85"/>
    <mergeCell ref="C85:F85"/>
    <mergeCell ref="A89:F89"/>
    <mergeCell ref="A90:F90"/>
    <mergeCell ref="A39:B39"/>
    <mergeCell ref="C39:F39"/>
    <mergeCell ref="A40:B40"/>
    <mergeCell ref="C40:F40"/>
    <mergeCell ref="A116:B116"/>
    <mergeCell ref="C116:F116"/>
    <mergeCell ref="A91:F91"/>
    <mergeCell ref="A92:B93"/>
    <mergeCell ref="C92:F92"/>
    <mergeCell ref="A114:F114"/>
    <mergeCell ref="A94:B94"/>
    <mergeCell ref="A103:F103"/>
    <mergeCell ref="A104:B105"/>
    <mergeCell ref="C104:F104"/>
    <mergeCell ref="A106:B106"/>
    <mergeCell ref="A121:F121"/>
    <mergeCell ref="A122:F122"/>
    <mergeCell ref="A5:B5"/>
    <mergeCell ref="A59:F59"/>
    <mergeCell ref="A60:B60"/>
    <mergeCell ref="A50:B50"/>
    <mergeCell ref="A49:F49"/>
    <mergeCell ref="A27:B28"/>
    <mergeCell ref="C27:F27"/>
    <mergeCell ref="A29:B29"/>
    <mergeCell ref="A45:F45"/>
    <mergeCell ref="A46:F46"/>
    <mergeCell ref="A69:F69"/>
    <mergeCell ref="A70:B71"/>
    <mergeCell ref="C70:F70"/>
    <mergeCell ref="A72:B72"/>
    <mergeCell ref="A2:F2"/>
    <mergeCell ref="A3:B4"/>
    <mergeCell ref="C3:F3"/>
    <mergeCell ref="A1:F1"/>
    <mergeCell ref="A26:F26"/>
    <mergeCell ref="A14:F14"/>
    <mergeCell ref="A15:B16"/>
    <mergeCell ref="C15:F15"/>
    <mergeCell ref="A17:B17"/>
  </mergeCells>
  <pageMargins left="0.7" right="0.7" top="0.75" bottom="0.75" header="0.3" footer="0.3"/>
  <pageSetup paperSize="9" scale="83" orientation="portrait" r:id="rId1"/>
  <rowBreaks count="2" manualBreakCount="2">
    <brk id="48" max="5" man="1"/>
    <brk id="90" max="16383" man="1"/>
  </rowBreaks>
  <colBreaks count="1" manualBreakCount="1">
    <brk id="6" max="1048575" man="1"/>
  </colBreaks>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69F1FD-4E0C-48B6-909F-928D0698F8F1}">
  <sheetPr codeName="Sheet21">
    <tabColor theme="9" tint="-0.249977111117893"/>
  </sheetPr>
  <dimension ref="A1:F91"/>
  <sheetViews>
    <sheetView showGridLines="0" view="pageBreakPreview" topLeftCell="A10" zoomScale="60" zoomScaleNormal="100" workbookViewId="0">
      <selection activeCell="B24" sqref="B24"/>
    </sheetView>
  </sheetViews>
  <sheetFormatPr defaultColWidth="9.1796875" defaultRowHeight="15.5" x14ac:dyDescent="0.35"/>
  <cols>
    <col min="1" max="1" width="4.1796875" style="175" customWidth="1"/>
    <col min="2" max="2" width="51.1796875" style="112" customWidth="1"/>
    <col min="3" max="3" width="8.1796875" style="183" customWidth="1"/>
    <col min="4" max="4" width="9.54296875" style="183" customWidth="1"/>
    <col min="5" max="5" width="14" style="112" bestFit="1" customWidth="1"/>
    <col min="6" max="6" width="18" style="112" bestFit="1" customWidth="1"/>
    <col min="7" max="16384" width="9.1796875" style="112"/>
  </cols>
  <sheetData>
    <row r="1" spans="1:6" ht="23.15" customHeight="1" x14ac:dyDescent="0.35">
      <c r="A1" s="1717" t="s">
        <v>74</v>
      </c>
      <c r="B1" s="1717"/>
      <c r="C1" s="1717"/>
      <c r="D1" s="1717"/>
      <c r="E1" s="1717"/>
      <c r="F1" s="1717"/>
    </row>
    <row r="2" spans="1:6" x14ac:dyDescent="0.35">
      <c r="A2" s="1700" t="s">
        <v>237</v>
      </c>
      <c r="B2" s="1700"/>
      <c r="C2" s="1700"/>
      <c r="D2" s="1700"/>
      <c r="E2" s="1700"/>
      <c r="F2" s="1700"/>
    </row>
    <row r="3" spans="1:6" x14ac:dyDescent="0.35">
      <c r="A3" s="1702" t="s">
        <v>75</v>
      </c>
      <c r="B3" s="1702"/>
      <c r="C3" s="1704" t="s">
        <v>76</v>
      </c>
      <c r="D3" s="1704"/>
      <c r="E3" s="1704"/>
      <c r="F3" s="1704"/>
    </row>
    <row r="4" spans="1:6" x14ac:dyDescent="0.35">
      <c r="A4" s="1703"/>
      <c r="B4" s="1703"/>
      <c r="C4" s="113" t="s">
        <v>77</v>
      </c>
      <c r="D4" s="114" t="s">
        <v>2</v>
      </c>
      <c r="E4" s="114" t="s">
        <v>78</v>
      </c>
      <c r="F4" s="113" t="s">
        <v>79</v>
      </c>
    </row>
    <row r="5" spans="1:6" x14ac:dyDescent="0.35">
      <c r="A5" s="1705" t="s">
        <v>80</v>
      </c>
      <c r="B5" s="1706"/>
      <c r="C5" s="115"/>
      <c r="D5" s="116"/>
      <c r="E5" s="137"/>
      <c r="F5" s="123"/>
    </row>
    <row r="6" spans="1:6" ht="31" x14ac:dyDescent="0.35">
      <c r="A6" s="119">
        <v>1</v>
      </c>
      <c r="B6" s="1" t="s">
        <v>346</v>
      </c>
      <c r="C6" s="138">
        <v>4</v>
      </c>
      <c r="D6" s="139" t="s">
        <v>56</v>
      </c>
      <c r="E6" s="140">
        <f>'RA UF1000'!E6</f>
        <v>65000</v>
      </c>
      <c r="F6" s="141">
        <f>E6*C6</f>
        <v>260000</v>
      </c>
    </row>
    <row r="7" spans="1:6" x14ac:dyDescent="0.35">
      <c r="A7" s="119">
        <v>2</v>
      </c>
      <c r="B7" s="142" t="s">
        <v>171</v>
      </c>
      <c r="C7" s="143"/>
      <c r="D7" s="144"/>
      <c r="E7" s="145"/>
      <c r="F7" s="146">
        <f>F6*18/118</f>
        <v>39661.016949152545</v>
      </c>
    </row>
    <row r="8" spans="1:6" x14ac:dyDescent="0.35">
      <c r="A8" s="116"/>
      <c r="B8" s="147"/>
      <c r="C8" s="143"/>
      <c r="D8" s="144"/>
      <c r="E8" s="148"/>
      <c r="F8" s="149">
        <f>F6-F7</f>
        <v>220338.98305084746</v>
      </c>
    </row>
    <row r="9" spans="1:6" x14ac:dyDescent="0.35">
      <c r="A9" s="116">
        <v>3</v>
      </c>
      <c r="B9" s="150" t="s">
        <v>83</v>
      </c>
      <c r="C9" s="143"/>
      <c r="D9" s="144"/>
      <c r="E9" s="148"/>
      <c r="F9" s="149">
        <f>F8*20%</f>
        <v>44067.796610169491</v>
      </c>
    </row>
    <row r="10" spans="1:6" x14ac:dyDescent="0.35">
      <c r="A10" s="127"/>
      <c r="B10" s="142" t="s">
        <v>172</v>
      </c>
      <c r="C10" s="143"/>
      <c r="D10" s="144"/>
      <c r="E10" s="148"/>
      <c r="F10" s="149">
        <f>F7</f>
        <v>39661.016949152545</v>
      </c>
    </row>
    <row r="11" spans="1:6" x14ac:dyDescent="0.35">
      <c r="A11" s="121"/>
      <c r="B11" s="151" t="s">
        <v>34</v>
      </c>
      <c r="C11" s="143"/>
      <c r="D11" s="144"/>
      <c r="E11" s="148"/>
      <c r="F11" s="149">
        <f>F10+F9+F8</f>
        <v>304067.79661016946</v>
      </c>
    </row>
    <row r="12" spans="1:6" x14ac:dyDescent="0.35">
      <c r="A12" s="121"/>
      <c r="B12" s="152" t="s">
        <v>84</v>
      </c>
      <c r="C12" s="153"/>
      <c r="D12" s="154"/>
      <c r="E12" s="155"/>
      <c r="F12" s="156">
        <f>MROUND(F11, 5)</f>
        <v>304070</v>
      </c>
    </row>
    <row r="13" spans="1:6" x14ac:dyDescent="0.35">
      <c r="A13" s="157"/>
      <c r="B13" s="128"/>
      <c r="C13" s="135"/>
      <c r="D13" s="135"/>
    </row>
    <row r="14" spans="1:6" x14ac:dyDescent="0.35">
      <c r="A14" s="1700" t="s">
        <v>238</v>
      </c>
      <c r="B14" s="1700"/>
      <c r="C14" s="1700"/>
      <c r="D14" s="1700"/>
      <c r="E14" s="1700"/>
      <c r="F14" s="1700"/>
    </row>
    <row r="15" spans="1:6" x14ac:dyDescent="0.35">
      <c r="A15" s="1702" t="s">
        <v>75</v>
      </c>
      <c r="B15" s="1702"/>
      <c r="C15" s="1704" t="s">
        <v>76</v>
      </c>
      <c r="D15" s="1704"/>
      <c r="E15" s="1704"/>
      <c r="F15" s="1704"/>
    </row>
    <row r="16" spans="1:6" x14ac:dyDescent="0.35">
      <c r="A16" s="1703"/>
      <c r="B16" s="1703"/>
      <c r="C16" s="113" t="s">
        <v>77</v>
      </c>
      <c r="D16" s="114" t="s">
        <v>2</v>
      </c>
      <c r="E16" s="114" t="s">
        <v>78</v>
      </c>
      <c r="F16" s="113" t="s">
        <v>79</v>
      </c>
    </row>
    <row r="17" spans="1:6" x14ac:dyDescent="0.35">
      <c r="A17" s="1705" t="s">
        <v>80</v>
      </c>
      <c r="B17" s="1706"/>
      <c r="C17" s="115"/>
      <c r="D17" s="116"/>
      <c r="E17" s="137"/>
      <c r="F17" s="123"/>
    </row>
    <row r="18" spans="1:6" ht="46.5" x14ac:dyDescent="0.35">
      <c r="A18" s="119">
        <v>1</v>
      </c>
      <c r="B18" s="1" t="s">
        <v>239</v>
      </c>
      <c r="C18" s="138">
        <v>1</v>
      </c>
      <c r="D18" s="139" t="s">
        <v>56</v>
      </c>
      <c r="E18" s="140">
        <f>'RA RO1000'!E18</f>
        <v>87000</v>
      </c>
      <c r="F18" s="141">
        <f>E18*C18</f>
        <v>87000</v>
      </c>
    </row>
    <row r="19" spans="1:6" x14ac:dyDescent="0.35">
      <c r="A19" s="119">
        <v>2</v>
      </c>
      <c r="B19" s="142" t="s">
        <v>171</v>
      </c>
      <c r="C19" s="143"/>
      <c r="D19" s="144"/>
      <c r="E19" s="145"/>
      <c r="F19" s="146">
        <f>F18*18/118</f>
        <v>13271.186440677966</v>
      </c>
    </row>
    <row r="20" spans="1:6" x14ac:dyDescent="0.35">
      <c r="A20" s="116"/>
      <c r="B20" s="147"/>
      <c r="C20" s="143"/>
      <c r="D20" s="144"/>
      <c r="E20" s="148"/>
      <c r="F20" s="149">
        <f>F18-F19</f>
        <v>73728.813559322036</v>
      </c>
    </row>
    <row r="21" spans="1:6" x14ac:dyDescent="0.35">
      <c r="A21" s="116">
        <v>3</v>
      </c>
      <c r="B21" s="150" t="s">
        <v>83</v>
      </c>
      <c r="C21" s="143"/>
      <c r="D21" s="144"/>
      <c r="E21" s="148"/>
      <c r="F21" s="149">
        <f>F20*20%</f>
        <v>14745.762711864409</v>
      </c>
    </row>
    <row r="22" spans="1:6" x14ac:dyDescent="0.35">
      <c r="A22" s="127"/>
      <c r="B22" s="142" t="s">
        <v>172</v>
      </c>
      <c r="C22" s="143"/>
      <c r="D22" s="144"/>
      <c r="E22" s="148"/>
      <c r="F22" s="149">
        <f>F19</f>
        <v>13271.186440677966</v>
      </c>
    </row>
    <row r="23" spans="1:6" x14ac:dyDescent="0.35">
      <c r="A23" s="121"/>
      <c r="B23" s="151" t="s">
        <v>34</v>
      </c>
      <c r="C23" s="143"/>
      <c r="D23" s="144"/>
      <c r="E23" s="148"/>
      <c r="F23" s="149">
        <f>F22+F21+F20</f>
        <v>101745.7627118644</v>
      </c>
    </row>
    <row r="24" spans="1:6" x14ac:dyDescent="0.35">
      <c r="A24" s="121"/>
      <c r="B24" s="152" t="s">
        <v>84</v>
      </c>
      <c r="C24" s="153"/>
      <c r="D24" s="154"/>
      <c r="E24" s="155"/>
      <c r="F24" s="156">
        <f>MROUND(F23, 5)</f>
        <v>101745</v>
      </c>
    </row>
    <row r="25" spans="1:6" x14ac:dyDescent="0.35">
      <c r="A25" s="135"/>
      <c r="B25" s="129"/>
      <c r="C25" s="135"/>
      <c r="D25" s="135"/>
      <c r="E25" s="136"/>
      <c r="F25" s="136"/>
    </row>
    <row r="26" spans="1:6" x14ac:dyDescent="0.35">
      <c r="A26" s="1713" t="s">
        <v>240</v>
      </c>
      <c r="B26" s="1713"/>
      <c r="C26" s="1713"/>
      <c r="D26" s="1713"/>
      <c r="E26" s="1713"/>
      <c r="F26" s="1713"/>
    </row>
    <row r="27" spans="1:6" x14ac:dyDescent="0.35">
      <c r="A27" s="1701" t="s">
        <v>75</v>
      </c>
      <c r="B27" s="1711"/>
      <c r="C27" s="159" t="s">
        <v>1</v>
      </c>
      <c r="D27" s="159" t="s">
        <v>2</v>
      </c>
      <c r="E27" s="159" t="s">
        <v>8</v>
      </c>
      <c r="F27" s="159" t="s">
        <v>86</v>
      </c>
    </row>
    <row r="28" spans="1:6" ht="31.5" customHeight="1" x14ac:dyDescent="0.35">
      <c r="A28" s="479">
        <v>1</v>
      </c>
      <c r="B28" s="497" t="s">
        <v>241</v>
      </c>
      <c r="C28" s="480">
        <v>1</v>
      </c>
      <c r="D28" s="162" t="s">
        <v>87</v>
      </c>
      <c r="E28" s="163">
        <f>'RA RO1000'!E52</f>
        <v>24000</v>
      </c>
      <c r="F28" s="164">
        <f>C28*E28</f>
        <v>24000</v>
      </c>
    </row>
    <row r="29" spans="1:6" x14ac:dyDescent="0.35">
      <c r="A29" s="119"/>
      <c r="B29" s="491" t="s">
        <v>467</v>
      </c>
      <c r="C29" s="481"/>
      <c r="D29" s="476"/>
      <c r="E29" s="477"/>
      <c r="F29" s="478"/>
    </row>
    <row r="30" spans="1:6" hidden="1" x14ac:dyDescent="0.35">
      <c r="A30" s="116">
        <v>2</v>
      </c>
      <c r="B30" s="124" t="s">
        <v>168</v>
      </c>
      <c r="C30" s="120">
        <v>1</v>
      </c>
      <c r="D30" s="121" t="s">
        <v>82</v>
      </c>
      <c r="E30" s="125">
        <v>0</v>
      </c>
      <c r="F30" s="126">
        <f t="shared" ref="F30:F31" si="0">E30*C30</f>
        <v>0</v>
      </c>
    </row>
    <row r="31" spans="1:6" ht="31" hidden="1" x14ac:dyDescent="0.35">
      <c r="A31" s="116">
        <v>3</v>
      </c>
      <c r="B31" s="124" t="s">
        <v>173</v>
      </c>
      <c r="C31" s="120">
        <v>1</v>
      </c>
      <c r="D31" s="121" t="s">
        <v>82</v>
      </c>
      <c r="E31" s="125">
        <v>0</v>
      </c>
      <c r="F31" s="126">
        <f t="shared" si="0"/>
        <v>0</v>
      </c>
    </row>
    <row r="32" spans="1:6" x14ac:dyDescent="0.35">
      <c r="A32" s="127"/>
      <c r="B32" s="128" t="s">
        <v>34</v>
      </c>
      <c r="C32" s="120"/>
      <c r="D32" s="121"/>
      <c r="E32" s="125"/>
      <c r="F32" s="126">
        <f>F28+F30+F31</f>
        <v>24000</v>
      </c>
    </row>
    <row r="33" spans="1:6" x14ac:dyDescent="0.35">
      <c r="A33" s="121"/>
      <c r="B33" s="128" t="s">
        <v>83</v>
      </c>
      <c r="C33" s="120"/>
      <c r="D33" s="121"/>
      <c r="E33" s="125"/>
      <c r="F33" s="126">
        <f>F32*0.2</f>
        <v>4800</v>
      </c>
    </row>
    <row r="34" spans="1:6" x14ac:dyDescent="0.35">
      <c r="A34" s="121"/>
      <c r="B34" s="128" t="s">
        <v>34</v>
      </c>
      <c r="C34" s="120"/>
      <c r="D34" s="121"/>
      <c r="E34" s="125"/>
      <c r="F34" s="126">
        <f>F33+F32</f>
        <v>28800</v>
      </c>
    </row>
    <row r="35" spans="1:6" x14ac:dyDescent="0.35">
      <c r="A35" s="130"/>
      <c r="B35" s="131" t="s">
        <v>84</v>
      </c>
      <c r="C35" s="132"/>
      <c r="D35" s="130"/>
      <c r="E35" s="133"/>
      <c r="F35" s="134">
        <f>ROUNDUP(F34,)</f>
        <v>28800</v>
      </c>
    </row>
    <row r="36" spans="1:6" x14ac:dyDescent="0.35">
      <c r="A36" s="1709"/>
      <c r="B36" s="1710"/>
      <c r="C36" s="1710"/>
      <c r="D36" s="1710"/>
      <c r="E36" s="1710"/>
      <c r="F36" s="1710"/>
    </row>
    <row r="37" spans="1:6" x14ac:dyDescent="0.35">
      <c r="A37" s="174"/>
      <c r="B37" s="175"/>
      <c r="C37" s="175"/>
      <c r="D37" s="175"/>
      <c r="E37" s="175"/>
      <c r="F37" s="175"/>
    </row>
    <row r="38" spans="1:6" x14ac:dyDescent="0.35">
      <c r="A38" s="174"/>
      <c r="B38" s="175"/>
      <c r="C38" s="175"/>
      <c r="D38" s="175"/>
      <c r="E38" s="175"/>
      <c r="F38" s="175"/>
    </row>
    <row r="39" spans="1:6" ht="17.5" x14ac:dyDescent="0.35">
      <c r="A39" s="1707"/>
      <c r="B39" s="1707"/>
      <c r="C39" s="1707"/>
      <c r="D39" s="1707"/>
      <c r="E39" s="1707"/>
      <c r="F39" s="1707"/>
    </row>
    <row r="40" spans="1:6" ht="18" x14ac:dyDescent="0.35">
      <c r="A40" s="1708"/>
      <c r="B40" s="1708"/>
      <c r="C40" s="1708"/>
      <c r="D40" s="1708"/>
      <c r="E40" s="1708"/>
      <c r="F40" s="1708"/>
    </row>
    <row r="41" spans="1:6" ht="20.149999999999999" customHeight="1" x14ac:dyDescent="0.35">
      <c r="A41" s="135"/>
      <c r="B41" s="129"/>
      <c r="C41" s="135"/>
      <c r="D41" s="135"/>
      <c r="E41" s="136"/>
      <c r="F41" s="136"/>
    </row>
    <row r="42" spans="1:6" ht="17.5" x14ac:dyDescent="0.35">
      <c r="A42" s="1707" t="s">
        <v>439</v>
      </c>
      <c r="B42" s="1707"/>
      <c r="C42" s="1707" t="s">
        <v>441</v>
      </c>
      <c r="D42" s="1707"/>
      <c r="E42" s="1707"/>
      <c r="F42" s="1707"/>
    </row>
    <row r="43" spans="1:6" ht="18" x14ac:dyDescent="0.35">
      <c r="A43" s="1708" t="s">
        <v>440</v>
      </c>
      <c r="B43" s="1708"/>
      <c r="C43" s="1708" t="s">
        <v>440</v>
      </c>
      <c r="D43" s="1708"/>
      <c r="E43" s="1708"/>
      <c r="F43" s="1708"/>
    </row>
    <row r="44" spans="1:6" x14ac:dyDescent="0.35">
      <c r="A44" s="174"/>
      <c r="B44" s="175"/>
      <c r="C44" s="175"/>
      <c r="D44" s="175"/>
      <c r="E44" s="175"/>
      <c r="F44" s="175"/>
    </row>
    <row r="45" spans="1:6" ht="17.5" x14ac:dyDescent="0.35">
      <c r="A45" s="1707"/>
      <c r="B45" s="1707"/>
      <c r="C45" s="1707"/>
      <c r="D45" s="1707"/>
      <c r="E45" s="1707"/>
      <c r="F45" s="1707"/>
    </row>
    <row r="46" spans="1:6" ht="18" x14ac:dyDescent="0.35">
      <c r="A46" s="1708"/>
      <c r="B46" s="1708"/>
      <c r="C46" s="1708"/>
      <c r="D46" s="1708"/>
      <c r="E46" s="1708"/>
      <c r="F46" s="1708"/>
    </row>
    <row r="47" spans="1:6" ht="17.5" x14ac:dyDescent="0.35">
      <c r="A47" s="1707" t="s">
        <v>442</v>
      </c>
      <c r="B47" s="1707"/>
      <c r="C47" s="1707"/>
      <c r="D47" s="1707"/>
      <c r="E47" s="1707"/>
      <c r="F47" s="1707"/>
    </row>
    <row r="48" spans="1:6" ht="18" x14ac:dyDescent="0.35">
      <c r="A48" s="1708" t="s">
        <v>440</v>
      </c>
      <c r="B48" s="1708"/>
      <c r="C48" s="1708"/>
      <c r="D48" s="1708"/>
      <c r="E48" s="1708"/>
      <c r="F48" s="1708"/>
    </row>
    <row r="49" spans="1:6" x14ac:dyDescent="0.35">
      <c r="A49" s="174"/>
      <c r="B49" s="175"/>
      <c r="C49" s="175"/>
      <c r="D49" s="175"/>
      <c r="E49" s="175"/>
      <c r="F49" s="175"/>
    </row>
    <row r="50" spans="1:6" x14ac:dyDescent="0.35">
      <c r="A50" s="174"/>
      <c r="B50" s="175"/>
      <c r="C50" s="175"/>
      <c r="D50" s="175"/>
      <c r="E50" s="175"/>
      <c r="F50" s="175"/>
    </row>
    <row r="51" spans="1:6" x14ac:dyDescent="0.35">
      <c r="A51" s="174"/>
      <c r="B51" s="175"/>
      <c r="C51" s="175"/>
      <c r="D51" s="175"/>
      <c r="E51" s="175"/>
      <c r="F51" s="175"/>
    </row>
    <row r="52" spans="1:6" x14ac:dyDescent="0.35">
      <c r="A52" s="174"/>
      <c r="B52" s="175"/>
      <c r="C52" s="175"/>
      <c r="D52" s="175"/>
      <c r="E52" s="175"/>
      <c r="F52" s="175"/>
    </row>
    <row r="53" spans="1:6" x14ac:dyDescent="0.35">
      <c r="A53" s="174"/>
      <c r="B53" s="175"/>
      <c r="C53" s="175"/>
      <c r="D53" s="175"/>
      <c r="E53" s="175"/>
      <c r="F53" s="175"/>
    </row>
    <row r="54" spans="1:6" x14ac:dyDescent="0.35">
      <c r="A54" s="1700" t="s">
        <v>200</v>
      </c>
      <c r="B54" s="1700"/>
      <c r="C54" s="1700"/>
      <c r="D54" s="1700"/>
      <c r="E54" s="1700"/>
      <c r="F54" s="1700"/>
    </row>
    <row r="55" spans="1:6" x14ac:dyDescent="0.35">
      <c r="A55" s="1702" t="s">
        <v>75</v>
      </c>
      <c r="B55" s="1702"/>
      <c r="C55" s="1704" t="s">
        <v>76</v>
      </c>
      <c r="D55" s="1704"/>
      <c r="E55" s="1704"/>
      <c r="F55" s="1704"/>
    </row>
    <row r="56" spans="1:6" x14ac:dyDescent="0.35">
      <c r="A56" s="1703"/>
      <c r="B56" s="1703"/>
      <c r="C56" s="113" t="s">
        <v>77</v>
      </c>
      <c r="D56" s="114" t="s">
        <v>2</v>
      </c>
      <c r="E56" s="114" t="s">
        <v>78</v>
      </c>
      <c r="F56" s="113" t="s">
        <v>79</v>
      </c>
    </row>
    <row r="57" spans="1:6" ht="22.5" customHeight="1" x14ac:dyDescent="0.35">
      <c r="A57" s="1705" t="s">
        <v>80</v>
      </c>
      <c r="B57" s="1706"/>
      <c r="C57" s="115"/>
      <c r="D57" s="116"/>
      <c r="E57" s="137"/>
      <c r="F57" s="123"/>
    </row>
    <row r="58" spans="1:6" ht="108.5" x14ac:dyDescent="0.35">
      <c r="A58" s="119">
        <v>1</v>
      </c>
      <c r="B58" s="181" t="s">
        <v>242</v>
      </c>
      <c r="C58" s="120">
        <v>1</v>
      </c>
      <c r="D58" s="121" t="s">
        <v>56</v>
      </c>
      <c r="E58" s="122">
        <v>2167000</v>
      </c>
      <c r="F58" s="123">
        <f>E58*C58</f>
        <v>2167000</v>
      </c>
    </row>
    <row r="59" spans="1:6" ht="22.5" customHeight="1" x14ac:dyDescent="0.35">
      <c r="A59" s="119">
        <v>2</v>
      </c>
      <c r="B59" s="142" t="s">
        <v>171</v>
      </c>
      <c r="C59" s="143"/>
      <c r="D59" s="144"/>
      <c r="E59" s="145"/>
      <c r="F59" s="146">
        <f>F58*18/118</f>
        <v>330559.32203389832</v>
      </c>
    </row>
    <row r="60" spans="1:6" ht="22.5" customHeight="1" x14ac:dyDescent="0.35">
      <c r="A60" s="116"/>
      <c r="B60" s="147" t="s">
        <v>34</v>
      </c>
      <c r="C60" s="143"/>
      <c r="D60" s="144"/>
      <c r="E60" s="148"/>
      <c r="F60" s="149">
        <f>F58-F59</f>
        <v>1836440.6779661016</v>
      </c>
    </row>
    <row r="61" spans="1:6" ht="22.5" customHeight="1" x14ac:dyDescent="0.35">
      <c r="A61" s="116">
        <v>3</v>
      </c>
      <c r="B61" s="150" t="s">
        <v>83</v>
      </c>
      <c r="C61" s="143"/>
      <c r="D61" s="144"/>
      <c r="E61" s="148"/>
      <c r="F61" s="149">
        <f>F60*20%</f>
        <v>367288.13559322036</v>
      </c>
    </row>
    <row r="62" spans="1:6" ht="22.5" customHeight="1" x14ac:dyDescent="0.35">
      <c r="A62" s="127"/>
      <c r="B62" s="142" t="s">
        <v>172</v>
      </c>
      <c r="C62" s="143"/>
      <c r="D62" s="144"/>
      <c r="E62" s="148"/>
      <c r="F62" s="149">
        <f>F59</f>
        <v>330559.32203389832</v>
      </c>
    </row>
    <row r="63" spans="1:6" ht="22.5" customHeight="1" x14ac:dyDescent="0.35">
      <c r="A63" s="121"/>
      <c r="B63" s="170" t="s">
        <v>34</v>
      </c>
      <c r="C63" s="143"/>
      <c r="D63" s="144"/>
      <c r="E63" s="148"/>
      <c r="F63" s="149">
        <f>F62+F61+F60</f>
        <v>2534288.1355932201</v>
      </c>
    </row>
    <row r="64" spans="1:6" x14ac:dyDescent="0.35">
      <c r="A64" s="121"/>
      <c r="B64" s="152" t="s">
        <v>84</v>
      </c>
      <c r="C64" s="153"/>
      <c r="D64" s="154"/>
      <c r="E64" s="155"/>
      <c r="F64" s="156">
        <f>MROUND(F63, 5)</f>
        <v>2534290</v>
      </c>
    </row>
    <row r="65" spans="1:6" x14ac:dyDescent="0.35">
      <c r="A65" s="1700" t="s">
        <v>468</v>
      </c>
      <c r="B65" s="1700"/>
      <c r="C65" s="1700"/>
      <c r="D65" s="1700"/>
      <c r="E65" s="1700"/>
      <c r="F65" s="1700"/>
    </row>
    <row r="66" spans="1:6" x14ac:dyDescent="0.35">
      <c r="A66" s="1702" t="s">
        <v>75</v>
      </c>
      <c r="B66" s="1702"/>
      <c r="C66" s="1704" t="s">
        <v>76</v>
      </c>
      <c r="D66" s="1704"/>
      <c r="E66" s="1704"/>
      <c r="F66" s="1704"/>
    </row>
    <row r="67" spans="1:6" x14ac:dyDescent="0.35">
      <c r="A67" s="1703"/>
      <c r="B67" s="1703"/>
      <c r="C67" s="113" t="s">
        <v>77</v>
      </c>
      <c r="D67" s="114" t="s">
        <v>2</v>
      </c>
      <c r="E67" s="114" t="s">
        <v>78</v>
      </c>
      <c r="F67" s="113" t="s">
        <v>79</v>
      </c>
    </row>
    <row r="68" spans="1:6" x14ac:dyDescent="0.35">
      <c r="A68" s="1705" t="s">
        <v>80</v>
      </c>
      <c r="B68" s="1706"/>
      <c r="C68" s="115"/>
      <c r="D68" s="116"/>
      <c r="E68" s="137"/>
      <c r="F68" s="123"/>
    </row>
    <row r="69" spans="1:6" ht="69.650000000000006" customHeight="1" x14ac:dyDescent="0.35">
      <c r="A69" s="119">
        <v>1</v>
      </c>
      <c r="B69" s="182" t="s">
        <v>347</v>
      </c>
      <c r="C69" s="120">
        <v>1</v>
      </c>
      <c r="D69" s="121" t="s">
        <v>56</v>
      </c>
      <c r="E69" s="122">
        <f>'RA RO500'!E75</f>
        <v>99500</v>
      </c>
      <c r="F69" s="123">
        <f>E69*C69</f>
        <v>99500</v>
      </c>
    </row>
    <row r="70" spans="1:6" x14ac:dyDescent="0.35">
      <c r="A70" s="119">
        <v>2</v>
      </c>
      <c r="B70" s="142" t="s">
        <v>171</v>
      </c>
      <c r="C70" s="143"/>
      <c r="D70" s="144"/>
      <c r="E70" s="145"/>
      <c r="F70" s="146">
        <f>F69*18/118</f>
        <v>15177.966101694916</v>
      </c>
    </row>
    <row r="71" spans="1:6" x14ac:dyDescent="0.35">
      <c r="A71" s="116"/>
      <c r="B71" s="147"/>
      <c r="C71" s="143"/>
      <c r="D71" s="144"/>
      <c r="E71" s="148"/>
      <c r="F71" s="149">
        <f>F69-F70</f>
        <v>84322.03389830509</v>
      </c>
    </row>
    <row r="72" spans="1:6" x14ac:dyDescent="0.35">
      <c r="A72" s="116">
        <v>3</v>
      </c>
      <c r="B72" s="150" t="s">
        <v>83</v>
      </c>
      <c r="C72" s="143"/>
      <c r="D72" s="144"/>
      <c r="E72" s="148"/>
      <c r="F72" s="149">
        <f>F71*20%</f>
        <v>16864.406779661018</v>
      </c>
    </row>
    <row r="73" spans="1:6" x14ac:dyDescent="0.35">
      <c r="A73" s="127"/>
      <c r="B73" s="142" t="s">
        <v>172</v>
      </c>
      <c r="C73" s="143"/>
      <c r="D73" s="144"/>
      <c r="E73" s="148"/>
      <c r="F73" s="149">
        <f>F70</f>
        <v>15177.966101694916</v>
      </c>
    </row>
    <row r="74" spans="1:6" x14ac:dyDescent="0.35">
      <c r="A74" s="121"/>
      <c r="B74" s="170" t="s">
        <v>34</v>
      </c>
      <c r="C74" s="143"/>
      <c r="D74" s="144"/>
      <c r="E74" s="148"/>
      <c r="F74" s="149">
        <f>F73+F72+F71</f>
        <v>116364.40677966102</v>
      </c>
    </row>
    <row r="75" spans="1:6" x14ac:dyDescent="0.35">
      <c r="A75" s="121"/>
      <c r="B75" s="152" t="s">
        <v>84</v>
      </c>
      <c r="C75" s="153"/>
      <c r="D75" s="154"/>
      <c r="E75" s="155"/>
      <c r="F75" s="156">
        <f>MROUND(F74, 5)</f>
        <v>116365</v>
      </c>
    </row>
    <row r="76" spans="1:6" x14ac:dyDescent="0.35">
      <c r="A76" s="1700" t="s">
        <v>109</v>
      </c>
      <c r="B76" s="1700"/>
      <c r="C76" s="1700"/>
      <c r="D76" s="1700"/>
      <c r="E76" s="1700"/>
      <c r="F76" s="1700"/>
    </row>
    <row r="77" spans="1:6" x14ac:dyDescent="0.35">
      <c r="A77" s="1702" t="s">
        <v>75</v>
      </c>
      <c r="B77" s="1702"/>
      <c r="C77" s="1704" t="s">
        <v>76</v>
      </c>
      <c r="D77" s="1704"/>
      <c r="E77" s="1704"/>
      <c r="F77" s="1704"/>
    </row>
    <row r="78" spans="1:6" x14ac:dyDescent="0.35">
      <c r="A78" s="1703"/>
      <c r="B78" s="1703"/>
      <c r="C78" s="113" t="s">
        <v>77</v>
      </c>
      <c r="D78" s="114" t="s">
        <v>2</v>
      </c>
      <c r="E78" s="114" t="s">
        <v>78</v>
      </c>
      <c r="F78" s="113" t="s">
        <v>79</v>
      </c>
    </row>
    <row r="79" spans="1:6" x14ac:dyDescent="0.35">
      <c r="A79" s="1705" t="s">
        <v>80</v>
      </c>
      <c r="B79" s="1706"/>
      <c r="C79" s="115"/>
      <c r="D79" s="116"/>
      <c r="E79" s="137"/>
      <c r="F79" s="123"/>
    </row>
    <row r="80" spans="1:6" ht="78" customHeight="1" x14ac:dyDescent="0.35">
      <c r="A80" s="119">
        <v>1</v>
      </c>
      <c r="B80" s="182" t="s">
        <v>178</v>
      </c>
      <c r="C80" s="120">
        <v>1</v>
      </c>
      <c r="D80" s="121" t="s">
        <v>56</v>
      </c>
      <c r="E80" s="122">
        <v>9000</v>
      </c>
      <c r="F80" s="126">
        <f>E80*C80</f>
        <v>9000</v>
      </c>
    </row>
    <row r="81" spans="1:6" ht="21" customHeight="1" x14ac:dyDescent="0.35">
      <c r="A81" s="119">
        <v>2</v>
      </c>
      <c r="B81" s="142" t="s">
        <v>171</v>
      </c>
      <c r="C81" s="143"/>
      <c r="D81" s="144"/>
      <c r="E81" s="145"/>
      <c r="F81" s="146">
        <f>F80*18/118</f>
        <v>1372.8813559322034</v>
      </c>
    </row>
    <row r="82" spans="1:6" x14ac:dyDescent="0.35">
      <c r="A82" s="116"/>
      <c r="B82" s="147"/>
      <c r="C82" s="143"/>
      <c r="D82" s="144"/>
      <c r="E82" s="148"/>
      <c r="F82" s="149">
        <f>F80-F81</f>
        <v>7627.1186440677966</v>
      </c>
    </row>
    <row r="83" spans="1:6" x14ac:dyDescent="0.35">
      <c r="A83" s="116">
        <v>3</v>
      </c>
      <c r="B83" s="150" t="s">
        <v>83</v>
      </c>
      <c r="C83" s="143"/>
      <c r="D83" s="144"/>
      <c r="E83" s="148"/>
      <c r="F83" s="149">
        <f>F82*20%</f>
        <v>1525.4237288135594</v>
      </c>
    </row>
    <row r="84" spans="1:6" x14ac:dyDescent="0.35">
      <c r="A84" s="127"/>
      <c r="B84" s="142" t="s">
        <v>172</v>
      </c>
      <c r="C84" s="143"/>
      <c r="D84" s="144"/>
      <c r="E84" s="148"/>
      <c r="F84" s="149">
        <f>F81</f>
        <v>1372.8813559322034</v>
      </c>
    </row>
    <row r="85" spans="1:6" x14ac:dyDescent="0.35">
      <c r="A85" s="121"/>
      <c r="B85" s="170" t="s">
        <v>34</v>
      </c>
      <c r="C85" s="143"/>
      <c r="D85" s="144"/>
      <c r="E85" s="148"/>
      <c r="F85" s="149">
        <f>F84+F83+F82</f>
        <v>10525.423728813559</v>
      </c>
    </row>
    <row r="86" spans="1:6" x14ac:dyDescent="0.35">
      <c r="A86" s="121"/>
      <c r="B86" s="152" t="s">
        <v>84</v>
      </c>
      <c r="C86" s="153"/>
      <c r="D86" s="154"/>
      <c r="E86" s="155"/>
      <c r="F86" s="156">
        <f>MROUND(F85, 5)</f>
        <v>10525</v>
      </c>
    </row>
    <row r="87" spans="1:6" x14ac:dyDescent="0.35">
      <c r="A87" s="1709"/>
      <c r="B87" s="1710"/>
      <c r="C87" s="1710"/>
      <c r="D87" s="1710"/>
      <c r="E87" s="1710"/>
      <c r="F87" s="1710"/>
    </row>
    <row r="88" spans="1:6" ht="17.5" x14ac:dyDescent="0.35">
      <c r="A88" s="1707" t="s">
        <v>439</v>
      </c>
      <c r="B88" s="1707"/>
      <c r="C88" s="1707" t="s">
        <v>441</v>
      </c>
      <c r="D88" s="1707"/>
      <c r="E88" s="1707"/>
      <c r="F88" s="1707"/>
    </row>
    <row r="89" spans="1:6" ht="18" x14ac:dyDescent="0.35">
      <c r="A89" s="1708" t="s">
        <v>440</v>
      </c>
      <c r="B89" s="1708"/>
      <c r="C89" s="1708" t="s">
        <v>440</v>
      </c>
      <c r="D89" s="1708"/>
      <c r="E89" s="1708"/>
      <c r="F89" s="1708"/>
    </row>
    <row r="90" spans="1:6" ht="17.5" x14ac:dyDescent="0.35">
      <c r="A90" s="1707" t="s">
        <v>442</v>
      </c>
      <c r="B90" s="1707"/>
      <c r="C90" s="1707"/>
      <c r="D90" s="1707"/>
      <c r="E90" s="1707"/>
      <c r="F90" s="1707"/>
    </row>
    <row r="91" spans="1:6" ht="18" x14ac:dyDescent="0.35">
      <c r="A91" s="1708" t="s">
        <v>440</v>
      </c>
      <c r="B91" s="1708"/>
      <c r="C91" s="1708"/>
      <c r="D91" s="1708"/>
      <c r="E91" s="1708"/>
      <c r="F91" s="1708"/>
    </row>
  </sheetData>
  <mergeCells count="43">
    <mergeCell ref="A47:F47"/>
    <mergeCell ref="A48:F48"/>
    <mergeCell ref="A42:B42"/>
    <mergeCell ref="C42:F42"/>
    <mergeCell ref="A43:B43"/>
    <mergeCell ref="C43:F43"/>
    <mergeCell ref="A90:F90"/>
    <mergeCell ref="A91:F91"/>
    <mergeCell ref="A68:B68"/>
    <mergeCell ref="A76:F76"/>
    <mergeCell ref="A77:B78"/>
    <mergeCell ref="C77:F77"/>
    <mergeCell ref="A79:B79"/>
    <mergeCell ref="A87:F87"/>
    <mergeCell ref="A88:B88"/>
    <mergeCell ref="C88:F88"/>
    <mergeCell ref="A89:B89"/>
    <mergeCell ref="C89:F89"/>
    <mergeCell ref="A66:B67"/>
    <mergeCell ref="C66:F66"/>
    <mergeCell ref="A26:F26"/>
    <mergeCell ref="A27:B27"/>
    <mergeCell ref="A36:F36"/>
    <mergeCell ref="A54:F54"/>
    <mergeCell ref="A55:B56"/>
    <mergeCell ref="C55:F55"/>
    <mergeCell ref="A57:B57"/>
    <mergeCell ref="A65:F65"/>
    <mergeCell ref="A45:F45"/>
    <mergeCell ref="A46:F46"/>
    <mergeCell ref="A39:B39"/>
    <mergeCell ref="C39:F39"/>
    <mergeCell ref="A40:B40"/>
    <mergeCell ref="C40:F40"/>
    <mergeCell ref="A15:B16"/>
    <mergeCell ref="C15:F15"/>
    <mergeCell ref="A17:B17"/>
    <mergeCell ref="A1:F1"/>
    <mergeCell ref="A2:F2"/>
    <mergeCell ref="A3:B4"/>
    <mergeCell ref="C3:F3"/>
    <mergeCell ref="A5:B5"/>
    <mergeCell ref="A14:F14"/>
  </mergeCells>
  <pageMargins left="0.7" right="0.7" top="0.75" bottom="0.75" header="0.3" footer="0.3"/>
  <pageSetup paperSize="9" scale="83" orientation="portrait" r:id="rId1"/>
  <colBreaks count="1" manualBreakCount="1">
    <brk id="6" max="1048575" man="1"/>
  </colBreaks>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CD7DEE-0655-4762-8649-04E4DC2F2703}">
  <sheetPr codeName="Sheet22">
    <tabColor theme="5" tint="0.39997558519241921"/>
  </sheetPr>
  <dimension ref="A1:I69"/>
  <sheetViews>
    <sheetView topLeftCell="A28" zoomScaleNormal="100" workbookViewId="0">
      <selection activeCell="E30" sqref="E30"/>
    </sheetView>
  </sheetViews>
  <sheetFormatPr defaultColWidth="9.1796875" defaultRowHeight="15.5" x14ac:dyDescent="0.35"/>
  <cols>
    <col min="1" max="1" width="4.1796875" style="175" customWidth="1"/>
    <col min="2" max="2" width="51.1796875" style="112" customWidth="1"/>
    <col min="3" max="3" width="8.1796875" style="183" customWidth="1"/>
    <col min="4" max="4" width="9.54296875" style="183" customWidth="1"/>
    <col min="5" max="5" width="14" style="112" bestFit="1" customWidth="1"/>
    <col min="6" max="6" width="18" style="112" bestFit="1" customWidth="1"/>
    <col min="7" max="8" width="9.1796875" style="112"/>
    <col min="9" max="9" width="44.54296875" style="112" customWidth="1"/>
    <col min="10" max="16384" width="9.1796875" style="112"/>
  </cols>
  <sheetData>
    <row r="1" spans="1:6" ht="23.25" customHeight="1" x14ac:dyDescent="0.35">
      <c r="A1" s="1717" t="s">
        <v>74</v>
      </c>
      <c r="B1" s="1717"/>
      <c r="C1" s="1717"/>
      <c r="D1" s="1717"/>
      <c r="E1" s="1717"/>
      <c r="F1" s="1717"/>
    </row>
    <row r="2" spans="1:6" x14ac:dyDescent="0.35">
      <c r="A2" s="135"/>
      <c r="B2" s="151"/>
      <c r="C2" s="171"/>
      <c r="D2" s="171"/>
      <c r="E2" s="172"/>
      <c r="F2" s="180"/>
    </row>
    <row r="3" spans="1:6" x14ac:dyDescent="0.35">
      <c r="A3" s="1700" t="s">
        <v>247</v>
      </c>
      <c r="B3" s="1700"/>
      <c r="C3" s="1700"/>
      <c r="D3" s="1700"/>
      <c r="E3" s="1700"/>
      <c r="F3" s="1700"/>
    </row>
    <row r="4" spans="1:6" x14ac:dyDescent="0.35">
      <c r="A4" s="1702" t="s">
        <v>75</v>
      </c>
      <c r="B4" s="1702"/>
      <c r="C4" s="1704" t="s">
        <v>76</v>
      </c>
      <c r="D4" s="1704"/>
      <c r="E4" s="1704"/>
      <c r="F4" s="1704"/>
    </row>
    <row r="5" spans="1:6" x14ac:dyDescent="0.35">
      <c r="A5" s="1703"/>
      <c r="B5" s="1703"/>
      <c r="C5" s="113" t="s">
        <v>77</v>
      </c>
      <c r="D5" s="114" t="s">
        <v>2</v>
      </c>
      <c r="E5" s="114" t="s">
        <v>78</v>
      </c>
      <c r="F5" s="113" t="s">
        <v>79</v>
      </c>
    </row>
    <row r="6" spans="1:6" x14ac:dyDescent="0.35">
      <c r="A6" s="1705" t="s">
        <v>80</v>
      </c>
      <c r="B6" s="1706"/>
      <c r="C6" s="115"/>
      <c r="D6" s="116"/>
      <c r="E6" s="137"/>
      <c r="F6" s="123"/>
    </row>
    <row r="7" spans="1:6" ht="46.5" x14ac:dyDescent="0.35">
      <c r="A7" s="119">
        <v>1</v>
      </c>
      <c r="B7" s="1" t="s">
        <v>248</v>
      </c>
      <c r="C7" s="138">
        <v>1</v>
      </c>
      <c r="D7" s="139" t="s">
        <v>56</v>
      </c>
      <c r="E7" s="140">
        <f>'RA RO1000'!E18</f>
        <v>87000</v>
      </c>
      <c r="F7" s="141">
        <f>E7*C7</f>
        <v>87000</v>
      </c>
    </row>
    <row r="8" spans="1:6" x14ac:dyDescent="0.35">
      <c r="A8" s="119">
        <v>2</v>
      </c>
      <c r="B8" s="142" t="s">
        <v>171</v>
      </c>
      <c r="C8" s="143"/>
      <c r="D8" s="144"/>
      <c r="E8" s="145"/>
      <c r="F8" s="146">
        <f>F7*18/118</f>
        <v>13271.186440677966</v>
      </c>
    </row>
    <row r="9" spans="1:6" x14ac:dyDescent="0.35">
      <c r="A9" s="116"/>
      <c r="B9" s="147"/>
      <c r="C9" s="143"/>
      <c r="D9" s="144"/>
      <c r="E9" s="148"/>
      <c r="F9" s="149">
        <f>F7-F8</f>
        <v>73728.813559322036</v>
      </c>
    </row>
    <row r="10" spans="1:6" x14ac:dyDescent="0.35">
      <c r="A10" s="116">
        <v>3</v>
      </c>
      <c r="B10" s="150" t="s">
        <v>83</v>
      </c>
      <c r="C10" s="143"/>
      <c r="D10" s="144"/>
      <c r="E10" s="148"/>
      <c r="F10" s="149">
        <f>F9*20%</f>
        <v>14745.762711864409</v>
      </c>
    </row>
    <row r="11" spans="1:6" x14ac:dyDescent="0.35">
      <c r="A11" s="127"/>
      <c r="B11" s="142" t="s">
        <v>172</v>
      </c>
      <c r="C11" s="143"/>
      <c r="D11" s="144"/>
      <c r="E11" s="148"/>
      <c r="F11" s="149">
        <f>F8</f>
        <v>13271.186440677966</v>
      </c>
    </row>
    <row r="12" spans="1:6" x14ac:dyDescent="0.35">
      <c r="A12" s="121"/>
      <c r="B12" s="151" t="s">
        <v>34</v>
      </c>
      <c r="C12" s="143"/>
      <c r="D12" s="144"/>
      <c r="E12" s="148"/>
      <c r="F12" s="149">
        <f>F11+F10+F9</f>
        <v>101745.7627118644</v>
      </c>
    </row>
    <row r="13" spans="1:6" x14ac:dyDescent="0.35">
      <c r="A13" s="121"/>
      <c r="B13" s="152" t="s">
        <v>84</v>
      </c>
      <c r="C13" s="153"/>
      <c r="D13" s="154"/>
      <c r="E13" s="155"/>
      <c r="F13" s="156">
        <f>MROUND(F12, 5)</f>
        <v>101745</v>
      </c>
    </row>
    <row r="14" spans="1:6" x14ac:dyDescent="0.35">
      <c r="A14" s="135"/>
      <c r="B14" s="129"/>
      <c r="C14" s="135"/>
      <c r="D14" s="135"/>
      <c r="E14" s="136"/>
      <c r="F14" s="136"/>
    </row>
    <row r="15" spans="1:6" x14ac:dyDescent="0.35">
      <c r="A15" s="1713" t="s">
        <v>252</v>
      </c>
      <c r="B15" s="1713"/>
      <c r="C15" s="1713"/>
      <c r="D15" s="1713"/>
      <c r="E15" s="1713"/>
      <c r="F15" s="1713"/>
    </row>
    <row r="16" spans="1:6" x14ac:dyDescent="0.35">
      <c r="A16" s="1701" t="s">
        <v>75</v>
      </c>
      <c r="B16" s="1701"/>
      <c r="C16" s="159" t="s">
        <v>1</v>
      </c>
      <c r="D16" s="159" t="s">
        <v>2</v>
      </c>
      <c r="E16" s="159" t="s">
        <v>8</v>
      </c>
      <c r="F16" s="159" t="s">
        <v>86</v>
      </c>
    </row>
    <row r="17" spans="1:9" ht="46.5" x14ac:dyDescent="0.35">
      <c r="A17" s="160">
        <v>1</v>
      </c>
      <c r="B17" s="65" t="s">
        <v>249</v>
      </c>
      <c r="C17" s="161">
        <v>1</v>
      </c>
      <c r="D17" s="162" t="s">
        <v>87</v>
      </c>
      <c r="E17" s="163">
        <f>'RA RO1000'!E52</f>
        <v>24000</v>
      </c>
      <c r="F17" s="164">
        <f>C17*E17</f>
        <v>24000</v>
      </c>
    </row>
    <row r="18" spans="1:9" x14ac:dyDescent="0.35">
      <c r="A18" s="116">
        <v>2</v>
      </c>
      <c r="B18" s="124" t="s">
        <v>168</v>
      </c>
      <c r="C18" s="120">
        <v>1</v>
      </c>
      <c r="D18" s="121" t="s">
        <v>82</v>
      </c>
      <c r="E18" s="125">
        <v>2000</v>
      </c>
      <c r="F18" s="126">
        <f t="shared" ref="F18:F19" si="0">E18*C18</f>
        <v>2000</v>
      </c>
    </row>
    <row r="19" spans="1:9" ht="31" x14ac:dyDescent="0.35">
      <c r="A19" s="116">
        <v>3</v>
      </c>
      <c r="B19" s="124" t="s">
        <v>173</v>
      </c>
      <c r="C19" s="120">
        <v>1</v>
      </c>
      <c r="D19" s="121" t="s">
        <v>82</v>
      </c>
      <c r="E19" s="125">
        <v>2000</v>
      </c>
      <c r="F19" s="126">
        <f t="shared" si="0"/>
        <v>2000</v>
      </c>
    </row>
    <row r="20" spans="1:9" x14ac:dyDescent="0.35">
      <c r="A20" s="127"/>
      <c r="B20" s="128" t="s">
        <v>34</v>
      </c>
      <c r="C20" s="120"/>
      <c r="D20" s="121"/>
      <c r="E20" s="125"/>
      <c r="F20" s="126">
        <f>F17+F18+F19</f>
        <v>28000</v>
      </c>
    </row>
    <row r="21" spans="1:9" x14ac:dyDescent="0.35">
      <c r="A21" s="121"/>
      <c r="B21" s="128" t="s">
        <v>83</v>
      </c>
      <c r="C21" s="120"/>
      <c r="D21" s="121"/>
      <c r="E21" s="125"/>
      <c r="F21" s="126">
        <f>F20*0.2</f>
        <v>5600</v>
      </c>
    </row>
    <row r="22" spans="1:9" x14ac:dyDescent="0.35">
      <c r="A22" s="121"/>
      <c r="B22" s="128" t="s">
        <v>34</v>
      </c>
      <c r="C22" s="120"/>
      <c r="D22" s="121"/>
      <c r="E22" s="125"/>
      <c r="F22" s="126">
        <f>F21+F20</f>
        <v>33600</v>
      </c>
    </row>
    <row r="23" spans="1:9" x14ac:dyDescent="0.35">
      <c r="A23" s="130"/>
      <c r="B23" s="131" t="s">
        <v>84</v>
      </c>
      <c r="C23" s="132"/>
      <c r="D23" s="130"/>
      <c r="E23" s="133"/>
      <c r="F23" s="134">
        <f>ROUNDUP(F22,)</f>
        <v>33600</v>
      </c>
    </row>
    <row r="24" spans="1:9" x14ac:dyDescent="0.35">
      <c r="A24" s="1709"/>
      <c r="B24" s="1710"/>
      <c r="C24" s="1710"/>
      <c r="D24" s="1710"/>
      <c r="E24" s="1710"/>
      <c r="F24" s="1710"/>
    </row>
    <row r="25" spans="1:9" x14ac:dyDescent="0.35">
      <c r="A25" s="1700" t="s">
        <v>201</v>
      </c>
      <c r="B25" s="1700"/>
      <c r="C25" s="1700"/>
      <c r="D25" s="1700"/>
      <c r="E25" s="1700"/>
      <c r="F25" s="1700"/>
    </row>
    <row r="26" spans="1:9" x14ac:dyDescent="0.35">
      <c r="A26" s="1702" t="s">
        <v>75</v>
      </c>
      <c r="B26" s="1702"/>
      <c r="C26" s="1704" t="s">
        <v>76</v>
      </c>
      <c r="D26" s="1704"/>
      <c r="E26" s="1704"/>
      <c r="F26" s="1704"/>
    </row>
    <row r="27" spans="1:9" x14ac:dyDescent="0.35">
      <c r="A27" s="1703"/>
      <c r="B27" s="1703"/>
      <c r="C27" s="113" t="s">
        <v>77</v>
      </c>
      <c r="D27" s="114" t="s">
        <v>2</v>
      </c>
      <c r="E27" s="114" t="s">
        <v>78</v>
      </c>
      <c r="F27" s="113" t="s">
        <v>79</v>
      </c>
    </row>
    <row r="28" spans="1:9" ht="22.5" customHeight="1" x14ac:dyDescent="0.35">
      <c r="A28" s="1705" t="s">
        <v>80</v>
      </c>
      <c r="B28" s="1706"/>
      <c r="C28" s="115"/>
      <c r="D28" s="116"/>
      <c r="E28" s="137"/>
      <c r="F28" s="123"/>
    </row>
    <row r="29" spans="1:9" ht="93" x14ac:dyDescent="0.35">
      <c r="A29" s="119">
        <v>1</v>
      </c>
      <c r="B29" s="181" t="s">
        <v>251</v>
      </c>
      <c r="C29" s="120">
        <v>1</v>
      </c>
      <c r="D29" s="121" t="s">
        <v>56</v>
      </c>
      <c r="E29" s="122">
        <v>545000</v>
      </c>
      <c r="F29" s="123">
        <f>E29*C29</f>
        <v>545000</v>
      </c>
      <c r="I29" s="201" t="s">
        <v>250</v>
      </c>
    </row>
    <row r="30" spans="1:9" ht="22.5" customHeight="1" x14ac:dyDescent="0.35">
      <c r="A30" s="119">
        <v>2</v>
      </c>
      <c r="B30" s="142" t="s">
        <v>171</v>
      </c>
      <c r="C30" s="143"/>
      <c r="D30" s="144"/>
      <c r="E30" s="145"/>
      <c r="F30" s="146">
        <f>F29*18/118</f>
        <v>83135.593220338982</v>
      </c>
    </row>
    <row r="31" spans="1:9" ht="22.5" customHeight="1" x14ac:dyDescent="0.35">
      <c r="A31" s="116"/>
      <c r="B31" s="147" t="s">
        <v>34</v>
      </c>
      <c r="C31" s="143"/>
      <c r="D31" s="144"/>
      <c r="E31" s="148"/>
      <c r="F31" s="149">
        <f>F29-F30</f>
        <v>461864.40677966102</v>
      </c>
    </row>
    <row r="32" spans="1:9" ht="22.5" customHeight="1" x14ac:dyDescent="0.35">
      <c r="A32" s="116">
        <v>3</v>
      </c>
      <c r="B32" s="150" t="s">
        <v>83</v>
      </c>
      <c r="C32" s="143"/>
      <c r="D32" s="144"/>
      <c r="E32" s="148"/>
      <c r="F32" s="149">
        <f>F31*20%</f>
        <v>92372.881355932215</v>
      </c>
    </row>
    <row r="33" spans="1:6" ht="22.5" customHeight="1" x14ac:dyDescent="0.35">
      <c r="A33" s="127"/>
      <c r="B33" s="142" t="s">
        <v>172</v>
      </c>
      <c r="C33" s="143"/>
      <c r="D33" s="144"/>
      <c r="E33" s="148"/>
      <c r="F33" s="149">
        <f>F30</f>
        <v>83135.593220338982</v>
      </c>
    </row>
    <row r="34" spans="1:6" ht="22.5" customHeight="1" x14ac:dyDescent="0.35">
      <c r="A34" s="121"/>
      <c r="B34" s="170" t="s">
        <v>34</v>
      </c>
      <c r="C34" s="143"/>
      <c r="D34" s="144"/>
      <c r="E34" s="148"/>
      <c r="F34" s="149">
        <f>F33+F32+F31</f>
        <v>637372.88135593222</v>
      </c>
    </row>
    <row r="35" spans="1:6" x14ac:dyDescent="0.35">
      <c r="A35" s="121"/>
      <c r="B35" s="152" t="s">
        <v>84</v>
      </c>
      <c r="C35" s="153"/>
      <c r="D35" s="154"/>
      <c r="E35" s="155"/>
      <c r="F35" s="156">
        <f>MROUND(F34, 5)</f>
        <v>637375</v>
      </c>
    </row>
    <row r="36" spans="1:6" x14ac:dyDescent="0.35">
      <c r="A36" s="135"/>
      <c r="B36" s="151"/>
      <c r="C36" s="171"/>
      <c r="D36" s="171"/>
      <c r="E36" s="172"/>
      <c r="F36" s="180"/>
    </row>
    <row r="37" spans="1:6" x14ac:dyDescent="0.35">
      <c r="A37" s="1700" t="s">
        <v>89</v>
      </c>
      <c r="B37" s="1700"/>
      <c r="C37" s="1700"/>
      <c r="D37" s="1700"/>
      <c r="E37" s="1700"/>
      <c r="F37" s="1700"/>
    </row>
    <row r="38" spans="1:6" x14ac:dyDescent="0.35">
      <c r="A38" s="1702" t="s">
        <v>75</v>
      </c>
      <c r="B38" s="1702"/>
      <c r="C38" s="1704" t="s">
        <v>76</v>
      </c>
      <c r="D38" s="1704"/>
      <c r="E38" s="1704"/>
      <c r="F38" s="1704"/>
    </row>
    <row r="39" spans="1:6" x14ac:dyDescent="0.35">
      <c r="A39" s="1703"/>
      <c r="B39" s="1703"/>
      <c r="C39" s="113" t="s">
        <v>77</v>
      </c>
      <c r="D39" s="114" t="s">
        <v>2</v>
      </c>
      <c r="E39" s="114" t="s">
        <v>78</v>
      </c>
      <c r="F39" s="113" t="s">
        <v>79</v>
      </c>
    </row>
    <row r="40" spans="1:6" x14ac:dyDescent="0.35">
      <c r="A40" s="1705" t="s">
        <v>80</v>
      </c>
      <c r="B40" s="1706"/>
      <c r="C40" s="115"/>
      <c r="D40" s="116"/>
      <c r="E40" s="137"/>
      <c r="F40" s="123"/>
    </row>
    <row r="41" spans="1:6" ht="69.650000000000006" customHeight="1" x14ac:dyDescent="0.35">
      <c r="A41" s="119">
        <v>1</v>
      </c>
      <c r="B41" s="182" t="s">
        <v>347</v>
      </c>
      <c r="C41" s="120">
        <v>1</v>
      </c>
      <c r="D41" s="121" t="s">
        <v>56</v>
      </c>
      <c r="E41" s="122">
        <f>'RA RO500'!E75</f>
        <v>99500</v>
      </c>
      <c r="F41" s="123">
        <f>E41*C41</f>
        <v>99500</v>
      </c>
    </row>
    <row r="42" spans="1:6" x14ac:dyDescent="0.35">
      <c r="A42" s="119">
        <v>2</v>
      </c>
      <c r="B42" s="142" t="s">
        <v>171</v>
      </c>
      <c r="C42" s="143"/>
      <c r="D42" s="144"/>
      <c r="E42" s="145"/>
      <c r="F42" s="146">
        <f>F41*18/118</f>
        <v>15177.966101694916</v>
      </c>
    </row>
    <row r="43" spans="1:6" x14ac:dyDescent="0.35">
      <c r="A43" s="116"/>
      <c r="B43" s="147"/>
      <c r="C43" s="143"/>
      <c r="D43" s="144"/>
      <c r="E43" s="148"/>
      <c r="F43" s="149">
        <f>F41-F42</f>
        <v>84322.03389830509</v>
      </c>
    </row>
    <row r="44" spans="1:6" x14ac:dyDescent="0.35">
      <c r="A44" s="116">
        <v>3</v>
      </c>
      <c r="B44" s="150" t="s">
        <v>83</v>
      </c>
      <c r="C44" s="143"/>
      <c r="D44" s="144"/>
      <c r="E44" s="148"/>
      <c r="F44" s="149">
        <f>F43*20%</f>
        <v>16864.406779661018</v>
      </c>
    </row>
    <row r="45" spans="1:6" x14ac:dyDescent="0.35">
      <c r="A45" s="127"/>
      <c r="B45" s="142" t="s">
        <v>172</v>
      </c>
      <c r="C45" s="143"/>
      <c r="D45" s="144"/>
      <c r="E45" s="148"/>
      <c r="F45" s="149">
        <f>F42</f>
        <v>15177.966101694916</v>
      </c>
    </row>
    <row r="46" spans="1:6" x14ac:dyDescent="0.35">
      <c r="A46" s="121"/>
      <c r="B46" s="170" t="s">
        <v>34</v>
      </c>
      <c r="C46" s="143"/>
      <c r="D46" s="144"/>
      <c r="E46" s="148"/>
      <c r="F46" s="149">
        <f>F45+F44+F43</f>
        <v>116364.40677966102</v>
      </c>
    </row>
    <row r="47" spans="1:6" x14ac:dyDescent="0.35">
      <c r="A47" s="121"/>
      <c r="B47" s="152" t="s">
        <v>84</v>
      </c>
      <c r="C47" s="153"/>
      <c r="D47" s="154"/>
      <c r="E47" s="155"/>
      <c r="F47" s="156">
        <f>MROUND(F46, 5)</f>
        <v>116365</v>
      </c>
    </row>
    <row r="48" spans="1:6" x14ac:dyDescent="0.35">
      <c r="A48" s="135"/>
      <c r="B48" s="151"/>
      <c r="C48" s="171"/>
      <c r="D48" s="171"/>
      <c r="E48" s="172"/>
      <c r="F48" s="180"/>
    </row>
    <row r="49" spans="1:6" x14ac:dyDescent="0.35">
      <c r="A49" s="1700" t="s">
        <v>109</v>
      </c>
      <c r="B49" s="1700"/>
      <c r="C49" s="1700"/>
      <c r="D49" s="1700"/>
      <c r="E49" s="1700"/>
      <c r="F49" s="1700"/>
    </row>
    <row r="50" spans="1:6" x14ac:dyDescent="0.35">
      <c r="A50" s="1702" t="s">
        <v>75</v>
      </c>
      <c r="B50" s="1702"/>
      <c r="C50" s="1704" t="s">
        <v>76</v>
      </c>
      <c r="D50" s="1704"/>
      <c r="E50" s="1704"/>
      <c r="F50" s="1704"/>
    </row>
    <row r="51" spans="1:6" x14ac:dyDescent="0.35">
      <c r="A51" s="1703"/>
      <c r="B51" s="1703"/>
      <c r="C51" s="113" t="s">
        <v>77</v>
      </c>
      <c r="D51" s="114" t="s">
        <v>2</v>
      </c>
      <c r="E51" s="114" t="s">
        <v>78</v>
      </c>
      <c r="F51" s="113" t="s">
        <v>79</v>
      </c>
    </row>
    <row r="52" spans="1:6" x14ac:dyDescent="0.35">
      <c r="A52" s="1705" t="s">
        <v>80</v>
      </c>
      <c r="B52" s="1706"/>
      <c r="C52" s="115"/>
      <c r="D52" s="116"/>
      <c r="E52" s="137"/>
      <c r="F52" s="123"/>
    </row>
    <row r="53" spans="1:6" ht="78" customHeight="1" x14ac:dyDescent="0.35">
      <c r="A53" s="119">
        <v>1</v>
      </c>
      <c r="B53" s="182" t="s">
        <v>178</v>
      </c>
      <c r="C53" s="120">
        <v>1</v>
      </c>
      <c r="D53" s="121" t="s">
        <v>56</v>
      </c>
      <c r="E53" s="122">
        <v>9000</v>
      </c>
      <c r="F53" s="126">
        <f>E53*C53</f>
        <v>9000</v>
      </c>
    </row>
    <row r="54" spans="1:6" ht="21" customHeight="1" x14ac:dyDescent="0.35">
      <c r="A54" s="119">
        <v>2</v>
      </c>
      <c r="B54" s="142" t="s">
        <v>171</v>
      </c>
      <c r="C54" s="143"/>
      <c r="D54" s="144"/>
      <c r="E54" s="145"/>
      <c r="F54" s="146">
        <f>F53*18/118</f>
        <v>1372.8813559322034</v>
      </c>
    </row>
    <row r="55" spans="1:6" x14ac:dyDescent="0.35">
      <c r="A55" s="116"/>
      <c r="B55" s="147"/>
      <c r="C55" s="143"/>
      <c r="D55" s="144"/>
      <c r="E55" s="148"/>
      <c r="F55" s="149">
        <f>F53-F54</f>
        <v>7627.1186440677966</v>
      </c>
    </row>
    <row r="56" spans="1:6" x14ac:dyDescent="0.35">
      <c r="A56" s="116">
        <v>3</v>
      </c>
      <c r="B56" s="150" t="s">
        <v>83</v>
      </c>
      <c r="C56" s="143"/>
      <c r="D56" s="144"/>
      <c r="E56" s="148"/>
      <c r="F56" s="149">
        <f>F55*20%</f>
        <v>1525.4237288135594</v>
      </c>
    </row>
    <row r="57" spans="1:6" x14ac:dyDescent="0.35">
      <c r="A57" s="127"/>
      <c r="B57" s="142" t="s">
        <v>172</v>
      </c>
      <c r="C57" s="143"/>
      <c r="D57" s="144"/>
      <c r="E57" s="148"/>
      <c r="F57" s="149">
        <f>F54</f>
        <v>1372.8813559322034</v>
      </c>
    </row>
    <row r="58" spans="1:6" x14ac:dyDescent="0.35">
      <c r="A58" s="121"/>
      <c r="B58" s="170" t="s">
        <v>34</v>
      </c>
      <c r="C58" s="143"/>
      <c r="D58" s="144"/>
      <c r="E58" s="148"/>
      <c r="F58" s="149">
        <f>F57+F56+F55</f>
        <v>10525.423728813559</v>
      </c>
    </row>
    <row r="59" spans="1:6" x14ac:dyDescent="0.35">
      <c r="A59" s="121"/>
      <c r="B59" s="152" t="s">
        <v>84</v>
      </c>
      <c r="C59" s="153"/>
      <c r="D59" s="154"/>
      <c r="E59" s="155"/>
      <c r="F59" s="156">
        <f>MROUND(F58, 5)</f>
        <v>10525</v>
      </c>
    </row>
    <row r="60" spans="1:6" x14ac:dyDescent="0.35">
      <c r="A60" s="1709"/>
      <c r="B60" s="1710"/>
      <c r="C60" s="1710"/>
      <c r="D60" s="1710"/>
      <c r="E60" s="1710"/>
      <c r="F60" s="1710"/>
    </row>
    <row r="61" spans="1:6" x14ac:dyDescent="0.35">
      <c r="A61" s="1700" t="s">
        <v>190</v>
      </c>
      <c r="B61" s="1700"/>
      <c r="C61" s="1700"/>
      <c r="D61" s="1700"/>
      <c r="E61" s="1700"/>
      <c r="F61" s="1700"/>
    </row>
    <row r="62" spans="1:6" ht="30" customHeight="1" x14ac:dyDescent="0.35">
      <c r="A62" s="1701" t="s">
        <v>75</v>
      </c>
      <c r="B62" s="1701"/>
      <c r="C62" s="159" t="s">
        <v>1</v>
      </c>
      <c r="D62" s="159" t="s">
        <v>2</v>
      </c>
      <c r="E62" s="159" t="s">
        <v>8</v>
      </c>
      <c r="F62" s="159" t="s">
        <v>86</v>
      </c>
    </row>
    <row r="63" spans="1:6" ht="76" customHeight="1" x14ac:dyDescent="0.35">
      <c r="A63" s="160">
        <v>1</v>
      </c>
      <c r="B63" s="1" t="s">
        <v>243</v>
      </c>
      <c r="C63" s="161">
        <v>1</v>
      </c>
      <c r="D63" s="162" t="s">
        <v>87</v>
      </c>
      <c r="E63" s="163">
        <f>'RA RO1000'!E116</f>
        <v>1136000</v>
      </c>
      <c r="F63" s="164">
        <f>C63*E63</f>
        <v>1136000</v>
      </c>
    </row>
    <row r="64" spans="1:6" x14ac:dyDescent="0.35">
      <c r="A64" s="119">
        <v>2</v>
      </c>
      <c r="B64" s="142" t="s">
        <v>171</v>
      </c>
      <c r="C64" s="143"/>
      <c r="D64" s="144"/>
      <c r="E64" s="145"/>
      <c r="F64" s="146">
        <f>F63*18/118</f>
        <v>173288.13559322033</v>
      </c>
    </row>
    <row r="65" spans="1:6" x14ac:dyDescent="0.35">
      <c r="A65" s="116"/>
      <c r="B65" s="147"/>
      <c r="C65" s="143"/>
      <c r="D65" s="144"/>
      <c r="E65" s="148"/>
      <c r="F65" s="149">
        <f>F63-F64</f>
        <v>962711.86440677964</v>
      </c>
    </row>
    <row r="66" spans="1:6" x14ac:dyDescent="0.35">
      <c r="A66" s="116">
        <v>3</v>
      </c>
      <c r="B66" s="150" t="s">
        <v>83</v>
      </c>
      <c r="C66" s="143"/>
      <c r="D66" s="144"/>
      <c r="E66" s="148"/>
      <c r="F66" s="149">
        <f>F65*20%</f>
        <v>192542.37288135593</v>
      </c>
    </row>
    <row r="67" spans="1:6" x14ac:dyDescent="0.35">
      <c r="A67" s="127"/>
      <c r="B67" s="142" t="s">
        <v>172</v>
      </c>
      <c r="C67" s="143"/>
      <c r="D67" s="144"/>
      <c r="E67" s="148"/>
      <c r="F67" s="149">
        <f>F64</f>
        <v>173288.13559322033</v>
      </c>
    </row>
    <row r="68" spans="1:6" x14ac:dyDescent="0.35">
      <c r="A68" s="121"/>
      <c r="B68" s="150" t="s">
        <v>34</v>
      </c>
      <c r="C68" s="143"/>
      <c r="D68" s="144"/>
      <c r="E68" s="148"/>
      <c r="F68" s="149">
        <f>F67+F66+F65</f>
        <v>1328542.3728813559</v>
      </c>
    </row>
    <row r="69" spans="1:6" x14ac:dyDescent="0.35">
      <c r="A69" s="130"/>
      <c r="B69" s="152" t="s">
        <v>84</v>
      </c>
      <c r="C69" s="153"/>
      <c r="D69" s="154"/>
      <c r="E69" s="155"/>
      <c r="F69" s="177">
        <f>MROUND(F68, 5)</f>
        <v>1328540</v>
      </c>
    </row>
  </sheetData>
  <mergeCells count="23">
    <mergeCell ref="A61:F61"/>
    <mergeCell ref="A62:B62"/>
    <mergeCell ref="A40:B40"/>
    <mergeCell ref="A49:F49"/>
    <mergeCell ref="A50:B51"/>
    <mergeCell ref="C50:F50"/>
    <mergeCell ref="A52:B52"/>
    <mergeCell ref="A60:F60"/>
    <mergeCell ref="A1:F1"/>
    <mergeCell ref="A3:F3"/>
    <mergeCell ref="A38:B39"/>
    <mergeCell ref="C38:F38"/>
    <mergeCell ref="A4:B5"/>
    <mergeCell ref="C4:F4"/>
    <mergeCell ref="A6:B6"/>
    <mergeCell ref="A15:F15"/>
    <mergeCell ref="A16:B16"/>
    <mergeCell ref="A24:F24"/>
    <mergeCell ref="A25:F25"/>
    <mergeCell ref="A26:B27"/>
    <mergeCell ref="C26:F26"/>
    <mergeCell ref="A28:B28"/>
    <mergeCell ref="A37:F37"/>
  </mergeCells>
  <pageMargins left="0.7" right="0.7" top="0.75" bottom="0.75" header="0.3" footer="0.3"/>
  <pageSetup paperSize="9" scale="83" orientation="portrait" r:id="rId1"/>
  <colBreaks count="1" manualBreakCount="1">
    <brk id="6" max="1048575" man="1"/>
  </colBreaks>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25">
    <tabColor rgb="FF92D050"/>
    <pageSetUpPr fitToPage="1"/>
  </sheetPr>
  <dimension ref="A1:N93"/>
  <sheetViews>
    <sheetView topLeftCell="A21" zoomScaleNormal="100" workbookViewId="0">
      <selection activeCell="C30" sqref="C30"/>
    </sheetView>
  </sheetViews>
  <sheetFormatPr defaultColWidth="12.54296875" defaultRowHeight="15" customHeight="1" x14ac:dyDescent="0.35"/>
  <cols>
    <col min="1" max="1" width="3.81640625" customWidth="1"/>
    <col min="2" max="2" width="8.1796875" customWidth="1"/>
    <col min="3" max="3" width="39.81640625" customWidth="1"/>
    <col min="4" max="5" width="8.1796875" customWidth="1"/>
    <col min="6" max="6" width="14.81640625" customWidth="1"/>
    <col min="7" max="7" width="17.54296875" customWidth="1"/>
    <col min="8" max="8" width="8.1796875" customWidth="1"/>
    <col min="9" max="9" width="11.81640625" customWidth="1"/>
    <col min="10" max="11" width="8.1796875" customWidth="1"/>
  </cols>
  <sheetData>
    <row r="1" spans="1:14" ht="63.75" customHeight="1" thickBot="1" x14ac:dyDescent="0.4">
      <c r="A1" s="1720" t="e">
        <f>#REF!</f>
        <v>#REF!</v>
      </c>
      <c r="B1" s="1721"/>
      <c r="C1" s="1721"/>
      <c r="D1" s="1721"/>
      <c r="E1" s="1721"/>
      <c r="F1" s="1721"/>
      <c r="G1" s="1722"/>
      <c r="H1" s="42"/>
      <c r="I1" s="42"/>
      <c r="J1" s="42"/>
      <c r="K1" s="42"/>
    </row>
    <row r="2" spans="1:14" ht="27" customHeight="1" x14ac:dyDescent="0.35">
      <c r="A2" s="1726" t="s">
        <v>149</v>
      </c>
      <c r="B2" s="1727"/>
      <c r="C2" s="1727"/>
      <c r="D2" s="1727"/>
      <c r="E2" s="1727"/>
      <c r="F2" s="1727"/>
      <c r="G2" s="1728"/>
      <c r="H2" s="42"/>
      <c r="I2" s="42"/>
      <c r="J2" s="42"/>
      <c r="K2" s="42"/>
    </row>
    <row r="3" spans="1:14" ht="35.15" customHeight="1" thickBot="1" x14ac:dyDescent="0.4">
      <c r="A3" s="300" t="s">
        <v>59</v>
      </c>
      <c r="B3" s="296" t="s">
        <v>60</v>
      </c>
      <c r="C3" s="296" t="s">
        <v>61</v>
      </c>
      <c r="D3" s="296" t="s">
        <v>2</v>
      </c>
      <c r="E3" s="297" t="s">
        <v>1</v>
      </c>
      <c r="F3" s="297" t="s">
        <v>62</v>
      </c>
      <c r="G3" s="301" t="s">
        <v>63</v>
      </c>
      <c r="H3" s="85"/>
      <c r="I3" s="85"/>
      <c r="J3" s="85"/>
      <c r="K3" s="85"/>
      <c r="L3" s="85"/>
      <c r="M3" s="85"/>
      <c r="N3" s="85"/>
    </row>
    <row r="4" spans="1:14" ht="32.15" customHeight="1" thickBot="1" x14ac:dyDescent="0.4">
      <c r="A4" s="1729" t="s">
        <v>423</v>
      </c>
      <c r="B4" s="1730"/>
      <c r="C4" s="1730"/>
      <c r="D4" s="1730"/>
      <c r="E4" s="1730"/>
      <c r="F4" s="1730"/>
      <c r="G4" s="1731"/>
      <c r="H4" s="85"/>
      <c r="I4" s="85"/>
      <c r="J4" s="85"/>
      <c r="K4" s="85"/>
      <c r="L4" s="85"/>
      <c r="M4" s="85"/>
      <c r="N4" s="85"/>
    </row>
    <row r="5" spans="1:14" ht="21.65" customHeight="1" x14ac:dyDescent="0.35">
      <c r="A5" s="416">
        <v>1</v>
      </c>
      <c r="B5" s="417" t="s">
        <v>356</v>
      </c>
      <c r="C5" s="418" t="s">
        <v>415</v>
      </c>
      <c r="D5" s="419"/>
      <c r="E5" s="419"/>
      <c r="F5" s="420"/>
      <c r="G5" s="421"/>
      <c r="H5" s="85"/>
      <c r="I5" s="85"/>
      <c r="J5" s="85"/>
      <c r="K5" s="85"/>
      <c r="L5" s="85"/>
      <c r="M5" s="85"/>
      <c r="N5" s="85"/>
    </row>
    <row r="6" spans="1:14" ht="86.15" customHeight="1" x14ac:dyDescent="0.35">
      <c r="A6" s="93"/>
      <c r="B6" s="422"/>
      <c r="C6" s="423"/>
      <c r="D6" s="93" t="s">
        <v>64</v>
      </c>
      <c r="E6" s="424">
        <v>30</v>
      </c>
      <c r="F6" s="425">
        <f>'[77]Boring Tubewell'!F6</f>
        <v>4052.75</v>
      </c>
      <c r="G6" s="426">
        <f>SUM(E6*F6)/1</f>
        <v>121582.5</v>
      </c>
      <c r="H6" s="85"/>
      <c r="I6" s="85"/>
      <c r="J6" s="85"/>
      <c r="K6" s="85"/>
      <c r="L6" s="85"/>
      <c r="M6" s="85"/>
      <c r="N6" s="85"/>
    </row>
    <row r="7" spans="1:14" ht="85.5" customHeight="1" x14ac:dyDescent="0.35">
      <c r="A7" s="93">
        <v>1</v>
      </c>
      <c r="B7" s="93" t="s">
        <v>356</v>
      </c>
      <c r="C7" s="427" t="s">
        <v>416</v>
      </c>
      <c r="D7" s="428"/>
      <c r="E7" s="428"/>
      <c r="F7" s="425"/>
      <c r="G7" s="426"/>
      <c r="H7" s="85"/>
      <c r="I7" s="85"/>
      <c r="J7" s="85"/>
      <c r="K7" s="85"/>
      <c r="L7" s="85"/>
      <c r="M7" s="85"/>
      <c r="N7" s="85"/>
    </row>
    <row r="8" spans="1:14" ht="14.5" x14ac:dyDescent="0.35">
      <c r="A8" s="93"/>
      <c r="B8" s="422"/>
      <c r="C8" s="423"/>
      <c r="D8" s="93" t="s">
        <v>64</v>
      </c>
      <c r="E8" s="424">
        <v>30</v>
      </c>
      <c r="F8" s="425">
        <f>'[77]Boring Tubewell'!F8</f>
        <v>6289.1</v>
      </c>
      <c r="G8" s="426">
        <f>SUM(E8*F8)/1</f>
        <v>188673</v>
      </c>
      <c r="H8" s="5"/>
      <c r="I8" s="5"/>
      <c r="J8" s="5"/>
      <c r="K8" s="5"/>
    </row>
    <row r="9" spans="1:14" ht="87.5" x14ac:dyDescent="0.35">
      <c r="A9" s="93">
        <v>1</v>
      </c>
      <c r="B9" s="93" t="s">
        <v>356</v>
      </c>
      <c r="C9" s="427" t="s">
        <v>357</v>
      </c>
      <c r="D9" s="428"/>
      <c r="E9" s="428"/>
      <c r="F9" s="425"/>
      <c r="G9" s="426"/>
      <c r="H9" s="42"/>
      <c r="I9" s="42"/>
      <c r="J9" s="42"/>
      <c r="K9" s="42"/>
    </row>
    <row r="10" spans="1:14" ht="14.5" x14ac:dyDescent="0.35">
      <c r="A10" s="93"/>
      <c r="B10" s="422"/>
      <c r="C10" s="423"/>
      <c r="D10" s="93" t="s">
        <v>64</v>
      </c>
      <c r="E10" s="424">
        <v>30</v>
      </c>
      <c r="F10" s="425">
        <v>8049.3</v>
      </c>
      <c r="G10" s="426">
        <f>SUM(E10*F10)/1</f>
        <v>241479</v>
      </c>
      <c r="H10" s="5"/>
      <c r="I10" s="5"/>
      <c r="J10" s="5"/>
      <c r="K10" s="5"/>
    </row>
    <row r="11" spans="1:14" ht="50" x14ac:dyDescent="0.35">
      <c r="A11" s="97">
        <v>3</v>
      </c>
      <c r="B11" s="98" t="s">
        <v>65</v>
      </c>
      <c r="C11" s="99" t="s">
        <v>66</v>
      </c>
      <c r="D11" s="98"/>
      <c r="E11" s="100"/>
      <c r="F11" s="101"/>
      <c r="G11" s="102"/>
      <c r="H11" s="5"/>
      <c r="I11" s="5"/>
      <c r="J11" s="5"/>
      <c r="K11" s="5"/>
    </row>
    <row r="12" spans="1:14" ht="14.5" x14ac:dyDescent="0.35">
      <c r="A12" s="43"/>
      <c r="B12" s="2"/>
      <c r="C12" s="49"/>
      <c r="D12" s="44" t="s">
        <v>67</v>
      </c>
      <c r="E12" s="50">
        <v>0.5</v>
      </c>
      <c r="F12" s="51">
        <f>'[77]Boring Tubewell'!F10</f>
        <v>17024.150000000001</v>
      </c>
      <c r="G12" s="48">
        <f>SUM(E12*F12)/1</f>
        <v>8512.0750000000007</v>
      </c>
      <c r="H12" s="5"/>
      <c r="I12" s="5"/>
      <c r="J12" s="5"/>
      <c r="K12" s="5"/>
    </row>
    <row r="13" spans="1:14" ht="75" x14ac:dyDescent="0.35">
      <c r="A13" s="43">
        <v>4</v>
      </c>
      <c r="B13" s="44" t="s">
        <v>349</v>
      </c>
      <c r="C13" s="45" t="s">
        <v>68</v>
      </c>
      <c r="D13" s="44"/>
      <c r="E13" s="46"/>
      <c r="F13" s="47"/>
      <c r="G13" s="48"/>
      <c r="H13" s="5"/>
      <c r="I13" s="5"/>
      <c r="J13" s="5"/>
      <c r="K13" s="5"/>
    </row>
    <row r="14" spans="1:14" ht="14.5" x14ac:dyDescent="0.35">
      <c r="A14" s="43"/>
      <c r="B14" s="2"/>
      <c r="C14" s="49"/>
      <c r="D14" s="44" t="s">
        <v>67</v>
      </c>
      <c r="E14" s="50">
        <v>1.5</v>
      </c>
      <c r="F14" s="52">
        <f>'[77]Boring Tubewell'!F12</f>
        <v>25909.85</v>
      </c>
      <c r="G14" s="48">
        <f>SUM(E14*F14)</f>
        <v>38864.774999999994</v>
      </c>
      <c r="H14" s="5"/>
      <c r="I14" s="5"/>
      <c r="J14" s="5"/>
      <c r="K14" s="5"/>
    </row>
    <row r="15" spans="1:14" ht="25" x14ac:dyDescent="0.35">
      <c r="A15" s="43">
        <v>5</v>
      </c>
      <c r="B15" s="44" t="s">
        <v>427</v>
      </c>
      <c r="C15" s="45" t="s">
        <v>350</v>
      </c>
      <c r="D15" s="44"/>
      <c r="E15" s="46"/>
      <c r="F15" s="47"/>
      <c r="G15" s="48"/>
      <c r="H15" s="5"/>
      <c r="I15" s="5"/>
      <c r="J15" s="5"/>
      <c r="K15" s="5"/>
    </row>
    <row r="16" spans="1:14" ht="14.5" x14ac:dyDescent="0.35">
      <c r="A16" s="43"/>
      <c r="B16" s="2"/>
      <c r="C16" s="49"/>
      <c r="D16" s="44" t="s">
        <v>56</v>
      </c>
      <c r="E16" s="50">
        <v>1</v>
      </c>
      <c r="F16" s="52">
        <f>'[77]Boring Tubewell'!F14</f>
        <v>142.19999999999999</v>
      </c>
      <c r="G16" s="48">
        <f>SUM(E16*F16)</f>
        <v>142.19999999999999</v>
      </c>
      <c r="H16" s="5"/>
      <c r="I16" s="5"/>
      <c r="J16" s="5"/>
      <c r="K16" s="5"/>
    </row>
    <row r="17" spans="1:14" ht="37.5" x14ac:dyDescent="0.35">
      <c r="A17" s="43">
        <v>6</v>
      </c>
      <c r="B17" s="53" t="s">
        <v>351</v>
      </c>
      <c r="C17" s="45" t="s">
        <v>352</v>
      </c>
      <c r="D17" s="46"/>
      <c r="E17" s="46"/>
      <c r="F17" s="47"/>
      <c r="G17" s="48"/>
      <c r="H17" s="5"/>
      <c r="I17" s="5"/>
      <c r="J17" s="5"/>
      <c r="K17" s="5"/>
    </row>
    <row r="18" spans="1:14" ht="14.5" x14ac:dyDescent="0.35">
      <c r="A18" s="43"/>
      <c r="B18" s="2"/>
      <c r="C18" s="49"/>
      <c r="D18" s="54" t="s">
        <v>69</v>
      </c>
      <c r="E18" s="50">
        <v>22</v>
      </c>
      <c r="F18" s="52">
        <v>1058</v>
      </c>
      <c r="G18" s="48">
        <f>SUM(E18*F18)</f>
        <v>23276</v>
      </c>
      <c r="H18" s="5"/>
      <c r="I18" s="5"/>
      <c r="J18" s="5"/>
      <c r="K18" s="5"/>
    </row>
    <row r="19" spans="1:14" ht="50" x14ac:dyDescent="0.35">
      <c r="A19" s="43">
        <v>7</v>
      </c>
      <c r="B19" s="53" t="s">
        <v>353</v>
      </c>
      <c r="C19" s="45" t="s">
        <v>354</v>
      </c>
      <c r="D19" s="46"/>
      <c r="E19" s="46"/>
      <c r="F19" s="47"/>
      <c r="G19" s="48"/>
      <c r="H19" s="5"/>
      <c r="I19" s="5"/>
      <c r="J19" s="5"/>
      <c r="K19" s="5"/>
    </row>
    <row r="20" spans="1:14" ht="14.5" x14ac:dyDescent="0.35">
      <c r="A20" s="43"/>
      <c r="B20" s="2"/>
      <c r="C20" s="49"/>
      <c r="D20" s="44" t="s">
        <v>64</v>
      </c>
      <c r="E20" s="50">
        <v>75</v>
      </c>
      <c r="F20" s="51">
        <v>1917.85</v>
      </c>
      <c r="G20" s="48">
        <f>SUM(E20*F20)</f>
        <v>143838.75</v>
      </c>
      <c r="H20" s="5"/>
      <c r="I20" s="5"/>
      <c r="J20" s="5"/>
      <c r="K20" s="5"/>
    </row>
    <row r="21" spans="1:14" ht="150" x14ac:dyDescent="0.35">
      <c r="A21" s="43">
        <v>8</v>
      </c>
      <c r="B21" s="53" t="s">
        <v>70</v>
      </c>
      <c r="C21" s="45" t="s">
        <v>71</v>
      </c>
      <c r="D21" s="46"/>
      <c r="E21" s="46"/>
      <c r="F21" s="47"/>
      <c r="G21" s="48"/>
      <c r="H21" s="5"/>
      <c r="I21" s="5"/>
      <c r="J21" s="5"/>
      <c r="K21" s="5"/>
    </row>
    <row r="22" spans="1:14" ht="14.5" x14ac:dyDescent="0.35">
      <c r="A22" s="43"/>
      <c r="B22" s="2"/>
      <c r="C22" s="49"/>
      <c r="D22" s="44" t="s">
        <v>64</v>
      </c>
      <c r="E22" s="50">
        <v>10</v>
      </c>
      <c r="F22" s="51">
        <v>1500</v>
      </c>
      <c r="G22" s="48">
        <f>SUM(E22*F22)</f>
        <v>15000</v>
      </c>
      <c r="H22" s="5"/>
      <c r="I22" s="5"/>
      <c r="J22" s="5"/>
      <c r="K22" s="5"/>
    </row>
    <row r="23" spans="1:14" ht="37.5" x14ac:dyDescent="0.35">
      <c r="A23" s="43">
        <v>9</v>
      </c>
      <c r="B23" s="44" t="s">
        <v>70</v>
      </c>
      <c r="C23" s="49" t="s">
        <v>355</v>
      </c>
      <c r="D23" s="44"/>
      <c r="E23" s="50"/>
      <c r="F23" s="55"/>
      <c r="G23" s="48"/>
      <c r="H23" s="5"/>
      <c r="I23" s="5"/>
      <c r="J23" s="5"/>
      <c r="K23" s="5"/>
    </row>
    <row r="24" spans="1:14" ht="14.5" x14ac:dyDescent="0.35">
      <c r="A24" s="43"/>
      <c r="B24" s="44"/>
      <c r="C24" s="45"/>
      <c r="D24" s="46" t="s">
        <v>56</v>
      </c>
      <c r="E24" s="50">
        <v>1</v>
      </c>
      <c r="F24" s="47">
        <v>2522.81</v>
      </c>
      <c r="G24" s="48">
        <f>SUM(E24*F24)</f>
        <v>2522.81</v>
      </c>
      <c r="H24" s="5"/>
      <c r="I24" s="5"/>
      <c r="J24" s="5"/>
      <c r="K24" s="5"/>
    </row>
    <row r="25" spans="1:14" ht="50" x14ac:dyDescent="0.35">
      <c r="A25" s="43">
        <v>10</v>
      </c>
      <c r="B25" s="44" t="s">
        <v>70</v>
      </c>
      <c r="C25" s="49" t="s">
        <v>72</v>
      </c>
      <c r="D25" s="44"/>
      <c r="E25" s="50"/>
      <c r="F25" s="55"/>
      <c r="G25" s="48"/>
      <c r="H25" s="5"/>
      <c r="I25" s="5"/>
      <c r="J25" s="5"/>
      <c r="K25" s="5"/>
    </row>
    <row r="26" spans="1:14" ht="14.5" x14ac:dyDescent="0.35">
      <c r="A26" s="43"/>
      <c r="B26" s="2"/>
      <c r="C26" s="49"/>
      <c r="D26" s="44" t="s">
        <v>56</v>
      </c>
      <c r="E26" s="50">
        <v>1</v>
      </c>
      <c r="F26" s="55">
        <v>8000</v>
      </c>
      <c r="G26" s="48">
        <f>SUM(E26*F26)</f>
        <v>8000</v>
      </c>
      <c r="H26" s="5"/>
      <c r="I26" s="5"/>
      <c r="J26" s="5"/>
      <c r="K26" s="5"/>
    </row>
    <row r="27" spans="1:14" ht="15.5" x14ac:dyDescent="0.35">
      <c r="A27" s="298"/>
      <c r="B27" s="299"/>
      <c r="C27" s="56"/>
      <c r="D27" s="299"/>
      <c r="E27" s="2"/>
      <c r="F27" s="57"/>
      <c r="G27" s="58"/>
      <c r="H27" s="5"/>
      <c r="I27" s="60"/>
      <c r="J27" s="5"/>
      <c r="K27" s="5"/>
    </row>
    <row r="28" spans="1:14" ht="16.5" customHeight="1" thickBot="1" x14ac:dyDescent="0.4">
      <c r="A28" s="1723" t="s">
        <v>73</v>
      </c>
      <c r="B28" s="1724"/>
      <c r="C28" s="1724"/>
      <c r="D28" s="1724"/>
      <c r="E28" s="1724"/>
      <c r="F28" s="1725"/>
      <c r="G28" s="59">
        <f>SUM(G10:G27)</f>
        <v>481635.61</v>
      </c>
      <c r="H28" s="5"/>
      <c r="I28" s="5"/>
      <c r="J28" s="5"/>
      <c r="K28" s="5"/>
    </row>
    <row r="29" spans="1:14" thickTop="1" x14ac:dyDescent="0.35">
      <c r="A29" s="61"/>
      <c r="B29" s="42"/>
      <c r="C29" s="42"/>
      <c r="D29" s="42"/>
      <c r="E29" s="62"/>
      <c r="F29" s="63"/>
      <c r="G29" s="62"/>
      <c r="H29" s="42"/>
      <c r="I29" s="42"/>
      <c r="J29" s="42"/>
      <c r="K29" s="42"/>
    </row>
    <row r="30" spans="1:14" ht="70" customHeight="1" x14ac:dyDescent="0.35">
      <c r="A30" s="61"/>
      <c r="B30" s="42"/>
      <c r="C30" s="42"/>
      <c r="D30" s="42"/>
      <c r="E30" s="62"/>
      <c r="F30" s="63"/>
      <c r="G30" s="62"/>
      <c r="H30" s="42"/>
      <c r="I30" s="42"/>
      <c r="J30" s="42"/>
      <c r="K30" s="42"/>
    </row>
    <row r="31" spans="1:14" ht="40" customHeight="1" x14ac:dyDescent="0.35">
      <c r="A31" s="1719"/>
      <c r="B31" s="1719"/>
      <c r="C31" s="1719"/>
      <c r="D31" s="1719"/>
      <c r="E31" s="1719"/>
      <c r="F31" s="1719"/>
      <c r="G31" s="1719"/>
      <c r="H31" s="95"/>
      <c r="I31" s="95"/>
      <c r="J31" s="95"/>
      <c r="K31" s="95"/>
      <c r="L31" s="95"/>
      <c r="M31" s="95"/>
      <c r="N31" s="95"/>
    </row>
    <row r="32" spans="1:14" ht="14.5" x14ac:dyDescent="0.35">
      <c r="A32" s="61"/>
      <c r="B32" s="42"/>
      <c r="C32" s="42"/>
      <c r="D32" s="42"/>
      <c r="E32" s="62"/>
      <c r="F32" s="63"/>
      <c r="G32" s="62"/>
      <c r="H32" s="42"/>
      <c r="I32" s="42"/>
      <c r="J32" s="42"/>
      <c r="K32" s="42"/>
    </row>
    <row r="33" spans="1:11" ht="14.5" x14ac:dyDescent="0.35">
      <c r="A33" s="61"/>
      <c r="B33" s="42"/>
      <c r="C33" s="42"/>
      <c r="D33" s="42"/>
      <c r="E33" s="62"/>
      <c r="F33" s="63"/>
      <c r="G33" s="62"/>
      <c r="H33" s="42"/>
      <c r="I33" s="42"/>
      <c r="J33" s="42"/>
      <c r="K33" s="42"/>
    </row>
    <row r="34" spans="1:11" ht="14.5" x14ac:dyDescent="0.35">
      <c r="A34" s="61"/>
      <c r="B34" s="42"/>
      <c r="C34" s="42"/>
      <c r="D34" s="42"/>
      <c r="E34" s="62"/>
      <c r="F34" s="63"/>
      <c r="G34" s="62"/>
      <c r="H34" s="42"/>
      <c r="I34" s="42"/>
      <c r="J34" s="42"/>
      <c r="K34" s="42"/>
    </row>
    <row r="35" spans="1:11" ht="14.5" x14ac:dyDescent="0.35">
      <c r="A35" s="61"/>
      <c r="B35" s="42"/>
      <c r="C35" s="42"/>
      <c r="D35" s="42"/>
      <c r="E35" s="62"/>
      <c r="F35" s="63"/>
      <c r="G35" s="62"/>
      <c r="H35" s="42"/>
      <c r="I35" s="42"/>
      <c r="J35" s="42"/>
      <c r="K35" s="42"/>
    </row>
    <row r="36" spans="1:11" ht="14.5" x14ac:dyDescent="0.35">
      <c r="A36" s="61"/>
      <c r="B36" s="42"/>
      <c r="C36" s="42"/>
      <c r="D36" s="42"/>
      <c r="E36" s="62"/>
      <c r="F36" s="63"/>
      <c r="G36" s="62"/>
      <c r="H36" s="42"/>
      <c r="I36" s="42"/>
      <c r="J36" s="42"/>
      <c r="K36" s="42"/>
    </row>
    <row r="37" spans="1:11" ht="14.5" x14ac:dyDescent="0.35">
      <c r="A37" s="61"/>
      <c r="B37" s="42"/>
      <c r="C37" s="42"/>
      <c r="D37" s="42"/>
      <c r="E37" s="62"/>
      <c r="F37" s="63"/>
      <c r="G37" s="62"/>
      <c r="H37" s="42"/>
      <c r="I37" s="42"/>
      <c r="J37" s="42"/>
      <c r="K37" s="42"/>
    </row>
    <row r="38" spans="1:11" ht="14.5" x14ac:dyDescent="0.35">
      <c r="A38" s="61"/>
      <c r="B38" s="42"/>
      <c r="C38" s="42"/>
      <c r="D38" s="42"/>
      <c r="E38" s="62"/>
      <c r="F38" s="63"/>
      <c r="G38" s="62"/>
      <c r="H38" s="42"/>
      <c r="I38" s="42"/>
      <c r="J38" s="42"/>
      <c r="K38" s="42"/>
    </row>
    <row r="39" spans="1:11" ht="14.5" x14ac:dyDescent="0.35">
      <c r="A39" s="61"/>
      <c r="B39" s="42"/>
      <c r="C39" s="42"/>
      <c r="D39" s="42"/>
      <c r="E39" s="62"/>
      <c r="F39" s="63"/>
      <c r="G39" s="62"/>
      <c r="H39" s="42"/>
      <c r="I39" s="42"/>
      <c r="J39" s="42"/>
      <c r="K39" s="42"/>
    </row>
    <row r="40" spans="1:11" ht="14.5" x14ac:dyDescent="0.35">
      <c r="A40" s="61"/>
      <c r="B40" s="42"/>
      <c r="C40" s="42"/>
      <c r="D40" s="42"/>
      <c r="E40" s="62"/>
      <c r="F40" s="63"/>
      <c r="G40" s="62"/>
      <c r="H40" s="42"/>
      <c r="I40" s="42"/>
      <c r="J40" s="42"/>
      <c r="K40" s="42"/>
    </row>
    <row r="41" spans="1:11" ht="14.5" x14ac:dyDescent="0.35">
      <c r="A41" s="61"/>
      <c r="B41" s="42"/>
      <c r="C41" s="42"/>
      <c r="D41" s="42"/>
      <c r="E41" s="62"/>
      <c r="F41" s="63"/>
      <c r="G41" s="62"/>
      <c r="H41" s="42"/>
      <c r="I41" s="42"/>
      <c r="J41" s="42"/>
      <c r="K41" s="42"/>
    </row>
    <row r="42" spans="1:11" ht="14.5" x14ac:dyDescent="0.35">
      <c r="A42" s="61"/>
      <c r="B42" s="42"/>
      <c r="C42" s="42"/>
      <c r="D42" s="42"/>
      <c r="E42" s="62"/>
      <c r="F42" s="63"/>
      <c r="G42" s="62"/>
      <c r="H42" s="42"/>
      <c r="I42" s="42"/>
      <c r="J42" s="42"/>
      <c r="K42" s="42"/>
    </row>
    <row r="43" spans="1:11" ht="14.5" x14ac:dyDescent="0.35">
      <c r="A43" s="61"/>
      <c r="B43" s="42"/>
      <c r="C43" s="42"/>
      <c r="D43" s="42"/>
      <c r="E43" s="62"/>
      <c r="F43" s="63"/>
      <c r="G43" s="62"/>
      <c r="H43" s="42"/>
      <c r="I43" s="42"/>
      <c r="J43" s="42"/>
      <c r="K43" s="42"/>
    </row>
    <row r="44" spans="1:11" ht="14.5" x14ac:dyDescent="0.35">
      <c r="A44" s="61"/>
      <c r="B44" s="42"/>
      <c r="C44" s="42"/>
      <c r="D44" s="42"/>
      <c r="E44" s="62"/>
      <c r="F44" s="63"/>
      <c r="G44" s="62"/>
      <c r="H44" s="42"/>
      <c r="I44" s="42"/>
      <c r="J44" s="42"/>
      <c r="K44" s="42"/>
    </row>
    <row r="45" spans="1:11" ht="14.5" x14ac:dyDescent="0.35">
      <c r="A45" s="61"/>
      <c r="B45" s="42"/>
      <c r="C45" s="42"/>
      <c r="D45" s="42"/>
      <c r="E45" s="62"/>
      <c r="F45" s="63"/>
      <c r="G45" s="62"/>
      <c r="H45" s="42"/>
      <c r="I45" s="42"/>
      <c r="J45" s="42"/>
      <c r="K45" s="42"/>
    </row>
    <row r="46" spans="1:11" ht="14.5" x14ac:dyDescent="0.35">
      <c r="A46" s="61"/>
      <c r="B46" s="42"/>
      <c r="C46" s="42"/>
      <c r="D46" s="42"/>
      <c r="E46" s="62"/>
      <c r="F46" s="63"/>
      <c r="G46" s="62"/>
      <c r="H46" s="42"/>
      <c r="I46" s="42"/>
      <c r="J46" s="42"/>
      <c r="K46" s="42"/>
    </row>
    <row r="47" spans="1:11" ht="14.5" x14ac:dyDescent="0.35">
      <c r="A47" s="61"/>
      <c r="B47" s="42"/>
      <c r="C47" s="42"/>
      <c r="D47" s="42"/>
      <c r="E47" s="62"/>
      <c r="F47" s="63"/>
      <c r="G47" s="62"/>
      <c r="H47" s="42"/>
      <c r="I47" s="42"/>
      <c r="J47" s="42"/>
      <c r="K47" s="42"/>
    </row>
    <row r="48" spans="1:11" ht="14.5" x14ac:dyDescent="0.35">
      <c r="A48" s="61"/>
      <c r="B48" s="42"/>
      <c r="C48" s="42"/>
      <c r="D48" s="42"/>
      <c r="E48" s="62"/>
      <c r="F48" s="63"/>
      <c r="G48" s="62"/>
      <c r="H48" s="42"/>
      <c r="I48" s="42"/>
      <c r="J48" s="42"/>
      <c r="K48" s="42"/>
    </row>
    <row r="49" spans="1:11" ht="14.5" x14ac:dyDescent="0.35">
      <c r="A49" s="61"/>
      <c r="B49" s="42"/>
      <c r="C49" s="42"/>
      <c r="D49" s="42"/>
      <c r="E49" s="62"/>
      <c r="F49" s="63"/>
      <c r="G49" s="62"/>
      <c r="H49" s="42"/>
      <c r="I49" s="42"/>
      <c r="J49" s="42"/>
      <c r="K49" s="42"/>
    </row>
    <row r="50" spans="1:11" ht="14.5" x14ac:dyDescent="0.35">
      <c r="A50" s="61"/>
      <c r="B50" s="42"/>
      <c r="C50" s="42"/>
      <c r="D50" s="42"/>
      <c r="E50" s="62"/>
      <c r="F50" s="63"/>
      <c r="G50" s="62"/>
      <c r="H50" s="42"/>
      <c r="I50" s="42"/>
      <c r="J50" s="42"/>
      <c r="K50" s="42"/>
    </row>
    <row r="51" spans="1:11" ht="14.5" x14ac:dyDescent="0.35">
      <c r="A51" s="61"/>
      <c r="B51" s="42"/>
      <c r="C51" s="42"/>
      <c r="D51" s="42"/>
      <c r="E51" s="62"/>
      <c r="F51" s="63"/>
      <c r="G51" s="62"/>
      <c r="H51" s="42"/>
      <c r="I51" s="42"/>
      <c r="J51" s="42"/>
      <c r="K51" s="42"/>
    </row>
    <row r="52" spans="1:11" ht="14.5" x14ac:dyDescent="0.35">
      <c r="A52" s="61"/>
      <c r="B52" s="42"/>
      <c r="C52" s="42"/>
      <c r="D52" s="42"/>
      <c r="E52" s="62"/>
      <c r="F52" s="63"/>
      <c r="G52" s="62"/>
      <c r="H52" s="42"/>
      <c r="I52" s="42"/>
      <c r="J52" s="42"/>
      <c r="K52" s="42"/>
    </row>
    <row r="53" spans="1:11" ht="14.5" x14ac:dyDescent="0.35">
      <c r="A53" s="61"/>
      <c r="B53" s="42"/>
      <c r="C53" s="42"/>
      <c r="D53" s="42"/>
      <c r="E53" s="62"/>
      <c r="F53" s="63"/>
      <c r="G53" s="62"/>
      <c r="H53" s="42"/>
      <c r="I53" s="42"/>
      <c r="J53" s="42"/>
      <c r="K53" s="42"/>
    </row>
    <row r="54" spans="1:11" ht="14.5" x14ac:dyDescent="0.35">
      <c r="A54" s="61"/>
      <c r="B54" s="42"/>
      <c r="C54" s="42"/>
      <c r="D54" s="42"/>
      <c r="E54" s="62"/>
      <c r="F54" s="63"/>
      <c r="G54" s="62"/>
      <c r="H54" s="42"/>
      <c r="I54" s="42"/>
      <c r="J54" s="42"/>
      <c r="K54" s="42"/>
    </row>
    <row r="55" spans="1:11" ht="14.5" x14ac:dyDescent="0.35">
      <c r="A55" s="61"/>
      <c r="B55" s="42"/>
      <c r="C55" s="42"/>
      <c r="D55" s="42"/>
      <c r="E55" s="62"/>
      <c r="F55" s="63"/>
      <c r="G55" s="62"/>
      <c r="H55" s="42"/>
      <c r="I55" s="42"/>
      <c r="J55" s="42"/>
      <c r="K55" s="42"/>
    </row>
    <row r="56" spans="1:11" ht="14.5" x14ac:dyDescent="0.35">
      <c r="A56" s="61"/>
      <c r="B56" s="42"/>
      <c r="C56" s="42"/>
      <c r="D56" s="42"/>
      <c r="E56" s="62"/>
      <c r="F56" s="63"/>
      <c r="G56" s="62"/>
      <c r="H56" s="42"/>
      <c r="I56" s="42"/>
      <c r="J56" s="42"/>
      <c r="K56" s="42"/>
    </row>
    <row r="57" spans="1:11" ht="14.5" x14ac:dyDescent="0.35">
      <c r="A57" s="61"/>
      <c r="B57" s="42"/>
      <c r="C57" s="42"/>
      <c r="D57" s="42"/>
      <c r="E57" s="62"/>
      <c r="F57" s="63"/>
      <c r="G57" s="62"/>
      <c r="H57" s="42"/>
      <c r="I57" s="42"/>
      <c r="J57" s="42"/>
      <c r="K57" s="42"/>
    </row>
    <row r="58" spans="1:11" ht="14.5" x14ac:dyDescent="0.35">
      <c r="A58" s="61"/>
      <c r="B58" s="42"/>
      <c r="C58" s="42"/>
      <c r="D58" s="42"/>
      <c r="E58" s="62"/>
      <c r="F58" s="63"/>
      <c r="G58" s="62"/>
      <c r="H58" s="42"/>
      <c r="I58" s="42"/>
      <c r="J58" s="42"/>
      <c r="K58" s="42"/>
    </row>
    <row r="59" spans="1:11" ht="14.5" x14ac:dyDescent="0.35">
      <c r="A59" s="61"/>
      <c r="B59" s="42"/>
      <c r="C59" s="42"/>
      <c r="D59" s="42"/>
      <c r="E59" s="62"/>
      <c r="F59" s="63"/>
      <c r="G59" s="62"/>
      <c r="H59" s="42"/>
      <c r="I59" s="42"/>
      <c r="J59" s="42"/>
      <c r="K59" s="42"/>
    </row>
    <row r="60" spans="1:11" ht="14.5" x14ac:dyDescent="0.35">
      <c r="A60" s="61"/>
      <c r="B60" s="42"/>
      <c r="C60" s="42"/>
      <c r="D60" s="42"/>
      <c r="E60" s="62"/>
      <c r="F60" s="63"/>
      <c r="G60" s="62"/>
      <c r="H60" s="42"/>
      <c r="I60" s="42"/>
      <c r="J60" s="42"/>
      <c r="K60" s="42"/>
    </row>
    <row r="61" spans="1:11" ht="14.5" x14ac:dyDescent="0.35">
      <c r="A61" s="61"/>
      <c r="B61" s="42"/>
      <c r="C61" s="42"/>
      <c r="D61" s="42"/>
      <c r="E61" s="62"/>
      <c r="F61" s="63"/>
      <c r="G61" s="62"/>
      <c r="H61" s="42"/>
      <c r="I61" s="42"/>
      <c r="J61" s="42"/>
      <c r="K61" s="42"/>
    </row>
    <row r="62" spans="1:11" ht="14.5" x14ac:dyDescent="0.35">
      <c r="A62" s="61"/>
      <c r="B62" s="42"/>
      <c r="C62" s="42"/>
      <c r="D62" s="42"/>
      <c r="E62" s="62"/>
      <c r="F62" s="63"/>
      <c r="G62" s="62"/>
      <c r="H62" s="42"/>
      <c r="I62" s="42"/>
      <c r="J62" s="42"/>
      <c r="K62" s="42"/>
    </row>
    <row r="63" spans="1:11" ht="14.5" x14ac:dyDescent="0.35">
      <c r="A63" s="61"/>
      <c r="B63" s="42"/>
      <c r="C63" s="42"/>
      <c r="D63" s="42"/>
      <c r="E63" s="62"/>
      <c r="F63" s="63"/>
      <c r="G63" s="62"/>
      <c r="H63" s="42"/>
      <c r="I63" s="42"/>
      <c r="J63" s="42"/>
      <c r="K63" s="42"/>
    </row>
    <row r="64" spans="1:11" ht="14.5" x14ac:dyDescent="0.35">
      <c r="A64" s="61"/>
      <c r="B64" s="42"/>
      <c r="C64" s="42"/>
      <c r="D64" s="42"/>
      <c r="E64" s="62"/>
      <c r="F64" s="63"/>
      <c r="G64" s="62"/>
      <c r="H64" s="42"/>
      <c r="I64" s="42"/>
      <c r="J64" s="42"/>
      <c r="K64" s="42"/>
    </row>
    <row r="65" spans="1:11" ht="14.5" x14ac:dyDescent="0.35">
      <c r="A65" s="61"/>
      <c r="B65" s="42"/>
      <c r="C65" s="42"/>
      <c r="D65" s="42"/>
      <c r="E65" s="62"/>
      <c r="F65" s="63"/>
      <c r="G65" s="62"/>
      <c r="H65" s="42"/>
      <c r="I65" s="42"/>
      <c r="J65" s="42"/>
      <c r="K65" s="42"/>
    </row>
    <row r="66" spans="1:11" ht="14.5" x14ac:dyDescent="0.35">
      <c r="A66" s="61"/>
      <c r="B66" s="42"/>
      <c r="C66" s="42"/>
      <c r="D66" s="42"/>
      <c r="E66" s="62"/>
      <c r="F66" s="63"/>
      <c r="G66" s="62"/>
      <c r="H66" s="42"/>
      <c r="I66" s="42"/>
      <c r="J66" s="42"/>
      <c r="K66" s="42"/>
    </row>
    <row r="67" spans="1:11" ht="14.5" x14ac:dyDescent="0.35">
      <c r="A67" s="61"/>
      <c r="B67" s="42"/>
      <c r="C67" s="42"/>
      <c r="D67" s="42"/>
      <c r="E67" s="62"/>
      <c r="F67" s="63"/>
      <c r="G67" s="62"/>
      <c r="H67" s="42"/>
      <c r="I67" s="42"/>
      <c r="J67" s="42"/>
      <c r="K67" s="42"/>
    </row>
    <row r="68" spans="1:11" ht="14.5" x14ac:dyDescent="0.35">
      <c r="A68" s="61"/>
      <c r="B68" s="42"/>
      <c r="C68" s="42"/>
      <c r="D68" s="42"/>
      <c r="E68" s="62"/>
      <c r="F68" s="63"/>
      <c r="G68" s="62"/>
      <c r="H68" s="42"/>
      <c r="I68" s="42"/>
      <c r="J68" s="42"/>
      <c r="K68" s="42"/>
    </row>
    <row r="69" spans="1:11" ht="14.5" x14ac:dyDescent="0.35">
      <c r="A69" s="61"/>
      <c r="B69" s="42"/>
      <c r="C69" s="42"/>
      <c r="D69" s="42"/>
      <c r="E69" s="62"/>
      <c r="F69" s="63"/>
      <c r="G69" s="62"/>
      <c r="H69" s="42"/>
      <c r="I69" s="42"/>
      <c r="J69" s="42"/>
      <c r="K69" s="42"/>
    </row>
    <row r="70" spans="1:11" ht="14.25" customHeight="1" x14ac:dyDescent="0.35">
      <c r="A70" s="61"/>
      <c r="B70" s="42"/>
      <c r="C70" s="42"/>
      <c r="D70" s="42"/>
      <c r="E70" s="62"/>
      <c r="F70" s="63"/>
      <c r="G70" s="62"/>
      <c r="H70" s="42"/>
      <c r="I70" s="42"/>
      <c r="J70" s="42"/>
      <c r="K70" s="42"/>
    </row>
    <row r="71" spans="1:11" ht="14.25" customHeight="1" x14ac:dyDescent="0.35">
      <c r="A71" s="61"/>
      <c r="B71" s="42"/>
      <c r="C71" s="42"/>
      <c r="D71" s="42"/>
      <c r="E71" s="62"/>
      <c r="F71" s="63"/>
      <c r="G71" s="62"/>
      <c r="H71" s="42"/>
      <c r="I71" s="42"/>
      <c r="J71" s="42"/>
      <c r="K71" s="42"/>
    </row>
    <row r="72" spans="1:11" ht="14.25" customHeight="1" x14ac:dyDescent="0.35">
      <c r="A72" s="61"/>
      <c r="B72" s="42"/>
      <c r="C72" s="42"/>
      <c r="D72" s="42"/>
      <c r="E72" s="62"/>
      <c r="F72" s="63"/>
      <c r="G72" s="62"/>
      <c r="H72" s="42"/>
      <c r="I72" s="42"/>
      <c r="J72" s="42"/>
      <c r="K72" s="42"/>
    </row>
    <row r="73" spans="1:11" ht="14.25" customHeight="1" x14ac:dyDescent="0.35">
      <c r="A73" s="61"/>
      <c r="B73" s="42"/>
      <c r="C73" s="42"/>
      <c r="D73" s="42"/>
      <c r="E73" s="62"/>
      <c r="F73" s="63"/>
      <c r="G73" s="62"/>
      <c r="H73" s="42"/>
      <c r="I73" s="42"/>
      <c r="J73" s="42"/>
      <c r="K73" s="42"/>
    </row>
    <row r="74" spans="1:11" ht="14.25" customHeight="1" x14ac:dyDescent="0.35">
      <c r="A74" s="61"/>
      <c r="B74" s="42"/>
      <c r="C74" s="42"/>
      <c r="D74" s="42"/>
      <c r="E74" s="62"/>
      <c r="F74" s="63"/>
      <c r="G74" s="62"/>
      <c r="H74" s="42"/>
      <c r="I74" s="42"/>
      <c r="J74" s="42"/>
      <c r="K74" s="42"/>
    </row>
    <row r="75" spans="1:11" ht="14.25" customHeight="1" x14ac:dyDescent="0.35">
      <c r="A75" s="61"/>
      <c r="B75" s="42"/>
      <c r="C75" s="42"/>
      <c r="D75" s="42"/>
      <c r="E75" s="62"/>
      <c r="F75" s="63"/>
      <c r="G75" s="62"/>
      <c r="H75" s="42"/>
      <c r="I75" s="42"/>
      <c r="J75" s="42"/>
      <c r="K75" s="42"/>
    </row>
    <row r="76" spans="1:11" ht="14.25" customHeight="1" x14ac:dyDescent="0.35">
      <c r="A76" s="61"/>
      <c r="B76" s="42"/>
      <c r="C76" s="42"/>
      <c r="D76" s="42"/>
      <c r="E76" s="62"/>
      <c r="F76" s="63"/>
      <c r="G76" s="62"/>
      <c r="H76" s="42"/>
      <c r="I76" s="42"/>
      <c r="J76" s="42"/>
      <c r="K76" s="42"/>
    </row>
    <row r="77" spans="1:11" ht="14.25" customHeight="1" x14ac:dyDescent="0.35">
      <c r="A77" s="61"/>
      <c r="B77" s="42"/>
      <c r="C77" s="42"/>
      <c r="D77" s="42"/>
      <c r="E77" s="62"/>
      <c r="F77" s="63"/>
      <c r="G77" s="62"/>
      <c r="H77" s="42"/>
      <c r="I77" s="42"/>
      <c r="J77" s="42"/>
      <c r="K77" s="42"/>
    </row>
    <row r="78" spans="1:11" ht="14.25" customHeight="1" x14ac:dyDescent="0.35">
      <c r="A78" s="61"/>
      <c r="B78" s="42"/>
      <c r="C78" s="42"/>
      <c r="D78" s="42"/>
      <c r="E78" s="62"/>
      <c r="F78" s="63"/>
      <c r="G78" s="62"/>
      <c r="H78" s="42"/>
      <c r="I78" s="42"/>
      <c r="J78" s="42"/>
      <c r="K78" s="42"/>
    </row>
    <row r="79" spans="1:11" ht="14.25" customHeight="1" x14ac:dyDescent="0.35">
      <c r="A79" s="61"/>
      <c r="B79" s="42"/>
      <c r="C79" s="42"/>
      <c r="D79" s="42"/>
      <c r="E79" s="62"/>
      <c r="F79" s="63"/>
      <c r="G79" s="62"/>
      <c r="H79" s="42"/>
      <c r="I79" s="42"/>
      <c r="J79" s="42"/>
      <c r="K79" s="42"/>
    </row>
    <row r="80" spans="1:11" ht="14.25" customHeight="1" x14ac:dyDescent="0.35">
      <c r="A80" s="61"/>
      <c r="B80" s="42"/>
      <c r="C80" s="42"/>
      <c r="D80" s="42"/>
      <c r="E80" s="62"/>
      <c r="F80" s="63"/>
      <c r="G80" s="62"/>
      <c r="H80" s="42"/>
      <c r="I80" s="42"/>
      <c r="J80" s="42"/>
      <c r="K80" s="42"/>
    </row>
    <row r="81" spans="1:11" ht="14.25" customHeight="1" x14ac:dyDescent="0.35">
      <c r="A81" s="61"/>
      <c r="B81" s="42"/>
      <c r="C81" s="42"/>
      <c r="D81" s="42"/>
      <c r="E81" s="62"/>
      <c r="F81" s="63"/>
      <c r="G81" s="62"/>
      <c r="H81" s="42"/>
      <c r="I81" s="42"/>
      <c r="J81" s="42"/>
      <c r="K81" s="42"/>
    </row>
    <row r="82" spans="1:11" ht="14.25" customHeight="1" x14ac:dyDescent="0.35">
      <c r="A82" s="61"/>
      <c r="B82" s="42"/>
      <c r="C82" s="42"/>
      <c r="D82" s="42"/>
      <c r="E82" s="62"/>
      <c r="F82" s="63"/>
      <c r="G82" s="62"/>
      <c r="H82" s="42"/>
      <c r="I82" s="42"/>
      <c r="J82" s="42"/>
      <c r="K82" s="42"/>
    </row>
    <row r="83" spans="1:11" ht="14.25" customHeight="1" x14ac:dyDescent="0.35">
      <c r="A83" s="61"/>
      <c r="B83" s="42"/>
      <c r="C83" s="42"/>
      <c r="D83" s="42"/>
      <c r="E83" s="62"/>
      <c r="F83" s="63"/>
      <c r="G83" s="62"/>
      <c r="H83" s="42"/>
      <c r="I83" s="42"/>
      <c r="J83" s="42"/>
      <c r="K83" s="42"/>
    </row>
    <row r="84" spans="1:11" ht="14.25" customHeight="1" x14ac:dyDescent="0.35">
      <c r="A84" s="61"/>
      <c r="B84" s="42"/>
      <c r="C84" s="42"/>
      <c r="D84" s="42"/>
      <c r="E84" s="62"/>
      <c r="F84" s="63"/>
      <c r="G84" s="62"/>
      <c r="H84" s="42"/>
      <c r="I84" s="42"/>
      <c r="J84" s="42"/>
      <c r="K84" s="42"/>
    </row>
    <row r="85" spans="1:11" ht="14.25" customHeight="1" x14ac:dyDescent="0.35">
      <c r="A85" s="61"/>
      <c r="B85" s="42"/>
      <c r="C85" s="42"/>
      <c r="D85" s="42"/>
      <c r="E85" s="62"/>
      <c r="F85" s="63"/>
      <c r="G85" s="62"/>
      <c r="H85" s="42"/>
      <c r="I85" s="42"/>
      <c r="J85" s="42"/>
      <c r="K85" s="42"/>
    </row>
    <row r="86" spans="1:11" ht="14.25" customHeight="1" x14ac:dyDescent="0.35">
      <c r="A86" s="61"/>
      <c r="B86" s="42"/>
      <c r="C86" s="42"/>
      <c r="D86" s="42"/>
      <c r="E86" s="62"/>
      <c r="F86" s="63"/>
      <c r="G86" s="62"/>
      <c r="H86" s="42"/>
      <c r="I86" s="42"/>
      <c r="J86" s="42"/>
      <c r="K86" s="42"/>
    </row>
    <row r="87" spans="1:11" ht="14.25" customHeight="1" x14ac:dyDescent="0.35">
      <c r="A87" s="61"/>
      <c r="B87" s="42"/>
      <c r="C87" s="42"/>
      <c r="D87" s="42"/>
      <c r="E87" s="62"/>
      <c r="F87" s="63"/>
      <c r="G87" s="62"/>
      <c r="H87" s="42"/>
      <c r="I87" s="42"/>
      <c r="J87" s="42"/>
      <c r="K87" s="42"/>
    </row>
    <row r="88" spans="1:11" ht="14.25" customHeight="1" x14ac:dyDescent="0.35">
      <c r="A88" s="61"/>
      <c r="B88" s="42"/>
      <c r="C88" s="42"/>
      <c r="D88" s="42"/>
      <c r="E88" s="62"/>
      <c r="F88" s="63"/>
      <c r="G88" s="62"/>
      <c r="H88" s="42"/>
      <c r="I88" s="42"/>
      <c r="J88" s="42"/>
      <c r="K88" s="42"/>
    </row>
    <row r="89" spans="1:11" ht="14.25" customHeight="1" x14ac:dyDescent="0.35">
      <c r="A89" s="61"/>
      <c r="B89" s="42"/>
      <c r="C89" s="42"/>
      <c r="D89" s="42"/>
      <c r="E89" s="62"/>
      <c r="F89" s="63"/>
      <c r="G89" s="62"/>
      <c r="H89" s="42"/>
      <c r="I89" s="42"/>
      <c r="J89" s="42"/>
      <c r="K89" s="42"/>
    </row>
    <row r="90" spans="1:11" ht="14.25" customHeight="1" x14ac:dyDescent="0.35">
      <c r="A90" s="61"/>
      <c r="B90" s="42"/>
      <c r="C90" s="42"/>
      <c r="D90" s="42"/>
      <c r="E90" s="62"/>
      <c r="F90" s="63"/>
      <c r="G90" s="62"/>
      <c r="H90" s="42"/>
      <c r="I90" s="42"/>
      <c r="J90" s="42"/>
      <c r="K90" s="42"/>
    </row>
    <row r="91" spans="1:11" ht="14.25" customHeight="1" x14ac:dyDescent="0.35">
      <c r="A91" s="61"/>
      <c r="B91" s="42"/>
      <c r="C91" s="42"/>
      <c r="D91" s="42"/>
      <c r="E91" s="62"/>
      <c r="F91" s="63"/>
      <c r="G91" s="62"/>
      <c r="H91" s="42"/>
      <c r="I91" s="42"/>
      <c r="J91" s="42"/>
      <c r="K91" s="42"/>
    </row>
    <row r="92" spans="1:11" ht="14.25" customHeight="1" x14ac:dyDescent="0.35">
      <c r="A92" s="61"/>
      <c r="B92" s="42"/>
      <c r="C92" s="42"/>
      <c r="D92" s="42"/>
      <c r="E92" s="62"/>
      <c r="F92" s="63"/>
      <c r="G92" s="62"/>
      <c r="H92" s="42"/>
      <c r="I92" s="42"/>
      <c r="J92" s="42"/>
      <c r="K92" s="42"/>
    </row>
    <row r="93" spans="1:11" ht="14.25" customHeight="1" x14ac:dyDescent="0.35">
      <c r="A93" s="61"/>
      <c r="B93" s="42"/>
      <c r="C93" s="42"/>
      <c r="D93" s="42"/>
      <c r="E93" s="62"/>
      <c r="F93" s="63"/>
      <c r="G93" s="62"/>
      <c r="H93" s="42"/>
      <c r="I93" s="42"/>
      <c r="J93" s="42"/>
      <c r="K93" s="42"/>
    </row>
  </sheetData>
  <mergeCells count="5">
    <mergeCell ref="A31:G31"/>
    <mergeCell ref="A1:G1"/>
    <mergeCell ref="A28:F28"/>
    <mergeCell ref="A2:G2"/>
    <mergeCell ref="A4:G4"/>
  </mergeCells>
  <printOptions horizontalCentered="1"/>
  <pageMargins left="0.25" right="0.25" top="0.75" bottom="0.75" header="0" footer="0"/>
  <pageSetup paperSize="9" scale="98" fitToHeight="0" orientation="portrait" r:id="rId1"/>
  <rowBreaks count="1" manualBreakCount="1">
    <brk id="19" max="6" man="1"/>
  </rowBreaks>
  <colBreaks count="1" manualBreakCount="1">
    <brk id="1" max="37" man="1"/>
  </colBreaks>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26">
    <tabColor theme="3" tint="-0.249977111117893"/>
  </sheetPr>
  <dimension ref="A1:F16"/>
  <sheetViews>
    <sheetView view="pageBreakPreview" zoomScaleNormal="100" zoomScaleSheetLayoutView="100" workbookViewId="0">
      <selection activeCell="E5" sqref="E5"/>
    </sheetView>
  </sheetViews>
  <sheetFormatPr defaultRowHeight="14.5" x14ac:dyDescent="0.35"/>
  <cols>
    <col min="2" max="2" width="50.54296875" customWidth="1"/>
    <col min="3" max="3" width="11.54296875" customWidth="1"/>
    <col min="4" max="4" width="11.81640625" customWidth="1"/>
    <col min="5" max="5" width="14.54296875" customWidth="1"/>
    <col min="6" max="6" width="14.453125" customWidth="1"/>
  </cols>
  <sheetData>
    <row r="1" spans="1:6" ht="68.25" customHeight="1" x14ac:dyDescent="0.35">
      <c r="A1" s="1734" t="str">
        <f>Abstract!A2</f>
        <v>REHABILITATION OF WATER FILTRATION PLANTS IN DISTRICT BAHAWALPUR</v>
      </c>
      <c r="B1" s="1734"/>
      <c r="C1" s="1734"/>
      <c r="D1" s="1734"/>
      <c r="E1" s="1734"/>
      <c r="F1" s="1734"/>
    </row>
    <row r="2" spans="1:6" ht="29.25" customHeight="1" x14ac:dyDescent="0.35">
      <c r="A2" s="1735" t="s">
        <v>162</v>
      </c>
      <c r="B2" s="1736"/>
      <c r="C2" s="1736"/>
      <c r="D2" s="1736"/>
      <c r="E2" s="1736"/>
      <c r="F2" s="1736"/>
    </row>
    <row r="3" spans="1:6" ht="28" x14ac:dyDescent="0.35">
      <c r="A3" s="107" t="s">
        <v>59</v>
      </c>
      <c r="B3" s="107" t="s">
        <v>151</v>
      </c>
      <c r="C3" s="108" t="s">
        <v>152</v>
      </c>
      <c r="D3" s="107" t="s">
        <v>153</v>
      </c>
      <c r="E3" s="108" t="s">
        <v>161</v>
      </c>
      <c r="F3" s="107" t="s">
        <v>154</v>
      </c>
    </row>
    <row r="4" spans="1:6" ht="25" customHeight="1" x14ac:dyDescent="0.35">
      <c r="A4" s="64">
        <v>1</v>
      </c>
      <c r="B4" s="106" t="s">
        <v>155</v>
      </c>
      <c r="C4" s="103" t="s">
        <v>156</v>
      </c>
      <c r="D4" s="103">
        <v>2</v>
      </c>
      <c r="E4" s="104">
        <v>88790</v>
      </c>
      <c r="F4" s="104">
        <f t="shared" ref="F4:F8" si="0">E4*D4</f>
        <v>177580</v>
      </c>
    </row>
    <row r="5" spans="1:6" ht="25" customHeight="1" x14ac:dyDescent="0.35">
      <c r="A5" s="64">
        <v>2</v>
      </c>
      <c r="B5" s="106" t="s">
        <v>157</v>
      </c>
      <c r="C5" s="103" t="s">
        <v>156</v>
      </c>
      <c r="D5" s="103">
        <v>3</v>
      </c>
      <c r="E5" s="104">
        <v>46422</v>
      </c>
      <c r="F5" s="104">
        <f t="shared" si="0"/>
        <v>139266</v>
      </c>
    </row>
    <row r="6" spans="1:6" ht="25" customHeight="1" x14ac:dyDescent="0.35">
      <c r="A6" s="64">
        <v>3</v>
      </c>
      <c r="B6" s="106" t="s">
        <v>163</v>
      </c>
      <c r="C6" s="103" t="s">
        <v>156</v>
      </c>
      <c r="D6" s="103">
        <v>2</v>
      </c>
      <c r="E6" s="104">
        <v>32000</v>
      </c>
      <c r="F6" s="104">
        <f t="shared" si="0"/>
        <v>64000</v>
      </c>
    </row>
    <row r="7" spans="1:6" ht="25" customHeight="1" x14ac:dyDescent="0.35">
      <c r="A7" s="64">
        <v>4</v>
      </c>
      <c r="B7" s="106" t="s">
        <v>158</v>
      </c>
      <c r="C7" s="103" t="s">
        <v>156</v>
      </c>
      <c r="D7" s="103">
        <v>2</v>
      </c>
      <c r="E7" s="104">
        <v>100000</v>
      </c>
      <c r="F7" s="104">
        <f t="shared" si="0"/>
        <v>200000</v>
      </c>
    </row>
    <row r="8" spans="1:6" ht="25" customHeight="1" x14ac:dyDescent="0.35">
      <c r="A8" s="64">
        <v>5</v>
      </c>
      <c r="B8" s="106" t="s">
        <v>159</v>
      </c>
      <c r="C8" s="103" t="s">
        <v>156</v>
      </c>
      <c r="D8" s="103">
        <v>2</v>
      </c>
      <c r="E8" s="104">
        <v>72000</v>
      </c>
      <c r="F8" s="104">
        <f t="shared" si="0"/>
        <v>144000</v>
      </c>
    </row>
    <row r="9" spans="1:6" ht="25" customHeight="1" x14ac:dyDescent="0.35">
      <c r="A9" s="1737" t="s">
        <v>164</v>
      </c>
      <c r="B9" s="1737"/>
      <c r="C9" s="1737"/>
      <c r="D9" s="1737"/>
      <c r="E9" s="1737"/>
      <c r="F9" s="109">
        <f>SUM(F4:F8)</f>
        <v>724846</v>
      </c>
    </row>
    <row r="10" spans="1:6" ht="25" customHeight="1" x14ac:dyDescent="0.35">
      <c r="A10" s="1737" t="s">
        <v>165</v>
      </c>
      <c r="B10" s="1737"/>
      <c r="C10" s="1737"/>
      <c r="D10" s="1737"/>
      <c r="E10" s="1737"/>
      <c r="F10" s="109">
        <f>F9*3</f>
        <v>2174538</v>
      </c>
    </row>
    <row r="11" spans="1:6" ht="25" customHeight="1" x14ac:dyDescent="0.35">
      <c r="A11" s="1366" t="s">
        <v>160</v>
      </c>
      <c r="B11" s="1366"/>
      <c r="C11" s="1366"/>
      <c r="D11" s="1366"/>
      <c r="E11" s="1366"/>
      <c r="F11" s="105">
        <f>F10/1000000</f>
        <v>2.1745380000000001</v>
      </c>
    </row>
    <row r="14" spans="1:6" x14ac:dyDescent="0.35">
      <c r="A14" s="1732"/>
      <c r="B14" s="1733"/>
      <c r="C14" s="1733"/>
      <c r="D14" s="1733"/>
      <c r="E14" s="1733"/>
      <c r="F14" s="1733"/>
    </row>
    <row r="15" spans="1:6" x14ac:dyDescent="0.35">
      <c r="A15" s="1733"/>
      <c r="B15" s="1733"/>
      <c r="C15" s="1733"/>
      <c r="D15" s="1733"/>
      <c r="E15" s="1733"/>
      <c r="F15" s="1733"/>
    </row>
    <row r="16" spans="1:6" x14ac:dyDescent="0.35">
      <c r="A16" s="1733"/>
      <c r="B16" s="1733"/>
      <c r="C16" s="1733"/>
      <c r="D16" s="1733"/>
      <c r="E16" s="1733"/>
      <c r="F16" s="1733"/>
    </row>
  </sheetData>
  <mergeCells count="6">
    <mergeCell ref="A14:F16"/>
    <mergeCell ref="A11:E11"/>
    <mergeCell ref="A1:F1"/>
    <mergeCell ref="A2:F2"/>
    <mergeCell ref="A9:E9"/>
    <mergeCell ref="A10:E10"/>
  </mergeCells>
  <pageMargins left="0.7" right="0.7" top="0.75" bottom="0.75" header="0.3" footer="0.3"/>
  <pageSetup scale="80" orientation="portrait" r:id="rId1"/>
  <colBreaks count="1" manualBreakCount="1">
    <brk id="6" max="1048575" man="1"/>
  </colBreaks>
</worksheet>
</file>

<file path=xl/worksheets/sheet5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E7A521-FDAA-46D5-897B-82F093529141}">
  <sheetPr codeName="Sheet27">
    <tabColor theme="3" tint="0.39997558519241921"/>
  </sheetPr>
  <dimension ref="A1:H78"/>
  <sheetViews>
    <sheetView view="pageBreakPreview" topLeftCell="A64" zoomScale="85" zoomScaleNormal="55" zoomScaleSheetLayoutView="85" workbookViewId="0">
      <selection activeCell="B35" sqref="B35"/>
    </sheetView>
  </sheetViews>
  <sheetFormatPr defaultColWidth="8.81640625" defaultRowHeight="14" x14ac:dyDescent="0.35"/>
  <cols>
    <col min="1" max="1" width="8.81640625" style="184"/>
    <col min="2" max="2" width="65.1796875" style="184" customWidth="1"/>
    <col min="3" max="4" width="18.453125" style="184" customWidth="1"/>
    <col min="5" max="5" width="20.453125" style="184" customWidth="1"/>
    <col min="6" max="6" width="19" style="184" bestFit="1" customWidth="1"/>
    <col min="7" max="7" width="8.81640625" style="184"/>
    <col min="8" max="8" width="11.453125" style="184" bestFit="1" customWidth="1"/>
    <col min="9" max="16384" width="8.81640625" style="184"/>
  </cols>
  <sheetData>
    <row r="1" spans="1:6" ht="31" customHeight="1" x14ac:dyDescent="0.35">
      <c r="A1" s="1755" t="s">
        <v>304</v>
      </c>
      <c r="B1" s="1755"/>
      <c r="C1" s="1755"/>
      <c r="D1" s="1755"/>
      <c r="E1" s="1755"/>
      <c r="F1" s="1755"/>
    </row>
    <row r="2" spans="1:6" ht="30" customHeight="1" x14ac:dyDescent="0.35">
      <c r="A2" s="1272" t="s">
        <v>293</v>
      </c>
      <c r="B2" s="1272"/>
      <c r="C2" s="1272"/>
      <c r="D2" s="1272"/>
      <c r="E2" s="1272"/>
      <c r="F2" s="1272"/>
    </row>
    <row r="3" spans="1:6" ht="15" x14ac:dyDescent="0.35">
      <c r="A3" s="1752" t="s">
        <v>59</v>
      </c>
      <c r="B3" s="1752" t="s">
        <v>0</v>
      </c>
      <c r="C3" s="1752" t="s">
        <v>2</v>
      </c>
      <c r="D3" s="1753" t="s">
        <v>289</v>
      </c>
      <c r="E3" s="1753"/>
      <c r="F3" s="1753"/>
    </row>
    <row r="4" spans="1:6" ht="15" x14ac:dyDescent="0.35">
      <c r="A4" s="1752"/>
      <c r="B4" s="1752"/>
      <c r="C4" s="1752"/>
      <c r="D4" s="1754" t="s">
        <v>254</v>
      </c>
      <c r="E4" s="1754"/>
      <c r="F4" s="1754"/>
    </row>
    <row r="5" spans="1:6" ht="15" x14ac:dyDescent="0.35">
      <c r="A5" s="1752"/>
      <c r="B5" s="1752"/>
      <c r="C5" s="1752"/>
      <c r="D5" s="202" t="s">
        <v>137</v>
      </c>
      <c r="E5" s="203" t="s">
        <v>256</v>
      </c>
      <c r="F5" s="202" t="s">
        <v>257</v>
      </c>
    </row>
    <row r="6" spans="1:6" ht="62" x14ac:dyDescent="0.35">
      <c r="A6" s="204">
        <v>1</v>
      </c>
      <c r="B6" s="205" t="s">
        <v>294</v>
      </c>
      <c r="C6" s="206" t="s">
        <v>156</v>
      </c>
      <c r="D6" s="207">
        <v>12</v>
      </c>
      <c r="E6" s="208">
        <f>'Rate Analysis'!F59</f>
        <v>1510</v>
      </c>
      <c r="F6" s="209">
        <f>D6*E6</f>
        <v>18120</v>
      </c>
    </row>
    <row r="7" spans="1:6" ht="15.5" x14ac:dyDescent="0.35">
      <c r="A7" s="204">
        <v>2</v>
      </c>
      <c r="B7" s="210" t="s">
        <v>258</v>
      </c>
      <c r="C7" s="211" t="s">
        <v>259</v>
      </c>
      <c r="D7" s="207">
        <v>12</v>
      </c>
      <c r="E7" s="212">
        <f>'[78]Non MRS Analaysis Current '!F63</f>
        <v>32000</v>
      </c>
      <c r="F7" s="209">
        <f>D7*E7</f>
        <v>384000</v>
      </c>
    </row>
    <row r="8" spans="1:6" ht="15.5" x14ac:dyDescent="0.35">
      <c r="A8" s="204">
        <v>3</v>
      </c>
      <c r="B8" s="213" t="s">
        <v>260</v>
      </c>
      <c r="C8" s="214" t="s">
        <v>261</v>
      </c>
      <c r="D8" s="215">
        <v>4</v>
      </c>
      <c r="E8" s="264">
        <f>'Rate Analysis'!F434</f>
        <v>5100</v>
      </c>
      <c r="F8" s="209">
        <f>D8*E8</f>
        <v>20400</v>
      </c>
    </row>
    <row r="9" spans="1:6" ht="15.5" x14ac:dyDescent="0.35">
      <c r="A9" s="204">
        <v>4</v>
      </c>
      <c r="B9" s="217" t="s">
        <v>262</v>
      </c>
      <c r="C9" s="214" t="s">
        <v>261</v>
      </c>
      <c r="D9" s="218">
        <v>4</v>
      </c>
      <c r="E9" s="219">
        <f>'[78]Non MRS Analaysis Current '!F10</f>
        <v>7200</v>
      </c>
      <c r="F9" s="209">
        <f>D9*E9</f>
        <v>28800</v>
      </c>
    </row>
    <row r="10" spans="1:6" ht="46.5" x14ac:dyDescent="0.35">
      <c r="A10" s="204">
        <v>5</v>
      </c>
      <c r="B10" s="217" t="s">
        <v>263</v>
      </c>
      <c r="C10" s="220" t="s">
        <v>101</v>
      </c>
      <c r="D10" s="218">
        <f>2*12*1</f>
        <v>24</v>
      </c>
      <c r="E10" s="221">
        <f>'[78]Non MRS Analaysis Current '!F74</f>
        <v>1580</v>
      </c>
      <c r="F10" s="209">
        <f>D10*E10</f>
        <v>37920</v>
      </c>
    </row>
    <row r="11" spans="1:6" ht="15.5" x14ac:dyDescent="0.35">
      <c r="A11" s="204">
        <v>6</v>
      </c>
      <c r="B11" s="217" t="s">
        <v>264</v>
      </c>
      <c r="C11" s="220" t="s">
        <v>101</v>
      </c>
      <c r="D11" s="218" t="s">
        <v>37</v>
      </c>
      <c r="E11" s="221" t="s">
        <v>37</v>
      </c>
      <c r="F11" s="209" t="s">
        <v>37</v>
      </c>
    </row>
    <row r="12" spans="1:6" ht="77.5" x14ac:dyDescent="0.35">
      <c r="A12" s="204">
        <v>7</v>
      </c>
      <c r="B12" s="217" t="s">
        <v>265</v>
      </c>
      <c r="C12" s="220" t="s">
        <v>5</v>
      </c>
      <c r="D12" s="218">
        <v>2</v>
      </c>
      <c r="E12" s="255">
        <f>'Rate Analysis'!F25</f>
        <v>18000</v>
      </c>
      <c r="F12" s="209">
        <f>D12*E12</f>
        <v>36000</v>
      </c>
    </row>
    <row r="13" spans="1:6" ht="15.5" x14ac:dyDescent="0.35">
      <c r="A13" s="204">
        <v>6</v>
      </c>
      <c r="B13" s="387" t="str">
        <f>'O&amp;M RA'!A13</f>
        <v>Over Head Expense / Miscellaneous</v>
      </c>
      <c r="C13" s="220" t="s">
        <v>340</v>
      </c>
      <c r="D13" s="218">
        <v>1</v>
      </c>
      <c r="E13" s="255">
        <f>'O&amp;M RA'!F22</f>
        <v>9999.6</v>
      </c>
      <c r="F13" s="263">
        <f t="shared" ref="F13" si="0">E13*D13</f>
        <v>9999.6</v>
      </c>
    </row>
    <row r="14" spans="1:6" ht="15" x14ac:dyDescent="0.35">
      <c r="A14" s="1756" t="s">
        <v>266</v>
      </c>
      <c r="B14" s="1757"/>
      <c r="C14" s="1758"/>
      <c r="D14" s="284"/>
      <c r="E14" s="285" t="s">
        <v>267</v>
      </c>
      <c r="F14" s="286">
        <f>SUM(F6:F13)</f>
        <v>535239.6</v>
      </c>
    </row>
    <row r="15" spans="1:6" ht="15.5" x14ac:dyDescent="0.35">
      <c r="A15" s="268"/>
      <c r="B15" s="268"/>
      <c r="C15" s="268"/>
      <c r="D15" s="268"/>
      <c r="E15" s="268"/>
      <c r="F15" s="268"/>
    </row>
    <row r="16" spans="1:6" ht="15" x14ac:dyDescent="0.35">
      <c r="A16" s="1752" t="s">
        <v>59</v>
      </c>
      <c r="B16" s="1752" t="s">
        <v>0</v>
      </c>
      <c r="C16" s="1752" t="s">
        <v>2</v>
      </c>
      <c r="D16" s="1753" t="s">
        <v>290</v>
      </c>
      <c r="E16" s="1753"/>
      <c r="F16" s="1753"/>
    </row>
    <row r="17" spans="1:6" ht="15" x14ac:dyDescent="0.35">
      <c r="A17" s="1752"/>
      <c r="B17" s="1752"/>
      <c r="C17" s="1752"/>
      <c r="D17" s="1754" t="s">
        <v>255</v>
      </c>
      <c r="E17" s="1754"/>
      <c r="F17" s="1754"/>
    </row>
    <row r="18" spans="1:6" ht="15" x14ac:dyDescent="0.35">
      <c r="A18" s="1752"/>
      <c r="B18" s="1752"/>
      <c r="C18" s="1752"/>
      <c r="D18" s="202" t="s">
        <v>137</v>
      </c>
      <c r="E18" s="203" t="s">
        <v>256</v>
      </c>
      <c r="F18" s="202" t="s">
        <v>257</v>
      </c>
    </row>
    <row r="19" spans="1:6" ht="62" x14ac:dyDescent="0.35">
      <c r="A19" s="204">
        <v>1</v>
      </c>
      <c r="B19" s="205" t="s">
        <v>294</v>
      </c>
      <c r="C19" s="206" t="s">
        <v>156</v>
      </c>
      <c r="D19" s="206">
        <v>12</v>
      </c>
      <c r="E19" s="208">
        <f>'Rate Analysis'!F59</f>
        <v>1510</v>
      </c>
      <c r="F19" s="209">
        <f t="shared" ref="F19:F24" si="1">E19*D19</f>
        <v>18120</v>
      </c>
    </row>
    <row r="20" spans="1:6" ht="15.5" x14ac:dyDescent="0.35">
      <c r="A20" s="204">
        <v>2</v>
      </c>
      <c r="B20" s="210" t="s">
        <v>258</v>
      </c>
      <c r="C20" s="211" t="s">
        <v>259</v>
      </c>
      <c r="D20" s="211">
        <v>12</v>
      </c>
      <c r="E20" s="212">
        <f>'O&amp;M RA'!F59</f>
        <v>32000</v>
      </c>
      <c r="F20" s="209">
        <f t="shared" si="1"/>
        <v>384000</v>
      </c>
    </row>
    <row r="21" spans="1:6" ht="15.5" x14ac:dyDescent="0.35">
      <c r="A21" s="204">
        <v>3</v>
      </c>
      <c r="B21" s="213" t="s">
        <v>260</v>
      </c>
      <c r="C21" s="214" t="s">
        <v>261</v>
      </c>
      <c r="D21" s="256">
        <v>4</v>
      </c>
      <c r="E21" s="216">
        <f>E8</f>
        <v>5100</v>
      </c>
      <c r="F21" s="209">
        <f t="shared" si="1"/>
        <v>20400</v>
      </c>
    </row>
    <row r="22" spans="1:6" ht="15.5" x14ac:dyDescent="0.35">
      <c r="A22" s="204">
        <v>4</v>
      </c>
      <c r="B22" s="217" t="s">
        <v>262</v>
      </c>
      <c r="C22" s="214" t="s">
        <v>261</v>
      </c>
      <c r="D22" s="257">
        <v>4</v>
      </c>
      <c r="E22" s="219">
        <f>'O&amp;M RA'!F11</f>
        <v>7200</v>
      </c>
      <c r="F22" s="209">
        <f t="shared" si="1"/>
        <v>28800</v>
      </c>
    </row>
    <row r="23" spans="1:6" ht="15.5" x14ac:dyDescent="0.35">
      <c r="A23" s="204">
        <v>5</v>
      </c>
      <c r="B23" s="217" t="s">
        <v>264</v>
      </c>
      <c r="C23" s="220" t="s">
        <v>101</v>
      </c>
      <c r="D23" s="257">
        <f>12*1*1.5</f>
        <v>18</v>
      </c>
      <c r="E23" s="221">
        <f>'O&amp;M RA'!F83</f>
        <v>491.79487179487177</v>
      </c>
      <c r="F23" s="209">
        <f t="shared" si="1"/>
        <v>8852.3076923076915</v>
      </c>
    </row>
    <row r="24" spans="1:6" ht="15.5" x14ac:dyDescent="0.35">
      <c r="A24" s="204">
        <v>6</v>
      </c>
      <c r="B24" s="387" t="str">
        <f>'O&amp;M RA'!A13</f>
        <v>Over Head Expense / Miscellaneous</v>
      </c>
      <c r="C24" s="335" t="s">
        <v>340</v>
      </c>
      <c r="D24" s="218">
        <v>1</v>
      </c>
      <c r="E24" s="255">
        <f>'O&amp;M RA'!F22</f>
        <v>9999.6</v>
      </c>
      <c r="F24" s="263">
        <f t="shared" si="1"/>
        <v>9999.6</v>
      </c>
    </row>
    <row r="25" spans="1:6" ht="15" x14ac:dyDescent="0.35">
      <c r="A25" s="1756" t="s">
        <v>266</v>
      </c>
      <c r="B25" s="1757"/>
      <c r="C25" s="1758"/>
      <c r="D25" s="286"/>
      <c r="E25" s="285" t="s">
        <v>268</v>
      </c>
      <c r="F25" s="286">
        <f>SUM(F19:F24)</f>
        <v>470171.90769230766</v>
      </c>
    </row>
    <row r="27" spans="1:6" ht="15" x14ac:dyDescent="0.35">
      <c r="A27" s="1752" t="s">
        <v>59</v>
      </c>
      <c r="B27" s="1752" t="s">
        <v>0</v>
      </c>
      <c r="C27" s="1752" t="s">
        <v>2</v>
      </c>
      <c r="D27" s="1753" t="s">
        <v>291</v>
      </c>
      <c r="E27" s="1753"/>
      <c r="F27" s="1753"/>
    </row>
    <row r="28" spans="1:6" ht="15" x14ac:dyDescent="0.35">
      <c r="A28" s="1752"/>
      <c r="B28" s="1752"/>
      <c r="C28" s="1752"/>
      <c r="D28" s="1754" t="s">
        <v>292</v>
      </c>
      <c r="E28" s="1754"/>
      <c r="F28" s="1754"/>
    </row>
    <row r="29" spans="1:6" ht="15" x14ac:dyDescent="0.35">
      <c r="A29" s="1752"/>
      <c r="B29" s="1752"/>
      <c r="C29" s="1752"/>
      <c r="D29" s="202" t="s">
        <v>137</v>
      </c>
      <c r="E29" s="203" t="s">
        <v>256</v>
      </c>
      <c r="F29" s="202" t="s">
        <v>257</v>
      </c>
    </row>
    <row r="30" spans="1:6" ht="62" x14ac:dyDescent="0.35">
      <c r="A30" s="204">
        <v>1</v>
      </c>
      <c r="B30" s="205" t="s">
        <v>294</v>
      </c>
      <c r="C30" s="206" t="s">
        <v>156</v>
      </c>
      <c r="D30" s="207">
        <v>12</v>
      </c>
      <c r="E30" s="208">
        <f>E19</f>
        <v>1510</v>
      </c>
      <c r="F30" s="209">
        <f t="shared" ref="F30:F36" si="2">E30*D30</f>
        <v>18120</v>
      </c>
    </row>
    <row r="31" spans="1:6" ht="15.5" x14ac:dyDescent="0.35">
      <c r="A31" s="204">
        <v>2</v>
      </c>
      <c r="B31" s="210" t="s">
        <v>258</v>
      </c>
      <c r="C31" s="211" t="s">
        <v>259</v>
      </c>
      <c r="D31" s="202">
        <v>12</v>
      </c>
      <c r="E31" s="212">
        <f>'O&amp;M RA'!F59</f>
        <v>32000</v>
      </c>
      <c r="F31" s="209">
        <f t="shared" si="2"/>
        <v>384000</v>
      </c>
    </row>
    <row r="32" spans="1:6" ht="15.5" x14ac:dyDescent="0.35">
      <c r="A32" s="204">
        <v>3</v>
      </c>
      <c r="B32" s="213" t="s">
        <v>260</v>
      </c>
      <c r="C32" s="214" t="s">
        <v>261</v>
      </c>
      <c r="D32" s="215">
        <v>4</v>
      </c>
      <c r="E32" s="216">
        <f>E8</f>
        <v>5100</v>
      </c>
      <c r="F32" s="209">
        <f t="shared" si="2"/>
        <v>20400</v>
      </c>
    </row>
    <row r="33" spans="1:8" ht="15.5" x14ac:dyDescent="0.35">
      <c r="A33" s="204">
        <v>4</v>
      </c>
      <c r="B33" s="217" t="s">
        <v>262</v>
      </c>
      <c r="C33" s="214" t="s">
        <v>261</v>
      </c>
      <c r="D33" s="218">
        <v>4</v>
      </c>
      <c r="E33" s="219">
        <f>'O&amp;M RA'!F11</f>
        <v>7200</v>
      </c>
      <c r="F33" s="209">
        <f t="shared" si="2"/>
        <v>28800</v>
      </c>
    </row>
    <row r="34" spans="1:8" ht="15.5" x14ac:dyDescent="0.35">
      <c r="A34" s="204">
        <v>5</v>
      </c>
      <c r="B34" s="217" t="s">
        <v>264</v>
      </c>
      <c r="C34" s="220" t="s">
        <v>101</v>
      </c>
      <c r="D34" s="218">
        <f>12*1*1.5</f>
        <v>18</v>
      </c>
      <c r="E34" s="221">
        <f>'O&amp;M RA'!F83</f>
        <v>491.79487179487177</v>
      </c>
      <c r="F34" s="209">
        <f t="shared" si="2"/>
        <v>8852.3076923076915</v>
      </c>
    </row>
    <row r="35" spans="1:8" ht="77.5" x14ac:dyDescent="0.35">
      <c r="A35" s="204">
        <v>6</v>
      </c>
      <c r="B35" s="217" t="s">
        <v>265</v>
      </c>
      <c r="C35" s="220" t="s">
        <v>5</v>
      </c>
      <c r="D35" s="218">
        <v>2</v>
      </c>
      <c r="E35" s="255">
        <f>E12</f>
        <v>18000</v>
      </c>
      <c r="F35" s="263">
        <f t="shared" si="2"/>
        <v>36000</v>
      </c>
    </row>
    <row r="36" spans="1:8" ht="15.5" x14ac:dyDescent="0.35">
      <c r="A36" s="204">
        <v>7</v>
      </c>
      <c r="B36" s="387" t="str">
        <f>'O&amp;M RA'!A13</f>
        <v>Over Head Expense / Miscellaneous</v>
      </c>
      <c r="C36" s="335" t="s">
        <v>340</v>
      </c>
      <c r="D36" s="218">
        <v>1</v>
      </c>
      <c r="E36" s="255">
        <f>'O&amp;M RA'!F22</f>
        <v>9999.6</v>
      </c>
      <c r="F36" s="263">
        <f t="shared" si="2"/>
        <v>9999.6</v>
      </c>
    </row>
    <row r="37" spans="1:8" ht="15" x14ac:dyDescent="0.35">
      <c r="A37" s="1756" t="s">
        <v>266</v>
      </c>
      <c r="B37" s="1757"/>
      <c r="C37" s="1758"/>
      <c r="D37" s="286"/>
      <c r="E37" s="285" t="s">
        <v>298</v>
      </c>
      <c r="F37" s="286">
        <f>SUM(F30:F36)</f>
        <v>506171.90769230766</v>
      </c>
    </row>
    <row r="38" spans="1:8" ht="15" x14ac:dyDescent="0.35">
      <c r="A38" s="258"/>
      <c r="B38" s="258"/>
      <c r="C38" s="258"/>
      <c r="D38" s="259"/>
      <c r="E38" s="260"/>
      <c r="F38" s="259"/>
    </row>
    <row r="39" spans="1:8" ht="15" x14ac:dyDescent="0.35">
      <c r="A39" s="1746" t="s">
        <v>331</v>
      </c>
      <c r="B39" s="1747"/>
      <c r="C39" s="321" t="s">
        <v>2</v>
      </c>
      <c r="D39" s="321" t="s">
        <v>137</v>
      </c>
      <c r="E39" s="322" t="s">
        <v>256</v>
      </c>
      <c r="F39" s="321" t="s">
        <v>257</v>
      </c>
    </row>
    <row r="40" spans="1:8" ht="15.5" x14ac:dyDescent="0.35">
      <c r="A40" s="267">
        <v>1</v>
      </c>
      <c r="B40" s="262" t="s">
        <v>299</v>
      </c>
      <c r="C40" s="202" t="s">
        <v>5</v>
      </c>
      <c r="D40" s="265">
        <f>Abstract!I7</f>
        <v>31</v>
      </c>
      <c r="E40" s="266">
        <f>F14</f>
        <v>535239.6</v>
      </c>
      <c r="F40" s="261">
        <f>E40*D40</f>
        <v>16592427.6</v>
      </c>
    </row>
    <row r="41" spans="1:8" ht="15.5" x14ac:dyDescent="0.35">
      <c r="A41" s="267">
        <v>2</v>
      </c>
      <c r="B41" s="262" t="s">
        <v>300</v>
      </c>
      <c r="C41" s="202" t="s">
        <v>5</v>
      </c>
      <c r="D41" s="265">
        <f>Abstract!I10</f>
        <v>0</v>
      </c>
      <c r="E41" s="266">
        <f>F25</f>
        <v>470171.90769230766</v>
      </c>
      <c r="F41" s="261">
        <f>E41*D41</f>
        <v>0</v>
      </c>
    </row>
    <row r="42" spans="1:8" ht="15.5" x14ac:dyDescent="0.35">
      <c r="A42" s="267">
        <v>3</v>
      </c>
      <c r="B42" s="262" t="s">
        <v>301</v>
      </c>
      <c r="C42" s="202" t="s">
        <v>5</v>
      </c>
      <c r="D42" s="265">
        <f>Abstract!I9</f>
        <v>41</v>
      </c>
      <c r="E42" s="266">
        <f>F37</f>
        <v>506171.90769230766</v>
      </c>
      <c r="F42" s="261">
        <f>E42*D42</f>
        <v>20753048.215384614</v>
      </c>
      <c r="H42" s="349">
        <f>SUM(E40:E42)</f>
        <v>1511583.4153846153</v>
      </c>
    </row>
    <row r="43" spans="1:8" ht="15" x14ac:dyDescent="0.35">
      <c r="A43" s="269"/>
      <c r="B43" s="1748" t="s">
        <v>302</v>
      </c>
      <c r="C43" s="1748"/>
      <c r="D43" s="1748"/>
      <c r="E43" s="1748"/>
      <c r="F43" s="261">
        <f>SUM(F40:F42)</f>
        <v>37345475.815384611</v>
      </c>
      <c r="H43" s="351">
        <f>H42/3</f>
        <v>503861.13846153842</v>
      </c>
    </row>
    <row r="44" spans="1:8" x14ac:dyDescent="0.35">
      <c r="H44" s="350">
        <f>H43/1000000</f>
        <v>0.50386113846153846</v>
      </c>
    </row>
    <row r="45" spans="1:8" ht="25" customHeight="1" x14ac:dyDescent="0.35">
      <c r="A45" s="1265" t="s">
        <v>303</v>
      </c>
      <c r="B45" s="1266"/>
      <c r="C45" s="1266"/>
      <c r="D45" s="1266"/>
      <c r="E45" s="1267"/>
      <c r="F45" s="323">
        <f>F43</f>
        <v>37345475.815384611</v>
      </c>
    </row>
    <row r="46" spans="1:8" ht="25" customHeight="1" x14ac:dyDescent="0.35">
      <c r="A46" s="1265" t="s">
        <v>295</v>
      </c>
      <c r="B46" s="1266"/>
      <c r="C46" s="1266"/>
      <c r="D46" s="1266"/>
      <c r="E46" s="1267"/>
      <c r="F46" s="323">
        <f>F45*16%</f>
        <v>5975276.1304615382</v>
      </c>
    </row>
    <row r="47" spans="1:8" ht="25" customHeight="1" x14ac:dyDescent="0.35">
      <c r="A47" s="1739" t="s">
        <v>296</v>
      </c>
      <c r="B47" s="1740"/>
      <c r="C47" s="1740"/>
      <c r="D47" s="1740"/>
      <c r="E47" s="1741"/>
      <c r="F47" s="287">
        <f>SUM(F45:F46)</f>
        <v>43320751.945846148</v>
      </c>
    </row>
    <row r="48" spans="1:8" ht="25" customHeight="1" x14ac:dyDescent="0.35">
      <c r="A48" s="1742" t="s">
        <v>297</v>
      </c>
      <c r="B48" s="1742"/>
      <c r="C48" s="1742"/>
      <c r="D48" s="1742"/>
      <c r="E48" s="1742"/>
      <c r="F48" s="324">
        <f>F47/1000000</f>
        <v>43.320751945846148</v>
      </c>
    </row>
    <row r="49" spans="1:6" ht="25" customHeight="1" x14ac:dyDescent="0.35">
      <c r="A49" s="288"/>
      <c r="B49" s="288"/>
      <c r="C49" s="288"/>
      <c r="D49" s="288"/>
      <c r="E49" s="288"/>
      <c r="F49" s="289"/>
    </row>
    <row r="50" spans="1:6" ht="25" customHeight="1" x14ac:dyDescent="0.35">
      <c r="A50" s="288"/>
      <c r="B50" s="1743" t="s">
        <v>305</v>
      </c>
      <c r="C50" s="1744"/>
      <c r="D50" s="1744"/>
      <c r="E50" s="1745"/>
      <c r="F50" s="289"/>
    </row>
    <row r="51" spans="1:6" ht="36" customHeight="1" x14ac:dyDescent="0.35">
      <c r="A51" s="288"/>
      <c r="B51" s="290"/>
      <c r="C51" s="292" t="s">
        <v>306</v>
      </c>
      <c r="D51" s="292" t="s">
        <v>307</v>
      </c>
      <c r="E51" s="292" t="s">
        <v>363</v>
      </c>
      <c r="F51" s="289"/>
    </row>
    <row r="52" spans="1:6" ht="25" customHeight="1" x14ac:dyDescent="0.35">
      <c r="A52" s="288"/>
      <c r="B52" s="291" t="s">
        <v>312</v>
      </c>
      <c r="C52" s="294">
        <v>45000</v>
      </c>
      <c r="D52" s="294">
        <v>20000</v>
      </c>
      <c r="E52" s="294">
        <v>30000</v>
      </c>
      <c r="F52" s="289"/>
    </row>
    <row r="53" spans="1:6" ht="25" customHeight="1" x14ac:dyDescent="0.35">
      <c r="A53" s="288"/>
      <c r="B53" s="291" t="s">
        <v>308</v>
      </c>
      <c r="C53" s="293">
        <f>D40</f>
        <v>31</v>
      </c>
      <c r="D53" s="293">
        <f>D41</f>
        <v>0</v>
      </c>
      <c r="E53" s="293">
        <f>D42</f>
        <v>41</v>
      </c>
      <c r="F53" s="289"/>
    </row>
    <row r="54" spans="1:6" ht="25" customHeight="1" x14ac:dyDescent="0.35">
      <c r="A54" s="288"/>
      <c r="B54" s="291" t="s">
        <v>309</v>
      </c>
      <c r="C54" s="294">
        <f>C53*12*C52</f>
        <v>16740000</v>
      </c>
      <c r="D54" s="294">
        <f>D53*12*D52</f>
        <v>0</v>
      </c>
      <c r="E54" s="294">
        <f>E53*12*E52</f>
        <v>14760000</v>
      </c>
      <c r="F54" s="289"/>
    </row>
    <row r="55" spans="1:6" ht="15" x14ac:dyDescent="0.35">
      <c r="B55" s="291" t="s">
        <v>311</v>
      </c>
      <c r="C55" s="1749">
        <f>C54+D54+E54</f>
        <v>31500000</v>
      </c>
      <c r="D55" s="1750"/>
      <c r="E55" s="1751"/>
    </row>
    <row r="58" spans="1:6" ht="15" x14ac:dyDescent="0.35">
      <c r="A58" s="1746" t="s">
        <v>332</v>
      </c>
      <c r="B58" s="1747"/>
      <c r="C58" s="321" t="s">
        <v>2</v>
      </c>
      <c r="D58" s="321" t="s">
        <v>137</v>
      </c>
      <c r="E58" s="322" t="s">
        <v>256</v>
      </c>
      <c r="F58" s="321" t="s">
        <v>257</v>
      </c>
    </row>
    <row r="59" spans="1:6" ht="15.5" x14ac:dyDescent="0.35">
      <c r="A59" s="267">
        <v>1</v>
      </c>
      <c r="B59" s="262" t="s">
        <v>299</v>
      </c>
      <c r="C59" s="202" t="s">
        <v>5</v>
      </c>
      <c r="D59" s="265">
        <f>SUM(Abstract!R22:R25)</f>
        <v>154</v>
      </c>
      <c r="E59" s="266">
        <f>F14</f>
        <v>535239.6</v>
      </c>
      <c r="F59" s="261">
        <f>E59*D59</f>
        <v>82426898.399999991</v>
      </c>
    </row>
    <row r="60" spans="1:6" ht="15.5" x14ac:dyDescent="0.35">
      <c r="A60" s="267">
        <v>2</v>
      </c>
      <c r="B60" s="262" t="s">
        <v>410</v>
      </c>
      <c r="C60" s="202" t="s">
        <v>5</v>
      </c>
      <c r="D60" s="265">
        <f>SUM(Abstract!R26:R28)</f>
        <v>27</v>
      </c>
      <c r="E60" s="266">
        <f>F37</f>
        <v>506171.90769230766</v>
      </c>
      <c r="F60" s="261">
        <f>E60*D60</f>
        <v>13666641.507692307</v>
      </c>
    </row>
    <row r="61" spans="1:6" ht="15.5" x14ac:dyDescent="0.35">
      <c r="A61" s="267">
        <v>3</v>
      </c>
      <c r="B61" s="262" t="s">
        <v>411</v>
      </c>
      <c r="C61" s="202" t="s">
        <v>5</v>
      </c>
      <c r="D61" s="265">
        <f>SUM(Abstract!R29:R31)</f>
        <v>9</v>
      </c>
      <c r="E61" s="266">
        <f>F25</f>
        <v>470171.90769230766</v>
      </c>
      <c r="F61" s="261">
        <f>E61*D61</f>
        <v>4231547.1692307694</v>
      </c>
    </row>
    <row r="62" spans="1:6" ht="15" x14ac:dyDescent="0.35">
      <c r="A62" s="269"/>
      <c r="B62" s="1748" t="s">
        <v>302</v>
      </c>
      <c r="C62" s="1748"/>
      <c r="D62" s="1748"/>
      <c r="E62" s="1748"/>
      <c r="F62" s="261">
        <f>SUM(F59:F61)</f>
        <v>100325087.07692307</v>
      </c>
    </row>
    <row r="64" spans="1:6" ht="17.5" x14ac:dyDescent="0.35">
      <c r="A64" s="1265" t="s">
        <v>303</v>
      </c>
      <c r="B64" s="1266"/>
      <c r="C64" s="1266"/>
      <c r="D64" s="1266"/>
      <c r="E64" s="1267"/>
      <c r="F64" s="323">
        <f>F62</f>
        <v>100325087.07692307</v>
      </c>
    </row>
    <row r="65" spans="1:7" ht="17.5" x14ac:dyDescent="0.35">
      <c r="A65" s="1265" t="s">
        <v>295</v>
      </c>
      <c r="B65" s="1266"/>
      <c r="C65" s="1266"/>
      <c r="D65" s="1266"/>
      <c r="E65" s="1267"/>
      <c r="F65" s="323">
        <f>F64*16%</f>
        <v>16052013.932307692</v>
      </c>
    </row>
    <row r="66" spans="1:7" ht="17.5" x14ac:dyDescent="0.35">
      <c r="A66" s="1739" t="s">
        <v>296</v>
      </c>
      <c r="B66" s="1740"/>
      <c r="C66" s="1740"/>
      <c r="D66" s="1740"/>
      <c r="E66" s="1741"/>
      <c r="F66" s="287">
        <f>SUM(F64:F65)</f>
        <v>116377101.00923076</v>
      </c>
    </row>
    <row r="67" spans="1:7" x14ac:dyDescent="0.35">
      <c r="A67" s="1742" t="s">
        <v>297</v>
      </c>
      <c r="B67" s="1742"/>
      <c r="C67" s="1742"/>
      <c r="D67" s="1742"/>
      <c r="E67" s="1742"/>
      <c r="F67" s="324">
        <f>F66/1000000</f>
        <v>116.37710100923076</v>
      </c>
    </row>
    <row r="68" spans="1:7" ht="17.5" x14ac:dyDescent="0.35">
      <c r="A68" s="288"/>
      <c r="B68" s="288"/>
      <c r="C68" s="288"/>
      <c r="D68" s="288"/>
      <c r="E68" s="288"/>
      <c r="F68" s="289"/>
    </row>
    <row r="69" spans="1:7" ht="17.5" x14ac:dyDescent="0.35">
      <c r="A69" s="288"/>
      <c r="B69" s="1743" t="s">
        <v>305</v>
      </c>
      <c r="C69" s="1744"/>
      <c r="D69" s="1744"/>
      <c r="E69" s="1745"/>
      <c r="F69" s="289"/>
    </row>
    <row r="70" spans="1:7" ht="28" x14ac:dyDescent="0.35">
      <c r="A70" s="288"/>
      <c r="B70" s="290"/>
      <c r="C70" s="292" t="s">
        <v>306</v>
      </c>
      <c r="D70" s="292" t="s">
        <v>307</v>
      </c>
      <c r="E70" s="292" t="s">
        <v>363</v>
      </c>
      <c r="F70" s="292" t="s">
        <v>406</v>
      </c>
    </row>
    <row r="71" spans="1:7" ht="17.5" x14ac:dyDescent="0.35">
      <c r="A71" s="288"/>
      <c r="B71" s="291" t="s">
        <v>312</v>
      </c>
      <c r="C71" s="294">
        <v>45000</v>
      </c>
      <c r="D71" s="294">
        <v>20000</v>
      </c>
      <c r="E71" s="294">
        <v>25000</v>
      </c>
      <c r="F71" s="294">
        <v>100000</v>
      </c>
    </row>
    <row r="72" spans="1:7" ht="17.5" x14ac:dyDescent="0.35">
      <c r="A72" s="288"/>
      <c r="B72" s="291" t="s">
        <v>308</v>
      </c>
      <c r="C72" s="293">
        <f>D59</f>
        <v>154</v>
      </c>
      <c r="D72" s="293">
        <f>D60</f>
        <v>27</v>
      </c>
      <c r="E72" s="293">
        <f>D61</f>
        <v>9</v>
      </c>
      <c r="F72" s="294">
        <f>SUM(C53:E53)</f>
        <v>72</v>
      </c>
    </row>
    <row r="73" spans="1:7" ht="17.5" x14ac:dyDescent="0.35">
      <c r="A73" s="288"/>
      <c r="B73" s="291" t="s">
        <v>309</v>
      </c>
      <c r="C73" s="294">
        <f>C72*12*C71</f>
        <v>83160000</v>
      </c>
      <c r="D73" s="294">
        <f>D72*12*D71</f>
        <v>6480000</v>
      </c>
      <c r="E73" s="294">
        <f>E72*12*E71</f>
        <v>2700000</v>
      </c>
      <c r="F73" s="294">
        <f>F72*F71</f>
        <v>7200000</v>
      </c>
    </row>
    <row r="74" spans="1:7" ht="15" x14ac:dyDescent="0.35">
      <c r="B74" s="291" t="s">
        <v>311</v>
      </c>
      <c r="C74" s="1738">
        <f>SUM(C73:F73)</f>
        <v>99540000</v>
      </c>
      <c r="D74" s="1738"/>
      <c r="E74" s="1738"/>
      <c r="F74" s="1738"/>
    </row>
    <row r="77" spans="1:7" ht="24" customHeight="1" x14ac:dyDescent="0.35">
      <c r="B77" s="370" t="s">
        <v>405</v>
      </c>
      <c r="C77" s="370">
        <f>F66</f>
        <v>116377101.00923076</v>
      </c>
      <c r="D77" s="373">
        <f>C77/1000000</f>
        <v>116.37710100923076</v>
      </c>
      <c r="E77" s="373">
        <f>D77/190</f>
        <v>0.61251105794331973</v>
      </c>
      <c r="F77" s="371">
        <f>SUM(C77:C78)</f>
        <v>215917101.00923076</v>
      </c>
      <c r="G77" s="350">
        <f>F77/1000000</f>
        <v>215.91710100923078</v>
      </c>
    </row>
    <row r="78" spans="1:7" ht="21" customHeight="1" x14ac:dyDescent="0.35">
      <c r="B78" s="370" t="s">
        <v>407</v>
      </c>
      <c r="C78" s="370">
        <f>C74</f>
        <v>99540000</v>
      </c>
      <c r="D78" s="373">
        <f>C78/1000000</f>
        <v>99.54</v>
      </c>
      <c r="G78" s="350">
        <f>G77/190</f>
        <v>1.1364057947854251</v>
      </c>
    </row>
  </sheetData>
  <mergeCells count="36">
    <mergeCell ref="A27:A29"/>
    <mergeCell ref="B27:B29"/>
    <mergeCell ref="C27:C29"/>
    <mergeCell ref="A1:F1"/>
    <mergeCell ref="B43:E43"/>
    <mergeCell ref="A37:C37"/>
    <mergeCell ref="D27:F27"/>
    <mergeCell ref="D28:F28"/>
    <mergeCell ref="B3:B5"/>
    <mergeCell ref="C3:C5"/>
    <mergeCell ref="D3:F3"/>
    <mergeCell ref="D4:F4"/>
    <mergeCell ref="A25:C25"/>
    <mergeCell ref="A14:C14"/>
    <mergeCell ref="A2:F2"/>
    <mergeCell ref="A3:A5"/>
    <mergeCell ref="A16:A18"/>
    <mergeCell ref="B16:B18"/>
    <mergeCell ref="C16:C18"/>
    <mergeCell ref="D16:F16"/>
    <mergeCell ref="D17:F17"/>
    <mergeCell ref="C74:F74"/>
    <mergeCell ref="A66:E66"/>
    <mergeCell ref="A67:E67"/>
    <mergeCell ref="B69:E69"/>
    <mergeCell ref="A39:B39"/>
    <mergeCell ref="A58:B58"/>
    <mergeCell ref="B62:E62"/>
    <mergeCell ref="A64:E64"/>
    <mergeCell ref="A65:E65"/>
    <mergeCell ref="B50:E50"/>
    <mergeCell ref="C55:E55"/>
    <mergeCell ref="A47:E47"/>
    <mergeCell ref="A48:E48"/>
    <mergeCell ref="A45:E45"/>
    <mergeCell ref="A46:E46"/>
  </mergeCells>
  <pageMargins left="0.7" right="0.7" top="0.75" bottom="0.75" header="0.3" footer="0.3"/>
  <pageSetup paperSize="9" scale="54" orientation="portrait" r:id="rId1"/>
  <rowBreaks count="1" manualBreakCount="1">
    <brk id="56" max="16383" man="1"/>
  </rowBreaks>
  <legacyDrawing r:id="rId2"/>
</worksheet>
</file>

<file path=xl/worksheets/sheet6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C419EA-6C10-47D8-A68D-2EA8D29FEBA1}">
  <sheetPr codeName="Sheet29">
    <tabColor theme="3" tint="0.39997558519241921"/>
  </sheetPr>
  <dimension ref="A1:K41"/>
  <sheetViews>
    <sheetView showGridLines="0" view="pageBreakPreview" topLeftCell="A27" zoomScaleNormal="100" zoomScaleSheetLayoutView="100" workbookViewId="0">
      <selection activeCell="E39" sqref="E37:G39"/>
    </sheetView>
  </sheetViews>
  <sheetFormatPr defaultColWidth="8.81640625" defaultRowHeight="14" x14ac:dyDescent="0.35"/>
  <cols>
    <col min="1" max="1" width="8.81640625" style="184" bestFit="1" customWidth="1"/>
    <col min="2" max="2" width="12.453125" style="184" customWidth="1"/>
    <col min="3" max="3" width="56.453125" style="184" customWidth="1"/>
    <col min="4" max="5" width="15.81640625" style="184" customWidth="1"/>
    <col min="6" max="6" width="15.1796875" style="184" customWidth="1"/>
    <col min="7" max="7" width="19.453125" style="184" customWidth="1"/>
    <col min="8" max="8" width="8.81640625" style="184"/>
    <col min="9" max="9" width="11.453125" style="184" bestFit="1" customWidth="1"/>
    <col min="10" max="10" width="15.453125" style="184" bestFit="1" customWidth="1"/>
    <col min="11" max="11" width="23.81640625" style="184" bestFit="1" customWidth="1"/>
    <col min="12" max="12" width="10" style="184" bestFit="1" customWidth="1"/>
    <col min="13" max="16384" width="8.81640625" style="184"/>
  </cols>
  <sheetData>
    <row r="1" spans="1:11" ht="31" customHeight="1" x14ac:dyDescent="0.35">
      <c r="A1" s="1755" t="s">
        <v>541</v>
      </c>
      <c r="B1" s="1755"/>
      <c r="C1" s="1755"/>
      <c r="D1" s="1755"/>
      <c r="E1" s="1755"/>
      <c r="F1" s="1755"/>
      <c r="G1" s="1755"/>
    </row>
    <row r="2" spans="1:11" ht="30" customHeight="1" x14ac:dyDescent="0.35">
      <c r="A2" s="1770" t="s">
        <v>536</v>
      </c>
      <c r="B2" s="1770"/>
      <c r="C2" s="1770"/>
      <c r="D2" s="1770"/>
      <c r="E2" s="1770"/>
      <c r="F2" s="1770"/>
      <c r="G2" s="1771"/>
    </row>
    <row r="3" spans="1:11" ht="15" x14ac:dyDescent="0.35">
      <c r="A3" s="1772" t="s">
        <v>59</v>
      </c>
      <c r="B3" s="1774" t="s">
        <v>417</v>
      </c>
      <c r="C3" s="1772" t="s">
        <v>0</v>
      </c>
      <c r="D3" s="1777" t="s">
        <v>656</v>
      </c>
      <c r="E3" s="1778"/>
      <c r="F3" s="1778"/>
      <c r="G3" s="1779"/>
    </row>
    <row r="4" spans="1:11" ht="34" customHeight="1" x14ac:dyDescent="0.35">
      <c r="A4" s="1773"/>
      <c r="B4" s="1775"/>
      <c r="C4" s="1773"/>
      <c r="D4" s="531" t="s">
        <v>2</v>
      </c>
      <c r="E4" s="202" t="s">
        <v>137</v>
      </c>
      <c r="F4" s="203" t="s">
        <v>256</v>
      </c>
      <c r="G4" s="202" t="s">
        <v>257</v>
      </c>
      <c r="I4" s="184">
        <f>162*0.6</f>
        <v>97.2</v>
      </c>
    </row>
    <row r="5" spans="1:11" ht="46.5" x14ac:dyDescent="0.35">
      <c r="A5" s="204">
        <v>1</v>
      </c>
      <c r="B5" s="1775"/>
      <c r="C5" s="205" t="s">
        <v>461</v>
      </c>
      <c r="D5" s="206" t="s">
        <v>156</v>
      </c>
      <c r="E5" s="207">
        <f>6*6</f>
        <v>36</v>
      </c>
      <c r="F5" s="208">
        <v>1510</v>
      </c>
      <c r="G5" s="209">
        <f>E5*F5</f>
        <v>54360</v>
      </c>
    </row>
    <row r="6" spans="1:11" ht="15.5" x14ac:dyDescent="0.35">
      <c r="A6" s="204">
        <v>2</v>
      </c>
      <c r="B6" s="1775"/>
      <c r="C6" s="210" t="s">
        <v>258</v>
      </c>
      <c r="D6" s="211" t="s">
        <v>259</v>
      </c>
      <c r="E6" s="207">
        <v>6</v>
      </c>
      <c r="F6" s="212">
        <v>37000</v>
      </c>
      <c r="G6" s="209">
        <f>E6*F6</f>
        <v>222000</v>
      </c>
      <c r="I6" s="184" t="s">
        <v>457</v>
      </c>
      <c r="J6" s="184">
        <f>2*5*8*30*6/1000</f>
        <v>14.4</v>
      </c>
    </row>
    <row r="7" spans="1:11" ht="15.5" x14ac:dyDescent="0.35">
      <c r="A7" s="204">
        <v>3</v>
      </c>
      <c r="B7" s="1775"/>
      <c r="C7" s="213" t="s">
        <v>260</v>
      </c>
      <c r="D7" s="214" t="s">
        <v>261</v>
      </c>
      <c r="E7" s="215">
        <v>2</v>
      </c>
      <c r="F7" s="264">
        <v>5100</v>
      </c>
      <c r="G7" s="209">
        <f>E7*F7</f>
        <v>10200</v>
      </c>
    </row>
    <row r="8" spans="1:11" ht="31" x14ac:dyDescent="0.35">
      <c r="A8" s="204">
        <v>4</v>
      </c>
      <c r="B8" s="1775"/>
      <c r="C8" s="217" t="s">
        <v>462</v>
      </c>
      <c r="D8" s="220" t="s">
        <v>101</v>
      </c>
      <c r="E8" s="469">
        <f>2*5*8*30*6/500</f>
        <v>28.8</v>
      </c>
      <c r="F8" s="221">
        <v>1580</v>
      </c>
      <c r="G8" s="209">
        <f>E8*F8</f>
        <v>45504</v>
      </c>
      <c r="I8" s="184">
        <f>0.5*5*8*30*6/500</f>
        <v>7.2</v>
      </c>
      <c r="J8" s="467">
        <f>162/3</f>
        <v>54</v>
      </c>
      <c r="K8" s="184">
        <f>182/5</f>
        <v>36.4</v>
      </c>
    </row>
    <row r="9" spans="1:11" ht="46.5" x14ac:dyDescent="0.35">
      <c r="A9" s="204">
        <v>5</v>
      </c>
      <c r="B9" s="1776"/>
      <c r="C9" s="217" t="s">
        <v>463</v>
      </c>
      <c r="D9" s="220" t="s">
        <v>459</v>
      </c>
      <c r="E9" s="218">
        <v>1</v>
      </c>
      <c r="F9" s="255">
        <v>2338.9830508474579</v>
      </c>
      <c r="G9" s="209">
        <f>E9*F9</f>
        <v>2338.9830508474579</v>
      </c>
      <c r="I9" s="184">
        <f>I8/2</f>
        <v>3.6</v>
      </c>
      <c r="J9" s="184">
        <f>J8*6</f>
        <v>324</v>
      </c>
      <c r="K9" s="184">
        <f>162*2</f>
        <v>324</v>
      </c>
    </row>
    <row r="10" spans="1:11" ht="15" x14ac:dyDescent="0.35">
      <c r="A10" s="1756" t="s">
        <v>266</v>
      </c>
      <c r="B10" s="1757"/>
      <c r="C10" s="1757"/>
      <c r="D10" s="1758"/>
      <c r="E10" s="1765" t="s">
        <v>267</v>
      </c>
      <c r="F10" s="1766"/>
      <c r="G10" s="286">
        <f>SUM(G5:G9)</f>
        <v>334402.98305084748</v>
      </c>
      <c r="H10" s="196"/>
      <c r="I10" s="196"/>
      <c r="J10" s="196"/>
    </row>
    <row r="11" spans="1:11" ht="27.65" customHeight="1" x14ac:dyDescent="0.35">
      <c r="A11" s="1781" t="s">
        <v>537</v>
      </c>
      <c r="B11" s="1770"/>
      <c r="C11" s="1770"/>
      <c r="D11" s="1770"/>
      <c r="E11" s="1770"/>
      <c r="F11" s="1770"/>
      <c r="G11" s="1771"/>
      <c r="H11" s="196"/>
      <c r="I11" s="196"/>
      <c r="J11" s="196"/>
    </row>
    <row r="12" spans="1:11" x14ac:dyDescent="0.35">
      <c r="A12" s="1752" t="s">
        <v>59</v>
      </c>
      <c r="B12" s="1774" t="s">
        <v>417</v>
      </c>
      <c r="C12" s="1752" t="s">
        <v>0</v>
      </c>
      <c r="D12" s="1761" t="s">
        <v>727</v>
      </c>
      <c r="E12" s="1762"/>
      <c r="F12" s="1762"/>
      <c r="G12" s="1762"/>
    </row>
    <row r="13" spans="1:11" x14ac:dyDescent="0.35">
      <c r="A13" s="1752"/>
      <c r="B13" s="1775"/>
      <c r="C13" s="1752"/>
      <c r="D13" s="1763"/>
      <c r="E13" s="1764"/>
      <c r="F13" s="1764"/>
      <c r="G13" s="1764"/>
    </row>
    <row r="14" spans="1:11" ht="34" customHeight="1" x14ac:dyDescent="0.35">
      <c r="A14" s="1752"/>
      <c r="B14" s="1775"/>
      <c r="C14" s="1752"/>
      <c r="D14" s="202" t="s">
        <v>2</v>
      </c>
      <c r="E14" s="202" t="s">
        <v>137</v>
      </c>
      <c r="F14" s="203" t="s">
        <v>256</v>
      </c>
      <c r="G14" s="202" t="s">
        <v>257</v>
      </c>
      <c r="I14" s="184">
        <f>162*0.6</f>
        <v>97.2</v>
      </c>
    </row>
    <row r="15" spans="1:11" ht="46.5" x14ac:dyDescent="0.35">
      <c r="A15" s="204">
        <v>1</v>
      </c>
      <c r="B15" s="1775"/>
      <c r="C15" s="205" t="s">
        <v>461</v>
      </c>
      <c r="D15" s="206" t="s">
        <v>156</v>
      </c>
      <c r="E15" s="207">
        <f>6*6</f>
        <v>36</v>
      </c>
      <c r="F15" s="208">
        <v>1510</v>
      </c>
      <c r="G15" s="209">
        <f>E15*F15</f>
        <v>54360</v>
      </c>
    </row>
    <row r="16" spans="1:11" ht="15.5" x14ac:dyDescent="0.35">
      <c r="A16" s="204">
        <v>2</v>
      </c>
      <c r="B16" s="1775"/>
      <c r="C16" s="210" t="s">
        <v>258</v>
      </c>
      <c r="D16" s="211" t="s">
        <v>259</v>
      </c>
      <c r="E16" s="207">
        <v>6</v>
      </c>
      <c r="F16" s="212">
        <v>37000</v>
      </c>
      <c r="G16" s="209">
        <f>E16*F16</f>
        <v>222000</v>
      </c>
      <c r="I16" s="184" t="s">
        <v>457</v>
      </c>
      <c r="J16" s="184">
        <f>2*5*8*30*6/1000</f>
        <v>14.4</v>
      </c>
    </row>
    <row r="17" spans="1:11" ht="15.5" x14ac:dyDescent="0.35">
      <c r="A17" s="204">
        <v>3</v>
      </c>
      <c r="B17" s="1775"/>
      <c r="C17" s="213" t="s">
        <v>260</v>
      </c>
      <c r="D17" s="214" t="s">
        <v>261</v>
      </c>
      <c r="E17" s="215">
        <v>2</v>
      </c>
      <c r="F17" s="264">
        <v>5100</v>
      </c>
      <c r="G17" s="209">
        <f>E17*F17</f>
        <v>10200</v>
      </c>
    </row>
    <row r="18" spans="1:11" ht="30" customHeight="1" x14ac:dyDescent="0.35">
      <c r="A18" s="204">
        <v>4</v>
      </c>
      <c r="B18" s="1775"/>
      <c r="C18" s="217" t="s">
        <v>462</v>
      </c>
      <c r="D18" s="220" t="s">
        <v>101</v>
      </c>
      <c r="E18" s="469">
        <f>2*5*8*30*6/1000</f>
        <v>14.4</v>
      </c>
      <c r="F18" s="221">
        <v>1580</v>
      </c>
      <c r="G18" s="209">
        <f>E18*F18</f>
        <v>22752</v>
      </c>
      <c r="J18" s="467">
        <f>162/3</f>
        <v>54</v>
      </c>
      <c r="K18" s="184">
        <f>182/5</f>
        <v>36.4</v>
      </c>
    </row>
    <row r="19" spans="1:11" ht="46.5" x14ac:dyDescent="0.35">
      <c r="A19" s="204">
        <v>5</v>
      </c>
      <c r="B19" s="1776"/>
      <c r="C19" s="217" t="s">
        <v>464</v>
      </c>
      <c r="D19" s="220" t="s">
        <v>459</v>
      </c>
      <c r="E19" s="218">
        <v>1</v>
      </c>
      <c r="F19" s="255">
        <v>2339</v>
      </c>
      <c r="G19" s="209">
        <f>E19*F19</f>
        <v>2339</v>
      </c>
      <c r="J19" s="184">
        <f>J18*6</f>
        <v>324</v>
      </c>
      <c r="K19" s="184">
        <f>162*2</f>
        <v>324</v>
      </c>
    </row>
    <row r="20" spans="1:11" ht="14.15" customHeight="1" x14ac:dyDescent="0.35">
      <c r="A20" s="1756" t="s">
        <v>266</v>
      </c>
      <c r="B20" s="1757"/>
      <c r="C20" s="1757"/>
      <c r="D20" s="1758"/>
      <c r="E20" s="1765" t="s">
        <v>460</v>
      </c>
      <c r="F20" s="1766"/>
      <c r="G20" s="286">
        <f>SUM(G15:G19)</f>
        <v>311651</v>
      </c>
      <c r="H20" s="196"/>
      <c r="I20" s="196"/>
      <c r="J20" s="196"/>
    </row>
    <row r="21" spans="1:11" ht="17.5" customHeight="1" x14ac:dyDescent="0.35">
      <c r="A21" s="1759" t="s">
        <v>538</v>
      </c>
      <c r="B21" s="1759"/>
      <c r="C21" s="1759"/>
      <c r="D21" s="1759"/>
      <c r="E21" s="1759"/>
      <c r="F21" s="1759"/>
      <c r="G21" s="1760"/>
    </row>
    <row r="22" spans="1:11" ht="14.5" customHeight="1" x14ac:dyDescent="0.35">
      <c r="A22" s="1752" t="s">
        <v>59</v>
      </c>
      <c r="B22" s="1767" t="s">
        <v>418</v>
      </c>
      <c r="C22" s="1752" t="s">
        <v>0</v>
      </c>
      <c r="D22" s="1761" t="s">
        <v>728</v>
      </c>
      <c r="E22" s="1762"/>
      <c r="F22" s="1762"/>
      <c r="G22" s="1762"/>
    </row>
    <row r="23" spans="1:11" ht="15" customHeight="1" x14ac:dyDescent="0.35">
      <c r="A23" s="1752"/>
      <c r="B23" s="1768"/>
      <c r="C23" s="1752"/>
      <c r="D23" s="1763"/>
      <c r="E23" s="1764"/>
      <c r="F23" s="1764"/>
      <c r="G23" s="1764"/>
    </row>
    <row r="24" spans="1:11" ht="27.65" customHeight="1" x14ac:dyDescent="0.35">
      <c r="A24" s="1752"/>
      <c r="B24" s="1768"/>
      <c r="C24" s="1752"/>
      <c r="D24" s="531" t="s">
        <v>2</v>
      </c>
      <c r="E24" s="202" t="s">
        <v>137</v>
      </c>
      <c r="F24" s="203" t="s">
        <v>256</v>
      </c>
      <c r="G24" s="202" t="s">
        <v>257</v>
      </c>
    </row>
    <row r="25" spans="1:11" ht="15.5" x14ac:dyDescent="0.35">
      <c r="A25" s="204">
        <v>1</v>
      </c>
      <c r="B25" s="1768"/>
      <c r="C25" s="210" t="s">
        <v>258</v>
      </c>
      <c r="D25" s="211" t="s">
        <v>259</v>
      </c>
      <c r="E25" s="202">
        <v>6</v>
      </c>
      <c r="F25" s="212">
        <v>37000</v>
      </c>
      <c r="G25" s="209">
        <f t="shared" ref="G25:G28" si="0">F25*E25</f>
        <v>222000</v>
      </c>
    </row>
    <row r="26" spans="1:11" ht="15.5" x14ac:dyDescent="0.35">
      <c r="A26" s="204">
        <v>2</v>
      </c>
      <c r="B26" s="1768"/>
      <c r="C26" s="213" t="s">
        <v>260</v>
      </c>
      <c r="D26" s="214" t="s">
        <v>261</v>
      </c>
      <c r="E26" s="215">
        <v>2</v>
      </c>
      <c r="F26" s="216">
        <v>5100</v>
      </c>
      <c r="G26" s="209">
        <f t="shared" si="0"/>
        <v>10200</v>
      </c>
    </row>
    <row r="27" spans="1:11" ht="31" x14ac:dyDescent="0.35">
      <c r="A27" s="204">
        <v>3</v>
      </c>
      <c r="B27" s="1768"/>
      <c r="C27" s="217" t="s">
        <v>462</v>
      </c>
      <c r="D27" s="220" t="s">
        <v>101</v>
      </c>
      <c r="E27" s="470">
        <v>0</v>
      </c>
      <c r="F27" s="221">
        <v>1580</v>
      </c>
      <c r="G27" s="209">
        <f t="shared" si="0"/>
        <v>0</v>
      </c>
    </row>
    <row r="28" spans="1:11" ht="46.5" x14ac:dyDescent="0.35">
      <c r="A28" s="204">
        <v>4</v>
      </c>
      <c r="B28" s="1769"/>
      <c r="C28" s="217" t="s">
        <v>463</v>
      </c>
      <c r="D28" s="220" t="s">
        <v>5</v>
      </c>
      <c r="E28" s="218">
        <v>1</v>
      </c>
      <c r="F28" s="255">
        <v>2338.9830508474579</v>
      </c>
      <c r="G28" s="263">
        <f t="shared" si="0"/>
        <v>2338.9830508474579</v>
      </c>
    </row>
    <row r="29" spans="1:11" ht="15" x14ac:dyDescent="0.35">
      <c r="A29" s="1756" t="s">
        <v>266</v>
      </c>
      <c r="B29" s="1757"/>
      <c r="C29" s="1757"/>
      <c r="D29" s="1758"/>
      <c r="E29" s="1765" t="s">
        <v>298</v>
      </c>
      <c r="F29" s="1766"/>
      <c r="G29" s="286">
        <f>SUM(G25:G28)</f>
        <v>234538.98305084746</v>
      </c>
    </row>
    <row r="30" spans="1:11" ht="15" x14ac:dyDescent="0.35">
      <c r="A30" s="1746" t="s">
        <v>734</v>
      </c>
      <c r="B30" s="1780"/>
      <c r="C30" s="1747"/>
      <c r="D30" s="321" t="s">
        <v>2</v>
      </c>
      <c r="E30" s="321" t="s">
        <v>137</v>
      </c>
      <c r="F30" s="322" t="s">
        <v>256</v>
      </c>
      <c r="G30" s="321" t="s">
        <v>257</v>
      </c>
    </row>
    <row r="31" spans="1:11" ht="15.5" x14ac:dyDescent="0.35">
      <c r="A31" s="267">
        <v>1</v>
      </c>
      <c r="B31" s="267"/>
      <c r="C31" s="262" t="s">
        <v>726</v>
      </c>
      <c r="D31" s="202" t="s">
        <v>5</v>
      </c>
      <c r="E31" s="265">
        <f>11+4</f>
        <v>15</v>
      </c>
      <c r="F31" s="266">
        <f>G20</f>
        <v>311651</v>
      </c>
      <c r="G31" s="261">
        <f>F31*E31</f>
        <v>4674765</v>
      </c>
      <c r="I31" s="371" t="e">
        <f>#REF!*6</f>
        <v>#REF!</v>
      </c>
      <c r="K31" s="475"/>
    </row>
    <row r="32" spans="1:11" ht="15.5" x14ac:dyDescent="0.35">
      <c r="A32" s="267">
        <v>2</v>
      </c>
      <c r="B32" s="267"/>
      <c r="C32" s="262" t="s">
        <v>657</v>
      </c>
      <c r="D32" s="202" t="s">
        <v>5</v>
      </c>
      <c r="E32" s="265">
        <v>3</v>
      </c>
      <c r="F32" s="266">
        <f>G10</f>
        <v>334402.98305084748</v>
      </c>
      <c r="G32" s="261">
        <f>F32*E32</f>
        <v>1003208.9491525425</v>
      </c>
      <c r="I32" s="371" t="e">
        <f>I31+F31</f>
        <v>#REF!</v>
      </c>
      <c r="K32" s="475"/>
    </row>
    <row r="33" spans="1:11" ht="14.5" customHeight="1" x14ac:dyDescent="0.35">
      <c r="A33" s="267">
        <v>3</v>
      </c>
      <c r="B33" s="267"/>
      <c r="C33" s="262" t="s">
        <v>658</v>
      </c>
      <c r="D33" s="202" t="s">
        <v>5</v>
      </c>
      <c r="E33" s="265">
        <f>41+15</f>
        <v>56</v>
      </c>
      <c r="F33" s="266">
        <f>G29</f>
        <v>234538.98305084746</v>
      </c>
      <c r="G33" s="261">
        <f>F33*E33</f>
        <v>13134183.050847458</v>
      </c>
      <c r="K33" s="475"/>
    </row>
    <row r="34" spans="1:11" ht="17.5" x14ac:dyDescent="0.35">
      <c r="A34" s="1265" t="s">
        <v>539</v>
      </c>
      <c r="B34" s="1266"/>
      <c r="C34" s="1266"/>
      <c r="D34" s="1266"/>
      <c r="E34" s="1266"/>
      <c r="F34" s="1267"/>
      <c r="G34" s="323">
        <f>SUM(G31:G33)</f>
        <v>18812157</v>
      </c>
    </row>
    <row r="35" spans="1:11" ht="17.149999999999999" customHeight="1" x14ac:dyDescent="0.35">
      <c r="A35" s="1739" t="s">
        <v>296</v>
      </c>
      <c r="B35" s="1740"/>
      <c r="C35" s="1740"/>
      <c r="D35" s="1740"/>
      <c r="E35" s="1740"/>
      <c r="F35" s="1741"/>
      <c r="G35" s="287">
        <f>SUM(G34:G34)</f>
        <v>18812157</v>
      </c>
      <c r="I35" s="371" t="e">
        <f>#REF!*6</f>
        <v>#REF!</v>
      </c>
    </row>
    <row r="36" spans="1:11" ht="15" x14ac:dyDescent="0.35">
      <c r="A36" s="258"/>
      <c r="B36" s="258"/>
      <c r="C36" s="258"/>
      <c r="D36" s="258"/>
      <c r="E36" s="259"/>
      <c r="F36" s="260"/>
      <c r="G36" s="259"/>
    </row>
    <row r="37" spans="1:11" ht="15" x14ac:dyDescent="0.35">
      <c r="A37" s="258"/>
      <c r="B37" s="258"/>
      <c r="C37" s="258"/>
      <c r="D37" s="258"/>
      <c r="E37" s="259"/>
      <c r="F37" s="260"/>
      <c r="G37" s="259"/>
    </row>
    <row r="38" spans="1:11" ht="15" x14ac:dyDescent="0.35">
      <c r="A38" s="258"/>
      <c r="B38" s="258"/>
      <c r="C38" s="258"/>
      <c r="D38" s="258"/>
      <c r="E38" s="259"/>
      <c r="F38" s="260"/>
      <c r="G38" s="259"/>
    </row>
    <row r="39" spans="1:11" ht="15" x14ac:dyDescent="0.35">
      <c r="A39" s="258"/>
      <c r="B39" s="258"/>
      <c r="C39" s="258"/>
      <c r="D39" s="258"/>
      <c r="E39" s="259"/>
      <c r="F39" s="260"/>
      <c r="G39" s="259"/>
    </row>
    <row r="40" spans="1:11" ht="18" x14ac:dyDescent="0.35">
      <c r="A40" s="1782" t="s">
        <v>439</v>
      </c>
      <c r="B40" s="1782"/>
      <c r="C40" s="1782"/>
      <c r="D40" s="1782" t="s">
        <v>441</v>
      </c>
      <c r="E40" s="1782"/>
      <c r="F40" s="1782"/>
      <c r="G40" s="1782"/>
    </row>
    <row r="41" spans="1:11" ht="17.5" x14ac:dyDescent="0.35">
      <c r="A41" s="1783" t="s">
        <v>443</v>
      </c>
      <c r="B41" s="1783"/>
      <c r="C41" s="1783"/>
      <c r="D41" s="1783" t="s">
        <v>443</v>
      </c>
      <c r="E41" s="1783"/>
      <c r="F41" s="1783"/>
      <c r="G41" s="1783"/>
    </row>
  </sheetData>
  <mergeCells count="29">
    <mergeCell ref="A40:C40"/>
    <mergeCell ref="D40:G40"/>
    <mergeCell ref="A41:C41"/>
    <mergeCell ref="D41:G41"/>
    <mergeCell ref="A35:F35"/>
    <mergeCell ref="A34:F34"/>
    <mergeCell ref="A1:G1"/>
    <mergeCell ref="A2:G2"/>
    <mergeCell ref="A3:A4"/>
    <mergeCell ref="B3:B9"/>
    <mergeCell ref="C3:C4"/>
    <mergeCell ref="D3:G3"/>
    <mergeCell ref="E29:F29"/>
    <mergeCell ref="A30:C30"/>
    <mergeCell ref="A29:D29"/>
    <mergeCell ref="A10:D10"/>
    <mergeCell ref="A11:G11"/>
    <mergeCell ref="D12:G13"/>
    <mergeCell ref="E10:F10"/>
    <mergeCell ref="A12:A14"/>
    <mergeCell ref="B12:B19"/>
    <mergeCell ref="C12:C14"/>
    <mergeCell ref="A20:D20"/>
    <mergeCell ref="A21:G21"/>
    <mergeCell ref="D22:G23"/>
    <mergeCell ref="E20:F20"/>
    <mergeCell ref="A22:A24"/>
    <mergeCell ref="C22:C24"/>
    <mergeCell ref="B22:B28"/>
  </mergeCells>
  <printOptions horizontalCentered="1"/>
  <pageMargins left="3.937007874015748E-2" right="3.937007874015748E-2" top="0.74803149606299213" bottom="0.74803149606299213" header="0.31496062992125984" footer="0.31496062992125984"/>
  <pageSetup paperSize="9" scale="51" orientation="landscape" r:id="rId1"/>
  <legacyDrawing r:id="rId2"/>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97EF2F-FB18-4627-BE3B-E1DC3C7EFB8F}">
  <sheetPr>
    <tabColor theme="3" tint="0.39997558519241921"/>
  </sheetPr>
  <dimension ref="A1:G15"/>
  <sheetViews>
    <sheetView showGridLines="0" view="pageBreakPreview" zoomScaleNormal="100" zoomScaleSheetLayoutView="100" workbookViewId="0">
      <selection activeCell="E39" sqref="E37:G39"/>
    </sheetView>
  </sheetViews>
  <sheetFormatPr defaultColWidth="8.81640625" defaultRowHeight="14" x14ac:dyDescent="0.35"/>
  <cols>
    <col min="1" max="1" width="8.81640625" style="184" bestFit="1" customWidth="1"/>
    <col min="2" max="2" width="12.453125" style="184" customWidth="1"/>
    <col min="3" max="3" width="56.453125" style="184" customWidth="1"/>
    <col min="4" max="5" width="15.81640625" style="184" customWidth="1"/>
    <col min="6" max="6" width="15.1796875" style="184" customWidth="1"/>
    <col min="7" max="7" width="19.453125" style="184" customWidth="1"/>
    <col min="8" max="8" width="8.81640625" style="184"/>
    <col min="9" max="9" width="11.453125" style="184" bestFit="1" customWidth="1"/>
    <col min="10" max="10" width="15.453125" style="184" bestFit="1" customWidth="1"/>
    <col min="11" max="11" width="23.81640625" style="184" bestFit="1" customWidth="1"/>
    <col min="12" max="12" width="10" style="184" bestFit="1" customWidth="1"/>
    <col min="13" max="16384" width="8.81640625" style="184"/>
  </cols>
  <sheetData>
    <row r="1" spans="1:7" ht="17.5" x14ac:dyDescent="0.35">
      <c r="A1" s="288"/>
      <c r="B1" s="288"/>
      <c r="C1" s="1743" t="s">
        <v>454</v>
      </c>
      <c r="D1" s="1744"/>
      <c r="E1" s="1744"/>
      <c r="F1" s="1745"/>
      <c r="G1" s="289"/>
    </row>
    <row r="2" spans="1:7" ht="42" x14ac:dyDescent="0.35">
      <c r="A2" s="288"/>
      <c r="B2" s="288"/>
      <c r="C2" s="290"/>
      <c r="D2" s="292" t="s">
        <v>540</v>
      </c>
      <c r="E2" s="292" t="s">
        <v>363</v>
      </c>
      <c r="F2" s="292" t="s">
        <v>432</v>
      </c>
      <c r="G2" s="289"/>
    </row>
    <row r="3" spans="1:7" ht="17.5" x14ac:dyDescent="0.35">
      <c r="A3" s="288"/>
      <c r="B3" s="288"/>
      <c r="C3" s="291" t="s">
        <v>312</v>
      </c>
      <c r="D3" s="294">
        <v>32500</v>
      </c>
      <c r="E3" s="294">
        <v>20000</v>
      </c>
      <c r="F3" s="544">
        <v>55000</v>
      </c>
      <c r="G3" s="289"/>
    </row>
    <row r="4" spans="1:7" ht="17.5" x14ac:dyDescent="0.35">
      <c r="A4" s="288"/>
      <c r="B4" s="288"/>
      <c r="C4" s="291" t="s">
        <v>308</v>
      </c>
      <c r="D4" s="293">
        <v>3</v>
      </c>
      <c r="E4" s="293">
        <v>71</v>
      </c>
      <c r="F4" s="293">
        <f>E4+D4</f>
        <v>74</v>
      </c>
      <c r="G4" s="289"/>
    </row>
    <row r="5" spans="1:7" ht="17.5" x14ac:dyDescent="0.35">
      <c r="A5" s="288"/>
      <c r="B5" s="288"/>
      <c r="C5" s="291" t="s">
        <v>453</v>
      </c>
      <c r="D5" s="294">
        <f>D4*6*D3</f>
        <v>585000</v>
      </c>
      <c r="E5" s="294">
        <f>E4*6*E3</f>
        <v>8520000</v>
      </c>
      <c r="F5" s="544">
        <f>F4*F3</f>
        <v>4070000</v>
      </c>
      <c r="G5" s="289"/>
    </row>
    <row r="6" spans="1:7" ht="15" x14ac:dyDescent="0.35">
      <c r="C6" s="291" t="s">
        <v>455</v>
      </c>
      <c r="D6" s="1784">
        <f>D5+E5+F5</f>
        <v>13175000</v>
      </c>
      <c r="E6" s="1785"/>
      <c r="F6" s="1786"/>
    </row>
    <row r="8" spans="1:7" x14ac:dyDescent="0.35">
      <c r="G8" s="453" t="e">
        <f>D5+E5+#REF!</f>
        <v>#REF!</v>
      </c>
    </row>
    <row r="9" spans="1:7" ht="15" x14ac:dyDescent="0.35">
      <c r="A9" s="258"/>
      <c r="B9" s="258"/>
      <c r="C9" s="258"/>
      <c r="D9" s="258"/>
      <c r="E9" s="259"/>
      <c r="F9" s="260"/>
      <c r="G9" s="259"/>
    </row>
    <row r="10" spans="1:7" ht="15" x14ac:dyDescent="0.35">
      <c r="A10" s="258"/>
      <c r="B10" s="258"/>
      <c r="C10" s="258"/>
      <c r="D10" s="258"/>
      <c r="E10" s="259"/>
      <c r="F10" s="260"/>
      <c r="G10" s="259"/>
    </row>
    <row r="11" spans="1:7" ht="15" x14ac:dyDescent="0.35">
      <c r="A11" s="258"/>
      <c r="B11" s="258"/>
      <c r="C11" s="258"/>
      <c r="D11" s="258"/>
      <c r="E11" s="259"/>
      <c r="F11" s="260"/>
      <c r="G11" s="259"/>
    </row>
    <row r="12" spans="1:7" ht="15" x14ac:dyDescent="0.35">
      <c r="A12" s="258"/>
      <c r="B12" s="258"/>
      <c r="C12" s="258"/>
      <c r="D12" s="258"/>
      <c r="E12" s="259"/>
      <c r="F12" s="260"/>
      <c r="G12" s="259"/>
    </row>
    <row r="13" spans="1:7" ht="15" x14ac:dyDescent="0.35">
      <c r="A13" s="258"/>
      <c r="B13" s="258"/>
      <c r="C13" s="258"/>
      <c r="D13" s="258"/>
      <c r="E13" s="259"/>
      <c r="F13" s="260"/>
      <c r="G13" s="259"/>
    </row>
    <row r="14" spans="1:7" ht="18" x14ac:dyDescent="0.35">
      <c r="A14" s="1782" t="s">
        <v>439</v>
      </c>
      <c r="B14" s="1782"/>
      <c r="C14" s="1782"/>
      <c r="D14" s="1782" t="s">
        <v>441</v>
      </c>
      <c r="E14" s="1782"/>
      <c r="F14" s="1782"/>
      <c r="G14" s="1782"/>
    </row>
    <row r="15" spans="1:7" ht="17.5" x14ac:dyDescent="0.35">
      <c r="A15" s="1783" t="s">
        <v>443</v>
      </c>
      <c r="B15" s="1783"/>
      <c r="C15" s="1783"/>
      <c r="D15" s="1783" t="s">
        <v>443</v>
      </c>
      <c r="E15" s="1783"/>
      <c r="F15" s="1783"/>
      <c r="G15" s="1783"/>
    </row>
  </sheetData>
  <mergeCells count="6">
    <mergeCell ref="C1:F1"/>
    <mergeCell ref="D6:F6"/>
    <mergeCell ref="A14:C14"/>
    <mergeCell ref="D14:G14"/>
    <mergeCell ref="A15:C15"/>
    <mergeCell ref="D15:G15"/>
  </mergeCells>
  <printOptions horizontalCentered="1"/>
  <pageMargins left="3.937007874015748E-2" right="3.937007874015748E-2" top="0.74803149606299213" bottom="0.74803149606299213" header="0.31496062992125984" footer="0.31496062992125984"/>
  <pageSetup paperSize="9" scale="51" orientation="landscape" r:id="rId1"/>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34FE73-29F8-4162-8941-8F5A9B363388}">
  <sheetPr>
    <tabColor theme="3" tint="0.39997558519241921"/>
  </sheetPr>
  <dimension ref="A1:N43"/>
  <sheetViews>
    <sheetView showGridLines="0" view="pageBreakPreview" zoomScaleNormal="100" zoomScaleSheetLayoutView="100" workbookViewId="0">
      <selection activeCell="C7" sqref="C7"/>
    </sheetView>
  </sheetViews>
  <sheetFormatPr defaultColWidth="8.81640625" defaultRowHeight="14" x14ac:dyDescent="0.35"/>
  <cols>
    <col min="1" max="1" width="8.90625" style="1205" bestFit="1" customWidth="1"/>
    <col min="2" max="2" width="12.453125" style="1205" customWidth="1"/>
    <col min="3" max="3" width="56.453125" style="1205" customWidth="1"/>
    <col min="4" max="5" width="15.81640625" style="1205" customWidth="1"/>
    <col min="6" max="6" width="15.1796875" style="1205" customWidth="1"/>
    <col min="7" max="7" width="19.453125" style="1205" customWidth="1"/>
    <col min="8" max="8" width="11.26953125" style="1205" bestFit="1" customWidth="1"/>
    <col min="9" max="9" width="11.54296875" style="1205" bestFit="1" customWidth="1"/>
    <col min="10" max="10" width="15.54296875" style="1205" bestFit="1" customWidth="1"/>
    <col min="11" max="11" width="23.90625" style="1205" bestFit="1" customWidth="1"/>
    <col min="12" max="12" width="14.7265625" style="1205" bestFit="1" customWidth="1"/>
    <col min="13" max="13" width="9.1796875" style="1205" bestFit="1" customWidth="1"/>
    <col min="14" max="14" width="11" style="1205" bestFit="1" customWidth="1"/>
    <col min="15" max="16384" width="8.81640625" style="1205"/>
  </cols>
  <sheetData>
    <row r="1" spans="1:12" ht="15.5" customHeight="1" x14ac:dyDescent="0.35">
      <c r="A1" s="1787" t="str">
        <f>WT!A1</f>
        <v>PUNJAB SAAF PANI AUTHORITY</v>
      </c>
      <c r="B1" s="1787"/>
      <c r="C1" s="1787"/>
      <c r="D1" s="1787"/>
      <c r="E1" s="1787"/>
      <c r="F1" s="1787"/>
      <c r="G1" s="1787"/>
      <c r="H1" s="1205" t="s">
        <v>359</v>
      </c>
      <c r="I1" s="1205">
        <v>152</v>
      </c>
    </row>
    <row r="2" spans="1:12" ht="17" customHeight="1" x14ac:dyDescent="0.35">
      <c r="A2" s="1798" t="str">
        <f>WT!A2</f>
        <v>REHABILITATION &amp; O&amp;M OF DYSFUNCTIONAL WATER FILTRATION PLANTS INSTALLED IN DIVISON FAISALABAD</v>
      </c>
      <c r="B2" s="1798"/>
      <c r="C2" s="1798"/>
      <c r="D2" s="1798"/>
      <c r="E2" s="1798"/>
      <c r="F2" s="1798"/>
      <c r="G2" s="1798"/>
    </row>
    <row r="3" spans="1:12" ht="19.5" customHeight="1" x14ac:dyDescent="0.35">
      <c r="A3" s="1798" t="str">
        <f>WT!A3</f>
        <v>BILL OF QUANTITY</v>
      </c>
      <c r="B3" s="1798"/>
      <c r="C3" s="1798"/>
      <c r="D3" s="1798"/>
      <c r="E3" s="1798"/>
      <c r="F3" s="1798"/>
      <c r="G3" s="1798"/>
    </row>
    <row r="4" spans="1:12" ht="14" customHeight="1" x14ac:dyDescent="0.35">
      <c r="A4" s="1788" t="s">
        <v>536</v>
      </c>
      <c r="B4" s="1788"/>
      <c r="C4" s="1788"/>
      <c r="D4" s="1788"/>
      <c r="E4" s="1788"/>
      <c r="F4" s="1788"/>
      <c r="G4" s="1789"/>
      <c r="H4" s="1205" t="s">
        <v>374</v>
      </c>
      <c r="I4" s="1205">
        <v>67</v>
      </c>
    </row>
    <row r="5" spans="1:12" ht="15.5" x14ac:dyDescent="0.35">
      <c r="A5" s="1790" t="s">
        <v>59</v>
      </c>
      <c r="B5" s="1792" t="s">
        <v>417</v>
      </c>
      <c r="C5" s="1790" t="s">
        <v>0</v>
      </c>
      <c r="D5" s="1795" t="s">
        <v>656</v>
      </c>
      <c r="E5" s="1796"/>
      <c r="F5" s="1796"/>
      <c r="G5" s="1797"/>
      <c r="H5" s="1205" t="s">
        <v>861</v>
      </c>
      <c r="I5" s="1205">
        <v>137</v>
      </c>
    </row>
    <row r="6" spans="1:12" ht="34" customHeight="1" x14ac:dyDescent="0.35">
      <c r="A6" s="1791"/>
      <c r="B6" s="1793"/>
      <c r="C6" s="1791"/>
      <c r="D6" s="1206" t="s">
        <v>2</v>
      </c>
      <c r="E6" s="1207" t="s">
        <v>137</v>
      </c>
      <c r="F6" s="1208" t="s">
        <v>256</v>
      </c>
      <c r="G6" s="1207" t="s">
        <v>257</v>
      </c>
    </row>
    <row r="7" spans="1:12" ht="42" x14ac:dyDescent="0.35">
      <c r="A7" s="1209">
        <v>1</v>
      </c>
      <c r="B7" s="1793"/>
      <c r="C7" s="1239" t="s">
        <v>461</v>
      </c>
      <c r="D7" s="1240" t="s">
        <v>156</v>
      </c>
      <c r="E7" s="1241">
        <v>6</v>
      </c>
      <c r="F7" s="1210"/>
      <c r="G7" s="1211"/>
    </row>
    <row r="8" spans="1:12" ht="15.5" x14ac:dyDescent="0.35">
      <c r="A8" s="1209">
        <v>2</v>
      </c>
      <c r="B8" s="1793"/>
      <c r="C8" s="1231" t="s">
        <v>258</v>
      </c>
      <c r="D8" s="1232" t="s">
        <v>259</v>
      </c>
      <c r="E8" s="1241">
        <v>3</v>
      </c>
      <c r="F8" s="1212"/>
      <c r="G8" s="1211"/>
      <c r="I8" s="1205" t="s">
        <v>457</v>
      </c>
      <c r="J8" s="1205">
        <f>2*5*8*30*6/1000</f>
        <v>14.4</v>
      </c>
    </row>
    <row r="9" spans="1:12" ht="15.5" x14ac:dyDescent="0.35">
      <c r="A9" s="1209">
        <v>3</v>
      </c>
      <c r="B9" s="1793"/>
      <c r="C9" s="1234" t="s">
        <v>260</v>
      </c>
      <c r="D9" s="1235" t="s">
        <v>261</v>
      </c>
      <c r="E9" s="1236">
        <v>2</v>
      </c>
      <c r="F9" s="1213"/>
      <c r="G9" s="1211"/>
    </row>
    <row r="10" spans="1:12" ht="28" x14ac:dyDescent="0.35">
      <c r="A10" s="1209">
        <v>4</v>
      </c>
      <c r="B10" s="1793"/>
      <c r="C10" s="1237" t="s">
        <v>462</v>
      </c>
      <c r="D10" s="189" t="s">
        <v>101</v>
      </c>
      <c r="E10" s="1242">
        <f>0.5*5*8*30*6/1000</f>
        <v>3.6</v>
      </c>
      <c r="F10" s="1214"/>
      <c r="G10" s="1211"/>
      <c r="I10" s="1205">
        <f>0.5*5*8*30*6/500</f>
        <v>7.2</v>
      </c>
      <c r="J10" s="1215">
        <f>162/3</f>
        <v>54</v>
      </c>
      <c r="K10" s="1205">
        <f>182/5</f>
        <v>36.4</v>
      </c>
    </row>
    <row r="11" spans="1:12" ht="42" x14ac:dyDescent="0.35">
      <c r="A11" s="1209">
        <v>5</v>
      </c>
      <c r="B11" s="1794"/>
      <c r="C11" s="1237" t="s">
        <v>463</v>
      </c>
      <c r="D11" s="189" t="s">
        <v>101</v>
      </c>
      <c r="E11" s="1238">
        <f>1.5*2</f>
        <v>3</v>
      </c>
      <c r="F11" s="1216"/>
      <c r="G11" s="1211"/>
      <c r="I11" s="1205">
        <f>I10/2</f>
        <v>3.6</v>
      </c>
      <c r="J11" s="1205">
        <f>J10*6</f>
        <v>324</v>
      </c>
      <c r="K11" s="1205">
        <f>162*2</f>
        <v>324</v>
      </c>
      <c r="L11" s="1205">
        <f>1.5*12</f>
        <v>18</v>
      </c>
    </row>
    <row r="12" spans="1:12" ht="10.5" customHeight="1" x14ac:dyDescent="0.35">
      <c r="A12" s="1801" t="s">
        <v>154</v>
      </c>
      <c r="B12" s="1802"/>
      <c r="C12" s="1802"/>
      <c r="D12" s="1803"/>
      <c r="E12" s="1804"/>
      <c r="F12" s="1805"/>
      <c r="G12" s="1217"/>
    </row>
    <row r="13" spans="1:12" ht="14" customHeight="1" x14ac:dyDescent="0.35">
      <c r="A13" s="1788" t="s">
        <v>537</v>
      </c>
      <c r="B13" s="1788"/>
      <c r="C13" s="1788"/>
      <c r="D13" s="1788"/>
      <c r="E13" s="1788"/>
      <c r="F13" s="1788"/>
      <c r="G13" s="1789"/>
    </row>
    <row r="14" spans="1:12" ht="15.5" x14ac:dyDescent="0.35">
      <c r="A14" s="1790" t="s">
        <v>59</v>
      </c>
      <c r="B14" s="1792" t="s">
        <v>417</v>
      </c>
      <c r="C14" s="1790" t="s">
        <v>0</v>
      </c>
      <c r="D14" s="1795" t="s">
        <v>758</v>
      </c>
      <c r="E14" s="1796"/>
      <c r="F14" s="1796"/>
      <c r="G14" s="1797"/>
    </row>
    <row r="15" spans="1:12" ht="34" customHeight="1" x14ac:dyDescent="0.35">
      <c r="A15" s="1791"/>
      <c r="B15" s="1793"/>
      <c r="C15" s="1791"/>
      <c r="D15" s="1206" t="s">
        <v>2</v>
      </c>
      <c r="E15" s="1207" t="s">
        <v>137</v>
      </c>
      <c r="F15" s="1208" t="s">
        <v>256</v>
      </c>
      <c r="G15" s="1207" t="s">
        <v>257</v>
      </c>
      <c r="I15" s="1205">
        <f>162*0.6</f>
        <v>97.2</v>
      </c>
    </row>
    <row r="16" spans="1:12" ht="42" x14ac:dyDescent="0.35">
      <c r="A16" s="1209">
        <v>1</v>
      </c>
      <c r="B16" s="1793"/>
      <c r="C16" s="1239" t="s">
        <v>461</v>
      </c>
      <c r="D16" s="1240" t="s">
        <v>156</v>
      </c>
      <c r="E16" s="1241">
        <v>6</v>
      </c>
      <c r="F16" s="1210"/>
      <c r="G16" s="1211"/>
    </row>
    <row r="17" spans="1:12" ht="15.5" x14ac:dyDescent="0.35">
      <c r="A17" s="1209">
        <v>2</v>
      </c>
      <c r="B17" s="1793"/>
      <c r="C17" s="1231" t="s">
        <v>258</v>
      </c>
      <c r="D17" s="1232" t="s">
        <v>259</v>
      </c>
      <c r="E17" s="1241">
        <v>3</v>
      </c>
      <c r="F17" s="1212"/>
      <c r="G17" s="1211"/>
      <c r="I17" s="1205" t="s">
        <v>457</v>
      </c>
      <c r="J17" s="1205">
        <f>2*5*8*30*6/1000</f>
        <v>14.4</v>
      </c>
    </row>
    <row r="18" spans="1:12" ht="15.5" x14ac:dyDescent="0.35">
      <c r="A18" s="1209">
        <v>3</v>
      </c>
      <c r="B18" s="1793"/>
      <c r="C18" s="1234" t="s">
        <v>260</v>
      </c>
      <c r="D18" s="1235" t="s">
        <v>261</v>
      </c>
      <c r="E18" s="1236">
        <v>2</v>
      </c>
      <c r="F18" s="1213"/>
      <c r="G18" s="1211"/>
    </row>
    <row r="19" spans="1:12" ht="28" x14ac:dyDescent="0.35">
      <c r="A19" s="1209">
        <v>4</v>
      </c>
      <c r="B19" s="1793"/>
      <c r="C19" s="1237" t="s">
        <v>462</v>
      </c>
      <c r="D19" s="189" t="s">
        <v>101</v>
      </c>
      <c r="E19" s="1242">
        <f>1*5*8*30*6/1000</f>
        <v>7.2</v>
      </c>
      <c r="F19" s="1214"/>
      <c r="G19" s="1211"/>
      <c r="I19" s="1205">
        <f>0.5*5*8*30*6/500</f>
        <v>7.2</v>
      </c>
      <c r="J19" s="1215">
        <f>162/3</f>
        <v>54</v>
      </c>
      <c r="K19" s="1205">
        <f>182/5</f>
        <v>36.4</v>
      </c>
    </row>
    <row r="20" spans="1:12" ht="42" x14ac:dyDescent="0.35">
      <c r="A20" s="1209">
        <v>5</v>
      </c>
      <c r="B20" s="1794"/>
      <c r="C20" s="1237" t="s">
        <v>463</v>
      </c>
      <c r="D20" s="189" t="s">
        <v>101</v>
      </c>
      <c r="E20" s="1238">
        <f>1.5*2</f>
        <v>3</v>
      </c>
      <c r="F20" s="1216"/>
      <c r="G20" s="1211"/>
      <c r="I20" s="1205">
        <f>I19/2</f>
        <v>3.6</v>
      </c>
      <c r="J20" s="1205">
        <f>J19*6</f>
        <v>324</v>
      </c>
      <c r="K20" s="1205">
        <f>162*2</f>
        <v>324</v>
      </c>
      <c r="L20" s="1205">
        <f>1.5*12</f>
        <v>18</v>
      </c>
    </row>
    <row r="21" spans="1:12" ht="10.5" customHeight="1" x14ac:dyDescent="0.35">
      <c r="A21" s="1801" t="s">
        <v>154</v>
      </c>
      <c r="B21" s="1802"/>
      <c r="C21" s="1802"/>
      <c r="D21" s="1803"/>
      <c r="E21" s="1804"/>
      <c r="F21" s="1805"/>
      <c r="G21" s="1217"/>
    </row>
    <row r="22" spans="1:12" ht="14" customHeight="1" x14ac:dyDescent="0.35">
      <c r="A22" s="1788" t="s">
        <v>888</v>
      </c>
      <c r="B22" s="1788"/>
      <c r="C22" s="1788"/>
      <c r="D22" s="1788"/>
      <c r="E22" s="1788"/>
      <c r="F22" s="1788"/>
      <c r="G22" s="1789"/>
    </row>
    <row r="23" spans="1:12" ht="18.5" customHeight="1" x14ac:dyDescent="0.35">
      <c r="A23" s="1790" t="s">
        <v>59</v>
      </c>
      <c r="B23" s="1792" t="s">
        <v>417</v>
      </c>
      <c r="C23" s="1790" t="s">
        <v>0</v>
      </c>
      <c r="D23" s="1795" t="s">
        <v>254</v>
      </c>
      <c r="E23" s="1796"/>
      <c r="F23" s="1796"/>
      <c r="G23" s="1797"/>
    </row>
    <row r="24" spans="1:12" ht="34" customHeight="1" x14ac:dyDescent="0.35">
      <c r="A24" s="1791"/>
      <c r="B24" s="1793"/>
      <c r="C24" s="1791"/>
      <c r="D24" s="1206" t="s">
        <v>2</v>
      </c>
      <c r="E24" s="1207" t="s">
        <v>137</v>
      </c>
      <c r="F24" s="1208" t="s">
        <v>256</v>
      </c>
      <c r="G24" s="1207" t="s">
        <v>257</v>
      </c>
      <c r="I24" s="1205">
        <f>162*0.6</f>
        <v>97.2</v>
      </c>
    </row>
    <row r="25" spans="1:12" ht="42" x14ac:dyDescent="0.35">
      <c r="A25" s="1209">
        <v>1</v>
      </c>
      <c r="B25" s="1793"/>
      <c r="C25" s="1239" t="s">
        <v>461</v>
      </c>
      <c r="D25" s="1240" t="s">
        <v>156</v>
      </c>
      <c r="E25" s="1241">
        <v>6</v>
      </c>
      <c r="F25" s="1210"/>
      <c r="G25" s="1211"/>
    </row>
    <row r="26" spans="1:12" ht="15.5" x14ac:dyDescent="0.35">
      <c r="A26" s="1209">
        <v>2</v>
      </c>
      <c r="B26" s="1793"/>
      <c r="C26" s="1231" t="s">
        <v>258</v>
      </c>
      <c r="D26" s="1232" t="s">
        <v>259</v>
      </c>
      <c r="E26" s="1241">
        <v>3</v>
      </c>
      <c r="F26" s="1212"/>
      <c r="G26" s="1211"/>
      <c r="I26" s="1205" t="s">
        <v>457</v>
      </c>
      <c r="J26" s="1205">
        <f>2*5*8*30*6/1000</f>
        <v>14.4</v>
      </c>
    </row>
    <row r="27" spans="1:12" ht="15.5" x14ac:dyDescent="0.35">
      <c r="A27" s="1209">
        <v>3</v>
      </c>
      <c r="B27" s="1793"/>
      <c r="C27" s="1234" t="s">
        <v>260</v>
      </c>
      <c r="D27" s="1235" t="s">
        <v>261</v>
      </c>
      <c r="E27" s="1236">
        <v>2</v>
      </c>
      <c r="F27" s="1213"/>
      <c r="G27" s="1211"/>
    </row>
    <row r="28" spans="1:12" ht="28" x14ac:dyDescent="0.35">
      <c r="A28" s="1209">
        <v>4</v>
      </c>
      <c r="B28" s="1793"/>
      <c r="C28" s="1237" t="s">
        <v>462</v>
      </c>
      <c r="D28" s="189" t="s">
        <v>101</v>
      </c>
      <c r="E28" s="1242">
        <f>2*5*8*30*6/1000</f>
        <v>14.4</v>
      </c>
      <c r="F28" s="1214"/>
      <c r="G28" s="1211"/>
      <c r="I28" s="1205">
        <f>0.5*5*8*30*6/500</f>
        <v>7.2</v>
      </c>
      <c r="J28" s="1215">
        <f>162/3</f>
        <v>54</v>
      </c>
      <c r="K28" s="1205">
        <f>182/5</f>
        <v>36.4</v>
      </c>
    </row>
    <row r="29" spans="1:12" ht="42" x14ac:dyDescent="0.35">
      <c r="A29" s="1209">
        <v>5</v>
      </c>
      <c r="B29" s="1794"/>
      <c r="C29" s="1237" t="s">
        <v>463</v>
      </c>
      <c r="D29" s="189" t="s">
        <v>101</v>
      </c>
      <c r="E29" s="1238">
        <f>1.5*2</f>
        <v>3</v>
      </c>
      <c r="F29" s="1216"/>
      <c r="G29" s="1211"/>
      <c r="I29" s="1205">
        <f>I28/2</f>
        <v>3.6</v>
      </c>
      <c r="J29" s="1205">
        <f>J28*6</f>
        <v>324</v>
      </c>
      <c r="K29" s="1205">
        <f>162*2</f>
        <v>324</v>
      </c>
      <c r="L29" s="1205">
        <f>1.5*12</f>
        <v>18</v>
      </c>
    </row>
    <row r="30" spans="1:12" ht="10.5" customHeight="1" x14ac:dyDescent="0.35">
      <c r="A30" s="1801" t="s">
        <v>154</v>
      </c>
      <c r="B30" s="1802"/>
      <c r="C30" s="1802"/>
      <c r="D30" s="1803"/>
      <c r="E30" s="1804"/>
      <c r="F30" s="1805"/>
      <c r="G30" s="1217"/>
    </row>
    <row r="31" spans="1:12" ht="14" customHeight="1" x14ac:dyDescent="0.35">
      <c r="A31" s="1788" t="s">
        <v>1000</v>
      </c>
      <c r="B31" s="1788"/>
      <c r="C31" s="1788"/>
      <c r="D31" s="1788"/>
      <c r="E31" s="1788"/>
      <c r="F31" s="1788"/>
      <c r="G31" s="1789"/>
    </row>
    <row r="32" spans="1:12" ht="14.5" customHeight="1" x14ac:dyDescent="0.35">
      <c r="A32" s="1806" t="s">
        <v>59</v>
      </c>
      <c r="B32" s="1807" t="s">
        <v>418</v>
      </c>
      <c r="C32" s="1806" t="s">
        <v>0</v>
      </c>
      <c r="D32" s="1810" t="s">
        <v>739</v>
      </c>
      <c r="E32" s="1811"/>
      <c r="F32" s="1811"/>
      <c r="G32" s="1811"/>
    </row>
    <row r="33" spans="1:14" ht="29" customHeight="1" x14ac:dyDescent="0.35">
      <c r="A33" s="1806"/>
      <c r="B33" s="1808"/>
      <c r="C33" s="1806"/>
      <c r="D33" s="1206" t="s">
        <v>2</v>
      </c>
      <c r="E33" s="1207" t="s">
        <v>137</v>
      </c>
      <c r="F33" s="1208" t="s">
        <v>256</v>
      </c>
      <c r="G33" s="1207" t="s">
        <v>257</v>
      </c>
    </row>
    <row r="34" spans="1:14" ht="15.5" x14ac:dyDescent="0.35">
      <c r="A34" s="1209">
        <v>1</v>
      </c>
      <c r="B34" s="1808"/>
      <c r="C34" s="1231" t="s">
        <v>258</v>
      </c>
      <c r="D34" s="1232" t="s">
        <v>259</v>
      </c>
      <c r="E34" s="1233">
        <v>3</v>
      </c>
      <c r="F34" s="1212"/>
      <c r="G34" s="1211"/>
    </row>
    <row r="35" spans="1:14" ht="15.5" x14ac:dyDescent="0.35">
      <c r="A35" s="1209">
        <v>2</v>
      </c>
      <c r="B35" s="1808"/>
      <c r="C35" s="1234" t="s">
        <v>260</v>
      </c>
      <c r="D35" s="1235" t="s">
        <v>261</v>
      </c>
      <c r="E35" s="1236">
        <v>2</v>
      </c>
      <c r="F35" s="1218"/>
      <c r="G35" s="1211"/>
    </row>
    <row r="36" spans="1:14" ht="42" x14ac:dyDescent="0.35">
      <c r="A36" s="1209">
        <v>3</v>
      </c>
      <c r="B36" s="1809"/>
      <c r="C36" s="1237" t="s">
        <v>463</v>
      </c>
      <c r="D36" s="189" t="s">
        <v>5</v>
      </c>
      <c r="E36" s="1238">
        <f>1.5*2</f>
        <v>3</v>
      </c>
      <c r="F36" s="1216"/>
      <c r="G36" s="1219"/>
    </row>
    <row r="37" spans="1:14" ht="10.5" customHeight="1" x14ac:dyDescent="0.35">
      <c r="A37" s="1801" t="s">
        <v>154</v>
      </c>
      <c r="B37" s="1802"/>
      <c r="C37" s="1802"/>
      <c r="D37" s="1803"/>
      <c r="E37" s="1804"/>
      <c r="F37" s="1805"/>
      <c r="G37" s="1217"/>
    </row>
    <row r="38" spans="1:14" ht="18.5" customHeight="1" x14ac:dyDescent="0.35">
      <c r="A38" s="1799" t="s">
        <v>889</v>
      </c>
      <c r="B38" s="1799"/>
      <c r="C38" s="1799"/>
      <c r="D38" s="1220" t="s">
        <v>2</v>
      </c>
      <c r="E38" s="1220" t="s">
        <v>137</v>
      </c>
      <c r="F38" s="1221" t="s">
        <v>1001</v>
      </c>
      <c r="G38" s="1220" t="s">
        <v>1002</v>
      </c>
    </row>
    <row r="39" spans="1:14" ht="15.5" x14ac:dyDescent="0.35">
      <c r="A39" s="994">
        <v>1</v>
      </c>
      <c r="B39" s="994"/>
      <c r="C39" s="1222" t="s">
        <v>862</v>
      </c>
      <c r="D39" s="1207" t="s">
        <v>5</v>
      </c>
      <c r="E39" s="1223">
        <f>GS!C6+GS!C13</f>
        <v>5</v>
      </c>
      <c r="F39" s="1224"/>
      <c r="G39" s="1225"/>
      <c r="H39" s="1205">
        <v>6</v>
      </c>
      <c r="I39" s="1226">
        <v>14034</v>
      </c>
      <c r="J39" s="1227">
        <v>18</v>
      </c>
      <c r="K39" s="1228">
        <v>42102</v>
      </c>
      <c r="L39" s="1229">
        <v>815687.69491525413</v>
      </c>
      <c r="M39" s="1227">
        <v>271895.89830508473</v>
      </c>
      <c r="N39" s="1230"/>
    </row>
    <row r="40" spans="1:14" ht="15.5" x14ac:dyDescent="0.35">
      <c r="A40" s="994">
        <v>2</v>
      </c>
      <c r="B40" s="994"/>
      <c r="C40" s="1222" t="s">
        <v>863</v>
      </c>
      <c r="D40" s="1207" t="s">
        <v>5</v>
      </c>
      <c r="E40" s="1223">
        <f>GS!C7+GS!C15</f>
        <v>56</v>
      </c>
      <c r="F40" s="1224"/>
      <c r="G40" s="1225"/>
      <c r="H40" s="1205">
        <v>6</v>
      </c>
      <c r="I40" s="1226">
        <v>14034</v>
      </c>
      <c r="J40" s="1227">
        <v>114</v>
      </c>
      <c r="K40" s="1228">
        <v>266646</v>
      </c>
      <c r="L40" s="1229">
        <v>5382166.0677966103</v>
      </c>
      <c r="M40" s="1227">
        <v>283271.89830508473</v>
      </c>
      <c r="N40" s="1230"/>
    </row>
    <row r="41" spans="1:14" ht="15.5" x14ac:dyDescent="0.35">
      <c r="A41" s="994">
        <v>3</v>
      </c>
      <c r="B41" s="994"/>
      <c r="C41" s="1222" t="s">
        <v>876</v>
      </c>
      <c r="D41" s="1207" t="s">
        <v>5</v>
      </c>
      <c r="E41" s="1223">
        <f>GS!C8+GS!C14</f>
        <v>57</v>
      </c>
      <c r="F41" s="1224"/>
      <c r="G41" s="1225"/>
      <c r="I41" s="1226"/>
      <c r="J41" s="1227"/>
      <c r="K41" s="1228"/>
      <c r="L41" s="1229"/>
      <c r="M41" s="1227"/>
      <c r="N41" s="1230"/>
    </row>
    <row r="42" spans="1:14" ht="14.5" customHeight="1" x14ac:dyDescent="0.35">
      <c r="A42" s="994">
        <v>4</v>
      </c>
      <c r="B42" s="994"/>
      <c r="C42" s="1222" t="s">
        <v>877</v>
      </c>
      <c r="D42" s="1207" t="s">
        <v>5</v>
      </c>
      <c r="E42" s="1223">
        <f>9+3+1+7</f>
        <v>20</v>
      </c>
      <c r="F42" s="1224"/>
      <c r="G42" s="1225"/>
      <c r="H42" s="1205">
        <v>6</v>
      </c>
      <c r="I42" s="1226">
        <v>14034</v>
      </c>
      <c r="J42" s="1227">
        <v>714</v>
      </c>
      <c r="K42" s="1228">
        <v>1670046</v>
      </c>
      <c r="L42" s="1229">
        <v>28845587.898305088</v>
      </c>
      <c r="M42" s="1227">
        <v>242399.89830508476</v>
      </c>
      <c r="N42" s="1230"/>
    </row>
    <row r="43" spans="1:14" ht="15.5" x14ac:dyDescent="0.35">
      <c r="A43" s="1800" t="s">
        <v>198</v>
      </c>
      <c r="B43" s="1800"/>
      <c r="C43" s="1800"/>
      <c r="D43" s="1800"/>
      <c r="E43" s="1800"/>
      <c r="F43" s="1800"/>
      <c r="G43" s="1225"/>
    </row>
  </sheetData>
  <mergeCells count="33">
    <mergeCell ref="E37:F37"/>
    <mergeCell ref="A31:G31"/>
    <mergeCell ref="A22:G22"/>
    <mergeCell ref="A23:A24"/>
    <mergeCell ref="B23:B29"/>
    <mergeCell ref="C23:C24"/>
    <mergeCell ref="D23:G23"/>
    <mergeCell ref="A30:D30"/>
    <mergeCell ref="E30:F30"/>
    <mergeCell ref="A38:C38"/>
    <mergeCell ref="A43:F43"/>
    <mergeCell ref="A12:D12"/>
    <mergeCell ref="E12:F12"/>
    <mergeCell ref="A21:D21"/>
    <mergeCell ref="E21:F21"/>
    <mergeCell ref="A13:G13"/>
    <mergeCell ref="A14:A15"/>
    <mergeCell ref="B14:B20"/>
    <mergeCell ref="C14:C15"/>
    <mergeCell ref="D14:G14"/>
    <mergeCell ref="A32:A33"/>
    <mergeCell ref="B32:B36"/>
    <mergeCell ref="C32:C33"/>
    <mergeCell ref="D32:G32"/>
    <mergeCell ref="A37:D37"/>
    <mergeCell ref="A1:G1"/>
    <mergeCell ref="A4:G4"/>
    <mergeCell ref="A5:A6"/>
    <mergeCell ref="B5:B11"/>
    <mergeCell ref="C5:C6"/>
    <mergeCell ref="D5:G5"/>
    <mergeCell ref="A2:G2"/>
    <mergeCell ref="A3:G3"/>
  </mergeCells>
  <printOptions horizontalCentered="1"/>
  <pageMargins left="0.23622047244094491" right="0.23622047244094491" top="0.74803149606299213" bottom="0.74803149606299213" header="0.31496062992125984" footer="0.31496062992125984"/>
  <pageSetup paperSize="9" scale="51" orientation="landscape" r:id="rId1"/>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6F98BF-0867-4D50-A115-E9245CFBC880}">
  <sheetPr>
    <tabColor theme="3" tint="0.39997558519241921"/>
  </sheetPr>
  <dimension ref="A1:H11"/>
  <sheetViews>
    <sheetView showGridLines="0" view="pageBreakPreview" zoomScaleNormal="100" zoomScaleSheetLayoutView="100" workbookViewId="0">
      <selection activeCell="C5" sqref="C5"/>
    </sheetView>
  </sheetViews>
  <sheetFormatPr defaultColWidth="8.81640625" defaultRowHeight="14" x14ac:dyDescent="0.35"/>
  <cols>
    <col min="1" max="1" width="8.81640625" style="184" bestFit="1" customWidth="1"/>
    <col min="2" max="2" width="12.453125" style="184" customWidth="1"/>
    <col min="3" max="3" width="56.453125" style="184" customWidth="1"/>
    <col min="4" max="5" width="15.81640625" style="184" customWidth="1"/>
    <col min="6" max="6" width="15.1796875" style="184" customWidth="1"/>
    <col min="7" max="7" width="19.453125" style="184" customWidth="1"/>
    <col min="8" max="8" width="8.81640625" style="184"/>
    <col min="9" max="9" width="11.453125" style="184" bestFit="1" customWidth="1"/>
    <col min="10" max="10" width="15.453125" style="184" bestFit="1" customWidth="1"/>
    <col min="11" max="11" width="23.81640625" style="184" bestFit="1" customWidth="1"/>
    <col min="12" max="12" width="10" style="184" bestFit="1" customWidth="1"/>
    <col min="13" max="16384" width="8.81640625" style="184"/>
  </cols>
  <sheetData>
    <row r="1" spans="1:8" ht="17.5" x14ac:dyDescent="0.35">
      <c r="A1" s="288"/>
      <c r="B1" s="288"/>
      <c r="C1" s="1743" t="s">
        <v>454</v>
      </c>
      <c r="D1" s="1744"/>
      <c r="E1" s="1744"/>
      <c r="F1" s="1745"/>
      <c r="G1" s="289"/>
    </row>
    <row r="2" spans="1:8" ht="42" x14ac:dyDescent="0.35">
      <c r="A2" s="288"/>
      <c r="B2" s="288"/>
      <c r="C2" s="290"/>
      <c r="D2" s="292" t="s">
        <v>540</v>
      </c>
      <c r="E2" s="292" t="s">
        <v>854</v>
      </c>
      <c r="F2" s="292" t="s">
        <v>432</v>
      </c>
      <c r="G2" s="289"/>
    </row>
    <row r="3" spans="1:8" ht="17.5" x14ac:dyDescent="0.35">
      <c r="A3" s="288"/>
      <c r="B3" s="288"/>
      <c r="C3" s="291" t="s">
        <v>312</v>
      </c>
      <c r="D3" s="294">
        <v>33500</v>
      </c>
      <c r="E3" s="294">
        <v>20000</v>
      </c>
      <c r="F3" s="544">
        <v>55000</v>
      </c>
      <c r="G3" s="289"/>
    </row>
    <row r="4" spans="1:8" ht="17.5" x14ac:dyDescent="0.35">
      <c r="A4" s="288"/>
      <c r="B4" s="288"/>
      <c r="C4" s="291" t="s">
        <v>308</v>
      </c>
      <c r="D4" s="293">
        <f>'O&amp;M 06'!E40+'O&amp;M 06'!E41+'O&amp;M 06'!E39</f>
        <v>118</v>
      </c>
      <c r="E4" s="293">
        <f>'O&amp;M 06'!E42</f>
        <v>20</v>
      </c>
      <c r="F4" s="293">
        <f>E4+D4</f>
        <v>138</v>
      </c>
      <c r="G4" s="289"/>
      <c r="H4" s="349">
        <f>394*70%</f>
        <v>275.79999999999995</v>
      </c>
    </row>
    <row r="5" spans="1:8" ht="17.5" x14ac:dyDescent="0.35">
      <c r="A5" s="288"/>
      <c r="B5" s="288"/>
      <c r="C5" s="291" t="s">
        <v>890</v>
      </c>
      <c r="D5" s="294">
        <f>D4*6*D3</f>
        <v>23718000</v>
      </c>
      <c r="E5" s="294">
        <f>E4*6*E3</f>
        <v>2400000</v>
      </c>
      <c r="F5" s="544">
        <f>F4*F3</f>
        <v>7590000</v>
      </c>
      <c r="G5" s="289"/>
    </row>
    <row r="6" spans="1:8" ht="15" x14ac:dyDescent="0.35">
      <c r="C6" s="291" t="s">
        <v>864</v>
      </c>
      <c r="D6" s="1784">
        <f>D5+E5+F5</f>
        <v>33708000</v>
      </c>
      <c r="E6" s="1785"/>
      <c r="F6" s="1786"/>
    </row>
    <row r="8" spans="1:8" x14ac:dyDescent="0.35">
      <c r="G8" s="453"/>
    </row>
    <row r="9" spans="1:8" ht="15" x14ac:dyDescent="0.35">
      <c r="A9" s="258"/>
      <c r="B9" s="258"/>
      <c r="C9" s="258"/>
      <c r="D9" s="258"/>
      <c r="E9" s="259"/>
      <c r="F9" s="260"/>
      <c r="G9" s="259"/>
    </row>
    <row r="10" spans="1:8" ht="18" x14ac:dyDescent="0.35">
      <c r="A10" s="1782" t="s">
        <v>439</v>
      </c>
      <c r="B10" s="1782"/>
      <c r="C10" s="1782"/>
      <c r="D10" s="1782" t="s">
        <v>441</v>
      </c>
      <c r="E10" s="1782"/>
      <c r="F10" s="1782"/>
      <c r="G10" s="1782"/>
    </row>
    <row r="11" spans="1:8" ht="17.5" x14ac:dyDescent="0.35">
      <c r="A11" s="1783" t="s">
        <v>731</v>
      </c>
      <c r="B11" s="1783"/>
      <c r="C11" s="1783"/>
      <c r="D11" s="1783" t="s">
        <v>731</v>
      </c>
      <c r="E11" s="1783"/>
      <c r="F11" s="1783"/>
      <c r="G11" s="1783"/>
    </row>
  </sheetData>
  <mergeCells count="6">
    <mergeCell ref="C1:F1"/>
    <mergeCell ref="D6:F6"/>
    <mergeCell ref="A10:C10"/>
    <mergeCell ref="D10:G10"/>
    <mergeCell ref="A11:C11"/>
    <mergeCell ref="D11:G11"/>
  </mergeCells>
  <printOptions horizontalCentered="1"/>
  <pageMargins left="3.937007874015748E-2" right="3.937007874015748E-2" top="0.74803149606299213" bottom="0.74803149606299213" header="0.31496062992125984" footer="0.31496062992125984"/>
  <pageSetup paperSize="9" scale="51" orientation="landscape" r:id="rId1"/>
</worksheet>
</file>

<file path=xl/worksheets/sheet6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CAFA01-6DE4-4447-9DC2-4428B450DEB0}">
  <sheetPr codeName="Sheet28"/>
  <dimension ref="A1:L106"/>
  <sheetViews>
    <sheetView showGridLines="0" view="pageBreakPreview" zoomScale="90" zoomScaleNormal="100" zoomScaleSheetLayoutView="90" workbookViewId="0">
      <selection activeCell="F70" sqref="F70"/>
    </sheetView>
  </sheetViews>
  <sheetFormatPr defaultColWidth="9.1796875" defaultRowHeight="14" x14ac:dyDescent="0.3"/>
  <cols>
    <col min="1" max="1" width="4.1796875" style="249" customWidth="1"/>
    <col min="2" max="2" width="59.81640625" style="222" customWidth="1"/>
    <col min="3" max="3" width="8.453125" style="250" customWidth="1"/>
    <col min="4" max="4" width="9.54296875" style="250" customWidth="1"/>
    <col min="5" max="5" width="11.1796875" style="222" customWidth="1"/>
    <col min="6" max="6" width="18" style="222" bestFit="1" customWidth="1"/>
    <col min="7" max="7" width="9.453125" style="222" bestFit="1" customWidth="1"/>
    <col min="8" max="8" width="9.1796875" style="222"/>
    <col min="9" max="9" width="9.81640625" style="222" bestFit="1" customWidth="1"/>
    <col min="10" max="16384" width="9.1796875" style="222"/>
  </cols>
  <sheetData>
    <row r="1" spans="1:6" ht="15.5" x14ac:dyDescent="0.3">
      <c r="A1" s="1818" t="s">
        <v>74</v>
      </c>
      <c r="B1" s="1818"/>
      <c r="C1" s="1818"/>
      <c r="D1" s="1818"/>
      <c r="E1" s="1818"/>
      <c r="F1" s="1818"/>
    </row>
    <row r="2" spans="1:6" ht="15.5" x14ac:dyDescent="0.3">
      <c r="A2" s="254"/>
      <c r="B2" s="254"/>
      <c r="C2" s="254"/>
      <c r="D2" s="254"/>
      <c r="E2" s="254"/>
      <c r="F2" s="254"/>
    </row>
    <row r="3" spans="1:6" ht="15.5" x14ac:dyDescent="0.3">
      <c r="A3" s="1814" t="s">
        <v>269</v>
      </c>
      <c r="B3" s="1814"/>
      <c r="C3" s="1814"/>
      <c r="D3" s="1814"/>
      <c r="E3" s="1814"/>
      <c r="F3" s="1814"/>
    </row>
    <row r="4" spans="1:6" x14ac:dyDescent="0.3">
      <c r="A4" s="1815" t="s">
        <v>75</v>
      </c>
      <c r="B4" s="1815"/>
      <c r="C4" s="1819" t="s">
        <v>76</v>
      </c>
      <c r="D4" s="1819"/>
      <c r="E4" s="1819"/>
      <c r="F4" s="1819"/>
    </row>
    <row r="5" spans="1:6" ht="12" customHeight="1" x14ac:dyDescent="0.3">
      <c r="A5" s="1816"/>
      <c r="B5" s="1816"/>
      <c r="C5" s="223" t="s">
        <v>77</v>
      </c>
      <c r="D5" s="224" t="s">
        <v>2</v>
      </c>
      <c r="E5" s="224" t="s">
        <v>78</v>
      </c>
      <c r="F5" s="223" t="s">
        <v>79</v>
      </c>
    </row>
    <row r="6" spans="1:6" x14ac:dyDescent="0.3">
      <c r="A6" s="1812" t="s">
        <v>80</v>
      </c>
      <c r="B6" s="1813"/>
      <c r="C6" s="225"/>
      <c r="D6" s="226"/>
      <c r="E6" s="227"/>
      <c r="F6" s="228"/>
    </row>
    <row r="7" spans="1:6" ht="59.25" customHeight="1" x14ac:dyDescent="0.3">
      <c r="A7" s="229">
        <v>1</v>
      </c>
      <c r="B7" s="230" t="s">
        <v>270</v>
      </c>
      <c r="C7" s="231">
        <v>1</v>
      </c>
      <c r="D7" s="232" t="s">
        <v>56</v>
      </c>
      <c r="E7" s="233">
        <v>4200</v>
      </c>
      <c r="F7" s="228">
        <f>E7*C7</f>
        <v>4200</v>
      </c>
    </row>
    <row r="8" spans="1:6" x14ac:dyDescent="0.3">
      <c r="A8" s="226">
        <v>2</v>
      </c>
      <c r="B8" s="234" t="s">
        <v>271</v>
      </c>
      <c r="C8" s="231">
        <v>1</v>
      </c>
      <c r="D8" s="232" t="s">
        <v>82</v>
      </c>
      <c r="E8" s="235">
        <v>3000</v>
      </c>
      <c r="F8" s="236">
        <f t="shared" ref="F8" si="0">E8*C8</f>
        <v>3000</v>
      </c>
    </row>
    <row r="9" spans="1:6" x14ac:dyDescent="0.3">
      <c r="A9" s="226"/>
      <c r="B9" s="234"/>
      <c r="C9" s="231"/>
      <c r="D9" s="232"/>
      <c r="E9" s="235"/>
      <c r="F9" s="236">
        <f>F8+F7</f>
        <v>7200</v>
      </c>
    </row>
    <row r="10" spans="1:6" x14ac:dyDescent="0.3">
      <c r="A10" s="232"/>
      <c r="B10" s="237" t="s">
        <v>34</v>
      </c>
      <c r="C10" s="231"/>
      <c r="D10" s="232"/>
      <c r="E10" s="235"/>
      <c r="F10" s="236">
        <f>F9</f>
        <v>7200</v>
      </c>
    </row>
    <row r="11" spans="1:6" x14ac:dyDescent="0.3">
      <c r="A11" s="238"/>
      <c r="B11" s="239" t="s">
        <v>84</v>
      </c>
      <c r="C11" s="240"/>
      <c r="D11" s="238"/>
      <c r="E11" s="241"/>
      <c r="F11" s="242">
        <f>F10</f>
        <v>7200</v>
      </c>
    </row>
    <row r="12" spans="1:6" x14ac:dyDescent="0.3">
      <c r="A12" s="251"/>
      <c r="B12" s="252"/>
      <c r="C12" s="251"/>
      <c r="D12" s="251"/>
      <c r="E12" s="253"/>
      <c r="F12" s="253"/>
    </row>
    <row r="13" spans="1:6" ht="15.5" x14ac:dyDescent="0.3">
      <c r="A13" s="1814" t="s">
        <v>272</v>
      </c>
      <c r="B13" s="1814"/>
      <c r="C13" s="1814"/>
      <c r="D13" s="1814"/>
      <c r="E13" s="1814"/>
      <c r="F13" s="1814"/>
    </row>
    <row r="14" spans="1:6" ht="11.25" customHeight="1" x14ac:dyDescent="0.3">
      <c r="A14" s="1815" t="s">
        <v>75</v>
      </c>
      <c r="B14" s="1815"/>
      <c r="C14" s="1819" t="s">
        <v>76</v>
      </c>
      <c r="D14" s="1819"/>
      <c r="E14" s="1819"/>
      <c r="F14" s="1819"/>
    </row>
    <row r="15" spans="1:6" ht="12" customHeight="1" x14ac:dyDescent="0.3">
      <c r="A15" s="1816"/>
      <c r="B15" s="1816"/>
      <c r="C15" s="223" t="s">
        <v>77</v>
      </c>
      <c r="D15" s="224" t="s">
        <v>2</v>
      </c>
      <c r="E15" s="224" t="s">
        <v>78</v>
      </c>
      <c r="F15" s="223" t="s">
        <v>79</v>
      </c>
    </row>
    <row r="16" spans="1:6" x14ac:dyDescent="0.3">
      <c r="A16" s="1812" t="s">
        <v>80</v>
      </c>
      <c r="B16" s="1813"/>
      <c r="C16" s="225"/>
      <c r="D16" s="226"/>
      <c r="E16" s="227"/>
      <c r="F16" s="228"/>
    </row>
    <row r="17" spans="1:6" ht="56" x14ac:dyDescent="0.3">
      <c r="A17" s="229">
        <v>1</v>
      </c>
      <c r="B17" s="230" t="s">
        <v>273</v>
      </c>
      <c r="C17" s="231">
        <v>1</v>
      </c>
      <c r="D17" s="232" t="s">
        <v>56</v>
      </c>
      <c r="E17" s="233">
        <v>8333</v>
      </c>
      <c r="F17" s="228">
        <f>E17*C17</f>
        <v>8333</v>
      </c>
    </row>
    <row r="18" spans="1:6" x14ac:dyDescent="0.3">
      <c r="A18" s="226">
        <v>2</v>
      </c>
      <c r="B18" s="234" t="s">
        <v>274</v>
      </c>
      <c r="C18" s="231">
        <v>1</v>
      </c>
      <c r="D18" s="232" t="s">
        <v>82</v>
      </c>
      <c r="E18" s="235">
        <v>0</v>
      </c>
      <c r="F18" s="236">
        <f t="shared" ref="F18:F19" si="1">E18*C18</f>
        <v>0</v>
      </c>
    </row>
    <row r="19" spans="1:6" x14ac:dyDescent="0.3">
      <c r="A19" s="226">
        <v>3</v>
      </c>
      <c r="B19" s="234" t="s">
        <v>88</v>
      </c>
      <c r="C19" s="231">
        <v>1</v>
      </c>
      <c r="D19" s="232" t="s">
        <v>82</v>
      </c>
      <c r="E19" s="235">
        <v>0</v>
      </c>
      <c r="F19" s="236">
        <f t="shared" si="1"/>
        <v>0</v>
      </c>
    </row>
    <row r="20" spans="1:6" x14ac:dyDescent="0.3">
      <c r="A20" s="232"/>
      <c r="B20" s="237" t="s">
        <v>83</v>
      </c>
      <c r="C20" s="231"/>
      <c r="D20" s="232"/>
      <c r="E20" s="235"/>
      <c r="F20" s="236">
        <f>F17*20%</f>
        <v>1666.6000000000001</v>
      </c>
    </row>
    <row r="21" spans="1:6" x14ac:dyDescent="0.3">
      <c r="A21" s="232"/>
      <c r="B21" s="237" t="s">
        <v>34</v>
      </c>
      <c r="C21" s="231"/>
      <c r="D21" s="232"/>
      <c r="E21" s="235"/>
      <c r="F21" s="236">
        <f>F20+F17</f>
        <v>9999.6</v>
      </c>
    </row>
    <row r="22" spans="1:6" x14ac:dyDescent="0.3">
      <c r="A22" s="238"/>
      <c r="B22" s="239" t="s">
        <v>84</v>
      </c>
      <c r="C22" s="240"/>
      <c r="D22" s="238"/>
      <c r="E22" s="241"/>
      <c r="F22" s="242">
        <f>F21</f>
        <v>9999.6</v>
      </c>
    </row>
    <row r="23" spans="1:6" x14ac:dyDescent="0.3">
      <c r="A23" s="251"/>
      <c r="B23" s="252"/>
      <c r="C23" s="251"/>
      <c r="D23" s="251"/>
      <c r="E23" s="253"/>
      <c r="F23" s="253"/>
    </row>
    <row r="24" spans="1:6" ht="15.5" x14ac:dyDescent="0.3">
      <c r="A24" s="1814" t="s">
        <v>277</v>
      </c>
      <c r="B24" s="1814"/>
      <c r="C24" s="1814"/>
      <c r="D24" s="1814"/>
      <c r="E24" s="1814"/>
      <c r="F24" s="1814"/>
    </row>
    <row r="25" spans="1:6" ht="11.25" customHeight="1" x14ac:dyDescent="0.3">
      <c r="A25" s="1815" t="s">
        <v>75</v>
      </c>
      <c r="B25" s="1815"/>
      <c r="C25" s="1817" t="s">
        <v>76</v>
      </c>
      <c r="D25" s="1817"/>
      <c r="E25" s="1817"/>
      <c r="F25" s="1817"/>
    </row>
    <row r="26" spans="1:6" ht="12" customHeight="1" x14ac:dyDescent="0.3">
      <c r="A26" s="1816"/>
      <c r="B26" s="1816"/>
      <c r="C26" s="245" t="s">
        <v>77</v>
      </c>
      <c r="D26" s="246" t="s">
        <v>2</v>
      </c>
      <c r="E26" s="246" t="s">
        <v>78</v>
      </c>
      <c r="F26" s="245" t="s">
        <v>79</v>
      </c>
    </row>
    <row r="27" spans="1:6" x14ac:dyDescent="0.3">
      <c r="A27" s="1812" t="s">
        <v>80</v>
      </c>
      <c r="B27" s="1813"/>
      <c r="C27" s="225"/>
      <c r="D27" s="226"/>
      <c r="E27" s="227"/>
      <c r="F27" s="228"/>
    </row>
    <row r="28" spans="1:6" ht="28" x14ac:dyDescent="0.3">
      <c r="A28" s="229">
        <v>1</v>
      </c>
      <c r="B28" s="230" t="s">
        <v>278</v>
      </c>
      <c r="C28" s="231">
        <v>1</v>
      </c>
      <c r="D28" s="232" t="s">
        <v>56</v>
      </c>
      <c r="E28" s="233">
        <v>2000</v>
      </c>
      <c r="F28" s="228">
        <f>E28*C28</f>
        <v>2000</v>
      </c>
    </row>
    <row r="29" spans="1:6" x14ac:dyDescent="0.3">
      <c r="A29" s="229"/>
      <c r="B29" s="243" t="s">
        <v>171</v>
      </c>
      <c r="C29" s="231"/>
      <c r="D29" s="232"/>
      <c r="E29" s="233"/>
      <c r="F29" s="228">
        <f>F28*18/118</f>
        <v>305.08474576271186</v>
      </c>
    </row>
    <row r="30" spans="1:6" x14ac:dyDescent="0.3">
      <c r="A30" s="226"/>
      <c r="B30" s="234"/>
      <c r="C30" s="231"/>
      <c r="D30" s="232"/>
      <c r="E30" s="235"/>
      <c r="F30" s="236">
        <f>F28-F29</f>
        <v>1694.9152542372881</v>
      </c>
    </row>
    <row r="31" spans="1:6" x14ac:dyDescent="0.3">
      <c r="A31" s="226"/>
      <c r="B31" s="237" t="s">
        <v>83</v>
      </c>
      <c r="C31" s="231"/>
      <c r="D31" s="232"/>
      <c r="E31" s="235"/>
      <c r="F31" s="236">
        <f>F30*20%</f>
        <v>338.98305084745766</v>
      </c>
    </row>
    <row r="32" spans="1:6" x14ac:dyDescent="0.3">
      <c r="A32" s="244"/>
      <c r="B32" s="243" t="s">
        <v>172</v>
      </c>
      <c r="C32" s="231"/>
      <c r="D32" s="232"/>
      <c r="E32" s="235"/>
      <c r="F32" s="236">
        <f>F29</f>
        <v>305.08474576271186</v>
      </c>
    </row>
    <row r="33" spans="1:6" x14ac:dyDescent="0.3">
      <c r="A33" s="232"/>
      <c r="B33" s="237" t="s">
        <v>34</v>
      </c>
      <c r="C33" s="231"/>
      <c r="D33" s="232"/>
      <c r="E33" s="235"/>
      <c r="F33" s="236">
        <f>F32+F31+F30</f>
        <v>2338.9830508474579</v>
      </c>
    </row>
    <row r="34" spans="1:6" x14ac:dyDescent="0.3">
      <c r="A34" s="238"/>
      <c r="B34" s="239" t="s">
        <v>84</v>
      </c>
      <c r="C34" s="240"/>
      <c r="D34" s="238"/>
      <c r="E34" s="241"/>
      <c r="F34" s="242">
        <f>F33</f>
        <v>2338.9830508474579</v>
      </c>
    </row>
    <row r="35" spans="1:6" x14ac:dyDescent="0.3">
      <c r="A35" s="251"/>
      <c r="B35" s="252"/>
      <c r="C35" s="251"/>
      <c r="D35" s="251"/>
      <c r="E35" s="253"/>
      <c r="F35" s="253"/>
    </row>
    <row r="36" spans="1:6" x14ac:dyDescent="0.3">
      <c r="A36" s="1820" t="s">
        <v>279</v>
      </c>
      <c r="B36" s="1820"/>
      <c r="C36" s="1820"/>
      <c r="D36" s="1820"/>
      <c r="E36" s="1820"/>
      <c r="F36" s="1820"/>
    </row>
    <row r="37" spans="1:6" ht="11.25" customHeight="1" x14ac:dyDescent="0.3">
      <c r="A37" s="1815" t="s">
        <v>75</v>
      </c>
      <c r="B37" s="1815"/>
      <c r="C37" s="1817" t="s">
        <v>76</v>
      </c>
      <c r="D37" s="1817"/>
      <c r="E37" s="1817"/>
      <c r="F37" s="1817"/>
    </row>
    <row r="38" spans="1:6" ht="12" customHeight="1" x14ac:dyDescent="0.3">
      <c r="A38" s="1816"/>
      <c r="B38" s="1816"/>
      <c r="C38" s="245" t="s">
        <v>77</v>
      </c>
      <c r="D38" s="246" t="s">
        <v>2</v>
      </c>
      <c r="E38" s="246" t="s">
        <v>78</v>
      </c>
      <c r="F38" s="245" t="s">
        <v>79</v>
      </c>
    </row>
    <row r="39" spans="1:6" x14ac:dyDescent="0.3">
      <c r="A39" s="1812" t="s">
        <v>80</v>
      </c>
      <c r="B39" s="1813"/>
      <c r="C39" s="225"/>
      <c r="D39" s="226"/>
      <c r="E39" s="227"/>
      <c r="F39" s="228"/>
    </row>
    <row r="40" spans="1:6" x14ac:dyDescent="0.3">
      <c r="A40" s="229">
        <v>1</v>
      </c>
      <c r="B40" s="230" t="s">
        <v>280</v>
      </c>
      <c r="C40" s="231">
        <v>1</v>
      </c>
      <c r="D40" s="232" t="s">
        <v>56</v>
      </c>
      <c r="E40" s="468">
        <v>4250</v>
      </c>
      <c r="F40" s="228">
        <f>E40</f>
        <v>4250</v>
      </c>
    </row>
    <row r="41" spans="1:6" x14ac:dyDescent="0.3">
      <c r="A41" s="229"/>
      <c r="B41" s="243" t="s">
        <v>456</v>
      </c>
      <c r="C41" s="231"/>
      <c r="D41" s="232"/>
      <c r="E41" s="233"/>
      <c r="F41" s="228">
        <f>F40*16/116</f>
        <v>586.20689655172418</v>
      </c>
    </row>
    <row r="42" spans="1:6" x14ac:dyDescent="0.3">
      <c r="A42" s="229">
        <v>2</v>
      </c>
      <c r="B42" s="230" t="s">
        <v>458</v>
      </c>
      <c r="C42" s="231"/>
      <c r="D42" s="232"/>
      <c r="E42" s="233">
        <v>450</v>
      </c>
      <c r="F42" s="228">
        <f>E42</f>
        <v>450</v>
      </c>
    </row>
    <row r="43" spans="1:6" x14ac:dyDescent="0.3">
      <c r="A43" s="226"/>
      <c r="B43" s="234"/>
      <c r="C43" s="231"/>
      <c r="D43" s="232"/>
      <c r="E43" s="235"/>
      <c r="F43" s="236">
        <f>F40-F41</f>
        <v>3663.7931034482758</v>
      </c>
    </row>
    <row r="44" spans="1:6" x14ac:dyDescent="0.3">
      <c r="A44" s="226"/>
      <c r="B44" s="237" t="s">
        <v>83</v>
      </c>
      <c r="C44" s="231"/>
      <c r="D44" s="232"/>
      <c r="E44" s="235"/>
      <c r="F44" s="236">
        <f>F43*20%</f>
        <v>732.75862068965523</v>
      </c>
    </row>
    <row r="45" spans="1:6" x14ac:dyDescent="0.3">
      <c r="A45" s="232"/>
      <c r="B45" s="237" t="s">
        <v>34</v>
      </c>
      <c r="C45" s="231"/>
      <c r="D45" s="232"/>
      <c r="E45" s="235"/>
      <c r="F45" s="236">
        <f>F44+F43+F42</f>
        <v>4846.5517241379312</v>
      </c>
    </row>
    <row r="46" spans="1:6" x14ac:dyDescent="0.3">
      <c r="A46" s="238"/>
      <c r="B46" s="239" t="s">
        <v>84</v>
      </c>
      <c r="C46" s="240"/>
      <c r="D46" s="238"/>
      <c r="E46" s="241"/>
      <c r="F46" s="242">
        <f>F45</f>
        <v>4846.5517241379312</v>
      </c>
    </row>
    <row r="47" spans="1:6" x14ac:dyDescent="0.3">
      <c r="A47" s="251"/>
      <c r="B47" s="252"/>
      <c r="C47" s="251"/>
      <c r="D47" s="251"/>
      <c r="E47" s="253"/>
      <c r="F47" s="253"/>
    </row>
    <row r="48" spans="1:6" x14ac:dyDescent="0.3">
      <c r="A48" s="251"/>
      <c r="B48" s="252"/>
      <c r="C48" s="251"/>
      <c r="D48" s="251"/>
      <c r="E48" s="253"/>
      <c r="F48" s="253"/>
    </row>
    <row r="49" spans="1:12" s="112" customFormat="1" ht="17.5" x14ac:dyDescent="0.35">
      <c r="A49" s="1707" t="s">
        <v>439</v>
      </c>
      <c r="B49" s="1707"/>
      <c r="C49" s="1707" t="s">
        <v>441</v>
      </c>
      <c r="D49" s="1707"/>
      <c r="E49" s="1707"/>
      <c r="F49" s="1707"/>
    </row>
    <row r="50" spans="1:12" s="112" customFormat="1" ht="18" x14ac:dyDescent="0.35">
      <c r="A50" s="1708" t="s">
        <v>440</v>
      </c>
      <c r="B50" s="1708"/>
      <c r="C50" s="1708" t="s">
        <v>440</v>
      </c>
      <c r="D50" s="1708"/>
      <c r="E50" s="1708"/>
      <c r="F50" s="1708"/>
    </row>
    <row r="51" spans="1:12" ht="15.5" x14ac:dyDescent="0.3">
      <c r="A51" s="174"/>
      <c r="B51" s="175"/>
      <c r="C51" s="175"/>
      <c r="D51" s="175"/>
      <c r="E51" s="175"/>
      <c r="F51" s="175"/>
    </row>
    <row r="52" spans="1:12" ht="17.5" x14ac:dyDescent="0.35">
      <c r="A52" s="1707" t="s">
        <v>442</v>
      </c>
      <c r="B52" s="1707"/>
      <c r="C52" s="1707"/>
      <c r="D52" s="1707"/>
      <c r="E52" s="1707"/>
      <c r="F52" s="1707"/>
    </row>
    <row r="53" spans="1:12" ht="18" x14ac:dyDescent="0.3">
      <c r="A53" s="1708" t="s">
        <v>440</v>
      </c>
      <c r="B53" s="1708"/>
      <c r="C53" s="1708"/>
      <c r="D53" s="1708"/>
      <c r="E53" s="1708"/>
      <c r="F53" s="1708"/>
    </row>
    <row r="54" spans="1:12" ht="15.5" x14ac:dyDescent="0.3">
      <c r="A54" s="1814" t="s">
        <v>281</v>
      </c>
      <c r="B54" s="1814"/>
      <c r="C54" s="1814"/>
      <c r="D54" s="1814"/>
      <c r="E54" s="1814"/>
      <c r="F54" s="1814"/>
      <c r="L54" s="222">
        <f>30*15</f>
        <v>450</v>
      </c>
    </row>
    <row r="55" spans="1:12" ht="11.25" customHeight="1" x14ac:dyDescent="0.3">
      <c r="A55" s="1815" t="s">
        <v>75</v>
      </c>
      <c r="B55" s="1815"/>
      <c r="C55" s="1817" t="s">
        <v>76</v>
      </c>
      <c r="D55" s="1817"/>
      <c r="E55" s="1817"/>
      <c r="F55" s="1817"/>
    </row>
    <row r="56" spans="1:12" ht="12" customHeight="1" x14ac:dyDescent="0.3">
      <c r="A56" s="1816"/>
      <c r="B56" s="1816"/>
      <c r="C56" s="245" t="s">
        <v>77</v>
      </c>
      <c r="D56" s="246" t="s">
        <v>2</v>
      </c>
      <c r="E56" s="246" t="s">
        <v>78</v>
      </c>
      <c r="F56" s="245" t="s">
        <v>79</v>
      </c>
    </row>
    <row r="57" spans="1:12" x14ac:dyDescent="0.3">
      <c r="A57" s="1812" t="s">
        <v>80</v>
      </c>
      <c r="B57" s="1813"/>
      <c r="C57" s="225"/>
      <c r="D57" s="226"/>
      <c r="E57" s="227"/>
      <c r="F57" s="228"/>
    </row>
    <row r="58" spans="1:12" x14ac:dyDescent="0.3">
      <c r="A58" s="229">
        <v>1</v>
      </c>
      <c r="B58" s="247" t="s">
        <v>282</v>
      </c>
      <c r="C58" s="231">
        <v>1</v>
      </c>
      <c r="D58" s="232" t="s">
        <v>56</v>
      </c>
      <c r="E58" s="233">
        <v>32000</v>
      </c>
      <c r="F58" s="228">
        <f>E58</f>
        <v>32000</v>
      </c>
    </row>
    <row r="59" spans="1:12" x14ac:dyDescent="0.3">
      <c r="A59" s="238"/>
      <c r="B59" s="239" t="s">
        <v>84</v>
      </c>
      <c r="C59" s="240"/>
      <c r="D59" s="238"/>
      <c r="E59" s="241"/>
      <c r="F59" s="242">
        <f>F58</f>
        <v>32000</v>
      </c>
    </row>
    <row r="60" spans="1:12" x14ac:dyDescent="0.3">
      <c r="A60" s="251"/>
      <c r="B60" s="252"/>
      <c r="C60" s="251"/>
      <c r="D60" s="251"/>
      <c r="E60" s="253"/>
      <c r="F60" s="253"/>
    </row>
    <row r="61" spans="1:12" ht="15.5" x14ac:dyDescent="0.3">
      <c r="A61" s="1814" t="s">
        <v>283</v>
      </c>
      <c r="B61" s="1814"/>
      <c r="C61" s="1814"/>
      <c r="D61" s="1814"/>
      <c r="E61" s="1814"/>
      <c r="F61" s="1814"/>
    </row>
    <row r="62" spans="1:12" ht="12" customHeight="1" x14ac:dyDescent="0.3">
      <c r="A62" s="1815" t="s">
        <v>75</v>
      </c>
      <c r="B62" s="1815"/>
      <c r="C62" s="1817" t="s">
        <v>76</v>
      </c>
      <c r="D62" s="1817"/>
      <c r="E62" s="1817"/>
      <c r="F62" s="1817"/>
    </row>
    <row r="63" spans="1:12" ht="12" customHeight="1" x14ac:dyDescent="0.3">
      <c r="A63" s="1816"/>
      <c r="B63" s="1816"/>
      <c r="C63" s="245" t="s">
        <v>77</v>
      </c>
      <c r="D63" s="246" t="s">
        <v>2</v>
      </c>
      <c r="E63" s="246" t="s">
        <v>78</v>
      </c>
      <c r="F63" s="245" t="s">
        <v>79</v>
      </c>
    </row>
    <row r="64" spans="1:12" x14ac:dyDescent="0.3">
      <c r="A64" s="1812" t="s">
        <v>80</v>
      </c>
      <c r="B64" s="1813"/>
      <c r="C64" s="225"/>
      <c r="D64" s="226"/>
      <c r="E64" s="227"/>
      <c r="F64" s="228"/>
    </row>
    <row r="65" spans="1:12" x14ac:dyDescent="0.3">
      <c r="A65" s="229">
        <v>1</v>
      </c>
      <c r="B65" s="230" t="s">
        <v>284</v>
      </c>
      <c r="C65" s="231">
        <v>1</v>
      </c>
      <c r="D65" s="232" t="s">
        <v>56</v>
      </c>
      <c r="E65" s="233">
        <v>1350</v>
      </c>
      <c r="F65" s="228">
        <f>E65</f>
        <v>1350</v>
      </c>
    </row>
    <row r="66" spans="1:12" x14ac:dyDescent="0.3">
      <c r="A66" s="229"/>
      <c r="B66" s="243" t="s">
        <v>275</v>
      </c>
      <c r="C66" s="231"/>
      <c r="D66" s="232"/>
      <c r="E66" s="233"/>
      <c r="F66" s="228">
        <f>F65*17/117</f>
        <v>196.15384615384616</v>
      </c>
    </row>
    <row r="67" spans="1:12" x14ac:dyDescent="0.3">
      <c r="A67" s="226"/>
      <c r="B67" s="234"/>
      <c r="C67" s="231"/>
      <c r="D67" s="232"/>
      <c r="E67" s="235"/>
      <c r="F67" s="236">
        <f>F65-F66</f>
        <v>1153.8461538461538</v>
      </c>
    </row>
    <row r="68" spans="1:12" x14ac:dyDescent="0.3">
      <c r="A68" s="226"/>
      <c r="B68" s="237" t="s">
        <v>83</v>
      </c>
      <c r="C68" s="231"/>
      <c r="D68" s="232"/>
      <c r="E68" s="235"/>
      <c r="F68" s="236">
        <f>F67*20%</f>
        <v>230.76923076923077</v>
      </c>
    </row>
    <row r="69" spans="1:12" x14ac:dyDescent="0.3">
      <c r="A69" s="244"/>
      <c r="B69" s="243" t="s">
        <v>276</v>
      </c>
      <c r="C69" s="231"/>
      <c r="D69" s="232"/>
      <c r="E69" s="235"/>
      <c r="F69" s="236">
        <f>F66</f>
        <v>196.15384615384616</v>
      </c>
    </row>
    <row r="70" spans="1:12" x14ac:dyDescent="0.3">
      <c r="A70" s="232"/>
      <c r="B70" s="237" t="s">
        <v>34</v>
      </c>
      <c r="C70" s="231"/>
      <c r="D70" s="232"/>
      <c r="E70" s="235"/>
      <c r="F70" s="236">
        <f>F69+F68+F67</f>
        <v>1580.7692307692307</v>
      </c>
    </row>
    <row r="71" spans="1:12" ht="15" customHeight="1" x14ac:dyDescent="0.3">
      <c r="A71" s="238"/>
      <c r="B71" s="239" t="s">
        <v>84</v>
      </c>
      <c r="C71" s="240"/>
      <c r="D71" s="238"/>
      <c r="E71" s="241"/>
      <c r="F71" s="242">
        <f>F70</f>
        <v>1580.7692307692307</v>
      </c>
    </row>
    <row r="72" spans="1:12" x14ac:dyDescent="0.3">
      <c r="A72" s="95"/>
      <c r="B72" s="95"/>
      <c r="C72" s="95"/>
      <c r="D72" s="95"/>
      <c r="E72" s="95"/>
      <c r="F72" s="95"/>
    </row>
    <row r="73" spans="1:12" ht="15.5" x14ac:dyDescent="0.3">
      <c r="A73" s="1814" t="s">
        <v>264</v>
      </c>
      <c r="B73" s="1814"/>
      <c r="C73" s="1814"/>
      <c r="D73" s="1814"/>
      <c r="E73" s="1814"/>
      <c r="F73" s="1814"/>
      <c r="I73" s="222">
        <f>0.5*2000</f>
        <v>1000</v>
      </c>
    </row>
    <row r="74" spans="1:12" ht="11.25" customHeight="1" x14ac:dyDescent="0.3">
      <c r="A74" s="1815" t="s">
        <v>75</v>
      </c>
      <c r="B74" s="1815"/>
      <c r="C74" s="1817" t="s">
        <v>76</v>
      </c>
      <c r="D74" s="1817"/>
      <c r="E74" s="1817"/>
      <c r="F74" s="1817"/>
    </row>
    <row r="75" spans="1:12" ht="12" customHeight="1" x14ac:dyDescent="0.3">
      <c r="A75" s="1816"/>
      <c r="B75" s="1816"/>
      <c r="C75" s="245" t="s">
        <v>77</v>
      </c>
      <c r="D75" s="246" t="s">
        <v>2</v>
      </c>
      <c r="E75" s="246" t="s">
        <v>78</v>
      </c>
      <c r="F75" s="245" t="s">
        <v>79</v>
      </c>
    </row>
    <row r="76" spans="1:12" x14ac:dyDescent="0.3">
      <c r="A76" s="1812" t="s">
        <v>80</v>
      </c>
      <c r="B76" s="1813"/>
      <c r="C76" s="225"/>
      <c r="D76" s="226"/>
      <c r="E76" s="227"/>
      <c r="F76" s="228"/>
    </row>
    <row r="77" spans="1:12" ht="42" x14ac:dyDescent="0.3">
      <c r="A77" s="229">
        <v>1</v>
      </c>
      <c r="B77" s="230" t="s">
        <v>285</v>
      </c>
      <c r="C77" s="231">
        <v>1</v>
      </c>
      <c r="D77" s="248" t="s">
        <v>56</v>
      </c>
      <c r="E77" s="233">
        <v>420</v>
      </c>
      <c r="F77" s="228">
        <f>E77*C77</f>
        <v>420</v>
      </c>
      <c r="G77" s="222">
        <f>4000/30</f>
        <v>133.33333333333334</v>
      </c>
      <c r="J77" s="222">
        <f>0.8*30</f>
        <v>24</v>
      </c>
      <c r="K77" s="222">
        <f>J77*12</f>
        <v>288</v>
      </c>
      <c r="L77" s="222" t="s">
        <v>286</v>
      </c>
    </row>
    <row r="78" spans="1:12" x14ac:dyDescent="0.3">
      <c r="A78" s="229"/>
      <c r="B78" s="243" t="s">
        <v>275</v>
      </c>
      <c r="C78" s="231"/>
      <c r="D78" s="232"/>
      <c r="E78" s="233"/>
      <c r="F78" s="228">
        <f>F77*17/117</f>
        <v>61.025641025641029</v>
      </c>
    </row>
    <row r="79" spans="1:12" x14ac:dyDescent="0.3">
      <c r="A79" s="226"/>
      <c r="B79" s="234"/>
      <c r="C79" s="231"/>
      <c r="D79" s="232"/>
      <c r="E79" s="235"/>
      <c r="F79" s="236">
        <f>F77-F78</f>
        <v>358.97435897435895</v>
      </c>
    </row>
    <row r="80" spans="1:12" x14ac:dyDescent="0.3">
      <c r="A80" s="226"/>
      <c r="B80" s="237" t="s">
        <v>83</v>
      </c>
      <c r="C80" s="231"/>
      <c r="D80" s="232"/>
      <c r="E80" s="235"/>
      <c r="F80" s="236">
        <f>F79*20%</f>
        <v>71.794871794871796</v>
      </c>
    </row>
    <row r="81" spans="1:12" x14ac:dyDescent="0.3">
      <c r="A81" s="244"/>
      <c r="B81" s="243" t="s">
        <v>276</v>
      </c>
      <c r="C81" s="231"/>
      <c r="D81" s="232"/>
      <c r="E81" s="235"/>
      <c r="F81" s="236">
        <f>F78</f>
        <v>61.025641025641029</v>
      </c>
    </row>
    <row r="82" spans="1:12" x14ac:dyDescent="0.3">
      <c r="A82" s="232"/>
      <c r="B82" s="237" t="s">
        <v>34</v>
      </c>
      <c r="C82" s="231"/>
      <c r="D82" s="232"/>
      <c r="E82" s="235"/>
      <c r="F82" s="236">
        <f>F81+F80+F79</f>
        <v>491.79487179487177</v>
      </c>
    </row>
    <row r="83" spans="1:12" x14ac:dyDescent="0.3">
      <c r="A83" s="238"/>
      <c r="B83" s="239" t="s">
        <v>84</v>
      </c>
      <c r="C83" s="240"/>
      <c r="D83" s="238"/>
      <c r="E83" s="241"/>
      <c r="F83" s="242">
        <f>F82</f>
        <v>491.79487179487177</v>
      </c>
    </row>
    <row r="85" spans="1:12" ht="15.5" x14ac:dyDescent="0.3">
      <c r="A85" s="1814" t="s">
        <v>287</v>
      </c>
      <c r="B85" s="1814"/>
      <c r="C85" s="1814"/>
      <c r="D85" s="1814"/>
      <c r="E85" s="1814"/>
      <c r="F85" s="1814"/>
      <c r="I85" s="222">
        <f>0.5*2000</f>
        <v>1000</v>
      </c>
    </row>
    <row r="86" spans="1:12" ht="11.25" customHeight="1" x14ac:dyDescent="0.3">
      <c r="A86" s="1815" t="s">
        <v>75</v>
      </c>
      <c r="B86" s="1815"/>
      <c r="C86" s="1817" t="s">
        <v>76</v>
      </c>
      <c r="D86" s="1817"/>
      <c r="E86" s="1817"/>
      <c r="F86" s="1817"/>
    </row>
    <row r="87" spans="1:12" ht="12" customHeight="1" x14ac:dyDescent="0.3">
      <c r="A87" s="1816"/>
      <c r="B87" s="1816"/>
      <c r="C87" s="245" t="s">
        <v>77</v>
      </c>
      <c r="D87" s="246" t="s">
        <v>2</v>
      </c>
      <c r="E87" s="246" t="s">
        <v>78</v>
      </c>
      <c r="F87" s="245" t="s">
        <v>79</v>
      </c>
    </row>
    <row r="88" spans="1:12" x14ac:dyDescent="0.3">
      <c r="A88" s="1812" t="s">
        <v>80</v>
      </c>
      <c r="B88" s="1813"/>
      <c r="C88" s="225"/>
      <c r="D88" s="226"/>
      <c r="E88" s="227"/>
      <c r="F88" s="228"/>
    </row>
    <row r="89" spans="1:12" x14ac:dyDescent="0.3">
      <c r="A89" s="229">
        <v>1</v>
      </c>
      <c r="B89" s="230" t="s">
        <v>288</v>
      </c>
      <c r="C89" s="231">
        <v>1</v>
      </c>
      <c r="D89" s="248" t="s">
        <v>56</v>
      </c>
      <c r="E89" s="233">
        <v>1200</v>
      </c>
      <c r="F89" s="228">
        <v>1200</v>
      </c>
      <c r="G89" s="222">
        <f>4000/30</f>
        <v>133.33333333333334</v>
      </c>
      <c r="J89" s="222">
        <f>0.8*30</f>
        <v>24</v>
      </c>
      <c r="K89" s="222">
        <f>J89*12</f>
        <v>288</v>
      </c>
      <c r="L89" s="222" t="s">
        <v>286</v>
      </c>
    </row>
    <row r="90" spans="1:12" x14ac:dyDescent="0.3">
      <c r="A90" s="229"/>
      <c r="B90" s="243" t="s">
        <v>275</v>
      </c>
      <c r="C90" s="231"/>
      <c r="D90" s="232"/>
      <c r="E90" s="233"/>
      <c r="F90" s="228">
        <f>F89*17/117</f>
        <v>174.35897435897436</v>
      </c>
    </row>
    <row r="91" spans="1:12" x14ac:dyDescent="0.3">
      <c r="A91" s="226"/>
      <c r="B91" s="234"/>
      <c r="C91" s="231"/>
      <c r="D91" s="232"/>
      <c r="E91" s="235"/>
      <c r="F91" s="236">
        <f>F89-F90</f>
        <v>1025.6410256410256</v>
      </c>
    </row>
    <row r="92" spans="1:12" x14ac:dyDescent="0.3">
      <c r="A92" s="226"/>
      <c r="B92" s="237" t="s">
        <v>83</v>
      </c>
      <c r="C92" s="231"/>
      <c r="D92" s="232"/>
      <c r="E92" s="235"/>
      <c r="F92" s="236">
        <f>F91*20%</f>
        <v>205.12820512820514</v>
      </c>
    </row>
    <row r="93" spans="1:12" x14ac:dyDescent="0.3">
      <c r="A93" s="244"/>
      <c r="B93" s="243" t="s">
        <v>276</v>
      </c>
      <c r="C93" s="231"/>
      <c r="D93" s="232"/>
      <c r="E93" s="235"/>
      <c r="F93" s="236">
        <f>F90</f>
        <v>174.35897435897436</v>
      </c>
    </row>
    <row r="94" spans="1:12" x14ac:dyDescent="0.3">
      <c r="A94" s="232"/>
      <c r="B94" s="237" t="s">
        <v>34</v>
      </c>
      <c r="C94" s="231"/>
      <c r="D94" s="232"/>
      <c r="E94" s="235"/>
      <c r="F94" s="236">
        <f>F93+F92+F91</f>
        <v>1405.1282051282051</v>
      </c>
    </row>
    <row r="95" spans="1:12" x14ac:dyDescent="0.3">
      <c r="A95" s="238"/>
      <c r="B95" s="239" t="s">
        <v>84</v>
      </c>
      <c r="C95" s="240"/>
      <c r="D95" s="238"/>
      <c r="E95" s="241"/>
      <c r="F95" s="242">
        <f>MROUND(F94, 5)</f>
        <v>1405</v>
      </c>
    </row>
    <row r="96" spans="1:12" x14ac:dyDescent="0.3">
      <c r="A96" s="251"/>
      <c r="B96" s="252"/>
      <c r="C96" s="251"/>
      <c r="D96" s="251"/>
      <c r="E96" s="253"/>
      <c r="F96" s="253"/>
    </row>
    <row r="97" spans="1:6" x14ac:dyDescent="0.3">
      <c r="A97" s="251"/>
      <c r="B97" s="252"/>
      <c r="C97" s="251"/>
      <c r="D97" s="251"/>
      <c r="E97" s="253"/>
      <c r="F97" s="253"/>
    </row>
    <row r="98" spans="1:6" x14ac:dyDescent="0.3">
      <c r="A98" s="251"/>
      <c r="B98" s="252"/>
      <c r="C98" s="251"/>
      <c r="D98" s="251"/>
      <c r="E98" s="253"/>
      <c r="F98" s="253"/>
    </row>
    <row r="99" spans="1:6" s="112" customFormat="1" ht="17.5" x14ac:dyDescent="0.35">
      <c r="A99" s="1707" t="s">
        <v>439</v>
      </c>
      <c r="B99" s="1707"/>
      <c r="C99" s="1707" t="s">
        <v>441</v>
      </c>
      <c r="D99" s="1707"/>
      <c r="E99" s="1707"/>
      <c r="F99" s="1707"/>
    </row>
    <row r="100" spans="1:6" s="112" customFormat="1" ht="18" x14ac:dyDescent="0.35">
      <c r="A100" s="1708" t="s">
        <v>440</v>
      </c>
      <c r="B100" s="1708"/>
      <c r="C100" s="1708" t="s">
        <v>440</v>
      </c>
      <c r="D100" s="1708"/>
      <c r="E100" s="1708"/>
      <c r="F100" s="1708"/>
    </row>
    <row r="101" spans="1:6" ht="15.5" x14ac:dyDescent="0.3">
      <c r="A101" s="174"/>
      <c r="B101" s="175"/>
      <c r="C101" s="175"/>
      <c r="D101" s="175"/>
      <c r="E101" s="175"/>
      <c r="F101" s="175"/>
    </row>
    <row r="102" spans="1:6" x14ac:dyDescent="0.3">
      <c r="A102" s="251"/>
      <c r="B102" s="252"/>
      <c r="C102" s="251"/>
      <c r="D102" s="251"/>
      <c r="E102" s="253"/>
      <c r="F102" s="253"/>
    </row>
    <row r="103" spans="1:6" x14ac:dyDescent="0.3">
      <c r="A103" s="251"/>
      <c r="B103" s="252"/>
      <c r="C103" s="251"/>
      <c r="D103" s="251"/>
      <c r="E103" s="253"/>
      <c r="F103" s="253"/>
    </row>
    <row r="104" spans="1:6" ht="15.5" x14ac:dyDescent="0.3">
      <c r="A104" s="174"/>
      <c r="B104" s="175"/>
      <c r="C104" s="175"/>
      <c r="D104" s="175"/>
      <c r="E104" s="175"/>
      <c r="F104" s="175"/>
    </row>
    <row r="105" spans="1:6" ht="17.5" x14ac:dyDescent="0.35">
      <c r="A105" s="1707" t="s">
        <v>442</v>
      </c>
      <c r="B105" s="1707"/>
      <c r="C105" s="1707"/>
      <c r="D105" s="1707"/>
      <c r="E105" s="1707"/>
      <c r="F105" s="1707"/>
    </row>
    <row r="106" spans="1:6" ht="18" x14ac:dyDescent="0.3">
      <c r="A106" s="1708" t="s">
        <v>440</v>
      </c>
      <c r="B106" s="1708"/>
      <c r="C106" s="1708"/>
      <c r="D106" s="1708"/>
      <c r="E106" s="1708"/>
      <c r="F106" s="1708"/>
    </row>
  </sheetData>
  <mergeCells count="45">
    <mergeCell ref="A99:B99"/>
    <mergeCell ref="C99:F99"/>
    <mergeCell ref="A100:B100"/>
    <mergeCell ref="C100:F100"/>
    <mergeCell ref="A105:F105"/>
    <mergeCell ref="A106:F106"/>
    <mergeCell ref="A13:F13"/>
    <mergeCell ref="A1:F1"/>
    <mergeCell ref="A3:F3"/>
    <mergeCell ref="A4:B5"/>
    <mergeCell ref="C4:F4"/>
    <mergeCell ref="A6:B6"/>
    <mergeCell ref="A14:B15"/>
    <mergeCell ref="C14:F14"/>
    <mergeCell ref="A16:B16"/>
    <mergeCell ref="A54:F54"/>
    <mergeCell ref="A24:F24"/>
    <mergeCell ref="A25:B26"/>
    <mergeCell ref="C25:F25"/>
    <mergeCell ref="A27:B27"/>
    <mergeCell ref="A36:F36"/>
    <mergeCell ref="A37:B38"/>
    <mergeCell ref="C37:F37"/>
    <mergeCell ref="A39:B39"/>
    <mergeCell ref="A52:F52"/>
    <mergeCell ref="A49:B49"/>
    <mergeCell ref="C49:F49"/>
    <mergeCell ref="A50:B50"/>
    <mergeCell ref="C50:F50"/>
    <mergeCell ref="A53:F53"/>
    <mergeCell ref="A64:B64"/>
    <mergeCell ref="A73:F73"/>
    <mergeCell ref="A74:B75"/>
    <mergeCell ref="C74:F74"/>
    <mergeCell ref="A55:B56"/>
    <mergeCell ref="C55:F55"/>
    <mergeCell ref="A57:B57"/>
    <mergeCell ref="A61:F61"/>
    <mergeCell ref="A62:B63"/>
    <mergeCell ref="C62:F62"/>
    <mergeCell ref="A76:B76"/>
    <mergeCell ref="A85:F85"/>
    <mergeCell ref="A86:B87"/>
    <mergeCell ref="C86:F86"/>
    <mergeCell ref="A88:B88"/>
  </mergeCells>
  <pageMargins left="0.25" right="0.25" top="0.75" bottom="0.75" header="0.3" footer="0.3"/>
  <pageSetup paperSize="9" scale="86"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64</vt:i4>
      </vt:variant>
      <vt:variant>
        <vt:lpstr>Named Ranges</vt:lpstr>
      </vt:variant>
      <vt:variant>
        <vt:i4>74</vt:i4>
      </vt:variant>
    </vt:vector>
  </HeadingPairs>
  <TitlesOfParts>
    <vt:vector size="138" baseType="lpstr">
      <vt:lpstr>SZ Abstract (2)</vt:lpstr>
      <vt:lpstr>SZ Abstract</vt:lpstr>
      <vt:lpstr>One Pager</vt:lpstr>
      <vt:lpstr>Gen Abstract 6 Months</vt:lpstr>
      <vt:lpstr>GA</vt:lpstr>
      <vt:lpstr>GS</vt:lpstr>
      <vt:lpstr>Abstract</vt:lpstr>
      <vt:lpstr>RO Rehab 500LPH</vt:lpstr>
      <vt:lpstr>New RO500</vt:lpstr>
      <vt:lpstr>R5</vt:lpstr>
      <vt:lpstr>Bill No 2 RO 2000 Rehab</vt:lpstr>
      <vt:lpstr>Bill No 3 UF 1000 Rehab</vt:lpstr>
      <vt:lpstr>R1</vt:lpstr>
      <vt:lpstr>R2</vt:lpstr>
      <vt:lpstr>UF 1 Rehab</vt:lpstr>
      <vt:lpstr>U4</vt:lpstr>
      <vt:lpstr>B3 R1 New</vt:lpstr>
      <vt:lpstr>B4 R2 New</vt:lpstr>
      <vt:lpstr>B5 U2 New</vt:lpstr>
      <vt:lpstr>Bill no 3 RO 1000 New</vt:lpstr>
      <vt:lpstr>Bill No 4 RO 2000 New</vt:lpstr>
      <vt:lpstr>Bill No 5 UF 2000 New</vt:lpstr>
      <vt:lpstr>NEW MF 2000</vt:lpstr>
      <vt:lpstr>U2</vt:lpstr>
      <vt:lpstr>U1</vt:lpstr>
      <vt:lpstr>R5 N</vt:lpstr>
      <vt:lpstr>U2 N</vt:lpstr>
      <vt:lpstr>R2 N</vt:lpstr>
      <vt:lpstr>R1 N</vt:lpstr>
      <vt:lpstr>BH</vt:lpstr>
      <vt:lpstr>WB</vt:lpstr>
      <vt:lpstr>B8 Civil</vt:lpstr>
      <vt:lpstr>IW</vt:lpstr>
      <vt:lpstr>PF F</vt:lpstr>
      <vt:lpstr>C FSD</vt:lpstr>
      <vt:lpstr>C F</vt:lpstr>
      <vt:lpstr>C CHI</vt:lpstr>
      <vt:lpstr>C JHA</vt:lpstr>
      <vt:lpstr>C TTS</vt:lpstr>
      <vt:lpstr>C C</vt:lpstr>
      <vt:lpstr>C J</vt:lpstr>
      <vt:lpstr>C T</vt:lpstr>
      <vt:lpstr>B19 PF</vt:lpstr>
      <vt:lpstr>B19(i)</vt:lpstr>
      <vt:lpstr>B19(ii)</vt:lpstr>
      <vt:lpstr>PFR F</vt:lpstr>
      <vt:lpstr>B19(i) F</vt:lpstr>
      <vt:lpstr>B19(ii) F</vt:lpstr>
      <vt:lpstr>WT</vt:lpstr>
      <vt:lpstr>Rate Analysis</vt:lpstr>
      <vt:lpstr>RA RO500</vt:lpstr>
      <vt:lpstr>RA RO1000</vt:lpstr>
      <vt:lpstr>RA UF1000</vt:lpstr>
      <vt:lpstr>RA RO2000</vt:lpstr>
      <vt:lpstr>RA UF2000</vt:lpstr>
      <vt:lpstr>RA MF2000</vt:lpstr>
      <vt:lpstr>Injection well</vt:lpstr>
      <vt:lpstr>HR for Projects</vt:lpstr>
      <vt:lpstr>O&amp;M Analysis</vt:lpstr>
      <vt:lpstr>O&amp;M Abs 06 Months</vt:lpstr>
      <vt:lpstr>Electricity Charges 06 Months</vt:lpstr>
      <vt:lpstr>O&amp;M 06</vt:lpstr>
      <vt:lpstr>EC 06</vt:lpstr>
      <vt:lpstr>O&amp;M RA</vt:lpstr>
      <vt:lpstr>Abstract!Print_Area</vt:lpstr>
      <vt:lpstr>'B19 PF'!Print_Area</vt:lpstr>
      <vt:lpstr>'B19(i)'!Print_Area</vt:lpstr>
      <vt:lpstr>'B19(i) F'!Print_Area</vt:lpstr>
      <vt:lpstr>'B19(ii)'!Print_Area</vt:lpstr>
      <vt:lpstr>'B19(ii) F'!Print_Area</vt:lpstr>
      <vt:lpstr>'B3 R1 New'!Print_Area</vt:lpstr>
      <vt:lpstr>'Bill No 2 RO 2000 Rehab'!Print_Area</vt:lpstr>
      <vt:lpstr>'Bill No 3 UF 1000 Rehab'!Print_Area</vt:lpstr>
      <vt:lpstr>'C C'!Print_Area</vt:lpstr>
      <vt:lpstr>'C CHI'!Print_Area</vt:lpstr>
      <vt:lpstr>'C F'!Print_Area</vt:lpstr>
      <vt:lpstr>'C FSD'!Print_Area</vt:lpstr>
      <vt:lpstr>'C J'!Print_Area</vt:lpstr>
      <vt:lpstr>'C JHA'!Print_Area</vt:lpstr>
      <vt:lpstr>'C T'!Print_Area</vt:lpstr>
      <vt:lpstr>'C TTS'!Print_Area</vt:lpstr>
      <vt:lpstr>'EC 06'!Print_Area</vt:lpstr>
      <vt:lpstr>'Electricity Charges 06 Months'!Print_Area</vt:lpstr>
      <vt:lpstr>GA!Print_Area</vt:lpstr>
      <vt:lpstr>'Gen Abstract 6 Months'!Print_Area</vt:lpstr>
      <vt:lpstr>GS!Print_Area</vt:lpstr>
      <vt:lpstr>'HR for Projects'!Print_Area</vt:lpstr>
      <vt:lpstr>'Injection well'!Print_Area</vt:lpstr>
      <vt:lpstr>'O&amp;M 06'!Print_Area</vt:lpstr>
      <vt:lpstr>'O&amp;M Abs 06 Months'!Print_Area</vt:lpstr>
      <vt:lpstr>'O&amp;M Analysis'!Print_Area</vt:lpstr>
      <vt:lpstr>'O&amp;M RA'!Print_Area</vt:lpstr>
      <vt:lpstr>'One Pager'!Print_Area</vt:lpstr>
      <vt:lpstr>'PF F'!Print_Area</vt:lpstr>
      <vt:lpstr>'PFR F'!Print_Area</vt:lpstr>
      <vt:lpstr>'R1'!Print_Area</vt:lpstr>
      <vt:lpstr>'R1 N'!Print_Area</vt:lpstr>
      <vt:lpstr>'R2'!Print_Area</vt:lpstr>
      <vt:lpstr>'R2 N'!Print_Area</vt:lpstr>
      <vt:lpstr>'R5'!Print_Area</vt:lpstr>
      <vt:lpstr>'R5 N'!Print_Area</vt:lpstr>
      <vt:lpstr>'RA MF2000'!Print_Area</vt:lpstr>
      <vt:lpstr>'RA RO1000'!Print_Area</vt:lpstr>
      <vt:lpstr>'RA RO500'!Print_Area</vt:lpstr>
      <vt:lpstr>'RA UF1000'!Print_Area</vt:lpstr>
      <vt:lpstr>'Rate Analysis'!Print_Area</vt:lpstr>
      <vt:lpstr>'RO Rehab 500LPH'!Print_Area</vt:lpstr>
      <vt:lpstr>'SZ Abstract'!Print_Area</vt:lpstr>
      <vt:lpstr>'SZ Abstract (2)'!Print_Area</vt:lpstr>
      <vt:lpstr>'U1'!Print_Area</vt:lpstr>
      <vt:lpstr>'U2'!Print_Area</vt:lpstr>
      <vt:lpstr>'U4'!Print_Area</vt:lpstr>
      <vt:lpstr>'UF 1 Rehab'!Print_Area</vt:lpstr>
      <vt:lpstr>'B19 PF'!Print_Titles</vt:lpstr>
      <vt:lpstr>'B19(i)'!Print_Titles</vt:lpstr>
      <vt:lpstr>'B19(i) F'!Print_Titles</vt:lpstr>
      <vt:lpstr>'B19(ii)'!Print_Titles</vt:lpstr>
      <vt:lpstr>'B19(ii) F'!Print_Titles</vt:lpstr>
      <vt:lpstr>'B8 Civil'!Print_Titles</vt:lpstr>
      <vt:lpstr>BH!Print_Titles</vt:lpstr>
      <vt:lpstr>'Bill No 2 RO 2000 Rehab'!Print_Titles</vt:lpstr>
      <vt:lpstr>'Bill No 3 UF 1000 Rehab'!Print_Titles</vt:lpstr>
      <vt:lpstr>'C C'!Print_Titles</vt:lpstr>
      <vt:lpstr>'C CHI'!Print_Titles</vt:lpstr>
      <vt:lpstr>'C F'!Print_Titles</vt:lpstr>
      <vt:lpstr>'C FSD'!Print_Titles</vt:lpstr>
      <vt:lpstr>'C J'!Print_Titles</vt:lpstr>
      <vt:lpstr>'C JHA'!Print_Titles</vt:lpstr>
      <vt:lpstr>'C T'!Print_Titles</vt:lpstr>
      <vt:lpstr>'C TTS'!Print_Titles</vt:lpstr>
      <vt:lpstr>IW!Print_Titles</vt:lpstr>
      <vt:lpstr>'PF F'!Print_Titles</vt:lpstr>
      <vt:lpstr>'PFR F'!Print_Titles</vt:lpstr>
      <vt:lpstr>'R1'!Print_Titles</vt:lpstr>
      <vt:lpstr>'R5'!Print_Titles</vt:lpstr>
      <vt:lpstr>'U2'!Print_Titles</vt:lpstr>
      <vt:lpstr>'U4'!Print_Titles</vt:lpstr>
      <vt:lpstr>'UF 1 Rehab'!Print_Titles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Aamir Khaleeq</dc:creator>
  <cp:lastModifiedBy>Taimoor Awais</cp:lastModifiedBy>
  <cp:lastPrinted>2025-05-04T09:37:08Z</cp:lastPrinted>
  <dcterms:created xsi:type="dcterms:W3CDTF">2006-09-16T00:00:00Z</dcterms:created>
  <dcterms:modified xsi:type="dcterms:W3CDTF">2025-05-04T11:42:20Z</dcterms:modified>
</cp:coreProperties>
</file>